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50" windowHeight="9000"/>
  </bookViews>
  <sheets>
    <sheet name="Conroy Rebuttal 5" sheetId="8" r:id="rId1"/>
    <sheet name="Rate Base" sheetId="1" r:id="rId2"/>
    <sheet name="Expenses" sheetId="2" r:id="rId3"/>
    <sheet name="Labor" sheetId="3" r:id="rId4"/>
    <sheet name="Revenues" sheetId="4" r:id="rId5"/>
    <sheet name="Alloc Amt" sheetId="5" r:id="rId6"/>
    <sheet name="Alloc Pct" sheetId="6" r:id="rId7"/>
    <sheet name="Cust Cost" sheetId="7" r:id="rId8"/>
  </sheets>
  <externalReferences>
    <externalReference r:id="rId9"/>
  </externalReferences>
  <definedNames>
    <definedName name="ALLOC" localSheetId="0">'[1]Alloc Pct'!$A$8:$Z$199</definedName>
    <definedName name="ALLOC">'Alloc Pct'!$A$10:$R$161</definedName>
    <definedName name="_xlnm.Print_Area" localSheetId="0">'Conroy Rebuttal 5'!$A$1:$H$143</definedName>
    <definedName name="_xlnm.Print_Area">'Cust Cost'!$A$1:$N$49</definedName>
  </definedNames>
  <calcPr calcId="145621"/>
</workbook>
</file>

<file path=xl/calcChain.xml><?xml version="1.0" encoding="utf-8"?>
<calcChain xmlns="http://schemas.openxmlformats.org/spreadsheetml/2006/main">
  <c r="F134" i="8" l="1"/>
  <c r="C47" i="8" l="1"/>
  <c r="C52" i="8"/>
  <c r="C85" i="8"/>
  <c r="C87" i="8"/>
  <c r="C89" i="8"/>
  <c r="C90" i="8"/>
  <c r="C92" i="8"/>
  <c r="C93" i="8"/>
  <c r="H134" i="8"/>
  <c r="H132" i="8"/>
  <c r="H73" i="8"/>
  <c r="J58" i="8"/>
  <c r="J57" i="8"/>
  <c r="H135" i="8" l="1"/>
  <c r="F11" i="5" l="1"/>
  <c r="T11" i="5" s="1"/>
  <c r="F12" i="5"/>
  <c r="F13" i="5"/>
  <c r="G14" i="5"/>
  <c r="C141" i="8" s="1"/>
  <c r="H14" i="5"/>
  <c r="I14" i="5"/>
  <c r="J14" i="5"/>
  <c r="K14" i="5"/>
  <c r="L14" i="5"/>
  <c r="M14" i="5"/>
  <c r="N14" i="5"/>
  <c r="O14" i="5"/>
  <c r="P14" i="5"/>
  <c r="Q14" i="5"/>
  <c r="R14" i="5"/>
  <c r="G15" i="5"/>
  <c r="H15" i="5"/>
  <c r="I15" i="5"/>
  <c r="I18" i="5" s="1"/>
  <c r="J15" i="5"/>
  <c r="K15" i="5"/>
  <c r="K18" i="5" s="1"/>
  <c r="L15" i="5"/>
  <c r="M15" i="5"/>
  <c r="N15" i="5"/>
  <c r="N18" i="5" s="1"/>
  <c r="N19" i="5" s="1"/>
  <c r="O15" i="5"/>
  <c r="O18" i="5" s="1"/>
  <c r="P15" i="5"/>
  <c r="Q15" i="5"/>
  <c r="R15" i="5"/>
  <c r="R18" i="5" s="1"/>
  <c r="F17" i="5"/>
  <c r="T17" i="5"/>
  <c r="H18" i="5"/>
  <c r="J18" i="5"/>
  <c r="L18" i="5"/>
  <c r="L21" i="5" s="1"/>
  <c r="M18" i="5"/>
  <c r="M19" i="5" s="1"/>
  <c r="P18" i="5"/>
  <c r="Q18" i="5"/>
  <c r="I19" i="5"/>
  <c r="L19" i="5"/>
  <c r="L20" i="5"/>
  <c r="R20" i="5"/>
  <c r="I21" i="5"/>
  <c r="F22" i="5"/>
  <c r="T22" i="5"/>
  <c r="G23" i="5"/>
  <c r="H23" i="5"/>
  <c r="I23" i="5"/>
  <c r="J23" i="5"/>
  <c r="K23" i="5"/>
  <c r="L23" i="5"/>
  <c r="M23" i="5"/>
  <c r="N23" i="5"/>
  <c r="O23" i="5"/>
  <c r="P23" i="5"/>
  <c r="Q23" i="5"/>
  <c r="R23" i="5"/>
  <c r="F24" i="5"/>
  <c r="T24" i="5"/>
  <c r="F25" i="5"/>
  <c r="T25" i="5"/>
  <c r="G26" i="5"/>
  <c r="H26" i="5"/>
  <c r="H96" i="5" s="1"/>
  <c r="I26" i="5"/>
  <c r="J26" i="5"/>
  <c r="J96" i="5" s="1"/>
  <c r="K26" i="5"/>
  <c r="L26" i="5"/>
  <c r="M26" i="5"/>
  <c r="N26" i="5"/>
  <c r="O26" i="5"/>
  <c r="P26" i="5"/>
  <c r="P96" i="5" s="1"/>
  <c r="Q26" i="5"/>
  <c r="R26" i="5"/>
  <c r="R96" i="5" s="1"/>
  <c r="G27" i="5"/>
  <c r="H27" i="5"/>
  <c r="I27" i="5"/>
  <c r="J27" i="5"/>
  <c r="K27" i="5"/>
  <c r="L27" i="5"/>
  <c r="M27" i="5"/>
  <c r="N27" i="5"/>
  <c r="O27" i="5"/>
  <c r="P27" i="5"/>
  <c r="Q27" i="5"/>
  <c r="R27" i="5"/>
  <c r="G28" i="5"/>
  <c r="H28" i="5"/>
  <c r="L28" i="5"/>
  <c r="R28" i="5"/>
  <c r="G29" i="5"/>
  <c r="I29" i="5"/>
  <c r="K29" i="5"/>
  <c r="N29" i="5"/>
  <c r="O29" i="5"/>
  <c r="F30" i="5"/>
  <c r="T30" i="5"/>
  <c r="T31" i="5"/>
  <c r="T34" i="5"/>
  <c r="T35" i="5"/>
  <c r="F36" i="5"/>
  <c r="F37" i="5"/>
  <c r="T37" i="5" s="1"/>
  <c r="H38" i="5"/>
  <c r="I38" i="5"/>
  <c r="J38" i="5"/>
  <c r="K38" i="5"/>
  <c r="L38" i="5"/>
  <c r="N38" i="5"/>
  <c r="O38" i="5"/>
  <c r="P38" i="5"/>
  <c r="Q38" i="5"/>
  <c r="R38" i="5"/>
  <c r="F39" i="5"/>
  <c r="F40" i="5"/>
  <c r="T40" i="5" s="1"/>
  <c r="F41" i="5"/>
  <c r="T42" i="5"/>
  <c r="T43" i="5"/>
  <c r="T44" i="5"/>
  <c r="T45" i="5"/>
  <c r="T46" i="5"/>
  <c r="T47" i="5"/>
  <c r="T48" i="5"/>
  <c r="T49" i="5"/>
  <c r="T50" i="5"/>
  <c r="T51" i="5"/>
  <c r="T52" i="5"/>
  <c r="F53" i="5"/>
  <c r="T53" i="5"/>
  <c r="T54" i="5"/>
  <c r="T55" i="5"/>
  <c r="T56" i="5"/>
  <c r="T57" i="5"/>
  <c r="F58" i="5"/>
  <c r="M58" i="6" s="1"/>
  <c r="F59" i="5"/>
  <c r="T59" i="5"/>
  <c r="T60" i="5"/>
  <c r="T66" i="5"/>
  <c r="S80" i="5"/>
  <c r="F84" i="5"/>
  <c r="F86" i="5"/>
  <c r="F92" i="5"/>
  <c r="F93" i="5"/>
  <c r="F94" i="5"/>
  <c r="F95" i="5"/>
  <c r="G96" i="5"/>
  <c r="I96" i="5"/>
  <c r="K96" i="5"/>
  <c r="M96" i="5"/>
  <c r="O96" i="5"/>
  <c r="Q96" i="5"/>
  <c r="A11" i="6"/>
  <c r="B11" i="6"/>
  <c r="G11" i="6"/>
  <c r="H11" i="6"/>
  <c r="I11" i="6"/>
  <c r="J11" i="6"/>
  <c r="K11" i="6"/>
  <c r="L11" i="6"/>
  <c r="M11" i="6"/>
  <c r="N11" i="6"/>
  <c r="O11" i="6"/>
  <c r="P11" i="6"/>
  <c r="Q11" i="6"/>
  <c r="R11" i="6"/>
  <c r="A12" i="6"/>
  <c r="B12" i="6"/>
  <c r="C12" i="6"/>
  <c r="H12" i="6"/>
  <c r="I12" i="6"/>
  <c r="K12" i="6"/>
  <c r="M12" i="6"/>
  <c r="M47" i="2" s="1"/>
  <c r="O12" i="6"/>
  <c r="O212" i="2" s="1"/>
  <c r="P12" i="6"/>
  <c r="A13" i="6"/>
  <c r="B13" i="6"/>
  <c r="J13" i="6"/>
  <c r="R13" i="6"/>
  <c r="A14" i="6"/>
  <c r="B14" i="6"/>
  <c r="A15" i="6"/>
  <c r="B15" i="6"/>
  <c r="A16" i="6"/>
  <c r="B16" i="6"/>
  <c r="C16" i="6"/>
  <c r="A17" i="6"/>
  <c r="B17" i="6"/>
  <c r="C17" i="6"/>
  <c r="G17" i="6"/>
  <c r="G95" i="2" s="1"/>
  <c r="I17" i="6"/>
  <c r="I95" i="2" s="1"/>
  <c r="K17" i="6"/>
  <c r="K95" i="2" s="1"/>
  <c r="L17" i="6"/>
  <c r="O17" i="6"/>
  <c r="O95" i="2" s="1"/>
  <c r="P17" i="6"/>
  <c r="Q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G22" i="6"/>
  <c r="I22" i="6"/>
  <c r="K22" i="6"/>
  <c r="L22" i="6"/>
  <c r="O22" i="6"/>
  <c r="P22" i="6"/>
  <c r="Q22" i="6"/>
  <c r="A23" i="6"/>
  <c r="B23" i="6"/>
  <c r="A24" i="6"/>
  <c r="B24" i="6"/>
  <c r="C24" i="6"/>
  <c r="G24" i="6"/>
  <c r="H24" i="6"/>
  <c r="I24" i="6"/>
  <c r="J24" i="6"/>
  <c r="K24" i="6"/>
  <c r="L24" i="6"/>
  <c r="M24" i="6"/>
  <c r="N24" i="6"/>
  <c r="O24" i="6"/>
  <c r="P24" i="6"/>
  <c r="Q24" i="6"/>
  <c r="R24" i="6"/>
  <c r="A25" i="6"/>
  <c r="B25" i="6"/>
  <c r="C25" i="6"/>
  <c r="G25" i="6"/>
  <c r="G105" i="2" s="1"/>
  <c r="C60" i="8" s="1"/>
  <c r="H25" i="6"/>
  <c r="I25" i="6"/>
  <c r="I105" i="2" s="1"/>
  <c r="L25" i="6"/>
  <c r="L105" i="2" s="1"/>
  <c r="M25" i="6"/>
  <c r="M105" i="2" s="1"/>
  <c r="O25" i="6"/>
  <c r="Q25" i="6"/>
  <c r="Q105" i="2" s="1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J30" i="6"/>
  <c r="P30" i="6"/>
  <c r="A31" i="6"/>
  <c r="T31" i="6"/>
  <c r="A32" i="6"/>
  <c r="B32" i="6"/>
  <c r="C32" i="6"/>
  <c r="A33" i="6"/>
  <c r="B33" i="6"/>
  <c r="C33" i="6"/>
  <c r="A34" i="6"/>
  <c r="T34" i="6"/>
  <c r="A35" i="6"/>
  <c r="T35" i="6"/>
  <c r="A36" i="6"/>
  <c r="B36" i="6"/>
  <c r="C36" i="6"/>
  <c r="A37" i="6"/>
  <c r="B37" i="6"/>
  <c r="G37" i="6"/>
  <c r="H37" i="6"/>
  <c r="I37" i="6"/>
  <c r="J37" i="6"/>
  <c r="K37" i="6"/>
  <c r="L37" i="6"/>
  <c r="M37" i="6"/>
  <c r="N37" i="6"/>
  <c r="O37" i="6"/>
  <c r="P37" i="6"/>
  <c r="Q37" i="6"/>
  <c r="R37" i="6"/>
  <c r="A38" i="6"/>
  <c r="B38" i="6"/>
  <c r="A39" i="6"/>
  <c r="B39" i="6"/>
  <c r="L39" i="6"/>
  <c r="A40" i="6"/>
  <c r="B40" i="6"/>
  <c r="G40" i="6"/>
  <c r="H40" i="6"/>
  <c r="I40" i="6"/>
  <c r="J40" i="6"/>
  <c r="K40" i="6"/>
  <c r="L40" i="6"/>
  <c r="M40" i="6"/>
  <c r="N40" i="6"/>
  <c r="O40" i="6"/>
  <c r="P40" i="6"/>
  <c r="Q40" i="6"/>
  <c r="R40" i="6"/>
  <c r="A41" i="6"/>
  <c r="B41" i="6"/>
  <c r="C41" i="6"/>
  <c r="G41" i="6"/>
  <c r="J41" i="6"/>
  <c r="K41" i="6"/>
  <c r="L41" i="6"/>
  <c r="O41" i="6"/>
  <c r="P41" i="6"/>
  <c r="R41" i="6"/>
  <c r="A42" i="6"/>
  <c r="T42" i="6"/>
  <c r="A43" i="6"/>
  <c r="T43" i="6"/>
  <c r="A44" i="6"/>
  <c r="T44" i="6"/>
  <c r="A45" i="6"/>
  <c r="T45" i="6"/>
  <c r="T46" i="6"/>
  <c r="A47" i="6"/>
  <c r="T47" i="6"/>
  <c r="A48" i="6"/>
  <c r="T48" i="6"/>
  <c r="A49" i="6"/>
  <c r="T49" i="6"/>
  <c r="A50" i="6"/>
  <c r="T50" i="6"/>
  <c r="A51" i="6"/>
  <c r="T51" i="6"/>
  <c r="A52" i="6"/>
  <c r="T52" i="6"/>
  <c r="A53" i="6"/>
  <c r="B53" i="6"/>
  <c r="C53" i="6"/>
  <c r="H53" i="6"/>
  <c r="J53" i="6"/>
  <c r="J215" i="2" s="1"/>
  <c r="K53" i="6"/>
  <c r="N53" i="6"/>
  <c r="N215" i="2" s="1"/>
  <c r="O53" i="6"/>
  <c r="O215" i="2" s="1"/>
  <c r="P53" i="6"/>
  <c r="A54" i="6"/>
  <c r="T54" i="6"/>
  <c r="A55" i="6"/>
  <c r="T55" i="6"/>
  <c r="A56" i="6"/>
  <c r="T56" i="6"/>
  <c r="A57" i="6"/>
  <c r="T57" i="6"/>
  <c r="A58" i="6"/>
  <c r="B58" i="6"/>
  <c r="C58" i="6"/>
  <c r="O58" i="6"/>
  <c r="O37" i="4" s="1"/>
  <c r="A59" i="6"/>
  <c r="B59" i="6"/>
  <c r="C59" i="6"/>
  <c r="D59" i="6"/>
  <c r="E59" i="6"/>
  <c r="G59" i="6"/>
  <c r="H59" i="6"/>
  <c r="H213" i="2" s="1"/>
  <c r="J59" i="6"/>
  <c r="K59" i="6"/>
  <c r="L59" i="6"/>
  <c r="L213" i="2" s="1"/>
  <c r="N59" i="6"/>
  <c r="N213" i="2" s="1"/>
  <c r="O59" i="6"/>
  <c r="P59" i="6"/>
  <c r="R59" i="6"/>
  <c r="R213" i="2" s="1"/>
  <c r="A60" i="6"/>
  <c r="T60" i="6"/>
  <c r="A61" i="6"/>
  <c r="B61" i="6"/>
  <c r="C61" i="6"/>
  <c r="D61" i="6"/>
  <c r="E61" i="6"/>
  <c r="A62" i="6"/>
  <c r="B62" i="6"/>
  <c r="C62" i="6"/>
  <c r="D62" i="6"/>
  <c r="E62" i="6"/>
  <c r="A63" i="6"/>
  <c r="B63" i="6"/>
  <c r="C63" i="6"/>
  <c r="D63" i="6"/>
  <c r="E63" i="6"/>
  <c r="A64" i="6"/>
  <c r="B64" i="6"/>
  <c r="C64" i="6"/>
  <c r="D64" i="6"/>
  <c r="E64" i="6"/>
  <c r="A65" i="6"/>
  <c r="B65" i="6"/>
  <c r="C65" i="6"/>
  <c r="D65" i="6"/>
  <c r="E65" i="6"/>
  <c r="A66" i="6"/>
  <c r="T66" i="6"/>
  <c r="A67" i="6"/>
  <c r="B67" i="6"/>
  <c r="C67" i="6"/>
  <c r="D67" i="6"/>
  <c r="E67" i="6"/>
  <c r="A68" i="6"/>
  <c r="B68" i="6"/>
  <c r="C68" i="6"/>
  <c r="D68" i="6"/>
  <c r="E68" i="6"/>
  <c r="A69" i="6"/>
  <c r="B69" i="6"/>
  <c r="C69" i="6"/>
  <c r="D69" i="6"/>
  <c r="E69" i="6"/>
  <c r="A70" i="6"/>
  <c r="B70" i="6"/>
  <c r="C70" i="6"/>
  <c r="D70" i="6"/>
  <c r="E70" i="6"/>
  <c r="A71" i="6"/>
  <c r="B71" i="6"/>
  <c r="C71" i="6"/>
  <c r="D71" i="6"/>
  <c r="E71" i="6"/>
  <c r="A72" i="6"/>
  <c r="B72" i="6"/>
  <c r="C72" i="6"/>
  <c r="D72" i="6"/>
  <c r="E72" i="6"/>
  <c r="A73" i="6"/>
  <c r="B73" i="6"/>
  <c r="C73" i="6"/>
  <c r="D73" i="6"/>
  <c r="E73" i="6"/>
  <c r="A74" i="6"/>
  <c r="B74" i="6"/>
  <c r="C74" i="6"/>
  <c r="D74" i="6"/>
  <c r="E74" i="6"/>
  <c r="A75" i="6"/>
  <c r="B75" i="6"/>
  <c r="C75" i="6"/>
  <c r="D75" i="6"/>
  <c r="E75" i="6"/>
  <c r="A76" i="6"/>
  <c r="B76" i="6"/>
  <c r="C76" i="6"/>
  <c r="D76" i="6"/>
  <c r="E76" i="6"/>
  <c r="A77" i="6"/>
  <c r="B77" i="6"/>
  <c r="C77" i="6"/>
  <c r="D77" i="6"/>
  <c r="E77" i="6"/>
  <c r="A78" i="6"/>
  <c r="B78" i="6"/>
  <c r="C78" i="6"/>
  <c r="D78" i="6"/>
  <c r="E78" i="6"/>
  <c r="A79" i="6"/>
  <c r="B79" i="6"/>
  <c r="C79" i="6"/>
  <c r="D79" i="6"/>
  <c r="E79" i="6"/>
  <c r="A80" i="6"/>
  <c r="B80" i="6"/>
  <c r="C80" i="6"/>
  <c r="D80" i="6"/>
  <c r="E80" i="6"/>
  <c r="A81" i="6"/>
  <c r="B81" i="6"/>
  <c r="C81" i="6"/>
  <c r="D81" i="6"/>
  <c r="E81" i="6"/>
  <c r="A82" i="6"/>
  <c r="B82" i="6"/>
  <c r="C82" i="6"/>
  <c r="D82" i="6"/>
  <c r="E82" i="6"/>
  <c r="A83" i="6"/>
  <c r="B83" i="6"/>
  <c r="C83" i="6"/>
  <c r="D83" i="6"/>
  <c r="E83" i="6"/>
  <c r="A84" i="6"/>
  <c r="B84" i="6"/>
  <c r="C84" i="6"/>
  <c r="D84" i="6"/>
  <c r="E84" i="6"/>
  <c r="G84" i="6"/>
  <c r="H84" i="6"/>
  <c r="H224" i="2" s="1"/>
  <c r="K84" i="6"/>
  <c r="L84" i="6"/>
  <c r="M84" i="6"/>
  <c r="P84" i="6"/>
  <c r="P12" i="4" s="1"/>
  <c r="Q84" i="6"/>
  <c r="A85" i="6"/>
  <c r="T85" i="6"/>
  <c r="A86" i="6"/>
  <c r="B86" i="6"/>
  <c r="C86" i="6"/>
  <c r="D86" i="6"/>
  <c r="E86" i="6"/>
  <c r="J86" i="6"/>
  <c r="J18" i="4" s="1"/>
  <c r="P86" i="6"/>
  <c r="A87" i="6"/>
  <c r="T87" i="6"/>
  <c r="A88" i="6"/>
  <c r="B88" i="6"/>
  <c r="C88" i="6"/>
  <c r="D88" i="6"/>
  <c r="E88" i="6"/>
  <c r="A89" i="6"/>
  <c r="T89" i="6"/>
  <c r="A90" i="6"/>
  <c r="T90" i="6"/>
  <c r="A91" i="6"/>
  <c r="T91" i="6"/>
  <c r="A92" i="6"/>
  <c r="B92" i="6"/>
  <c r="C92" i="6"/>
  <c r="D92" i="6"/>
  <c r="E92" i="6"/>
  <c r="G92" i="6"/>
  <c r="H92" i="6"/>
  <c r="I92" i="6"/>
  <c r="J92" i="6"/>
  <c r="K92" i="6"/>
  <c r="L92" i="6"/>
  <c r="M92" i="6"/>
  <c r="N92" i="6"/>
  <c r="O92" i="6"/>
  <c r="P92" i="6"/>
  <c r="Q92" i="6"/>
  <c r="R92" i="6"/>
  <c r="A93" i="6"/>
  <c r="B93" i="6"/>
  <c r="C93" i="6"/>
  <c r="D93" i="6"/>
  <c r="E93" i="6"/>
  <c r="G93" i="6"/>
  <c r="H93" i="6"/>
  <c r="I93" i="6"/>
  <c r="J93" i="6"/>
  <c r="K93" i="6"/>
  <c r="L93" i="6"/>
  <c r="M93" i="6"/>
  <c r="N93" i="6"/>
  <c r="O93" i="6"/>
  <c r="P93" i="6"/>
  <c r="Q93" i="6"/>
  <c r="R93" i="6"/>
  <c r="A94" i="6"/>
  <c r="B94" i="6"/>
  <c r="C94" i="6"/>
  <c r="D94" i="6"/>
  <c r="E94" i="6"/>
  <c r="G94" i="6"/>
  <c r="H94" i="6"/>
  <c r="J94" i="6"/>
  <c r="K94" i="6"/>
  <c r="L94" i="6"/>
  <c r="N94" i="6"/>
  <c r="O94" i="6"/>
  <c r="P94" i="6"/>
  <c r="R94" i="6"/>
  <c r="A95" i="6"/>
  <c r="B95" i="6"/>
  <c r="C95" i="6"/>
  <c r="D95" i="6"/>
  <c r="E95" i="6"/>
  <c r="K95" i="6"/>
  <c r="K27" i="4" s="1"/>
  <c r="M95" i="6"/>
  <c r="A96" i="6"/>
  <c r="B96" i="6"/>
  <c r="C96" i="6"/>
  <c r="D96" i="6"/>
  <c r="E96" i="6"/>
  <c r="A97" i="6"/>
  <c r="B97" i="6"/>
  <c r="C97" i="6"/>
  <c r="D97" i="6"/>
  <c r="E97" i="6"/>
  <c r="A98" i="6"/>
  <c r="B98" i="6"/>
  <c r="C98" i="6"/>
  <c r="D98" i="6"/>
  <c r="E98" i="6"/>
  <c r="A99" i="6"/>
  <c r="B99" i="6"/>
  <c r="C99" i="6"/>
  <c r="D99" i="6"/>
  <c r="E99" i="6"/>
  <c r="A100" i="6"/>
  <c r="T100" i="6"/>
  <c r="A101" i="6"/>
  <c r="T101" i="6"/>
  <c r="A102" i="6"/>
  <c r="T102" i="6"/>
  <c r="A103" i="6"/>
  <c r="T103" i="6"/>
  <c r="A104" i="6"/>
  <c r="T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B163" i="6"/>
  <c r="A164" i="6"/>
  <c r="B164" i="6"/>
  <c r="A165" i="6"/>
  <c r="B165" i="6"/>
  <c r="A166" i="6"/>
  <c r="B166" i="6"/>
  <c r="A167" i="6"/>
  <c r="B167" i="6"/>
  <c r="A168" i="6"/>
  <c r="B168" i="6"/>
  <c r="A169" i="6"/>
  <c r="B169" i="6"/>
  <c r="A170" i="6"/>
  <c r="B170" i="6"/>
  <c r="A171" i="6"/>
  <c r="B171" i="6"/>
  <c r="A172" i="6"/>
  <c r="B172" i="6"/>
  <c r="A173" i="6"/>
  <c r="B173" i="6"/>
  <c r="A174" i="6"/>
  <c r="B174" i="6"/>
  <c r="A175" i="6"/>
  <c r="B175" i="6"/>
  <c r="A176" i="6"/>
  <c r="B176" i="6"/>
  <c r="A177" i="6"/>
  <c r="B177" i="6"/>
  <c r="A178" i="6"/>
  <c r="B178" i="6"/>
  <c r="A179" i="6"/>
  <c r="B179" i="6"/>
  <c r="A180" i="6"/>
  <c r="B180" i="6"/>
  <c r="A181" i="6"/>
  <c r="B181" i="6"/>
  <c r="A182" i="6"/>
  <c r="B182" i="6"/>
  <c r="A183" i="6"/>
  <c r="B183" i="6"/>
  <c r="A184" i="6"/>
  <c r="B184" i="6"/>
  <c r="A185" i="6"/>
  <c r="B185" i="6"/>
  <c r="A186" i="6"/>
  <c r="B186" i="6"/>
  <c r="A187" i="6"/>
  <c r="B187" i="6"/>
  <c r="A188" i="6"/>
  <c r="B188" i="6"/>
  <c r="A189" i="6"/>
  <c r="B189" i="6"/>
  <c r="A190" i="6"/>
  <c r="B190" i="6"/>
  <c r="A191" i="6"/>
  <c r="B191" i="6"/>
  <c r="A192" i="6"/>
  <c r="B192" i="6"/>
  <c r="Q15" i="7"/>
  <c r="R15" i="7"/>
  <c r="G24" i="7"/>
  <c r="N24" i="7"/>
  <c r="N26" i="7" s="1"/>
  <c r="N25" i="7"/>
  <c r="L26" i="7"/>
  <c r="K37" i="7"/>
  <c r="G43" i="7"/>
  <c r="H15" i="2"/>
  <c r="K15" i="2"/>
  <c r="M15" i="2"/>
  <c r="O15" i="2"/>
  <c r="P15" i="2"/>
  <c r="U17" i="2"/>
  <c r="U20" i="2"/>
  <c r="G26" i="2"/>
  <c r="I26" i="2"/>
  <c r="J26" i="2"/>
  <c r="M26" i="2"/>
  <c r="N26" i="2"/>
  <c r="Q26" i="2"/>
  <c r="R26" i="2"/>
  <c r="G27" i="2"/>
  <c r="I27" i="2"/>
  <c r="J27" i="2"/>
  <c r="K27" i="2"/>
  <c r="M27" i="2"/>
  <c r="N27" i="2"/>
  <c r="Q27" i="2"/>
  <c r="R27" i="2"/>
  <c r="I28" i="2"/>
  <c r="J28" i="2"/>
  <c r="K28" i="2"/>
  <c r="M28" i="2"/>
  <c r="N28" i="2"/>
  <c r="O28" i="2"/>
  <c r="Q28" i="2"/>
  <c r="R28" i="2"/>
  <c r="F29" i="2"/>
  <c r="U30" i="2"/>
  <c r="U31" i="2"/>
  <c r="U34" i="2"/>
  <c r="I41" i="2"/>
  <c r="J41" i="2"/>
  <c r="M41" i="2"/>
  <c r="N41" i="2"/>
  <c r="O41" i="2"/>
  <c r="Q41" i="2"/>
  <c r="R41" i="2"/>
  <c r="G42" i="2"/>
  <c r="I42" i="2"/>
  <c r="J42" i="2"/>
  <c r="M42" i="2"/>
  <c r="N42" i="2"/>
  <c r="Q42" i="2"/>
  <c r="R42" i="2"/>
  <c r="F43" i="2"/>
  <c r="U44" i="2"/>
  <c r="U45" i="2"/>
  <c r="H47" i="2"/>
  <c r="O47" i="2"/>
  <c r="F55" i="2"/>
  <c r="U56" i="2"/>
  <c r="U57" i="2"/>
  <c r="U58" i="2"/>
  <c r="F59" i="2"/>
  <c r="F60" i="2" s="1"/>
  <c r="H60" i="2"/>
  <c r="I60" i="2"/>
  <c r="M60" i="2"/>
  <c r="O60" i="2"/>
  <c r="Q60" i="2"/>
  <c r="U61" i="2"/>
  <c r="U62" i="2"/>
  <c r="U63" i="2"/>
  <c r="U66" i="2"/>
  <c r="F67" i="2"/>
  <c r="U68" i="2"/>
  <c r="U69" i="2"/>
  <c r="U77" i="2"/>
  <c r="U81" i="2"/>
  <c r="F84" i="2"/>
  <c r="U85" i="2"/>
  <c r="U86" i="2"/>
  <c r="U92" i="2"/>
  <c r="U94" i="2"/>
  <c r="L95" i="2"/>
  <c r="P95" i="2"/>
  <c r="Q95" i="2"/>
  <c r="U97" i="2"/>
  <c r="H105" i="2"/>
  <c r="O105" i="2"/>
  <c r="U106" i="2"/>
  <c r="F108" i="2"/>
  <c r="U109" i="2"/>
  <c r="U110" i="2"/>
  <c r="F116" i="2"/>
  <c r="U117" i="2"/>
  <c r="U118" i="2"/>
  <c r="U121" i="2"/>
  <c r="U123" i="2"/>
  <c r="U125" i="2"/>
  <c r="U126" i="2"/>
  <c r="U128" i="2"/>
  <c r="U129" i="2"/>
  <c r="F130" i="2"/>
  <c r="U131" i="2"/>
  <c r="U132" i="2"/>
  <c r="F146" i="2"/>
  <c r="U147" i="2"/>
  <c r="U149" i="2"/>
  <c r="U151" i="2"/>
  <c r="U152" i="2"/>
  <c r="U153" i="2"/>
  <c r="F162" i="2"/>
  <c r="U163" i="2"/>
  <c r="U164" i="2"/>
  <c r="U165" i="2"/>
  <c r="U170" i="2"/>
  <c r="U179" i="2"/>
  <c r="F180" i="2"/>
  <c r="U181" i="2"/>
  <c r="U183" i="2"/>
  <c r="U184" i="2"/>
  <c r="U185" i="2"/>
  <c r="U186" i="2"/>
  <c r="U188" i="2"/>
  <c r="F191" i="2"/>
  <c r="F192" i="2"/>
  <c r="F193" i="2"/>
  <c r="F195" i="2"/>
  <c r="F196" i="2"/>
  <c r="F197" i="2"/>
  <c r="F198" i="2"/>
  <c r="F199" i="2" s="1"/>
  <c r="H212" i="2"/>
  <c r="I212" i="2"/>
  <c r="M212" i="2"/>
  <c r="G213" i="2"/>
  <c r="J213" i="2"/>
  <c r="K213" i="2"/>
  <c r="O213" i="2"/>
  <c r="P213" i="2"/>
  <c r="H214" i="2"/>
  <c r="I214" i="2"/>
  <c r="M214" i="2"/>
  <c r="O214" i="2"/>
  <c r="H215" i="2"/>
  <c r="K215" i="2"/>
  <c r="P215" i="2"/>
  <c r="G224" i="2"/>
  <c r="K224" i="2"/>
  <c r="L224" i="2"/>
  <c r="M224" i="2"/>
  <c r="Q224" i="2"/>
  <c r="F237" i="2"/>
  <c r="G17" i="3"/>
  <c r="H17" i="3"/>
  <c r="I17" i="3"/>
  <c r="J17" i="3"/>
  <c r="K17" i="3"/>
  <c r="L17" i="3"/>
  <c r="M17" i="3"/>
  <c r="N17" i="3"/>
  <c r="O17" i="3"/>
  <c r="P17" i="3"/>
  <c r="Q17" i="3"/>
  <c r="R17" i="3"/>
  <c r="V19" i="3"/>
  <c r="V22" i="3"/>
  <c r="V23" i="3"/>
  <c r="F24" i="3"/>
  <c r="V25" i="3"/>
  <c r="V26" i="3"/>
  <c r="G29" i="3"/>
  <c r="H29" i="3"/>
  <c r="I29" i="3"/>
  <c r="J29" i="3"/>
  <c r="K29" i="3"/>
  <c r="L29" i="3"/>
  <c r="M29" i="3"/>
  <c r="N29" i="3"/>
  <c r="O29" i="3"/>
  <c r="P29" i="3"/>
  <c r="Q29" i="3"/>
  <c r="R29" i="3"/>
  <c r="V29" i="3"/>
  <c r="G30" i="3"/>
  <c r="H30" i="3"/>
  <c r="I30" i="3"/>
  <c r="J30" i="3"/>
  <c r="K30" i="3"/>
  <c r="L30" i="3"/>
  <c r="M30" i="3"/>
  <c r="N30" i="3"/>
  <c r="O30" i="3"/>
  <c r="P30" i="3"/>
  <c r="Q30" i="3"/>
  <c r="R30" i="3"/>
  <c r="G31" i="3"/>
  <c r="H31" i="3"/>
  <c r="I31" i="3"/>
  <c r="J31" i="3"/>
  <c r="K31" i="3"/>
  <c r="L31" i="3"/>
  <c r="M31" i="3"/>
  <c r="N31" i="3"/>
  <c r="O31" i="3"/>
  <c r="P31" i="3"/>
  <c r="Q31" i="3"/>
  <c r="R31" i="3"/>
  <c r="V32" i="3"/>
  <c r="F33" i="3"/>
  <c r="V34" i="3"/>
  <c r="F35" i="3"/>
  <c r="V36" i="3"/>
  <c r="V37" i="3"/>
  <c r="V39" i="3"/>
  <c r="V40" i="3"/>
  <c r="V43" i="3"/>
  <c r="V44" i="3"/>
  <c r="F45" i="3"/>
  <c r="V46" i="3"/>
  <c r="V47" i="3"/>
  <c r="G51" i="3"/>
  <c r="H51" i="3"/>
  <c r="I51" i="3"/>
  <c r="J51" i="3"/>
  <c r="K51" i="3"/>
  <c r="L51" i="3"/>
  <c r="M51" i="3"/>
  <c r="N51" i="3"/>
  <c r="O51" i="3"/>
  <c r="P51" i="3"/>
  <c r="Q51" i="3"/>
  <c r="R51" i="3"/>
  <c r="V52" i="3"/>
  <c r="V53" i="3"/>
  <c r="F54" i="3"/>
  <c r="V55" i="3"/>
  <c r="V57" i="3"/>
  <c r="V58" i="3"/>
  <c r="V60" i="3"/>
  <c r="V63" i="3"/>
  <c r="V64" i="3"/>
  <c r="F65" i="3"/>
  <c r="V66" i="3"/>
  <c r="V67" i="3"/>
  <c r="V72" i="3"/>
  <c r="F73" i="3"/>
  <c r="V74" i="3"/>
  <c r="F75" i="3"/>
  <c r="V76" i="3"/>
  <c r="V78" i="3"/>
  <c r="V79" i="3"/>
  <c r="V80" i="3"/>
  <c r="V82" i="3"/>
  <c r="V83" i="3"/>
  <c r="F84" i="3"/>
  <c r="V85" i="3"/>
  <c r="V86" i="3"/>
  <c r="V92" i="3"/>
  <c r="V96" i="3"/>
  <c r="F97" i="3"/>
  <c r="V98" i="3"/>
  <c r="V99" i="3"/>
  <c r="V105" i="3"/>
  <c r="V107" i="3"/>
  <c r="V108" i="3"/>
  <c r="V110" i="3"/>
  <c r="V111" i="3"/>
  <c r="F112" i="3"/>
  <c r="V113" i="3"/>
  <c r="V114" i="3"/>
  <c r="G121" i="3"/>
  <c r="H121" i="3"/>
  <c r="I121" i="3"/>
  <c r="L121" i="3"/>
  <c r="M121" i="3"/>
  <c r="O121" i="3"/>
  <c r="Q121" i="3"/>
  <c r="V122" i="3"/>
  <c r="V124" i="3"/>
  <c r="F125" i="3"/>
  <c r="F127" i="3" s="1"/>
  <c r="V126" i="3"/>
  <c r="V128" i="3"/>
  <c r="F129" i="3"/>
  <c r="V130" i="3"/>
  <c r="V132" i="3"/>
  <c r="V133" i="3"/>
  <c r="V137" i="3"/>
  <c r="V139" i="3"/>
  <c r="F140" i="3"/>
  <c r="V141" i="3"/>
  <c r="V142" i="3"/>
  <c r="V145" i="3"/>
  <c r="V146" i="3"/>
  <c r="V147" i="3"/>
  <c r="V148" i="3"/>
  <c r="V149" i="3"/>
  <c r="V150" i="3"/>
  <c r="V151" i="3"/>
  <c r="V152" i="3"/>
  <c r="V153" i="3"/>
  <c r="V154" i="3"/>
  <c r="F155" i="3"/>
  <c r="V156" i="3"/>
  <c r="V158" i="3"/>
  <c r="V159" i="3"/>
  <c r="V160" i="3"/>
  <c r="V164" i="3"/>
  <c r="V165" i="3"/>
  <c r="V168" i="3"/>
  <c r="V169" i="3"/>
  <c r="V171" i="3"/>
  <c r="V173" i="3"/>
  <c r="F174" i="3"/>
  <c r="V175" i="3"/>
  <c r="V177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T17" i="1"/>
  <c r="T18" i="1"/>
  <c r="T19" i="1"/>
  <c r="T20" i="1"/>
  <c r="F21" i="1"/>
  <c r="T22" i="1"/>
  <c r="T23" i="1"/>
  <c r="T24" i="1"/>
  <c r="F25" i="1"/>
  <c r="H25" i="1" s="1"/>
  <c r="J25" i="1"/>
  <c r="L25" i="1"/>
  <c r="M25" i="1"/>
  <c r="P25" i="1"/>
  <c r="Q25" i="1"/>
  <c r="R25" i="1"/>
  <c r="E26" i="1"/>
  <c r="F26" i="1" s="1"/>
  <c r="T27" i="1"/>
  <c r="T28" i="1"/>
  <c r="T29" i="1"/>
  <c r="F30" i="1"/>
  <c r="G30" i="1" s="1"/>
  <c r="H30" i="1"/>
  <c r="J30" i="1"/>
  <c r="L30" i="1"/>
  <c r="M30" i="1"/>
  <c r="N30" i="1"/>
  <c r="O30" i="1"/>
  <c r="P30" i="1"/>
  <c r="Q30" i="1"/>
  <c r="R30" i="1"/>
  <c r="E31" i="1"/>
  <c r="F31" i="1" s="1"/>
  <c r="T32" i="1"/>
  <c r="T33" i="1"/>
  <c r="T34" i="1"/>
  <c r="F35" i="1"/>
  <c r="L35" i="1" s="1"/>
  <c r="P35" i="1"/>
  <c r="E36" i="1"/>
  <c r="F36" i="1" s="1"/>
  <c r="T37" i="1"/>
  <c r="T38" i="1"/>
  <c r="T40" i="1"/>
  <c r="T41" i="1"/>
  <c r="F43" i="1"/>
  <c r="T44" i="1"/>
  <c r="T45" i="1"/>
  <c r="T47" i="1"/>
  <c r="T48" i="1"/>
  <c r="E49" i="1"/>
  <c r="T49" i="1"/>
  <c r="F50" i="1"/>
  <c r="F51" i="1"/>
  <c r="T52" i="1"/>
  <c r="E53" i="1"/>
  <c r="F55" i="1" s="1"/>
  <c r="T53" i="1"/>
  <c r="F54" i="1"/>
  <c r="L55" i="1"/>
  <c r="T56" i="1"/>
  <c r="T57" i="1"/>
  <c r="E58" i="1"/>
  <c r="T58" i="1"/>
  <c r="F59" i="1"/>
  <c r="F60" i="1"/>
  <c r="T61" i="1"/>
  <c r="E62" i="1"/>
  <c r="F63" i="1" s="1"/>
  <c r="T62" i="1"/>
  <c r="F64" i="1"/>
  <c r="T65" i="1"/>
  <c r="T66" i="1"/>
  <c r="T69" i="1"/>
  <c r="G70" i="1"/>
  <c r="H70" i="1"/>
  <c r="T70" i="1" s="1"/>
  <c r="I70" i="1"/>
  <c r="J70" i="1"/>
  <c r="K70" i="1"/>
  <c r="L70" i="1"/>
  <c r="M70" i="1"/>
  <c r="N70" i="1"/>
  <c r="O70" i="1"/>
  <c r="P70" i="1"/>
  <c r="Q70" i="1"/>
  <c r="R70" i="1"/>
  <c r="T72" i="1"/>
  <c r="G73" i="1"/>
  <c r="I73" i="1"/>
  <c r="K73" i="1"/>
  <c r="L73" i="1"/>
  <c r="O73" i="1"/>
  <c r="P73" i="1"/>
  <c r="Q73" i="1"/>
  <c r="T76" i="1"/>
  <c r="T77" i="1"/>
  <c r="T82" i="1"/>
  <c r="T83" i="1"/>
  <c r="T84" i="1"/>
  <c r="T85" i="1"/>
  <c r="T86" i="1"/>
  <c r="T87" i="1"/>
  <c r="F92" i="1"/>
  <c r="T93" i="1"/>
  <c r="T96" i="1"/>
  <c r="T97" i="1"/>
  <c r="T98" i="1"/>
  <c r="T99" i="1"/>
  <c r="T104" i="1"/>
  <c r="F105" i="1"/>
  <c r="T106" i="1"/>
  <c r="T108" i="1"/>
  <c r="T109" i="1"/>
  <c r="T110" i="1"/>
  <c r="T111" i="1"/>
  <c r="T112" i="1"/>
  <c r="T116" i="1"/>
  <c r="F117" i="1"/>
  <c r="T118" i="1"/>
  <c r="T119" i="1"/>
  <c r="T120" i="1"/>
  <c r="T121" i="1"/>
  <c r="F126" i="1"/>
  <c r="T127" i="1"/>
  <c r="T128" i="1"/>
  <c r="T130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G12" i="4"/>
  <c r="K12" i="4"/>
  <c r="L12" i="4"/>
  <c r="M12" i="4"/>
  <c r="Q12" i="4"/>
  <c r="H13" i="4"/>
  <c r="I13" i="4"/>
  <c r="K13" i="4"/>
  <c r="M13" i="4"/>
  <c r="O13" i="4"/>
  <c r="P13" i="4"/>
  <c r="G14" i="4"/>
  <c r="H14" i="4"/>
  <c r="I14" i="4"/>
  <c r="J14" i="4"/>
  <c r="K14" i="4"/>
  <c r="L14" i="4"/>
  <c r="M14" i="4"/>
  <c r="N14" i="4"/>
  <c r="O14" i="4"/>
  <c r="P14" i="4"/>
  <c r="Q14" i="4"/>
  <c r="R14" i="4"/>
  <c r="H16" i="4"/>
  <c r="I16" i="4"/>
  <c r="K16" i="4"/>
  <c r="M16" i="4"/>
  <c r="O16" i="4"/>
  <c r="P16" i="4"/>
  <c r="H17" i="4"/>
  <c r="I17" i="4"/>
  <c r="K17" i="4"/>
  <c r="M17" i="4"/>
  <c r="O17" i="4"/>
  <c r="P17" i="4"/>
  <c r="P18" i="4"/>
  <c r="G19" i="4"/>
  <c r="H19" i="4"/>
  <c r="I19" i="4"/>
  <c r="J19" i="4"/>
  <c r="K19" i="4"/>
  <c r="L19" i="4"/>
  <c r="M19" i="4"/>
  <c r="N19" i="4"/>
  <c r="O19" i="4"/>
  <c r="P19" i="4"/>
  <c r="Q19" i="4"/>
  <c r="R19" i="4"/>
  <c r="G22" i="4"/>
  <c r="K22" i="4"/>
  <c r="L22" i="4"/>
  <c r="M22" i="4"/>
  <c r="P22" i="4"/>
  <c r="Q22" i="4"/>
  <c r="F23" i="4"/>
  <c r="F187" i="2" s="1"/>
  <c r="T24" i="4"/>
  <c r="T25" i="4"/>
  <c r="V25" i="4" s="1"/>
  <c r="T26" i="4"/>
  <c r="V26" i="4" s="1"/>
  <c r="H29" i="4"/>
  <c r="I29" i="4"/>
  <c r="K29" i="4"/>
  <c r="M29" i="4"/>
  <c r="O29" i="4"/>
  <c r="P29" i="4"/>
  <c r="H30" i="4"/>
  <c r="J30" i="4"/>
  <c r="K30" i="4"/>
  <c r="N30" i="4"/>
  <c r="O30" i="4"/>
  <c r="P30" i="4"/>
  <c r="H31" i="4"/>
  <c r="J31" i="4"/>
  <c r="K31" i="4"/>
  <c r="N31" i="4"/>
  <c r="O31" i="4"/>
  <c r="P31" i="4"/>
  <c r="G32" i="4"/>
  <c r="H32" i="4"/>
  <c r="J32" i="4"/>
  <c r="K32" i="4"/>
  <c r="L32" i="4"/>
  <c r="O32" i="4"/>
  <c r="P32" i="4"/>
  <c r="R32" i="4"/>
  <c r="G34" i="4"/>
  <c r="H34" i="4"/>
  <c r="I34" i="4"/>
  <c r="J34" i="4"/>
  <c r="K34" i="4"/>
  <c r="L34" i="4"/>
  <c r="M34" i="4"/>
  <c r="N34" i="4"/>
  <c r="O34" i="4"/>
  <c r="P34" i="4"/>
  <c r="Q34" i="4"/>
  <c r="R34" i="4"/>
  <c r="G35" i="4"/>
  <c r="H35" i="4"/>
  <c r="I35" i="4"/>
  <c r="J35" i="4"/>
  <c r="K35" i="4"/>
  <c r="L35" i="4"/>
  <c r="M35" i="4"/>
  <c r="N35" i="4"/>
  <c r="O35" i="4"/>
  <c r="P35" i="4"/>
  <c r="Q35" i="4"/>
  <c r="R35" i="4"/>
  <c r="H36" i="4"/>
  <c r="I36" i="4"/>
  <c r="K36" i="4"/>
  <c r="M36" i="4"/>
  <c r="O36" i="4"/>
  <c r="P36" i="4"/>
  <c r="G39" i="4"/>
  <c r="H39" i="4"/>
  <c r="J39" i="4"/>
  <c r="K39" i="4"/>
  <c r="L39" i="4"/>
  <c r="N39" i="4"/>
  <c r="O39" i="4"/>
  <c r="P39" i="4"/>
  <c r="R39" i="4"/>
  <c r="F41" i="4"/>
  <c r="F43" i="4" s="1"/>
  <c r="M216" i="2" l="1"/>
  <c r="M37" i="4"/>
  <c r="T35" i="4"/>
  <c r="V35" i="4" s="1"/>
  <c r="T36" i="5"/>
  <c r="H36" i="6"/>
  <c r="L36" i="6"/>
  <c r="P36" i="6"/>
  <c r="K36" i="6"/>
  <c r="Q36" i="6"/>
  <c r="I36" i="6"/>
  <c r="O36" i="6"/>
  <c r="J36" i="6"/>
  <c r="R36" i="6"/>
  <c r="G36" i="6"/>
  <c r="M36" i="6"/>
  <c r="Q21" i="5"/>
  <c r="Q20" i="5"/>
  <c r="O216" i="2"/>
  <c r="N36" i="6"/>
  <c r="Q19" i="5"/>
  <c r="N32" i="4"/>
  <c r="K28" i="4"/>
  <c r="H12" i="4"/>
  <c r="G10" i="7"/>
  <c r="G31" i="7" s="1"/>
  <c r="C121" i="8" s="1"/>
  <c r="C10" i="8"/>
  <c r="R64" i="1"/>
  <c r="L64" i="1"/>
  <c r="N25" i="1"/>
  <c r="P224" i="2"/>
  <c r="G35" i="1"/>
  <c r="J35" i="1"/>
  <c r="R35" i="1"/>
  <c r="T58" i="5"/>
  <c r="J58" i="6"/>
  <c r="N58" i="6"/>
  <c r="R58" i="6"/>
  <c r="G58" i="6"/>
  <c r="L58" i="6"/>
  <c r="Q58" i="6"/>
  <c r="I58" i="6"/>
  <c r="P58" i="6"/>
  <c r="K58" i="6"/>
  <c r="H58" i="6"/>
  <c r="T39" i="5"/>
  <c r="J39" i="6"/>
  <c r="N39" i="6"/>
  <c r="N64" i="1" s="1"/>
  <c r="R39" i="6"/>
  <c r="R55" i="1" s="1"/>
  <c r="K39" i="6"/>
  <c r="K64" i="1" s="1"/>
  <c r="P39" i="6"/>
  <c r="H39" i="6"/>
  <c r="O39" i="6"/>
  <c r="O64" i="1" s="1"/>
  <c r="I39" i="6"/>
  <c r="I55" i="1" s="1"/>
  <c r="Q39" i="6"/>
  <c r="G39" i="6"/>
  <c r="J21" i="5"/>
  <c r="J20" i="5"/>
  <c r="J19" i="5"/>
  <c r="O19" i="5"/>
  <c r="O21" i="5"/>
  <c r="K19" i="5"/>
  <c r="K21" i="5"/>
  <c r="G16" i="5"/>
  <c r="G18" i="5"/>
  <c r="K40" i="4"/>
  <c r="N35" i="1"/>
  <c r="H22" i="4"/>
  <c r="I64" i="1"/>
  <c r="Q64" i="1"/>
  <c r="H35" i="1"/>
  <c r="G25" i="1"/>
  <c r="K25" i="1"/>
  <c r="O25" i="1"/>
  <c r="M27" i="4"/>
  <c r="M28" i="4"/>
  <c r="M40" i="4"/>
  <c r="M39" i="6"/>
  <c r="M64" i="1" s="1"/>
  <c r="H95" i="6"/>
  <c r="L95" i="6"/>
  <c r="P95" i="6"/>
  <c r="I95" i="6"/>
  <c r="N95" i="6"/>
  <c r="J95" i="6"/>
  <c r="O95" i="6"/>
  <c r="I86" i="6"/>
  <c r="I18" i="4" s="1"/>
  <c r="M86" i="6"/>
  <c r="M18" i="4" s="1"/>
  <c r="Q86" i="6"/>
  <c r="Q18" i="4" s="1"/>
  <c r="G86" i="6"/>
  <c r="G18" i="4" s="1"/>
  <c r="L86" i="6"/>
  <c r="L18" i="4" s="1"/>
  <c r="R86" i="6"/>
  <c r="R18" i="4" s="1"/>
  <c r="H86" i="6"/>
  <c r="H18" i="4" s="1"/>
  <c r="N86" i="6"/>
  <c r="N18" i="4" s="1"/>
  <c r="F38" i="5"/>
  <c r="G30" i="6"/>
  <c r="K30" i="6"/>
  <c r="O30" i="6"/>
  <c r="L30" i="6"/>
  <c r="Q30" i="6"/>
  <c r="M30" i="6"/>
  <c r="H30" i="6"/>
  <c r="N30" i="6"/>
  <c r="P20" i="5"/>
  <c r="P21" i="5"/>
  <c r="P19" i="5"/>
  <c r="H21" i="5"/>
  <c r="H19" i="5"/>
  <c r="R19" i="5"/>
  <c r="R21" i="5"/>
  <c r="T13" i="5"/>
  <c r="H13" i="6"/>
  <c r="L13" i="6"/>
  <c r="P13" i="6"/>
  <c r="I13" i="6"/>
  <c r="N13" i="6"/>
  <c r="M13" i="6"/>
  <c r="G13" i="6"/>
  <c r="O13" i="6"/>
  <c r="R95" i="6"/>
  <c r="G95" i="6"/>
  <c r="O86" i="6"/>
  <c r="O18" i="4" s="1"/>
  <c r="I30" i="6"/>
  <c r="Q13" i="6"/>
  <c r="K212" i="2"/>
  <c r="K214" i="2"/>
  <c r="K47" i="2"/>
  <c r="P26" i="2"/>
  <c r="P27" i="2"/>
  <c r="P28" i="2"/>
  <c r="P41" i="2"/>
  <c r="P42" i="2"/>
  <c r="P60" i="2"/>
  <c r="L26" i="2"/>
  <c r="L27" i="2"/>
  <c r="L28" i="2"/>
  <c r="L41" i="2"/>
  <c r="L42" i="2"/>
  <c r="L60" i="2"/>
  <c r="H26" i="2"/>
  <c r="H27" i="2"/>
  <c r="H28" i="2"/>
  <c r="H41" i="2"/>
  <c r="H42" i="2"/>
  <c r="N21" i="5"/>
  <c r="F148" i="2"/>
  <c r="F190" i="2" s="1"/>
  <c r="F200" i="2" s="1"/>
  <c r="Q95" i="6"/>
  <c r="K86" i="6"/>
  <c r="K18" i="4" s="1"/>
  <c r="R30" i="6"/>
  <c r="K13" i="6"/>
  <c r="P212" i="2"/>
  <c r="P214" i="2"/>
  <c r="P47" i="2"/>
  <c r="I47" i="2"/>
  <c r="I15" i="2"/>
  <c r="O26" i="2"/>
  <c r="O42" i="2"/>
  <c r="O27" i="2"/>
  <c r="K41" i="2"/>
  <c r="K60" i="2"/>
  <c r="K26" i="2"/>
  <c r="K42" i="2"/>
  <c r="G28" i="2"/>
  <c r="U28" i="2" s="1"/>
  <c r="G41" i="2"/>
  <c r="G60" i="2"/>
  <c r="R29" i="5"/>
  <c r="R27" i="6"/>
  <c r="J29" i="5"/>
  <c r="J28" i="5"/>
  <c r="N96" i="5"/>
  <c r="R23" i="6"/>
  <c r="H20" i="5"/>
  <c r="I94" i="6"/>
  <c r="I39" i="4" s="1"/>
  <c r="M94" i="6"/>
  <c r="Q94" i="6"/>
  <c r="Q39" i="4" s="1"/>
  <c r="J84" i="6"/>
  <c r="N84" i="6"/>
  <c r="R84" i="6"/>
  <c r="I84" i="6"/>
  <c r="O84" i="6"/>
  <c r="I53" i="6"/>
  <c r="M53" i="6"/>
  <c r="Q53" i="6"/>
  <c r="G53" i="6"/>
  <c r="F53" i="6" s="1"/>
  <c r="T53" i="6" s="1"/>
  <c r="L53" i="6"/>
  <c r="R53" i="6"/>
  <c r="T41" i="5"/>
  <c r="I41" i="6"/>
  <c r="M41" i="6"/>
  <c r="Q41" i="6"/>
  <c r="H41" i="6"/>
  <c r="N41" i="6"/>
  <c r="Q29" i="5"/>
  <c r="Q28" i="5"/>
  <c r="Q26" i="6"/>
  <c r="Q217" i="2" s="1"/>
  <c r="J25" i="6"/>
  <c r="N25" i="6"/>
  <c r="R25" i="6"/>
  <c r="K25" i="6"/>
  <c r="F25" i="6" s="1"/>
  <c r="T25" i="6" s="1"/>
  <c r="P25" i="6"/>
  <c r="J22" i="6"/>
  <c r="N22" i="6"/>
  <c r="R22" i="6"/>
  <c r="H22" i="6"/>
  <c r="M22" i="6"/>
  <c r="J60" i="2"/>
  <c r="N60" i="2"/>
  <c r="R60" i="2"/>
  <c r="P28" i="5"/>
  <c r="P27" i="6"/>
  <c r="P29" i="5"/>
  <c r="L29" i="5"/>
  <c r="L27" i="6"/>
  <c r="H29" i="5"/>
  <c r="H27" i="6"/>
  <c r="L96" i="5"/>
  <c r="L26" i="6"/>
  <c r="L217" i="2" s="1"/>
  <c r="L23" i="6"/>
  <c r="J17" i="6"/>
  <c r="N17" i="6"/>
  <c r="R17" i="6"/>
  <c r="H17" i="6"/>
  <c r="M17" i="6"/>
  <c r="T12" i="5"/>
  <c r="J12" i="6"/>
  <c r="N12" i="6"/>
  <c r="R12" i="6"/>
  <c r="S15" i="7"/>
  <c r="G15" i="7" s="1"/>
  <c r="C16" i="8" s="1"/>
  <c r="Q12" i="6"/>
  <c r="L12" i="6"/>
  <c r="G12" i="6"/>
  <c r="I59" i="6"/>
  <c r="M59" i="6"/>
  <c r="Q59" i="6"/>
  <c r="F27" i="5"/>
  <c r="Q27" i="6" s="1"/>
  <c r="F26" i="5"/>
  <c r="F23" i="5"/>
  <c r="F15" i="5"/>
  <c r="F14" i="5"/>
  <c r="V31" i="3"/>
  <c r="U27" i="2"/>
  <c r="F95" i="6"/>
  <c r="T95" i="6" s="1"/>
  <c r="F93" i="6"/>
  <c r="T93" i="6" s="1"/>
  <c r="F92" i="6"/>
  <c r="T92" i="6" s="1"/>
  <c r="F86" i="6"/>
  <c r="T86" i="6" s="1"/>
  <c r="F40" i="6"/>
  <c r="T40" i="6" s="1"/>
  <c r="F37" i="6"/>
  <c r="T37" i="6" s="1"/>
  <c r="F36" i="6"/>
  <c r="T36" i="6" s="1"/>
  <c r="F24" i="6"/>
  <c r="T24" i="6" s="1"/>
  <c r="F17" i="6"/>
  <c r="T17" i="6" s="1"/>
  <c r="T34" i="4"/>
  <c r="T19" i="4"/>
  <c r="T14" i="4"/>
  <c r="F12" i="6"/>
  <c r="T12" i="6" s="1"/>
  <c r="F11" i="6"/>
  <c r="T11" i="6" s="1"/>
  <c r="V34" i="4"/>
  <c r="V19" i="4"/>
  <c r="V14" i="4"/>
  <c r="V51" i="3"/>
  <c r="V30" i="3"/>
  <c r="U41" i="2"/>
  <c r="G31" i="1"/>
  <c r="I31" i="1"/>
  <c r="K31" i="1"/>
  <c r="M31" i="1"/>
  <c r="O31" i="1"/>
  <c r="Q31" i="1"/>
  <c r="H31" i="1"/>
  <c r="J31" i="1"/>
  <c r="L31" i="1"/>
  <c r="N31" i="1"/>
  <c r="P31" i="1"/>
  <c r="R31" i="1"/>
  <c r="G26" i="1"/>
  <c r="I26" i="1"/>
  <c r="K26" i="1"/>
  <c r="M26" i="1"/>
  <c r="O26" i="1"/>
  <c r="Q26" i="1"/>
  <c r="H26" i="1"/>
  <c r="J26" i="1"/>
  <c r="L26" i="1"/>
  <c r="N26" i="1"/>
  <c r="P26" i="1"/>
  <c r="R26" i="1"/>
  <c r="F39" i="1"/>
  <c r="G36" i="1"/>
  <c r="I36" i="1"/>
  <c r="K36" i="1"/>
  <c r="M36" i="1"/>
  <c r="O36" i="1"/>
  <c r="Q36" i="1"/>
  <c r="H36" i="1"/>
  <c r="J36" i="1"/>
  <c r="L36" i="1"/>
  <c r="N36" i="1"/>
  <c r="P36" i="1"/>
  <c r="R36" i="1"/>
  <c r="Q55" i="1"/>
  <c r="O55" i="1"/>
  <c r="M55" i="1"/>
  <c r="K55" i="1"/>
  <c r="Q35" i="1"/>
  <c r="O35" i="1"/>
  <c r="M35" i="1"/>
  <c r="K35" i="1"/>
  <c r="I35" i="1"/>
  <c r="K30" i="1"/>
  <c r="I30" i="1"/>
  <c r="I25" i="1"/>
  <c r="F56" i="3"/>
  <c r="V17" i="3"/>
  <c r="F150" i="2"/>
  <c r="G15" i="6"/>
  <c r="K15" i="6"/>
  <c r="O15" i="6"/>
  <c r="H15" i="6"/>
  <c r="L15" i="6"/>
  <c r="P15" i="6"/>
  <c r="T14" i="5"/>
  <c r="G14" i="6"/>
  <c r="I14" i="6"/>
  <c r="K14" i="6"/>
  <c r="M14" i="6"/>
  <c r="O14" i="6"/>
  <c r="Q14" i="6"/>
  <c r="H14" i="6"/>
  <c r="J14" i="6"/>
  <c r="L14" i="6"/>
  <c r="N14" i="6"/>
  <c r="P14" i="6"/>
  <c r="R14" i="6"/>
  <c r="Q213" i="2" l="1"/>
  <c r="Q32" i="4"/>
  <c r="I213" i="2"/>
  <c r="U213" i="2" s="1"/>
  <c r="I32" i="4"/>
  <c r="N95" i="2"/>
  <c r="N73" i="1"/>
  <c r="F22" i="6"/>
  <c r="T22" i="6" s="1"/>
  <c r="N105" i="2"/>
  <c r="N121" i="3"/>
  <c r="R215" i="2"/>
  <c r="R30" i="4"/>
  <c r="R31" i="4"/>
  <c r="M215" i="2"/>
  <c r="M30" i="4"/>
  <c r="M31" i="4"/>
  <c r="R224" i="2"/>
  <c r="R22" i="4"/>
  <c r="R12" i="4"/>
  <c r="M39" i="4"/>
  <c r="F94" i="6"/>
  <c r="T94" i="6" s="1"/>
  <c r="F96" i="5"/>
  <c r="F13" i="6"/>
  <c r="T13" i="6" s="1"/>
  <c r="T38" i="5"/>
  <c r="P38" i="6"/>
  <c r="K38" i="6"/>
  <c r="M38" i="6"/>
  <c r="Q38" i="6"/>
  <c r="G38" i="6"/>
  <c r="R38" i="6"/>
  <c r="I38" i="6"/>
  <c r="N38" i="6"/>
  <c r="O38" i="6"/>
  <c r="J38" i="6"/>
  <c r="L38" i="6"/>
  <c r="F59" i="6"/>
  <c r="T59" i="6" s="1"/>
  <c r="I15" i="6"/>
  <c r="F15" i="6" s="1"/>
  <c r="T15" i="6" s="1"/>
  <c r="Q15" i="6"/>
  <c r="N15" i="6"/>
  <c r="T15" i="5"/>
  <c r="M15" i="6"/>
  <c r="J15" i="6"/>
  <c r="R15" i="6"/>
  <c r="F28" i="5"/>
  <c r="H38" i="6"/>
  <c r="F244" i="2"/>
  <c r="F204" i="2"/>
  <c r="L37" i="7" s="1"/>
  <c r="M37" i="7" s="1"/>
  <c r="O28" i="4"/>
  <c r="O27" i="4"/>
  <c r="O40" i="4"/>
  <c r="P27" i="4"/>
  <c r="P28" i="4"/>
  <c r="P40" i="4"/>
  <c r="I216" i="2"/>
  <c r="I37" i="4"/>
  <c r="F58" i="6"/>
  <c r="T58" i="6" s="1"/>
  <c r="R216" i="2"/>
  <c r="R37" i="4"/>
  <c r="N55" i="1"/>
  <c r="L214" i="2"/>
  <c r="L212" i="2"/>
  <c r="L29" i="4"/>
  <c r="L17" i="4"/>
  <c r="L15" i="2"/>
  <c r="L47" i="2"/>
  <c r="L16" i="4"/>
  <c r="L36" i="4"/>
  <c r="L13" i="4"/>
  <c r="N15" i="2"/>
  <c r="N214" i="2"/>
  <c r="N47" i="2"/>
  <c r="N17" i="4"/>
  <c r="N36" i="4"/>
  <c r="N16" i="4"/>
  <c r="N212" i="2"/>
  <c r="N13" i="4"/>
  <c r="N29" i="4"/>
  <c r="H95" i="2"/>
  <c r="H73" i="1"/>
  <c r="K105" i="2"/>
  <c r="K121" i="3"/>
  <c r="F41" i="6"/>
  <c r="T41" i="6" s="1"/>
  <c r="G215" i="2"/>
  <c r="G31" i="4"/>
  <c r="G30" i="4"/>
  <c r="O224" i="2"/>
  <c r="O12" i="4"/>
  <c r="O22" i="4"/>
  <c r="J224" i="2"/>
  <c r="J22" i="4"/>
  <c r="J12" i="4"/>
  <c r="F84" i="6"/>
  <c r="T84" i="6" s="1"/>
  <c r="F30" i="6"/>
  <c r="T30" i="6" s="1"/>
  <c r="G16" i="6"/>
  <c r="F16" i="5"/>
  <c r="T26" i="5"/>
  <c r="G26" i="6"/>
  <c r="K26" i="6"/>
  <c r="K217" i="2" s="1"/>
  <c r="O26" i="6"/>
  <c r="O217" i="2" s="1"/>
  <c r="M26" i="6"/>
  <c r="M217" i="2" s="1"/>
  <c r="H26" i="6"/>
  <c r="H217" i="2" s="1"/>
  <c r="J26" i="6"/>
  <c r="J217" i="2" s="1"/>
  <c r="P26" i="6"/>
  <c r="P217" i="2" s="1"/>
  <c r="R26" i="6"/>
  <c r="R217" i="2" s="1"/>
  <c r="I26" i="6"/>
  <c r="I217" i="2" s="1"/>
  <c r="N26" i="6"/>
  <c r="N217" i="2" s="1"/>
  <c r="U42" i="2"/>
  <c r="U26" i="2"/>
  <c r="R27" i="4"/>
  <c r="R28" i="4"/>
  <c r="R40" i="4"/>
  <c r="T18" i="4"/>
  <c r="V18" i="4" s="1"/>
  <c r="N40" i="4"/>
  <c r="N27" i="4"/>
  <c r="N28" i="4"/>
  <c r="H40" i="4"/>
  <c r="H27" i="4"/>
  <c r="H28" i="4"/>
  <c r="G64" i="1"/>
  <c r="G55" i="1"/>
  <c r="T55" i="1" s="1"/>
  <c r="F39" i="6"/>
  <c r="T39" i="6" s="1"/>
  <c r="H64" i="1"/>
  <c r="H55" i="1"/>
  <c r="K216" i="2"/>
  <c r="K37" i="4"/>
  <c r="L216" i="2"/>
  <c r="L37" i="4"/>
  <c r="J216" i="2"/>
  <c r="J37" i="4"/>
  <c r="J93" i="2"/>
  <c r="J71" i="1"/>
  <c r="J106" i="3"/>
  <c r="K93" i="2"/>
  <c r="K106" i="3"/>
  <c r="K71" i="1"/>
  <c r="T30" i="1"/>
  <c r="T23" i="5"/>
  <c r="O23" i="6"/>
  <c r="K23" i="6"/>
  <c r="M23" i="6"/>
  <c r="I23" i="6"/>
  <c r="N23" i="6"/>
  <c r="Q23" i="6"/>
  <c r="G23" i="6"/>
  <c r="F23" i="6" s="1"/>
  <c r="T23" i="6" s="1"/>
  <c r="G212" i="2"/>
  <c r="G47" i="2"/>
  <c r="G214" i="2"/>
  <c r="G13" i="4"/>
  <c r="G16" i="4"/>
  <c r="G29" i="4"/>
  <c r="G36" i="4"/>
  <c r="G15" i="2"/>
  <c r="U15" i="2" s="1"/>
  <c r="G17" i="4"/>
  <c r="R15" i="2"/>
  <c r="R214" i="2"/>
  <c r="R212" i="2"/>
  <c r="R17" i="4"/>
  <c r="R36" i="4"/>
  <c r="R47" i="2"/>
  <c r="R16" i="4"/>
  <c r="R29" i="4"/>
  <c r="R13" i="4"/>
  <c r="M95" i="2"/>
  <c r="M73" i="1"/>
  <c r="J95" i="2"/>
  <c r="J73" i="1"/>
  <c r="P23" i="6"/>
  <c r="F29" i="5"/>
  <c r="R105" i="2"/>
  <c r="R121" i="3"/>
  <c r="L30" i="4"/>
  <c r="L215" i="2"/>
  <c r="L31" i="4"/>
  <c r="I215" i="2"/>
  <c r="I31" i="4"/>
  <c r="I30" i="4"/>
  <c r="N22" i="4"/>
  <c r="N224" i="2"/>
  <c r="N12" i="4"/>
  <c r="Q27" i="4"/>
  <c r="Q28" i="4"/>
  <c r="Q40" i="4"/>
  <c r="J28" i="4"/>
  <c r="J40" i="4"/>
  <c r="J27" i="4"/>
  <c r="L28" i="4"/>
  <c r="L40" i="4"/>
  <c r="L27" i="4"/>
  <c r="H216" i="2"/>
  <c r="H37" i="4"/>
  <c r="Q216" i="2"/>
  <c r="Q37" i="4"/>
  <c r="N216" i="2"/>
  <c r="N37" i="4"/>
  <c r="M71" i="1"/>
  <c r="M93" i="2"/>
  <c r="M106" i="3"/>
  <c r="O93" i="2"/>
  <c r="O106" i="3"/>
  <c r="O71" i="1"/>
  <c r="P93" i="2"/>
  <c r="P106" i="3"/>
  <c r="P71" i="1"/>
  <c r="R16" i="7"/>
  <c r="S16" i="7" s="1"/>
  <c r="G16" i="7" s="1"/>
  <c r="G106" i="3"/>
  <c r="G93" i="2"/>
  <c r="G71" i="1"/>
  <c r="I71" i="1"/>
  <c r="I93" i="2"/>
  <c r="I106" i="3"/>
  <c r="L93" i="2"/>
  <c r="L106" i="3"/>
  <c r="L71" i="1"/>
  <c r="T35" i="1"/>
  <c r="T27" i="5"/>
  <c r="K27" i="6"/>
  <c r="I27" i="6"/>
  <c r="O27" i="6"/>
  <c r="N27" i="6"/>
  <c r="M27" i="6"/>
  <c r="G27" i="6"/>
  <c r="M32" i="4"/>
  <c r="M213" i="2"/>
  <c r="Q47" i="2"/>
  <c r="Q212" i="2"/>
  <c r="Q13" i="4"/>
  <c r="Q15" i="2"/>
  <c r="Q214" i="2"/>
  <c r="Q36" i="4"/>
  <c r="Q16" i="4"/>
  <c r="Q17" i="4"/>
  <c r="Q29" i="4"/>
  <c r="J15" i="2"/>
  <c r="J214" i="2"/>
  <c r="J47" i="2"/>
  <c r="J212" i="2"/>
  <c r="J17" i="4"/>
  <c r="J36" i="4"/>
  <c r="J16" i="4"/>
  <c r="J29" i="4"/>
  <c r="J13" i="4"/>
  <c r="R95" i="2"/>
  <c r="R73" i="1"/>
  <c r="H23" i="6"/>
  <c r="L96" i="6"/>
  <c r="L38" i="4" s="1"/>
  <c r="L29" i="6"/>
  <c r="U60" i="2"/>
  <c r="P105" i="2"/>
  <c r="P121" i="3"/>
  <c r="J121" i="3"/>
  <c r="J105" i="2"/>
  <c r="Q30" i="4"/>
  <c r="Q31" i="4"/>
  <c r="Q215" i="2"/>
  <c r="I224" i="2"/>
  <c r="I22" i="4"/>
  <c r="I12" i="4"/>
  <c r="J23" i="6"/>
  <c r="J27" i="6"/>
  <c r="G27" i="4"/>
  <c r="G28" i="4"/>
  <c r="G40" i="4"/>
  <c r="I27" i="4"/>
  <c r="I28" i="4"/>
  <c r="I40" i="4"/>
  <c r="F18" i="5"/>
  <c r="G19" i="5"/>
  <c r="G20" i="5"/>
  <c r="G21" i="5"/>
  <c r="P55" i="1"/>
  <c r="P64" i="1"/>
  <c r="J55" i="1"/>
  <c r="J64" i="1"/>
  <c r="P216" i="2"/>
  <c r="P37" i="4"/>
  <c r="G216" i="2"/>
  <c r="G37" i="4"/>
  <c r="N93" i="2"/>
  <c r="N106" i="3"/>
  <c r="N71" i="1"/>
  <c r="R93" i="2"/>
  <c r="R106" i="3"/>
  <c r="R71" i="1"/>
  <c r="Q93" i="2"/>
  <c r="Q71" i="1"/>
  <c r="Q106" i="3"/>
  <c r="H93" i="2"/>
  <c r="H106" i="3"/>
  <c r="H71" i="1"/>
  <c r="G39" i="1"/>
  <c r="G61" i="5" s="1"/>
  <c r="T36" i="1"/>
  <c r="T31" i="1"/>
  <c r="P98" i="5"/>
  <c r="P39" i="1"/>
  <c r="L98" i="5"/>
  <c r="L39" i="1"/>
  <c r="H98" i="5"/>
  <c r="H39" i="1"/>
  <c r="Q98" i="5"/>
  <c r="Q39" i="1"/>
  <c r="M98" i="5"/>
  <c r="M39" i="1"/>
  <c r="F14" i="6"/>
  <c r="T14" i="6" s="1"/>
  <c r="I39" i="1"/>
  <c r="I98" i="5"/>
  <c r="F77" i="3"/>
  <c r="R98" i="5"/>
  <c r="R39" i="1"/>
  <c r="N98" i="5"/>
  <c r="N39" i="1"/>
  <c r="J98" i="5"/>
  <c r="J39" i="1"/>
  <c r="O98" i="5"/>
  <c r="O39" i="1"/>
  <c r="K98" i="5"/>
  <c r="K39" i="1"/>
  <c r="T25" i="1"/>
  <c r="T26" i="1"/>
  <c r="G98" i="5"/>
  <c r="N18" i="6" l="1"/>
  <c r="G18" i="6"/>
  <c r="O18" i="6"/>
  <c r="J18" i="6"/>
  <c r="R18" i="6"/>
  <c r="K18" i="6"/>
  <c r="L18" i="6"/>
  <c r="M18" i="6"/>
  <c r="T18" i="5"/>
  <c r="H18" i="6"/>
  <c r="I18" i="6"/>
  <c r="P18" i="6"/>
  <c r="Q18" i="6"/>
  <c r="L50" i="1"/>
  <c r="L59" i="1"/>
  <c r="G23" i="7"/>
  <c r="C48" i="8"/>
  <c r="U93" i="2"/>
  <c r="T29" i="5"/>
  <c r="O29" i="6"/>
  <c r="I29" i="6"/>
  <c r="M29" i="6"/>
  <c r="G29" i="6"/>
  <c r="K29" i="6"/>
  <c r="N29" i="6"/>
  <c r="G122" i="2"/>
  <c r="G113" i="2"/>
  <c r="G114" i="2"/>
  <c r="G115" i="2"/>
  <c r="G136" i="3"/>
  <c r="G127" i="2"/>
  <c r="G138" i="3"/>
  <c r="G111" i="2"/>
  <c r="G119" i="2"/>
  <c r="G143" i="3"/>
  <c r="G112" i="2"/>
  <c r="G124" i="2"/>
  <c r="C88" i="8" s="1"/>
  <c r="G135" i="3"/>
  <c r="G144" i="3"/>
  <c r="G120" i="2"/>
  <c r="G134" i="3"/>
  <c r="T30" i="4"/>
  <c r="V30" i="4" s="1"/>
  <c r="J88" i="2"/>
  <c r="J100" i="2"/>
  <c r="J89" i="2"/>
  <c r="J117" i="3"/>
  <c r="J101" i="3"/>
  <c r="J46" i="1"/>
  <c r="J51" i="1"/>
  <c r="J102" i="3"/>
  <c r="J101" i="2"/>
  <c r="J116" i="3"/>
  <c r="J60" i="1"/>
  <c r="K88" i="2"/>
  <c r="K100" i="2"/>
  <c r="K116" i="3"/>
  <c r="K89" i="2"/>
  <c r="K117" i="3"/>
  <c r="K102" i="3"/>
  <c r="K101" i="2"/>
  <c r="K46" i="1"/>
  <c r="K101" i="3"/>
  <c r="K51" i="1"/>
  <c r="K60" i="1"/>
  <c r="T40" i="4"/>
  <c r="V40" i="4"/>
  <c r="V22" i="4"/>
  <c r="T22" i="4"/>
  <c r="F27" i="6"/>
  <c r="T27" i="6" s="1"/>
  <c r="V106" i="3"/>
  <c r="T36" i="4"/>
  <c r="V36" i="4" s="1"/>
  <c r="T37" i="4"/>
  <c r="V37" i="4" s="1"/>
  <c r="T28" i="5"/>
  <c r="I28" i="6"/>
  <c r="M28" i="6"/>
  <c r="K28" i="6"/>
  <c r="G28" i="6"/>
  <c r="N28" i="6"/>
  <c r="H28" i="6"/>
  <c r="O28" i="6"/>
  <c r="R28" i="6"/>
  <c r="L28" i="6"/>
  <c r="O88" i="2"/>
  <c r="O100" i="2"/>
  <c r="O101" i="2"/>
  <c r="O116" i="3"/>
  <c r="O117" i="3"/>
  <c r="O89" i="2"/>
  <c r="O51" i="1"/>
  <c r="O102" i="3"/>
  <c r="O46" i="1"/>
  <c r="O101" i="3"/>
  <c r="O60" i="1"/>
  <c r="G89" i="2"/>
  <c r="G101" i="2"/>
  <c r="G100" i="2"/>
  <c r="G116" i="3"/>
  <c r="G117" i="3"/>
  <c r="G88" i="2"/>
  <c r="G46" i="1"/>
  <c r="G101" i="3"/>
  <c r="G102" i="3"/>
  <c r="G51" i="1"/>
  <c r="G60" i="1"/>
  <c r="F38" i="6"/>
  <c r="T38" i="6" s="1"/>
  <c r="P88" i="2"/>
  <c r="P100" i="2"/>
  <c r="P102" i="3"/>
  <c r="P101" i="2"/>
  <c r="P116" i="3"/>
  <c r="P101" i="3"/>
  <c r="P117" i="3"/>
  <c r="P60" i="1"/>
  <c r="P89" i="2"/>
  <c r="P51" i="1"/>
  <c r="P46" i="1"/>
  <c r="G96" i="6"/>
  <c r="K96" i="6"/>
  <c r="K38" i="4" s="1"/>
  <c r="K41" i="4" s="1"/>
  <c r="K209" i="2" s="1"/>
  <c r="O96" i="6"/>
  <c r="O38" i="4" s="1"/>
  <c r="H96" i="6"/>
  <c r="H38" i="4" s="1"/>
  <c r="H41" i="4" s="1"/>
  <c r="H209" i="2" s="1"/>
  <c r="J96" i="6"/>
  <c r="J38" i="4" s="1"/>
  <c r="J41" i="4" s="1"/>
  <c r="J209" i="2" s="1"/>
  <c r="I96" i="6"/>
  <c r="I38" i="4" s="1"/>
  <c r="P96" i="6"/>
  <c r="P38" i="4" s="1"/>
  <c r="M96" i="6"/>
  <c r="M38" i="4" s="1"/>
  <c r="M41" i="4" s="1"/>
  <c r="M209" i="2" s="1"/>
  <c r="Q96" i="6"/>
  <c r="Q38" i="4" s="1"/>
  <c r="Q41" i="4" s="1"/>
  <c r="Q209" i="2" s="1"/>
  <c r="R96" i="6"/>
  <c r="R38" i="4" s="1"/>
  <c r="P28" i="6"/>
  <c r="F20" i="5"/>
  <c r="G20" i="6" s="1"/>
  <c r="T28" i="4"/>
  <c r="V28" i="4"/>
  <c r="U224" i="2"/>
  <c r="Q29" i="6"/>
  <c r="G17" i="7"/>
  <c r="C17" i="8"/>
  <c r="L41" i="4"/>
  <c r="L209" i="2" s="1"/>
  <c r="T13" i="4"/>
  <c r="V13" i="4" s="1"/>
  <c r="T29" i="4"/>
  <c r="V29" i="4" s="1"/>
  <c r="U47" i="2"/>
  <c r="Q28" i="6"/>
  <c r="U215" i="2"/>
  <c r="P29" i="6"/>
  <c r="O41" i="4"/>
  <c r="O209" i="2" s="1"/>
  <c r="J28" i="6"/>
  <c r="N88" i="2"/>
  <c r="N100" i="2"/>
  <c r="N89" i="2"/>
  <c r="N101" i="2"/>
  <c r="N117" i="3"/>
  <c r="N101" i="3"/>
  <c r="N46" i="1"/>
  <c r="N51" i="1"/>
  <c r="N102" i="3"/>
  <c r="N116" i="3"/>
  <c r="N60" i="1"/>
  <c r="Q89" i="2"/>
  <c r="Q101" i="2"/>
  <c r="Q100" i="2"/>
  <c r="Q101" i="3"/>
  <c r="Q102" i="3"/>
  <c r="Q46" i="1"/>
  <c r="Q88" i="2"/>
  <c r="Q116" i="3"/>
  <c r="Q51" i="1"/>
  <c r="Q117" i="3"/>
  <c r="Q60" i="1"/>
  <c r="N96" i="6"/>
  <c r="N38" i="4" s="1"/>
  <c r="N41" i="4" s="1"/>
  <c r="N209" i="2" s="1"/>
  <c r="V121" i="3"/>
  <c r="T12" i="4"/>
  <c r="V12" i="4" s="1"/>
  <c r="G217" i="2"/>
  <c r="U217" i="2" s="1"/>
  <c r="F26" i="6"/>
  <c r="T26" i="6" s="1"/>
  <c r="U95" i="2"/>
  <c r="P41" i="4"/>
  <c r="P209" i="2" s="1"/>
  <c r="H89" i="2"/>
  <c r="H101" i="2"/>
  <c r="H102" i="3"/>
  <c r="H100" i="2"/>
  <c r="H116" i="3"/>
  <c r="H101" i="3"/>
  <c r="H117" i="3"/>
  <c r="H88" i="2"/>
  <c r="H46" i="1"/>
  <c r="H51" i="1"/>
  <c r="H60" i="1"/>
  <c r="R88" i="2"/>
  <c r="R100" i="2"/>
  <c r="R89" i="2"/>
  <c r="R101" i="2"/>
  <c r="R117" i="3"/>
  <c r="R101" i="3"/>
  <c r="R46" i="1"/>
  <c r="R51" i="1"/>
  <c r="R116" i="3"/>
  <c r="R102" i="3"/>
  <c r="V102" i="3" s="1"/>
  <c r="R60" i="1"/>
  <c r="T32" i="4"/>
  <c r="V32" i="4"/>
  <c r="R29" i="6"/>
  <c r="U214" i="2"/>
  <c r="T64" i="1"/>
  <c r="T31" i="4"/>
  <c r="V31" i="4" s="1"/>
  <c r="U216" i="2"/>
  <c r="F19" i="5"/>
  <c r="G19" i="6"/>
  <c r="I41" i="4"/>
  <c r="I209" i="2" s="1"/>
  <c r="V27" i="4"/>
  <c r="T27" i="4"/>
  <c r="U105" i="2"/>
  <c r="G11" i="7"/>
  <c r="C11" i="8"/>
  <c r="T71" i="1"/>
  <c r="J29" i="6"/>
  <c r="H29" i="6"/>
  <c r="T17" i="4"/>
  <c r="V17" i="4"/>
  <c r="T16" i="4"/>
  <c r="V16" i="4" s="1"/>
  <c r="U212" i="2"/>
  <c r="R41" i="4"/>
  <c r="R209" i="2" s="1"/>
  <c r="I16" i="6"/>
  <c r="M16" i="6"/>
  <c r="Q16" i="6"/>
  <c r="T16" i="5"/>
  <c r="H16" i="6"/>
  <c r="N16" i="6"/>
  <c r="J16" i="6"/>
  <c r="P16" i="6"/>
  <c r="K16" i="6"/>
  <c r="R16" i="6"/>
  <c r="O16" i="6"/>
  <c r="L16" i="6"/>
  <c r="F16" i="6" s="1"/>
  <c r="T16" i="6" s="1"/>
  <c r="T73" i="1"/>
  <c r="T39" i="4"/>
  <c r="V39" i="4" s="1"/>
  <c r="L89" i="2"/>
  <c r="L101" i="2"/>
  <c r="L88" i="2"/>
  <c r="L102" i="3"/>
  <c r="L116" i="3"/>
  <c r="L46" i="1"/>
  <c r="L101" i="3"/>
  <c r="L117" i="3"/>
  <c r="L51" i="1"/>
  <c r="L100" i="2"/>
  <c r="L60" i="1"/>
  <c r="I89" i="2"/>
  <c r="I101" i="2"/>
  <c r="I88" i="2"/>
  <c r="I100" i="2"/>
  <c r="I101" i="3"/>
  <c r="I102" i="3"/>
  <c r="I51" i="1"/>
  <c r="I117" i="3"/>
  <c r="I116" i="3"/>
  <c r="I46" i="1"/>
  <c r="I60" i="1"/>
  <c r="M89" i="2"/>
  <c r="M101" i="2"/>
  <c r="M101" i="3"/>
  <c r="M88" i="2"/>
  <c r="M102" i="3"/>
  <c r="M100" i="2"/>
  <c r="M116" i="3"/>
  <c r="M51" i="1"/>
  <c r="M46" i="1"/>
  <c r="M117" i="3"/>
  <c r="M60" i="1"/>
  <c r="F21" i="5"/>
  <c r="T39" i="1"/>
  <c r="I61" i="5"/>
  <c r="F98" i="5"/>
  <c r="O98" i="6" s="1"/>
  <c r="O199" i="2" s="1"/>
  <c r="K61" i="5"/>
  <c r="O61" i="5"/>
  <c r="J61" i="5"/>
  <c r="N61" i="5"/>
  <c r="R61" i="5"/>
  <c r="F131" i="3"/>
  <c r="M61" i="5"/>
  <c r="Q61" i="5"/>
  <c r="H61" i="5"/>
  <c r="L61" i="5"/>
  <c r="P61" i="5"/>
  <c r="T21" i="5" l="1"/>
  <c r="K21" i="6"/>
  <c r="J21" i="6"/>
  <c r="M21" i="6"/>
  <c r="L21" i="6"/>
  <c r="H21" i="6"/>
  <c r="I21" i="6"/>
  <c r="O21" i="6"/>
  <c r="P21" i="6"/>
  <c r="N21" i="6"/>
  <c r="R21" i="6"/>
  <c r="Q21" i="6"/>
  <c r="P119" i="2"/>
  <c r="P120" i="2"/>
  <c r="P127" i="2"/>
  <c r="P114" i="2"/>
  <c r="P111" i="2"/>
  <c r="P115" i="2"/>
  <c r="P122" i="2"/>
  <c r="P134" i="3"/>
  <c r="P135" i="3"/>
  <c r="P124" i="2"/>
  <c r="P136" i="3"/>
  <c r="P143" i="3"/>
  <c r="P113" i="2"/>
  <c r="P112" i="2"/>
  <c r="P144" i="3"/>
  <c r="P138" i="3"/>
  <c r="J59" i="1"/>
  <c r="J50" i="1"/>
  <c r="R59" i="1"/>
  <c r="R68" i="5" s="1"/>
  <c r="R50" i="1"/>
  <c r="J54" i="1"/>
  <c r="J63" i="1"/>
  <c r="P63" i="1"/>
  <c r="P54" i="1"/>
  <c r="T60" i="1"/>
  <c r="T46" i="1"/>
  <c r="K63" i="1"/>
  <c r="K54" i="1"/>
  <c r="C83" i="8"/>
  <c r="G130" i="2"/>
  <c r="C86" i="8"/>
  <c r="J124" i="2"/>
  <c r="J111" i="2"/>
  <c r="J115" i="2"/>
  <c r="J119" i="2"/>
  <c r="J127" i="2"/>
  <c r="J112" i="2"/>
  <c r="J120" i="2"/>
  <c r="J113" i="2"/>
  <c r="J138" i="3"/>
  <c r="J114" i="2"/>
  <c r="J143" i="3"/>
  <c r="J144" i="3"/>
  <c r="J134" i="3"/>
  <c r="J140" i="3" s="1"/>
  <c r="J122" i="2"/>
  <c r="J135" i="3"/>
  <c r="J136" i="3"/>
  <c r="T51" i="1"/>
  <c r="C43" i="8"/>
  <c r="U88" i="2"/>
  <c r="M63" i="1"/>
  <c r="M54" i="1"/>
  <c r="G27" i="7"/>
  <c r="C70" i="8"/>
  <c r="M50" i="1"/>
  <c r="M59" i="1"/>
  <c r="F18" i="6"/>
  <c r="T18" i="6" s="1"/>
  <c r="R124" i="2"/>
  <c r="R113" i="2"/>
  <c r="R114" i="2"/>
  <c r="R122" i="2"/>
  <c r="R115" i="2"/>
  <c r="R138" i="3"/>
  <c r="R143" i="3"/>
  <c r="R144" i="3"/>
  <c r="R111" i="2"/>
  <c r="R120" i="2"/>
  <c r="R127" i="2"/>
  <c r="R134" i="3"/>
  <c r="R140" i="3" s="1"/>
  <c r="R119" i="2"/>
  <c r="R136" i="3"/>
  <c r="R135" i="3"/>
  <c r="R112" i="2"/>
  <c r="N124" i="2"/>
  <c r="N112" i="2"/>
  <c r="N120" i="2"/>
  <c r="N113" i="2"/>
  <c r="N127" i="2"/>
  <c r="N138" i="3"/>
  <c r="N111" i="2"/>
  <c r="N119" i="2"/>
  <c r="N130" i="2" s="1"/>
  <c r="N143" i="3"/>
  <c r="N155" i="3" s="1"/>
  <c r="N144" i="3"/>
  <c r="N135" i="3"/>
  <c r="N114" i="2"/>
  <c r="N122" i="2"/>
  <c r="N115" i="2"/>
  <c r="N134" i="3"/>
  <c r="N136" i="3"/>
  <c r="M111" i="2"/>
  <c r="M112" i="2"/>
  <c r="M113" i="2"/>
  <c r="M114" i="2"/>
  <c r="M115" i="2"/>
  <c r="M124" i="2"/>
  <c r="M122" i="2"/>
  <c r="M119" i="2"/>
  <c r="M130" i="2" s="1"/>
  <c r="M143" i="3"/>
  <c r="M155" i="3" s="1"/>
  <c r="M144" i="3"/>
  <c r="M120" i="2"/>
  <c r="M134" i="3"/>
  <c r="M135" i="3"/>
  <c r="M136" i="3"/>
  <c r="M127" i="2"/>
  <c r="M138" i="3"/>
  <c r="J19" i="6"/>
  <c r="T19" i="5"/>
  <c r="N19" i="6"/>
  <c r="H19" i="6"/>
  <c r="L19" i="6"/>
  <c r="M19" i="6"/>
  <c r="P19" i="6"/>
  <c r="Q19" i="6"/>
  <c r="I19" i="6"/>
  <c r="R19" i="6"/>
  <c r="K19" i="6"/>
  <c r="O19" i="6"/>
  <c r="P59" i="1"/>
  <c r="P50" i="1"/>
  <c r="Q50" i="1"/>
  <c r="Q59" i="1"/>
  <c r="Q68" i="5" s="1"/>
  <c r="V117" i="3"/>
  <c r="C44" i="8"/>
  <c r="U89" i="2"/>
  <c r="L63" i="1"/>
  <c r="L78" i="5" s="1"/>
  <c r="L54" i="1"/>
  <c r="L65" i="5" s="1"/>
  <c r="N63" i="1"/>
  <c r="N54" i="1"/>
  <c r="I63" i="1"/>
  <c r="I54" i="1"/>
  <c r="G21" i="6"/>
  <c r="C84" i="8"/>
  <c r="G25" i="7"/>
  <c r="C67" i="8"/>
  <c r="V138" i="3"/>
  <c r="C69" i="8"/>
  <c r="N59" i="1"/>
  <c r="N68" i="5" s="1"/>
  <c r="N50" i="1"/>
  <c r="I50" i="1"/>
  <c r="I59" i="1"/>
  <c r="L119" i="2"/>
  <c r="L120" i="2"/>
  <c r="L127" i="2"/>
  <c r="L113" i="2"/>
  <c r="L122" i="2"/>
  <c r="L114" i="2"/>
  <c r="L111" i="2"/>
  <c r="L124" i="2"/>
  <c r="L134" i="3"/>
  <c r="L135" i="3"/>
  <c r="L112" i="2"/>
  <c r="L136" i="3"/>
  <c r="L115" i="2"/>
  <c r="L144" i="3"/>
  <c r="L143" i="3"/>
  <c r="L138" i="3"/>
  <c r="Q63" i="1"/>
  <c r="Q54" i="1"/>
  <c r="U100" i="2"/>
  <c r="O63" i="1"/>
  <c r="O54" i="1"/>
  <c r="G50" i="1"/>
  <c r="G59" i="1"/>
  <c r="F29" i="6"/>
  <c r="T29" i="6" s="1"/>
  <c r="O122" i="2"/>
  <c r="O111" i="2"/>
  <c r="O115" i="2"/>
  <c r="O119" i="2"/>
  <c r="O127" i="2"/>
  <c r="O112" i="2"/>
  <c r="O120" i="2"/>
  <c r="O124" i="2"/>
  <c r="O136" i="3"/>
  <c r="O138" i="3"/>
  <c r="O113" i="2"/>
  <c r="O114" i="2"/>
  <c r="O134" i="3"/>
  <c r="O140" i="3" s="1"/>
  <c r="O135" i="3"/>
  <c r="O144" i="3"/>
  <c r="O143" i="3"/>
  <c r="O155" i="3" s="1"/>
  <c r="Q111" i="2"/>
  <c r="Q112" i="2"/>
  <c r="Q113" i="2"/>
  <c r="Q114" i="2"/>
  <c r="Q115" i="2"/>
  <c r="Q122" i="2"/>
  <c r="Q119" i="2"/>
  <c r="Q143" i="3"/>
  <c r="Q144" i="3"/>
  <c r="Q127" i="2"/>
  <c r="Q134" i="3"/>
  <c r="Q135" i="3"/>
  <c r="Q136" i="3"/>
  <c r="Q138" i="3"/>
  <c r="Q120" i="2"/>
  <c r="Q124" i="2"/>
  <c r="F19" i="6"/>
  <c r="T19" i="6" s="1"/>
  <c r="U101" i="2"/>
  <c r="H63" i="1"/>
  <c r="H54" i="1"/>
  <c r="G140" i="3"/>
  <c r="C66" i="8"/>
  <c r="G116" i="2"/>
  <c r="U111" i="2"/>
  <c r="K122" i="2"/>
  <c r="K114" i="2"/>
  <c r="K111" i="2"/>
  <c r="K115" i="2"/>
  <c r="K119" i="2"/>
  <c r="K127" i="2"/>
  <c r="K112" i="2"/>
  <c r="K120" i="2"/>
  <c r="U120" i="2" s="1"/>
  <c r="K136" i="3"/>
  <c r="K113" i="2"/>
  <c r="K138" i="3"/>
  <c r="K144" i="3"/>
  <c r="K134" i="3"/>
  <c r="K143" i="3"/>
  <c r="K124" i="2"/>
  <c r="K135" i="3"/>
  <c r="H119" i="2"/>
  <c r="H120" i="2"/>
  <c r="H127" i="2"/>
  <c r="H112" i="2"/>
  <c r="U112" i="2" s="1"/>
  <c r="H124" i="2"/>
  <c r="H113" i="2"/>
  <c r="H122" i="2"/>
  <c r="U122" i="2" s="1"/>
  <c r="H114" i="2"/>
  <c r="U114" i="2" s="1"/>
  <c r="H134" i="3"/>
  <c r="H135" i="3"/>
  <c r="H115" i="2"/>
  <c r="U115" i="2" s="1"/>
  <c r="H136" i="3"/>
  <c r="H143" i="3"/>
  <c r="H111" i="2"/>
  <c r="H138" i="3"/>
  <c r="H144" i="3"/>
  <c r="I111" i="2"/>
  <c r="I112" i="2"/>
  <c r="I113" i="2"/>
  <c r="I114" i="2"/>
  <c r="I115" i="2"/>
  <c r="I120" i="2"/>
  <c r="I124" i="2"/>
  <c r="I143" i="3"/>
  <c r="I155" i="3" s="1"/>
  <c r="I144" i="3"/>
  <c r="I122" i="2"/>
  <c r="I134" i="3"/>
  <c r="I135" i="3"/>
  <c r="V135" i="3" s="1"/>
  <c r="I119" i="2"/>
  <c r="I136" i="3"/>
  <c r="I138" i="3"/>
  <c r="I127" i="2"/>
  <c r="H50" i="1"/>
  <c r="H59" i="1"/>
  <c r="H68" i="5" s="1"/>
  <c r="G12" i="7"/>
  <c r="G19" i="7" s="1"/>
  <c r="G32" i="7"/>
  <c r="P20" i="6"/>
  <c r="K20" i="6"/>
  <c r="L20" i="6"/>
  <c r="O20" i="6"/>
  <c r="N20" i="6"/>
  <c r="Q20" i="6"/>
  <c r="R20" i="6"/>
  <c r="T20" i="5"/>
  <c r="I20" i="6"/>
  <c r="J20" i="6"/>
  <c r="M20" i="6"/>
  <c r="H20" i="6"/>
  <c r="F20" i="6" s="1"/>
  <c r="T20" i="6" s="1"/>
  <c r="G38" i="4"/>
  <c r="F96" i="6"/>
  <c r="T96" i="6" s="1"/>
  <c r="V101" i="3"/>
  <c r="V116" i="3"/>
  <c r="R63" i="1"/>
  <c r="R54" i="1"/>
  <c r="G63" i="1"/>
  <c r="F28" i="6"/>
  <c r="T28" i="6" s="1"/>
  <c r="G54" i="1"/>
  <c r="G155" i="3"/>
  <c r="C91" i="8"/>
  <c r="U127" i="2"/>
  <c r="G26" i="7"/>
  <c r="C68" i="8"/>
  <c r="K59" i="1"/>
  <c r="K50" i="1"/>
  <c r="O50" i="1"/>
  <c r="O59" i="1"/>
  <c r="O68" i="5" s="1"/>
  <c r="G28" i="7"/>
  <c r="I98" i="6"/>
  <c r="I199" i="2" s="1"/>
  <c r="F157" i="3"/>
  <c r="G98" i="6"/>
  <c r="P98" i="6"/>
  <c r="P199" i="2" s="1"/>
  <c r="H98" i="6"/>
  <c r="H199" i="2" s="1"/>
  <c r="M98" i="6"/>
  <c r="M199" i="2" s="1"/>
  <c r="R98" i="6"/>
  <c r="R199" i="2" s="1"/>
  <c r="J98" i="6"/>
  <c r="J199" i="2" s="1"/>
  <c r="K98" i="6"/>
  <c r="K199" i="2" s="1"/>
  <c r="L98" i="6"/>
  <c r="L199" i="2" s="1"/>
  <c r="Q98" i="6"/>
  <c r="Q199" i="2" s="1"/>
  <c r="N98" i="6"/>
  <c r="N199" i="2" s="1"/>
  <c r="F61" i="5"/>
  <c r="M61" i="6" s="1"/>
  <c r="N65" i="5" l="1"/>
  <c r="N78" i="5"/>
  <c r="M140" i="3"/>
  <c r="U119" i="2"/>
  <c r="T63" i="1"/>
  <c r="G36" i="7"/>
  <c r="G37" i="7"/>
  <c r="G38" i="7" s="1"/>
  <c r="G39" i="7" s="1"/>
  <c r="G41" i="7" s="1"/>
  <c r="G45" i="7" s="1"/>
  <c r="I140" i="3"/>
  <c r="N140" i="3"/>
  <c r="N116" i="2"/>
  <c r="V143" i="3"/>
  <c r="R155" i="3"/>
  <c r="J130" i="2"/>
  <c r="L68" i="5"/>
  <c r="J65" i="5"/>
  <c r="J78" i="5"/>
  <c r="H116" i="2"/>
  <c r="K155" i="3"/>
  <c r="C71" i="8"/>
  <c r="Q140" i="3"/>
  <c r="Q130" i="2"/>
  <c r="G68" i="5"/>
  <c r="T59" i="1"/>
  <c r="I68" i="5"/>
  <c r="F21" i="6"/>
  <c r="T21" i="6" s="1"/>
  <c r="P65" i="5"/>
  <c r="P78" i="5"/>
  <c r="V136" i="3"/>
  <c r="U113" i="2"/>
  <c r="J155" i="3"/>
  <c r="C94" i="8"/>
  <c r="J68" i="5"/>
  <c r="P116" i="2"/>
  <c r="P130" i="2"/>
  <c r="K65" i="5"/>
  <c r="K78" i="5"/>
  <c r="G33" i="7"/>
  <c r="C122" i="8"/>
  <c r="Q116" i="2"/>
  <c r="V144" i="3"/>
  <c r="M78" i="5"/>
  <c r="M65" i="5"/>
  <c r="K68" i="5"/>
  <c r="K116" i="2"/>
  <c r="Q155" i="3"/>
  <c r="O130" i="2"/>
  <c r="L140" i="3"/>
  <c r="L130" i="2"/>
  <c r="U130" i="2" s="1"/>
  <c r="Q78" i="5"/>
  <c r="Q65" i="5"/>
  <c r="O65" i="5"/>
  <c r="O78" i="5"/>
  <c r="T54" i="1"/>
  <c r="T38" i="4"/>
  <c r="V38" i="4" s="1"/>
  <c r="G41" i="4"/>
  <c r="G209" i="2" s="1"/>
  <c r="F209" i="2" s="1"/>
  <c r="H65" i="5"/>
  <c r="H78" i="5"/>
  <c r="I130" i="2"/>
  <c r="I116" i="2"/>
  <c r="H155" i="3"/>
  <c r="V155" i="3" s="1"/>
  <c r="H140" i="3"/>
  <c r="H130" i="2"/>
  <c r="K140" i="3"/>
  <c r="K130" i="2"/>
  <c r="V134" i="3"/>
  <c r="O116" i="2"/>
  <c r="T50" i="1"/>
  <c r="G78" i="5"/>
  <c r="G65" i="5"/>
  <c r="L155" i="3"/>
  <c r="L116" i="2"/>
  <c r="I65" i="5"/>
  <c r="I78" i="5"/>
  <c r="P68" i="5"/>
  <c r="M116" i="2"/>
  <c r="R130" i="2"/>
  <c r="R116" i="2"/>
  <c r="U124" i="2"/>
  <c r="M68" i="5"/>
  <c r="J116" i="2"/>
  <c r="R65" i="5"/>
  <c r="R78" i="5"/>
  <c r="P155" i="3"/>
  <c r="P140" i="3"/>
  <c r="I61" i="6"/>
  <c r="I18" i="2" s="1"/>
  <c r="N61" i="6"/>
  <c r="N18" i="2" s="1"/>
  <c r="H61" i="6"/>
  <c r="H16" i="2" s="1"/>
  <c r="O61" i="6"/>
  <c r="O16" i="2" s="1"/>
  <c r="T61" i="5"/>
  <c r="G61" i="6"/>
  <c r="K61" i="6"/>
  <c r="J61" i="6"/>
  <c r="R61" i="6"/>
  <c r="Q61" i="6"/>
  <c r="L61" i="6"/>
  <c r="M16" i="2"/>
  <c r="M18" i="2"/>
  <c r="M19" i="2"/>
  <c r="M21" i="2"/>
  <c r="M23" i="2"/>
  <c r="M25" i="2"/>
  <c r="M36" i="2"/>
  <c r="M40" i="2"/>
  <c r="M49" i="2"/>
  <c r="M51" i="2"/>
  <c r="M53" i="2"/>
  <c r="M59" i="2"/>
  <c r="M64" i="2"/>
  <c r="M71" i="2"/>
  <c r="M73" i="2"/>
  <c r="M75" i="2"/>
  <c r="M79" i="2"/>
  <c r="M83" i="2"/>
  <c r="M154" i="2"/>
  <c r="M156" i="2"/>
  <c r="M22" i="2"/>
  <c r="M33" i="2"/>
  <c r="M35" i="2"/>
  <c r="M37" i="2"/>
  <c r="M39" i="2"/>
  <c r="M46" i="2"/>
  <c r="M48" i="2"/>
  <c r="M50" i="2"/>
  <c r="M52" i="2"/>
  <c r="M54" i="2"/>
  <c r="M65" i="2"/>
  <c r="M70" i="2"/>
  <c r="M72" i="2"/>
  <c r="M74" i="2"/>
  <c r="M76" i="2"/>
  <c r="M78" i="2"/>
  <c r="M80" i="2"/>
  <c r="M82" i="2"/>
  <c r="M155" i="2"/>
  <c r="M166" i="2"/>
  <c r="M250" i="2"/>
  <c r="M21" i="3"/>
  <c r="M28" i="3"/>
  <c r="M71" i="5" s="1"/>
  <c r="M42" i="3"/>
  <c r="M49" i="3"/>
  <c r="M171" i="2"/>
  <c r="M18" i="3"/>
  <c r="M20" i="3"/>
  <c r="M41" i="3"/>
  <c r="M50" i="3"/>
  <c r="M59" i="3"/>
  <c r="M61" i="3"/>
  <c r="M68" i="3"/>
  <c r="M70" i="3"/>
  <c r="M81" i="3"/>
  <c r="M84" i="3" s="1"/>
  <c r="M100" i="1"/>
  <c r="M62" i="3"/>
  <c r="M69" i="3"/>
  <c r="M71" i="3"/>
  <c r="M42" i="1"/>
  <c r="M43" i="1" s="1"/>
  <c r="M88" i="1"/>
  <c r="H37" i="2"/>
  <c r="H70" i="2"/>
  <c r="H21" i="2"/>
  <c r="H59" i="2"/>
  <c r="H156" i="2"/>
  <c r="H21" i="3"/>
  <c r="H88" i="1"/>
  <c r="F98" i="6"/>
  <c r="T98" i="6" s="1"/>
  <c r="G199" i="2"/>
  <c r="U199" i="2" s="1"/>
  <c r="F176" i="3"/>
  <c r="P61" i="6"/>
  <c r="F65" i="5" l="1"/>
  <c r="G65" i="6"/>
  <c r="M65" i="6"/>
  <c r="P65" i="6"/>
  <c r="F68" i="5"/>
  <c r="G68" i="6" s="1"/>
  <c r="N65" i="6"/>
  <c r="H62" i="3"/>
  <c r="H75" i="2"/>
  <c r="H78" i="2"/>
  <c r="H18" i="2"/>
  <c r="V140" i="3"/>
  <c r="F78" i="5"/>
  <c r="G78" i="6"/>
  <c r="M78" i="6"/>
  <c r="M129" i="1" s="1"/>
  <c r="U116" i="2"/>
  <c r="F242" i="2"/>
  <c r="F246" i="2" s="1"/>
  <c r="F239" i="2"/>
  <c r="J68" i="6"/>
  <c r="I68" i="6"/>
  <c r="H70" i="3"/>
  <c r="H41" i="3"/>
  <c r="H40" i="2"/>
  <c r="H50" i="2"/>
  <c r="O65" i="6"/>
  <c r="K68" i="6"/>
  <c r="L68" i="6"/>
  <c r="N78" i="6"/>
  <c r="N129" i="1" s="1"/>
  <c r="H100" i="1"/>
  <c r="H61" i="3"/>
  <c r="H71" i="3"/>
  <c r="H42" i="3"/>
  <c r="H72" i="5" s="1"/>
  <c r="H166" i="2"/>
  <c r="H18" i="3"/>
  <c r="H83" i="2"/>
  <c r="H71" i="2"/>
  <c r="H51" i="2"/>
  <c r="H25" i="2"/>
  <c r="H82" i="2"/>
  <c r="H74" i="2"/>
  <c r="H54" i="2"/>
  <c r="H46" i="2"/>
  <c r="H33" i="2"/>
  <c r="H19" i="2"/>
  <c r="H81" i="3"/>
  <c r="H84" i="3" s="1"/>
  <c r="H68" i="3"/>
  <c r="H73" i="3" s="1"/>
  <c r="H59" i="3"/>
  <c r="H42" i="1"/>
  <c r="H43" i="1" s="1"/>
  <c r="H69" i="3"/>
  <c r="H49" i="3"/>
  <c r="H28" i="3"/>
  <c r="H71" i="5" s="1"/>
  <c r="H250" i="2"/>
  <c r="H50" i="3"/>
  <c r="H20" i="3"/>
  <c r="H70" i="5" s="1"/>
  <c r="H171" i="2"/>
  <c r="H154" i="2"/>
  <c r="H79" i="2"/>
  <c r="H73" i="2"/>
  <c r="H64" i="2"/>
  <c r="H53" i="2"/>
  <c r="H49" i="2"/>
  <c r="H36" i="2"/>
  <c r="H23" i="2"/>
  <c r="H155" i="2"/>
  <c r="H80" i="2"/>
  <c r="H76" i="2"/>
  <c r="H72" i="2"/>
  <c r="H65" i="2"/>
  <c r="H52" i="2"/>
  <c r="H48" i="2"/>
  <c r="H55" i="2" s="1"/>
  <c r="H39" i="2"/>
  <c r="H35" i="2"/>
  <c r="H22" i="2"/>
  <c r="I69" i="3"/>
  <c r="I16" i="2"/>
  <c r="N70" i="3"/>
  <c r="N22" i="2"/>
  <c r="N75" i="2"/>
  <c r="O70" i="2"/>
  <c r="N62" i="3"/>
  <c r="N80" i="2"/>
  <c r="O20" i="3"/>
  <c r="O75" i="2"/>
  <c r="N88" i="1"/>
  <c r="N41" i="3"/>
  <c r="N40" i="2"/>
  <c r="N52" i="2"/>
  <c r="O100" i="1"/>
  <c r="O166" i="2"/>
  <c r="O37" i="2"/>
  <c r="O40" i="2"/>
  <c r="N21" i="3"/>
  <c r="N156" i="2"/>
  <c r="N59" i="2"/>
  <c r="N67" i="2" s="1"/>
  <c r="N21" i="2"/>
  <c r="N72" i="2"/>
  <c r="N39" i="2"/>
  <c r="O42" i="1"/>
  <c r="O43" i="1" s="1"/>
  <c r="O61" i="3"/>
  <c r="O42" i="3"/>
  <c r="O78" i="2"/>
  <c r="O50" i="2"/>
  <c r="O156" i="2"/>
  <c r="O59" i="2"/>
  <c r="O21" i="2"/>
  <c r="I49" i="3"/>
  <c r="I68" i="3"/>
  <c r="I54" i="2"/>
  <c r="I42" i="1"/>
  <c r="I43" i="1" s="1"/>
  <c r="I100" i="1"/>
  <c r="I41" i="3"/>
  <c r="I82" i="2"/>
  <c r="I79" i="2"/>
  <c r="N100" i="1"/>
  <c r="N61" i="3"/>
  <c r="N71" i="3"/>
  <c r="N42" i="3"/>
  <c r="N166" i="2"/>
  <c r="N18" i="3"/>
  <c r="N83" i="2"/>
  <c r="N71" i="2"/>
  <c r="N51" i="2"/>
  <c r="N25" i="2"/>
  <c r="N155" i="2"/>
  <c r="N76" i="2"/>
  <c r="N65" i="2"/>
  <c r="N48" i="2"/>
  <c r="N35" i="2"/>
  <c r="N16" i="2"/>
  <c r="O69" i="3"/>
  <c r="O70" i="3"/>
  <c r="O50" i="3"/>
  <c r="O171" i="2"/>
  <c r="O21" i="3"/>
  <c r="O82" i="2"/>
  <c r="O74" i="2"/>
  <c r="O54" i="2"/>
  <c r="O46" i="2"/>
  <c r="O33" i="2"/>
  <c r="O83" i="2"/>
  <c r="O71" i="2"/>
  <c r="O51" i="2"/>
  <c r="O25" i="2"/>
  <c r="O18" i="2"/>
  <c r="I88" i="1"/>
  <c r="I71" i="3"/>
  <c r="I62" i="3"/>
  <c r="I81" i="3"/>
  <c r="I84" i="3" s="1"/>
  <c r="I59" i="3"/>
  <c r="I18" i="3"/>
  <c r="I21" i="3"/>
  <c r="I74" i="2"/>
  <c r="I39" i="2"/>
  <c r="I49" i="2"/>
  <c r="N81" i="3"/>
  <c r="N84" i="3" s="1"/>
  <c r="N68" i="3"/>
  <c r="N59" i="3"/>
  <c r="N42" i="1"/>
  <c r="N43" i="1" s="1"/>
  <c r="N62" i="5" s="1"/>
  <c r="N69" i="3"/>
  <c r="N49" i="3"/>
  <c r="N28" i="3"/>
  <c r="N71" i="5" s="1"/>
  <c r="N250" i="2"/>
  <c r="N50" i="3"/>
  <c r="N20" i="3"/>
  <c r="N171" i="2"/>
  <c r="N154" i="2"/>
  <c r="N79" i="2"/>
  <c r="N73" i="2"/>
  <c r="N64" i="2"/>
  <c r="N53" i="2"/>
  <c r="N49" i="2"/>
  <c r="N36" i="2"/>
  <c r="N23" i="2"/>
  <c r="N19" i="2"/>
  <c r="N82" i="2"/>
  <c r="N78" i="2"/>
  <c r="N74" i="2"/>
  <c r="N70" i="2"/>
  <c r="N54" i="2"/>
  <c r="N50" i="2"/>
  <c r="N46" i="2"/>
  <c r="N37" i="2"/>
  <c r="N33" i="2"/>
  <c r="O88" i="1"/>
  <c r="O71" i="3"/>
  <c r="O62" i="3"/>
  <c r="O81" i="3"/>
  <c r="O84" i="3" s="1"/>
  <c r="O68" i="3"/>
  <c r="O59" i="3"/>
  <c r="O41" i="3"/>
  <c r="O72" i="5" s="1"/>
  <c r="O18" i="3"/>
  <c r="O70" i="5" s="1"/>
  <c r="O49" i="3"/>
  <c r="O73" i="5" s="1"/>
  <c r="O28" i="3"/>
  <c r="O71" i="5" s="1"/>
  <c r="O250" i="2"/>
  <c r="O155" i="2"/>
  <c r="O80" i="2"/>
  <c r="O76" i="2"/>
  <c r="O72" i="2"/>
  <c r="O65" i="2"/>
  <c r="O67" i="2" s="1"/>
  <c r="O52" i="2"/>
  <c r="O48" i="2"/>
  <c r="O39" i="2"/>
  <c r="O35" i="2"/>
  <c r="O22" i="2"/>
  <c r="O154" i="2"/>
  <c r="O79" i="2"/>
  <c r="O73" i="2"/>
  <c r="O64" i="2"/>
  <c r="O53" i="2"/>
  <c r="O49" i="2"/>
  <c r="O36" i="2"/>
  <c r="O23" i="2"/>
  <c r="O19" i="2"/>
  <c r="I70" i="3"/>
  <c r="I61" i="3"/>
  <c r="I65" i="3" s="1"/>
  <c r="I50" i="3"/>
  <c r="I20" i="3"/>
  <c r="I171" i="2"/>
  <c r="I42" i="3"/>
  <c r="I166" i="2"/>
  <c r="I78" i="2"/>
  <c r="I70" i="2"/>
  <c r="I50" i="2"/>
  <c r="I22" i="2"/>
  <c r="I64" i="2"/>
  <c r="I23" i="2"/>
  <c r="H67" i="2"/>
  <c r="I28" i="3"/>
  <c r="I71" i="5" s="1"/>
  <c r="I250" i="2"/>
  <c r="I155" i="2"/>
  <c r="I80" i="2"/>
  <c r="I76" i="2"/>
  <c r="I72" i="2"/>
  <c r="I65" i="2"/>
  <c r="I67" i="2" s="1"/>
  <c r="I52" i="2"/>
  <c r="I48" i="2"/>
  <c r="I35" i="2"/>
  <c r="I154" i="2"/>
  <c r="I73" i="2"/>
  <c r="I53" i="2"/>
  <c r="I36" i="2"/>
  <c r="I19" i="2"/>
  <c r="M72" i="5"/>
  <c r="I46" i="2"/>
  <c r="I37" i="2"/>
  <c r="I33" i="2"/>
  <c r="I156" i="2"/>
  <c r="I83" i="2"/>
  <c r="I75" i="2"/>
  <c r="I71" i="2"/>
  <c r="I59" i="2"/>
  <c r="I51" i="2"/>
  <c r="I40" i="2"/>
  <c r="I25" i="2"/>
  <c r="I21" i="2"/>
  <c r="F178" i="3"/>
  <c r="M62" i="5"/>
  <c r="O62" i="5"/>
  <c r="L19" i="2"/>
  <c r="L16" i="2"/>
  <c r="L18" i="2"/>
  <c r="L22" i="2"/>
  <c r="L33" i="2"/>
  <c r="L35" i="2"/>
  <c r="L37" i="2"/>
  <c r="L39" i="2"/>
  <c r="L46" i="2"/>
  <c r="L48" i="2"/>
  <c r="L50" i="2"/>
  <c r="L52" i="2"/>
  <c r="L54" i="2"/>
  <c r="L65" i="2"/>
  <c r="L70" i="2"/>
  <c r="L72" i="2"/>
  <c r="L74" i="2"/>
  <c r="L76" i="2"/>
  <c r="L78" i="2"/>
  <c r="L80" i="2"/>
  <c r="L82" i="2"/>
  <c r="L155" i="2"/>
  <c r="L21" i="2"/>
  <c r="L23" i="2"/>
  <c r="L25" i="2"/>
  <c r="L36" i="2"/>
  <c r="L40" i="2"/>
  <c r="L49" i="2"/>
  <c r="L51" i="2"/>
  <c r="L53" i="2"/>
  <c r="L59" i="2"/>
  <c r="L64" i="2"/>
  <c r="L71" i="2"/>
  <c r="L73" i="2"/>
  <c r="L75" i="2"/>
  <c r="L79" i="2"/>
  <c r="L83" i="2"/>
  <c r="L154" i="2"/>
  <c r="L156" i="2"/>
  <c r="L171" i="2"/>
  <c r="L18" i="3"/>
  <c r="L20" i="3"/>
  <c r="L41" i="3"/>
  <c r="L50" i="3"/>
  <c r="L166" i="2"/>
  <c r="L250" i="2"/>
  <c r="L21" i="3"/>
  <c r="L28" i="3"/>
  <c r="L71" i="5" s="1"/>
  <c r="L42" i="3"/>
  <c r="L49" i="3"/>
  <c r="L62" i="3"/>
  <c r="L69" i="3"/>
  <c r="L71" i="3"/>
  <c r="L42" i="1"/>
  <c r="L43" i="1" s="1"/>
  <c r="L88" i="1"/>
  <c r="L59" i="3"/>
  <c r="L61" i="3"/>
  <c r="L68" i="3"/>
  <c r="L70" i="3"/>
  <c r="L81" i="3"/>
  <c r="L84" i="3" s="1"/>
  <c r="L100" i="1"/>
  <c r="R16" i="2"/>
  <c r="R18" i="2"/>
  <c r="R22" i="2"/>
  <c r="R33" i="2"/>
  <c r="R35" i="2"/>
  <c r="R37" i="2"/>
  <c r="R39" i="2"/>
  <c r="R46" i="2"/>
  <c r="R48" i="2"/>
  <c r="R50" i="2"/>
  <c r="R52" i="2"/>
  <c r="R54" i="2"/>
  <c r="R65" i="2"/>
  <c r="R70" i="2"/>
  <c r="R72" i="2"/>
  <c r="R74" i="2"/>
  <c r="R76" i="2"/>
  <c r="R78" i="2"/>
  <c r="R80" i="2"/>
  <c r="R82" i="2"/>
  <c r="R155" i="2"/>
  <c r="R19" i="2"/>
  <c r="R21" i="2"/>
  <c r="R23" i="2"/>
  <c r="R25" i="2"/>
  <c r="R36" i="2"/>
  <c r="R40" i="2"/>
  <c r="R49" i="2"/>
  <c r="R51" i="2"/>
  <c r="R53" i="2"/>
  <c r="R59" i="2"/>
  <c r="R64" i="2"/>
  <c r="R71" i="2"/>
  <c r="R73" i="2"/>
  <c r="R75" i="2"/>
  <c r="R79" i="2"/>
  <c r="R83" i="2"/>
  <c r="R154" i="2"/>
  <c r="R156" i="2"/>
  <c r="R171" i="2"/>
  <c r="R18" i="3"/>
  <c r="R20" i="3"/>
  <c r="R41" i="3"/>
  <c r="R50" i="3"/>
  <c r="R166" i="2"/>
  <c r="R250" i="2"/>
  <c r="R21" i="3"/>
  <c r="R28" i="3"/>
  <c r="R71" i="5" s="1"/>
  <c r="R42" i="3"/>
  <c r="R49" i="3"/>
  <c r="R73" i="5" s="1"/>
  <c r="R62" i="3"/>
  <c r="R69" i="3"/>
  <c r="R71" i="3"/>
  <c r="R42" i="1"/>
  <c r="R43" i="1" s="1"/>
  <c r="R88" i="1"/>
  <c r="R59" i="3"/>
  <c r="R61" i="3"/>
  <c r="R68" i="3"/>
  <c r="R70" i="3"/>
  <c r="R81" i="3"/>
  <c r="R84" i="3" s="1"/>
  <c r="R100" i="1"/>
  <c r="K16" i="2"/>
  <c r="K18" i="2"/>
  <c r="K19" i="2"/>
  <c r="K21" i="2"/>
  <c r="K23" i="2"/>
  <c r="K25" i="2"/>
  <c r="K36" i="2"/>
  <c r="K40" i="2"/>
  <c r="K49" i="2"/>
  <c r="K51" i="2"/>
  <c r="K53" i="2"/>
  <c r="K59" i="2"/>
  <c r="K64" i="2"/>
  <c r="K71" i="2"/>
  <c r="K73" i="2"/>
  <c r="K75" i="2"/>
  <c r="K79" i="2"/>
  <c r="K83" i="2"/>
  <c r="K154" i="2"/>
  <c r="K156" i="2"/>
  <c r="K22" i="2"/>
  <c r="K33" i="2"/>
  <c r="K35" i="2"/>
  <c r="K37" i="2"/>
  <c r="K39" i="2"/>
  <c r="K46" i="2"/>
  <c r="K48" i="2"/>
  <c r="K50" i="2"/>
  <c r="K52" i="2"/>
  <c r="K54" i="2"/>
  <c r="K65" i="2"/>
  <c r="K70" i="2"/>
  <c r="K72" i="2"/>
  <c r="K74" i="2"/>
  <c r="K76" i="2"/>
  <c r="K78" i="2"/>
  <c r="K80" i="2"/>
  <c r="K82" i="2"/>
  <c r="K155" i="2"/>
  <c r="K166" i="2"/>
  <c r="K250" i="2"/>
  <c r="K21" i="3"/>
  <c r="K28" i="3"/>
  <c r="K71" i="5" s="1"/>
  <c r="K42" i="3"/>
  <c r="K49" i="3"/>
  <c r="K171" i="2"/>
  <c r="K18" i="3"/>
  <c r="K20" i="3"/>
  <c r="K41" i="3"/>
  <c r="K50" i="3"/>
  <c r="K59" i="3"/>
  <c r="K61" i="3"/>
  <c r="K68" i="3"/>
  <c r="K70" i="3"/>
  <c r="K81" i="3"/>
  <c r="K84" i="3" s="1"/>
  <c r="K100" i="1"/>
  <c r="K62" i="3"/>
  <c r="K69" i="3"/>
  <c r="K71" i="3"/>
  <c r="K42" i="1"/>
  <c r="K43" i="1" s="1"/>
  <c r="K88" i="1"/>
  <c r="G16" i="2"/>
  <c r="G18" i="2"/>
  <c r="F61" i="6"/>
  <c r="T61" i="6" s="1"/>
  <c r="G19" i="2"/>
  <c r="G21" i="2"/>
  <c r="G23" i="2"/>
  <c r="G25" i="2"/>
  <c r="G36" i="2"/>
  <c r="G40" i="2"/>
  <c r="G49" i="2"/>
  <c r="G51" i="2"/>
  <c r="G53" i="2"/>
  <c r="G59" i="2"/>
  <c r="G64" i="2"/>
  <c r="G71" i="2"/>
  <c r="G73" i="2"/>
  <c r="G75" i="2"/>
  <c r="G79" i="2"/>
  <c r="G83" i="2"/>
  <c r="G154" i="2"/>
  <c r="G156" i="2"/>
  <c r="G22" i="2"/>
  <c r="G33" i="2"/>
  <c r="G35" i="2"/>
  <c r="G37" i="2"/>
  <c r="G39" i="2"/>
  <c r="G46" i="2"/>
  <c r="G48" i="2"/>
  <c r="G50" i="2"/>
  <c r="G52" i="2"/>
  <c r="G54" i="2"/>
  <c r="G65" i="2"/>
  <c r="G70" i="2"/>
  <c r="G72" i="2"/>
  <c r="G74" i="2"/>
  <c r="G76" i="2"/>
  <c r="G78" i="2"/>
  <c r="G80" i="2"/>
  <c r="G82" i="2"/>
  <c r="G155" i="2"/>
  <c r="G166" i="2"/>
  <c r="G250" i="2"/>
  <c r="G21" i="3"/>
  <c r="G28" i="3"/>
  <c r="G42" i="3"/>
  <c r="G49" i="3"/>
  <c r="G59" i="3"/>
  <c r="G171" i="2"/>
  <c r="G18" i="3"/>
  <c r="G20" i="3"/>
  <c r="G41" i="3"/>
  <c r="G50" i="3"/>
  <c r="G61" i="3"/>
  <c r="G68" i="3"/>
  <c r="G70" i="3"/>
  <c r="G81" i="3"/>
  <c r="G100" i="1"/>
  <c r="G62" i="3"/>
  <c r="G69" i="3"/>
  <c r="G71" i="3"/>
  <c r="G42" i="1"/>
  <c r="G88" i="1"/>
  <c r="H84" i="2"/>
  <c r="M84" i="2"/>
  <c r="M55" i="2"/>
  <c r="M67" i="2"/>
  <c r="N72" i="5"/>
  <c r="P16" i="2"/>
  <c r="P18" i="2"/>
  <c r="P22" i="2"/>
  <c r="P33" i="2"/>
  <c r="P35" i="2"/>
  <c r="P37" i="2"/>
  <c r="P39" i="2"/>
  <c r="P46" i="2"/>
  <c r="P48" i="2"/>
  <c r="P50" i="2"/>
  <c r="P52" i="2"/>
  <c r="P54" i="2"/>
  <c r="P65" i="2"/>
  <c r="P70" i="2"/>
  <c r="P72" i="2"/>
  <c r="P74" i="2"/>
  <c r="P76" i="2"/>
  <c r="P78" i="2"/>
  <c r="P80" i="2"/>
  <c r="P82" i="2"/>
  <c r="P155" i="2"/>
  <c r="P19" i="2"/>
  <c r="P21" i="2"/>
  <c r="P23" i="2"/>
  <c r="P25" i="2"/>
  <c r="P36" i="2"/>
  <c r="P40" i="2"/>
  <c r="P49" i="2"/>
  <c r="P51" i="2"/>
  <c r="P53" i="2"/>
  <c r="P59" i="2"/>
  <c r="P64" i="2"/>
  <c r="P71" i="2"/>
  <c r="P73" i="2"/>
  <c r="P75" i="2"/>
  <c r="P79" i="2"/>
  <c r="P83" i="2"/>
  <c r="P154" i="2"/>
  <c r="P156" i="2"/>
  <c r="P171" i="2"/>
  <c r="P18" i="3"/>
  <c r="P20" i="3"/>
  <c r="P41" i="3"/>
  <c r="P50" i="3"/>
  <c r="P166" i="2"/>
  <c r="P250" i="2"/>
  <c r="P21" i="3"/>
  <c r="P28" i="3"/>
  <c r="P71" i="5" s="1"/>
  <c r="P42" i="3"/>
  <c r="P49" i="3"/>
  <c r="P62" i="3"/>
  <c r="P69" i="3"/>
  <c r="P71" i="3"/>
  <c r="P42" i="1"/>
  <c r="P43" i="1" s="1"/>
  <c r="P88" i="1"/>
  <c r="P59" i="3"/>
  <c r="P61" i="3"/>
  <c r="P68" i="3"/>
  <c r="P70" i="3"/>
  <c r="P81" i="3"/>
  <c r="P84" i="3" s="1"/>
  <c r="P100" i="1"/>
  <c r="H62" i="5"/>
  <c r="I62" i="5"/>
  <c r="Q16" i="2"/>
  <c r="Q18" i="2"/>
  <c r="Q19" i="2"/>
  <c r="Q21" i="2"/>
  <c r="Q23" i="2"/>
  <c r="Q25" i="2"/>
  <c r="Q36" i="2"/>
  <c r="Q40" i="2"/>
  <c r="Q49" i="2"/>
  <c r="Q51" i="2"/>
  <c r="Q53" i="2"/>
  <c r="Q59" i="2"/>
  <c r="Q64" i="2"/>
  <c r="Q71" i="2"/>
  <c r="Q73" i="2"/>
  <c r="Q75" i="2"/>
  <c r="Q79" i="2"/>
  <c r="Q83" i="2"/>
  <c r="Q154" i="2"/>
  <c r="Q156" i="2"/>
  <c r="Q22" i="2"/>
  <c r="Q33" i="2"/>
  <c r="Q35" i="2"/>
  <c r="Q37" i="2"/>
  <c r="Q39" i="2"/>
  <c r="Q46" i="2"/>
  <c r="Q48" i="2"/>
  <c r="Q50" i="2"/>
  <c r="Q52" i="2"/>
  <c r="Q54" i="2"/>
  <c r="Q65" i="2"/>
  <c r="Q70" i="2"/>
  <c r="Q72" i="2"/>
  <c r="Q74" i="2"/>
  <c r="Q76" i="2"/>
  <c r="Q78" i="2"/>
  <c r="Q80" i="2"/>
  <c r="Q82" i="2"/>
  <c r="Q155" i="2"/>
  <c r="Q166" i="2"/>
  <c r="Q250" i="2"/>
  <c r="Q21" i="3"/>
  <c r="Q28" i="3"/>
  <c r="Q71" i="5" s="1"/>
  <c r="Q42" i="3"/>
  <c r="Q49" i="3"/>
  <c r="Q171" i="2"/>
  <c r="Q18" i="3"/>
  <c r="Q20" i="3"/>
  <c r="Q41" i="3"/>
  <c r="Q50" i="3"/>
  <c r="Q59" i="3"/>
  <c r="Q61" i="3"/>
  <c r="Q68" i="3"/>
  <c r="Q70" i="3"/>
  <c r="Q81" i="3"/>
  <c r="Q84" i="3" s="1"/>
  <c r="Q100" i="1"/>
  <c r="Q62" i="3"/>
  <c r="Q69" i="3"/>
  <c r="Q71" i="3"/>
  <c r="Q42" i="1"/>
  <c r="Q43" i="1" s="1"/>
  <c r="Q88" i="1"/>
  <c r="J19" i="2"/>
  <c r="J16" i="2"/>
  <c r="J18" i="2"/>
  <c r="J22" i="2"/>
  <c r="J33" i="2"/>
  <c r="J35" i="2"/>
  <c r="J37" i="2"/>
  <c r="J39" i="2"/>
  <c r="J46" i="2"/>
  <c r="J48" i="2"/>
  <c r="J50" i="2"/>
  <c r="J52" i="2"/>
  <c r="J54" i="2"/>
  <c r="J65" i="2"/>
  <c r="J70" i="2"/>
  <c r="J72" i="2"/>
  <c r="J74" i="2"/>
  <c r="J76" i="2"/>
  <c r="J78" i="2"/>
  <c r="J80" i="2"/>
  <c r="J82" i="2"/>
  <c r="J155" i="2"/>
  <c r="J21" i="2"/>
  <c r="J23" i="2"/>
  <c r="J25" i="2"/>
  <c r="J36" i="2"/>
  <c r="J40" i="2"/>
  <c r="J49" i="2"/>
  <c r="J51" i="2"/>
  <c r="J53" i="2"/>
  <c r="J59" i="2"/>
  <c r="J64" i="2"/>
  <c r="J71" i="2"/>
  <c r="J73" i="2"/>
  <c r="J75" i="2"/>
  <c r="J79" i="2"/>
  <c r="J83" i="2"/>
  <c r="J154" i="2"/>
  <c r="J156" i="2"/>
  <c r="J171" i="2"/>
  <c r="J18" i="3"/>
  <c r="J20" i="3"/>
  <c r="J41" i="3"/>
  <c r="J50" i="3"/>
  <c r="J166" i="2"/>
  <c r="J250" i="2"/>
  <c r="J21" i="3"/>
  <c r="J28" i="3"/>
  <c r="J71" i="5" s="1"/>
  <c r="J42" i="3"/>
  <c r="J49" i="3"/>
  <c r="J62" i="3"/>
  <c r="J69" i="3"/>
  <c r="J71" i="3"/>
  <c r="J42" i="1"/>
  <c r="J43" i="1" s="1"/>
  <c r="J88" i="1"/>
  <c r="J59" i="3"/>
  <c r="J61" i="3"/>
  <c r="J68" i="3"/>
  <c r="J70" i="3"/>
  <c r="J81" i="3"/>
  <c r="J84" i="3" s="1"/>
  <c r="J100" i="1"/>
  <c r="H65" i="3"/>
  <c r="M73" i="3"/>
  <c r="M65" i="3"/>
  <c r="M70" i="5"/>
  <c r="M73" i="5"/>
  <c r="N55" i="2"/>
  <c r="G91" i="2" l="1"/>
  <c r="G103" i="2"/>
  <c r="G104" i="3"/>
  <c r="G119" i="3"/>
  <c r="K119" i="3"/>
  <c r="K103" i="2"/>
  <c r="K104" i="3"/>
  <c r="K91" i="2"/>
  <c r="I103" i="2"/>
  <c r="I104" i="3"/>
  <c r="I91" i="2"/>
  <c r="I119" i="3"/>
  <c r="G129" i="1"/>
  <c r="N90" i="2"/>
  <c r="N103" i="3"/>
  <c r="N74" i="1"/>
  <c r="N118" i="3"/>
  <c r="N102" i="2"/>
  <c r="P102" i="2"/>
  <c r="P103" i="3"/>
  <c r="P74" i="1"/>
  <c r="P90" i="2"/>
  <c r="P118" i="3"/>
  <c r="L91" i="2"/>
  <c r="L119" i="3"/>
  <c r="L103" i="2"/>
  <c r="L104" i="3"/>
  <c r="O102" i="2"/>
  <c r="O103" i="3"/>
  <c r="O74" i="1"/>
  <c r="O118" i="3"/>
  <c r="O90" i="2"/>
  <c r="T78" i="5"/>
  <c r="L78" i="6"/>
  <c r="L129" i="1" s="1"/>
  <c r="J78" i="6"/>
  <c r="J129" i="1" s="1"/>
  <c r="T65" i="5"/>
  <c r="L65" i="6"/>
  <c r="J73" i="5"/>
  <c r="L73" i="5"/>
  <c r="N65" i="3"/>
  <c r="P78" i="6"/>
  <c r="P129" i="1" s="1"/>
  <c r="P68" i="6"/>
  <c r="K78" i="6"/>
  <c r="K129" i="1" s="1"/>
  <c r="M68" i="6"/>
  <c r="Q78" i="6"/>
  <c r="Q129" i="1" s="1"/>
  <c r="I65" i="6"/>
  <c r="Q65" i="6"/>
  <c r="I78" i="6"/>
  <c r="I129" i="1" s="1"/>
  <c r="G90" i="2"/>
  <c r="G74" i="1"/>
  <c r="G102" i="2"/>
  <c r="G118" i="3"/>
  <c r="G103" i="3"/>
  <c r="I73" i="3"/>
  <c r="J119" i="3"/>
  <c r="J91" i="2"/>
  <c r="J103" i="2"/>
  <c r="J104" i="3"/>
  <c r="M90" i="2"/>
  <c r="M118" i="3"/>
  <c r="M103" i="3"/>
  <c r="M74" i="1"/>
  <c r="M102" i="2"/>
  <c r="P73" i="5"/>
  <c r="I73" i="5"/>
  <c r="K65" i="6"/>
  <c r="R78" i="6"/>
  <c r="R129" i="1" s="1"/>
  <c r="O78" i="6"/>
  <c r="O129" i="1" s="1"/>
  <c r="J65" i="6"/>
  <c r="H65" i="6"/>
  <c r="N68" i="6"/>
  <c r="O68" i="6"/>
  <c r="T68" i="5"/>
  <c r="R68" i="6"/>
  <c r="H68" i="6"/>
  <c r="Q68" i="6"/>
  <c r="H78" i="6"/>
  <c r="H129" i="1" s="1"/>
  <c r="R65" i="6"/>
  <c r="H73" i="5"/>
  <c r="I72" i="5"/>
  <c r="I84" i="2"/>
  <c r="O65" i="3"/>
  <c r="O84" i="2"/>
  <c r="I70" i="5"/>
  <c r="O55" i="2"/>
  <c r="O73" i="3"/>
  <c r="O75" i="3" s="1"/>
  <c r="N84" i="2"/>
  <c r="N70" i="5"/>
  <c r="N73" i="5"/>
  <c r="N73" i="3"/>
  <c r="N75" i="3" s="1"/>
  <c r="I55" i="2"/>
  <c r="P67" i="2"/>
  <c r="H75" i="3"/>
  <c r="J67" i="2"/>
  <c r="K67" i="2"/>
  <c r="R67" i="2"/>
  <c r="L73" i="3"/>
  <c r="L65" i="3"/>
  <c r="J62" i="5"/>
  <c r="P62" i="5"/>
  <c r="T88" i="1"/>
  <c r="V81" i="3"/>
  <c r="G84" i="3"/>
  <c r="V84" i="3" s="1"/>
  <c r="V68" i="3"/>
  <c r="G73" i="3"/>
  <c r="U171" i="2"/>
  <c r="G73" i="5"/>
  <c r="V49" i="3"/>
  <c r="G71" i="5"/>
  <c r="V28" i="3"/>
  <c r="U154" i="2"/>
  <c r="R62" i="5"/>
  <c r="M75" i="3"/>
  <c r="J73" i="3"/>
  <c r="J65" i="3"/>
  <c r="Q73" i="3"/>
  <c r="Q65" i="3"/>
  <c r="Q72" i="5"/>
  <c r="Q70" i="5"/>
  <c r="Q73" i="5"/>
  <c r="P73" i="3"/>
  <c r="P65" i="3"/>
  <c r="P84" i="2"/>
  <c r="P55" i="2"/>
  <c r="I75" i="3"/>
  <c r="V71" i="3"/>
  <c r="V62" i="3"/>
  <c r="V50" i="3"/>
  <c r="V20" i="3"/>
  <c r="U250" i="2"/>
  <c r="U155" i="2"/>
  <c r="U80" i="2"/>
  <c r="U76" i="2"/>
  <c r="U72" i="2"/>
  <c r="U65" i="2"/>
  <c r="U52" i="2"/>
  <c r="U48" i="2"/>
  <c r="U39" i="2"/>
  <c r="U35" i="2"/>
  <c r="U22" i="2"/>
  <c r="U79" i="2"/>
  <c r="U73" i="2"/>
  <c r="U64" i="2"/>
  <c r="U53" i="2"/>
  <c r="U49" i="2"/>
  <c r="U36" i="2"/>
  <c r="U23" i="2"/>
  <c r="U19" i="2"/>
  <c r="U18" i="2"/>
  <c r="K73" i="3"/>
  <c r="K65" i="3"/>
  <c r="K72" i="5"/>
  <c r="K70" i="5"/>
  <c r="K73" i="5"/>
  <c r="R73" i="3"/>
  <c r="R65" i="3"/>
  <c r="R84" i="2"/>
  <c r="R55" i="2"/>
  <c r="L72" i="5"/>
  <c r="L70" i="5"/>
  <c r="L67" i="2"/>
  <c r="L84" i="2"/>
  <c r="L55" i="2"/>
  <c r="Q62" i="5"/>
  <c r="T42" i="1"/>
  <c r="G43" i="1"/>
  <c r="T100" i="1"/>
  <c r="G72" i="5"/>
  <c r="V41" i="3"/>
  <c r="V18" i="3"/>
  <c r="G70" i="5"/>
  <c r="V59" i="3"/>
  <c r="G65" i="3"/>
  <c r="U166" i="2"/>
  <c r="G84" i="2"/>
  <c r="U70" i="2"/>
  <c r="U46" i="2"/>
  <c r="G55" i="2"/>
  <c r="U59" i="2"/>
  <c r="G67" i="2"/>
  <c r="K62" i="5"/>
  <c r="L62" i="5"/>
  <c r="J72" i="5"/>
  <c r="J70" i="5"/>
  <c r="J84" i="2"/>
  <c r="J55" i="2"/>
  <c r="Q84" i="2"/>
  <c r="Q55" i="2"/>
  <c r="Q67" i="2"/>
  <c r="P72" i="5"/>
  <c r="P70" i="5"/>
  <c r="V69" i="3"/>
  <c r="V70" i="3"/>
  <c r="V61" i="3"/>
  <c r="V42" i="3"/>
  <c r="V21" i="3"/>
  <c r="U82" i="2"/>
  <c r="U78" i="2"/>
  <c r="U74" i="2"/>
  <c r="U54" i="2"/>
  <c r="U50" i="2"/>
  <c r="U37" i="2"/>
  <c r="U33" i="2"/>
  <c r="U156" i="2"/>
  <c r="U83" i="2"/>
  <c r="U75" i="2"/>
  <c r="U71" i="2"/>
  <c r="U51" i="2"/>
  <c r="U40" i="2"/>
  <c r="U25" i="2"/>
  <c r="U21" i="2"/>
  <c r="U16" i="2"/>
  <c r="K84" i="2"/>
  <c r="K55" i="2"/>
  <c r="R72" i="5"/>
  <c r="R70" i="5"/>
  <c r="I90" i="2" l="1"/>
  <c r="I102" i="2"/>
  <c r="I103" i="3"/>
  <c r="I74" i="1"/>
  <c r="I118" i="3"/>
  <c r="P91" i="2"/>
  <c r="P119" i="3"/>
  <c r="P103" i="2"/>
  <c r="P104" i="3"/>
  <c r="C45" i="8"/>
  <c r="F78" i="6"/>
  <c r="T78" i="6" s="1"/>
  <c r="H119" i="3"/>
  <c r="H91" i="2"/>
  <c r="H103" i="2"/>
  <c r="U103" i="2" s="1"/>
  <c r="H104" i="3"/>
  <c r="N103" i="2"/>
  <c r="N91" i="2"/>
  <c r="N104" i="3"/>
  <c r="N119" i="3"/>
  <c r="M103" i="2"/>
  <c r="M91" i="2"/>
  <c r="M104" i="3"/>
  <c r="V104" i="3" s="1"/>
  <c r="M119" i="3"/>
  <c r="T129" i="1"/>
  <c r="C58" i="8"/>
  <c r="J118" i="3"/>
  <c r="J74" i="1"/>
  <c r="J103" i="3"/>
  <c r="J90" i="2"/>
  <c r="J102" i="2"/>
  <c r="Q119" i="3"/>
  <c r="Q103" i="2"/>
  <c r="Q91" i="2"/>
  <c r="Q104" i="3"/>
  <c r="O119" i="3"/>
  <c r="V119" i="3" s="1"/>
  <c r="O91" i="2"/>
  <c r="O103" i="2"/>
  <c r="O104" i="3"/>
  <c r="F65" i="6"/>
  <c r="T65" i="6" s="1"/>
  <c r="L90" i="2"/>
  <c r="L74" i="1"/>
  <c r="L118" i="3"/>
  <c r="L103" i="3"/>
  <c r="L102" i="2"/>
  <c r="R102" i="2"/>
  <c r="R103" i="3"/>
  <c r="R90" i="2"/>
  <c r="R74" i="1"/>
  <c r="R118" i="3"/>
  <c r="R91" i="2"/>
  <c r="R119" i="3"/>
  <c r="R103" i="2"/>
  <c r="R104" i="3"/>
  <c r="H74" i="1"/>
  <c r="T74" i="1" s="1"/>
  <c r="H118" i="3"/>
  <c r="V118" i="3" s="1"/>
  <c r="H90" i="2"/>
  <c r="H103" i="3"/>
  <c r="V103" i="3" s="1"/>
  <c r="H102" i="2"/>
  <c r="U102" i="2" s="1"/>
  <c r="K74" i="1"/>
  <c r="K118" i="3"/>
  <c r="K103" i="3"/>
  <c r="K90" i="2"/>
  <c r="U90" i="2" s="1"/>
  <c r="K102" i="2"/>
  <c r="C57" i="8"/>
  <c r="Q103" i="3"/>
  <c r="Q102" i="2"/>
  <c r="Q74" i="1"/>
  <c r="Q118" i="3"/>
  <c r="Q90" i="2"/>
  <c r="F68" i="6"/>
  <c r="T68" i="6" s="1"/>
  <c r="C46" i="8"/>
  <c r="U91" i="2"/>
  <c r="V65" i="3"/>
  <c r="R75" i="3"/>
  <c r="P75" i="3"/>
  <c r="Q75" i="3"/>
  <c r="L75" i="3"/>
  <c r="F72" i="5"/>
  <c r="G72" i="6" s="1"/>
  <c r="F71" i="5"/>
  <c r="G71" i="6" s="1"/>
  <c r="F73" i="5"/>
  <c r="G73" i="6" s="1"/>
  <c r="U67" i="2"/>
  <c r="U55" i="2"/>
  <c r="K75" i="3"/>
  <c r="J75" i="3"/>
  <c r="F70" i="5"/>
  <c r="R70" i="6" s="1"/>
  <c r="G62" i="5"/>
  <c r="T43" i="1"/>
  <c r="V73" i="3"/>
  <c r="G75" i="3"/>
  <c r="U84" i="2"/>
  <c r="K70" i="6" l="1"/>
  <c r="K16" i="3" s="1"/>
  <c r="K24" i="3" s="1"/>
  <c r="P70" i="6"/>
  <c r="P14" i="2" s="1"/>
  <c r="Q73" i="6"/>
  <c r="Q38" i="2" s="1"/>
  <c r="L72" i="6"/>
  <c r="L38" i="3" s="1"/>
  <c r="L45" i="3" s="1"/>
  <c r="J72" i="6"/>
  <c r="J32" i="2" s="1"/>
  <c r="R72" i="6"/>
  <c r="R32" i="2" s="1"/>
  <c r="K72" i="6"/>
  <c r="K32" i="2" s="1"/>
  <c r="P72" i="6"/>
  <c r="P32" i="2" s="1"/>
  <c r="Q72" i="6"/>
  <c r="Q32" i="2" s="1"/>
  <c r="V75" i="3"/>
  <c r="K73" i="6"/>
  <c r="K38" i="2" s="1"/>
  <c r="R14" i="2"/>
  <c r="R16" i="3"/>
  <c r="R24" i="3" s="1"/>
  <c r="T73" i="5"/>
  <c r="H73" i="6"/>
  <c r="N73" i="6"/>
  <c r="O73" i="6"/>
  <c r="P73" i="6"/>
  <c r="I73" i="6"/>
  <c r="R73" i="6"/>
  <c r="L73" i="6"/>
  <c r="M73" i="6"/>
  <c r="J73" i="6"/>
  <c r="T71" i="5"/>
  <c r="I71" i="6"/>
  <c r="M71" i="6"/>
  <c r="O71" i="6"/>
  <c r="H71" i="6"/>
  <c r="N71" i="6"/>
  <c r="J71" i="6"/>
  <c r="K71" i="6"/>
  <c r="Q71" i="6"/>
  <c r="P71" i="6"/>
  <c r="R71" i="6"/>
  <c r="L71" i="6"/>
  <c r="T72" i="5"/>
  <c r="I72" i="6"/>
  <c r="M72" i="6"/>
  <c r="N72" i="6"/>
  <c r="H72" i="6"/>
  <c r="O72" i="6"/>
  <c r="G70" i="6"/>
  <c r="Q70" i="6"/>
  <c r="L70" i="6"/>
  <c r="J70" i="6"/>
  <c r="K14" i="2"/>
  <c r="F62" i="5"/>
  <c r="T70" i="5"/>
  <c r="I70" i="6"/>
  <c r="O70" i="6"/>
  <c r="H70" i="6"/>
  <c r="M70" i="6"/>
  <c r="N70" i="6"/>
  <c r="G38" i="2"/>
  <c r="G48" i="3"/>
  <c r="G24" i="2"/>
  <c r="G27" i="3"/>
  <c r="G32" i="2"/>
  <c r="G38" i="3"/>
  <c r="L32" i="2" l="1"/>
  <c r="R38" i="3"/>
  <c r="R45" i="3" s="1"/>
  <c r="P38" i="3"/>
  <c r="P45" i="3" s="1"/>
  <c r="P16" i="3"/>
  <c r="P24" i="3" s="1"/>
  <c r="K38" i="3"/>
  <c r="K45" i="3" s="1"/>
  <c r="J38" i="3"/>
  <c r="J45" i="3" s="1"/>
  <c r="Q48" i="3"/>
  <c r="Q54" i="3" s="1"/>
  <c r="K48" i="3"/>
  <c r="K54" i="3" s="1"/>
  <c r="K56" i="3" s="1"/>
  <c r="Q43" i="2"/>
  <c r="F71" i="6"/>
  <c r="T71" i="6" s="1"/>
  <c r="Q38" i="3"/>
  <c r="Q45" i="3" s="1"/>
  <c r="Q56" i="3" s="1"/>
  <c r="F72" i="6"/>
  <c r="T72" i="6" s="1"/>
  <c r="F73" i="6"/>
  <c r="T73" i="6" s="1"/>
  <c r="G45" i="3"/>
  <c r="G54" i="3"/>
  <c r="M14" i="2"/>
  <c r="M16" i="3"/>
  <c r="M24" i="3" s="1"/>
  <c r="O14" i="2"/>
  <c r="O16" i="3"/>
  <c r="O24" i="3" s="1"/>
  <c r="T62" i="5"/>
  <c r="N62" i="6"/>
  <c r="M62" i="6"/>
  <c r="I62" i="6"/>
  <c r="H62" i="6"/>
  <c r="O62" i="6"/>
  <c r="Q62" i="6"/>
  <c r="P62" i="6"/>
  <c r="L62" i="6"/>
  <c r="R62" i="6"/>
  <c r="J62" i="6"/>
  <c r="K62" i="6"/>
  <c r="L14" i="2"/>
  <c r="L16" i="3"/>
  <c r="L24" i="3" s="1"/>
  <c r="G14" i="2"/>
  <c r="F70" i="6"/>
  <c r="T70" i="6" s="1"/>
  <c r="G16" i="3"/>
  <c r="H32" i="2"/>
  <c r="H38" i="3"/>
  <c r="H45" i="3" s="1"/>
  <c r="M32" i="2"/>
  <c r="M38" i="3"/>
  <c r="M45" i="3" s="1"/>
  <c r="R24" i="2"/>
  <c r="R29" i="2" s="1"/>
  <c r="R27" i="3"/>
  <c r="R33" i="3" s="1"/>
  <c r="R35" i="3" s="1"/>
  <c r="Q24" i="2"/>
  <c r="Q27" i="3"/>
  <c r="Q33" i="3" s="1"/>
  <c r="J24" i="2"/>
  <c r="J27" i="3"/>
  <c r="J33" i="3" s="1"/>
  <c r="H24" i="2"/>
  <c r="H27" i="3"/>
  <c r="H33" i="3" s="1"/>
  <c r="M24" i="2"/>
  <c r="M27" i="3"/>
  <c r="M33" i="3" s="1"/>
  <c r="M38" i="2"/>
  <c r="M48" i="3"/>
  <c r="M54" i="3" s="1"/>
  <c r="M56" i="3" s="1"/>
  <c r="R38" i="2"/>
  <c r="R48" i="3"/>
  <c r="R54" i="3" s="1"/>
  <c r="R56" i="3" s="1"/>
  <c r="P38" i="2"/>
  <c r="P48" i="3"/>
  <c r="P54" i="3" s="1"/>
  <c r="P56" i="3" s="1"/>
  <c r="N38" i="2"/>
  <c r="N48" i="3"/>
  <c r="N54" i="3" s="1"/>
  <c r="P43" i="2"/>
  <c r="K43" i="2"/>
  <c r="R43" i="2"/>
  <c r="G43" i="2"/>
  <c r="G33" i="3"/>
  <c r="N14" i="2"/>
  <c r="N16" i="3"/>
  <c r="N24" i="3" s="1"/>
  <c r="H14" i="2"/>
  <c r="H16" i="3"/>
  <c r="H24" i="3" s="1"/>
  <c r="I14" i="2"/>
  <c r="I16" i="3"/>
  <c r="I24" i="3" s="1"/>
  <c r="J14" i="2"/>
  <c r="J16" i="3"/>
  <c r="J24" i="3" s="1"/>
  <c r="Q14" i="2"/>
  <c r="Q16" i="3"/>
  <c r="Q24" i="3" s="1"/>
  <c r="O32" i="2"/>
  <c r="O38" i="3"/>
  <c r="O45" i="3" s="1"/>
  <c r="N32" i="2"/>
  <c r="N38" i="3"/>
  <c r="N45" i="3" s="1"/>
  <c r="I32" i="2"/>
  <c r="I38" i="3"/>
  <c r="I45" i="3" s="1"/>
  <c r="L24" i="2"/>
  <c r="L27" i="3"/>
  <c r="L33" i="3" s="1"/>
  <c r="L35" i="3" s="1"/>
  <c r="P24" i="2"/>
  <c r="P29" i="2" s="1"/>
  <c r="P27" i="3"/>
  <c r="P33" i="3" s="1"/>
  <c r="K24" i="2"/>
  <c r="K29" i="2" s="1"/>
  <c r="K27" i="3"/>
  <c r="K33" i="3" s="1"/>
  <c r="K35" i="3" s="1"/>
  <c r="N24" i="2"/>
  <c r="N27" i="3"/>
  <c r="N33" i="3" s="1"/>
  <c r="N35" i="3" s="1"/>
  <c r="O24" i="2"/>
  <c r="O27" i="3"/>
  <c r="O33" i="3" s="1"/>
  <c r="I24" i="2"/>
  <c r="I27" i="3"/>
  <c r="I33" i="3" s="1"/>
  <c r="I35" i="3" s="1"/>
  <c r="J38" i="2"/>
  <c r="J43" i="2" s="1"/>
  <c r="J48" i="3"/>
  <c r="J54" i="3" s="1"/>
  <c r="J56" i="3" s="1"/>
  <c r="L38" i="2"/>
  <c r="L43" i="2" s="1"/>
  <c r="L48" i="3"/>
  <c r="L54" i="3" s="1"/>
  <c r="L56" i="3" s="1"/>
  <c r="I38" i="2"/>
  <c r="I48" i="3"/>
  <c r="I54" i="3" s="1"/>
  <c r="O38" i="2"/>
  <c r="O48" i="3"/>
  <c r="O54" i="3" s="1"/>
  <c r="O56" i="3" s="1"/>
  <c r="H38" i="2"/>
  <c r="H48" i="3"/>
  <c r="H54" i="3" s="1"/>
  <c r="G62" i="6"/>
  <c r="P35" i="3" l="1"/>
  <c r="I56" i="3"/>
  <c r="O35" i="3"/>
  <c r="O77" i="3" s="1"/>
  <c r="K77" i="3"/>
  <c r="H56" i="3"/>
  <c r="U38" i="2"/>
  <c r="P77" i="3"/>
  <c r="U24" i="2"/>
  <c r="N43" i="2"/>
  <c r="Q29" i="2"/>
  <c r="J29" i="2"/>
  <c r="H29" i="2"/>
  <c r="M35" i="3"/>
  <c r="V33" i="3"/>
  <c r="G24" i="3"/>
  <c r="V24" i="3" s="1"/>
  <c r="V16" i="3"/>
  <c r="U14" i="2"/>
  <c r="G29" i="2"/>
  <c r="J157" i="2"/>
  <c r="J167" i="2"/>
  <c r="J172" i="2"/>
  <c r="J222" i="2"/>
  <c r="J226" i="2"/>
  <c r="J87" i="3"/>
  <c r="J89" i="3"/>
  <c r="J91" i="3"/>
  <c r="J93" i="3"/>
  <c r="J95" i="3"/>
  <c r="J101" i="1"/>
  <c r="J88" i="3"/>
  <c r="J90" i="3"/>
  <c r="J94" i="3"/>
  <c r="J89" i="1"/>
  <c r="L157" i="2"/>
  <c r="L167" i="2"/>
  <c r="L172" i="2"/>
  <c r="L222" i="2"/>
  <c r="L226" i="2"/>
  <c r="L87" i="3"/>
  <c r="L89" i="3"/>
  <c r="L91" i="3"/>
  <c r="L93" i="3"/>
  <c r="L95" i="3"/>
  <c r="L101" i="1"/>
  <c r="L88" i="3"/>
  <c r="L90" i="3"/>
  <c r="L94" i="3"/>
  <c r="L89" i="1"/>
  <c r="Q157" i="2"/>
  <c r="Q172" i="2"/>
  <c r="Q222" i="2"/>
  <c r="Q226" i="2"/>
  <c r="Q167" i="2"/>
  <c r="Q88" i="3"/>
  <c r="Q90" i="3"/>
  <c r="Q94" i="3"/>
  <c r="Q89" i="1"/>
  <c r="Q87" i="3"/>
  <c r="Q89" i="3"/>
  <c r="Q91" i="3"/>
  <c r="Q93" i="3"/>
  <c r="Q95" i="3"/>
  <c r="Q101" i="1"/>
  <c r="H157" i="2"/>
  <c r="H167" i="2"/>
  <c r="H172" i="2"/>
  <c r="H222" i="2"/>
  <c r="H226" i="2"/>
  <c r="H87" i="3"/>
  <c r="H89" i="3"/>
  <c r="H91" i="3"/>
  <c r="H93" i="3"/>
  <c r="H95" i="3"/>
  <c r="H101" i="1"/>
  <c r="H88" i="3"/>
  <c r="H90" i="3"/>
  <c r="H94" i="3"/>
  <c r="H89" i="1"/>
  <c r="M157" i="2"/>
  <c r="M172" i="2"/>
  <c r="M222" i="2"/>
  <c r="M226" i="2"/>
  <c r="M167" i="2"/>
  <c r="M88" i="3"/>
  <c r="M90" i="3"/>
  <c r="M94" i="3"/>
  <c r="M89" i="1"/>
  <c r="M87" i="3"/>
  <c r="M89" i="3"/>
  <c r="M91" i="3"/>
  <c r="M93" i="3"/>
  <c r="M95" i="3"/>
  <c r="M101" i="1"/>
  <c r="G56" i="3"/>
  <c r="V54" i="3"/>
  <c r="I43" i="2"/>
  <c r="O43" i="2"/>
  <c r="I29" i="2"/>
  <c r="N29" i="2"/>
  <c r="U32" i="2"/>
  <c r="N56" i="3"/>
  <c r="N77" i="3" s="1"/>
  <c r="M77" i="3"/>
  <c r="H35" i="3"/>
  <c r="H77" i="3" s="1"/>
  <c r="J35" i="3"/>
  <c r="J77" i="3" s="1"/>
  <c r="Q35" i="3"/>
  <c r="Q77" i="3" s="1"/>
  <c r="R77" i="3"/>
  <c r="L29" i="2"/>
  <c r="O29" i="2"/>
  <c r="M29" i="2"/>
  <c r="V38" i="3"/>
  <c r="F62" i="6"/>
  <c r="T62" i="6" s="1"/>
  <c r="G157" i="2"/>
  <c r="G172" i="2"/>
  <c r="G222" i="2"/>
  <c r="G226" i="2"/>
  <c r="G167" i="2"/>
  <c r="G88" i="3"/>
  <c r="G90" i="3"/>
  <c r="G94" i="3"/>
  <c r="G89" i="1"/>
  <c r="G87" i="3"/>
  <c r="G89" i="3"/>
  <c r="G91" i="3"/>
  <c r="G93" i="3"/>
  <c r="G95" i="3"/>
  <c r="G101" i="1"/>
  <c r="K157" i="2"/>
  <c r="K172" i="2"/>
  <c r="K222" i="2"/>
  <c r="K226" i="2"/>
  <c r="K167" i="2"/>
  <c r="K88" i="3"/>
  <c r="K90" i="3"/>
  <c r="K94" i="3"/>
  <c r="K89" i="1"/>
  <c r="K87" i="3"/>
  <c r="K89" i="3"/>
  <c r="K91" i="3"/>
  <c r="K93" i="3"/>
  <c r="K95" i="3"/>
  <c r="K101" i="1"/>
  <c r="R157" i="2"/>
  <c r="R167" i="2"/>
  <c r="R172" i="2"/>
  <c r="R222" i="2"/>
  <c r="R226" i="2"/>
  <c r="R87" i="3"/>
  <c r="R89" i="3"/>
  <c r="R91" i="3"/>
  <c r="R93" i="3"/>
  <c r="R95" i="3"/>
  <c r="R101" i="1"/>
  <c r="R88" i="3"/>
  <c r="R90" i="3"/>
  <c r="R94" i="3"/>
  <c r="R89" i="1"/>
  <c r="P157" i="2"/>
  <c r="P167" i="2"/>
  <c r="P172" i="2"/>
  <c r="P222" i="2"/>
  <c r="P226" i="2"/>
  <c r="P87" i="3"/>
  <c r="P89" i="3"/>
  <c r="P91" i="3"/>
  <c r="P93" i="3"/>
  <c r="P95" i="3"/>
  <c r="P101" i="1"/>
  <c r="P88" i="3"/>
  <c r="P90" i="3"/>
  <c r="P94" i="3"/>
  <c r="P89" i="1"/>
  <c r="O157" i="2"/>
  <c r="O172" i="2"/>
  <c r="O222" i="2"/>
  <c r="O226" i="2"/>
  <c r="O167" i="2"/>
  <c r="O88" i="3"/>
  <c r="O90" i="3"/>
  <c r="O94" i="3"/>
  <c r="O89" i="1"/>
  <c r="O87" i="3"/>
  <c r="O89" i="3"/>
  <c r="O91" i="3"/>
  <c r="O93" i="3"/>
  <c r="O95" i="3"/>
  <c r="O101" i="1"/>
  <c r="I157" i="2"/>
  <c r="I172" i="2"/>
  <c r="I222" i="2"/>
  <c r="I226" i="2"/>
  <c r="I167" i="2"/>
  <c r="I88" i="3"/>
  <c r="I90" i="3"/>
  <c r="I94" i="3"/>
  <c r="I89" i="1"/>
  <c r="I87" i="3"/>
  <c r="I89" i="3"/>
  <c r="I91" i="3"/>
  <c r="I93" i="3"/>
  <c r="I95" i="3"/>
  <c r="I101" i="1"/>
  <c r="N157" i="2"/>
  <c r="N167" i="2"/>
  <c r="N172" i="2"/>
  <c r="N222" i="2"/>
  <c r="N226" i="2"/>
  <c r="N87" i="3"/>
  <c r="N89" i="3"/>
  <c r="N91" i="3"/>
  <c r="N93" i="3"/>
  <c r="N95" i="3"/>
  <c r="N101" i="1"/>
  <c r="N88" i="3"/>
  <c r="N90" i="3"/>
  <c r="N94" i="3"/>
  <c r="N89" i="1"/>
  <c r="I77" i="3"/>
  <c r="L77" i="3"/>
  <c r="V27" i="3"/>
  <c r="M43" i="2"/>
  <c r="H43" i="2"/>
  <c r="V48" i="3"/>
  <c r="V45" i="3"/>
  <c r="U43" i="2" l="1"/>
  <c r="T101" i="1"/>
  <c r="T89" i="1"/>
  <c r="U167" i="2"/>
  <c r="U157" i="2"/>
  <c r="I97" i="3"/>
  <c r="P97" i="3"/>
  <c r="K97" i="3"/>
  <c r="V93" i="3"/>
  <c r="V89" i="3"/>
  <c r="V90" i="3"/>
  <c r="U222" i="2"/>
  <c r="H97" i="3"/>
  <c r="L97" i="3"/>
  <c r="G97" i="3"/>
  <c r="V87" i="3"/>
  <c r="U172" i="2"/>
  <c r="N97" i="3"/>
  <c r="O97" i="3"/>
  <c r="R97" i="3"/>
  <c r="V95" i="3"/>
  <c r="V91" i="3"/>
  <c r="V94" i="3"/>
  <c r="V88" i="3"/>
  <c r="U226" i="2"/>
  <c r="V56" i="3"/>
  <c r="M97" i="3"/>
  <c r="Q97" i="3"/>
  <c r="J97" i="3"/>
  <c r="U29" i="2"/>
  <c r="G35" i="3"/>
  <c r="V35" i="3" l="1"/>
  <c r="G77" i="3"/>
  <c r="V77" i="3" s="1"/>
  <c r="V97" i="3"/>
  <c r="E68" i="1" l="1"/>
  <c r="F68" i="1" s="1"/>
  <c r="F67" i="1"/>
  <c r="F75" i="1" s="1"/>
  <c r="F94" i="1" s="1"/>
  <c r="F95" i="1" s="1"/>
  <c r="F107" i="1" s="1"/>
  <c r="F131" i="1" s="1"/>
  <c r="F249" i="2" s="1"/>
  <c r="F253" i="2" s="1"/>
  <c r="F255" i="2" s="1"/>
  <c r="Q67" i="1" l="1"/>
  <c r="I67" i="1"/>
  <c r="N67" i="1"/>
  <c r="H67" i="1"/>
  <c r="R67" i="1"/>
  <c r="O67" i="1"/>
  <c r="G67" i="1"/>
  <c r="R68" i="1"/>
  <c r="K68" i="1"/>
  <c r="O68" i="1"/>
  <c r="L68" i="1"/>
  <c r="I68" i="1"/>
  <c r="J68" i="1"/>
  <c r="M68" i="1"/>
  <c r="P68" i="1"/>
  <c r="N68" i="1"/>
  <c r="Q68" i="1"/>
  <c r="Q80" i="5" s="1"/>
  <c r="H68" i="1"/>
  <c r="G68" i="1"/>
  <c r="M67" i="1"/>
  <c r="K67" i="1"/>
  <c r="P67" i="1"/>
  <c r="J67" i="1"/>
  <c r="L67" i="1"/>
  <c r="J42" i="8" l="1"/>
  <c r="J59" i="8"/>
  <c r="C9" i="8"/>
  <c r="C12" i="8" s="1"/>
  <c r="L75" i="1"/>
  <c r="L80" i="5"/>
  <c r="J75" i="1"/>
  <c r="J80" i="5"/>
  <c r="K75" i="1"/>
  <c r="K80" i="5"/>
  <c r="T67" i="1"/>
  <c r="G75" i="1"/>
  <c r="J108" i="8" s="1"/>
  <c r="G80" i="5"/>
  <c r="R80" i="5"/>
  <c r="R75" i="1"/>
  <c r="N75" i="1"/>
  <c r="N80" i="5"/>
  <c r="T68" i="1"/>
  <c r="Q75" i="1"/>
  <c r="P75" i="1"/>
  <c r="P80" i="5"/>
  <c r="M75" i="1"/>
  <c r="M80" i="5"/>
  <c r="O75" i="1"/>
  <c r="O80" i="5"/>
  <c r="H80" i="5"/>
  <c r="H75" i="1"/>
  <c r="I80" i="5"/>
  <c r="I75" i="1"/>
  <c r="J109" i="8" l="1"/>
  <c r="J61" i="8"/>
  <c r="C61" i="8" s="1"/>
  <c r="J50" i="8"/>
  <c r="J56" i="8"/>
  <c r="C56" i="8" s="1"/>
  <c r="J49" i="8"/>
  <c r="C49" i="8" s="1"/>
  <c r="J55" i="8"/>
  <c r="C55" i="8" s="1"/>
  <c r="I63" i="5"/>
  <c r="I64" i="5"/>
  <c r="H64" i="5"/>
  <c r="H63" i="5"/>
  <c r="Q64" i="5"/>
  <c r="Q63" i="5"/>
  <c r="N64" i="5"/>
  <c r="N63" i="5"/>
  <c r="F80" i="5"/>
  <c r="Q80" i="6" s="1"/>
  <c r="G80" i="6"/>
  <c r="K64" i="5"/>
  <c r="K63" i="5"/>
  <c r="J64" i="5"/>
  <c r="J63" i="5"/>
  <c r="L64" i="5"/>
  <c r="L63" i="5"/>
  <c r="I80" i="6"/>
  <c r="O80" i="6"/>
  <c r="M80" i="6"/>
  <c r="P80" i="6"/>
  <c r="R80" i="6"/>
  <c r="T80" i="5"/>
  <c r="O64" i="5"/>
  <c r="O63" i="5"/>
  <c r="M64" i="5"/>
  <c r="M63" i="5"/>
  <c r="P64" i="5"/>
  <c r="P63" i="5"/>
  <c r="R64" i="5"/>
  <c r="R63" i="5"/>
  <c r="T75" i="1"/>
  <c r="G64" i="5"/>
  <c r="G63" i="5"/>
  <c r="H80" i="6"/>
  <c r="N80" i="6"/>
  <c r="K80" i="6"/>
  <c r="J80" i="6"/>
  <c r="L80" i="6"/>
  <c r="C50" i="8" l="1"/>
  <c r="J62" i="8"/>
  <c r="J53" i="8"/>
  <c r="J51" i="8"/>
  <c r="J54" i="8"/>
  <c r="L104" i="2"/>
  <c r="L120" i="3"/>
  <c r="H104" i="2"/>
  <c r="H120" i="3"/>
  <c r="F64" i="5"/>
  <c r="T64" i="5" s="1"/>
  <c r="J104" i="2"/>
  <c r="J120" i="3"/>
  <c r="N104" i="2"/>
  <c r="N120" i="3"/>
  <c r="F63" i="5"/>
  <c r="T63" i="5" s="1"/>
  <c r="R104" i="2"/>
  <c r="R120" i="3"/>
  <c r="M104" i="2"/>
  <c r="M120" i="3"/>
  <c r="I104" i="2"/>
  <c r="I120" i="3"/>
  <c r="Q104" i="2"/>
  <c r="Q120" i="3"/>
  <c r="R64" i="6"/>
  <c r="M64" i="6"/>
  <c r="L64" i="6"/>
  <c r="K64" i="6"/>
  <c r="Q64" i="6"/>
  <c r="K104" i="2"/>
  <c r="K120" i="3"/>
  <c r="P104" i="2"/>
  <c r="P120" i="3"/>
  <c r="O104" i="2"/>
  <c r="O120" i="3"/>
  <c r="F80" i="6"/>
  <c r="T80" i="6" s="1"/>
  <c r="G104" i="2"/>
  <c r="C59" i="8" s="1"/>
  <c r="G120" i="3"/>
  <c r="P63" i="6"/>
  <c r="J63" i="6"/>
  <c r="H63" i="6"/>
  <c r="O63" i="6" l="1"/>
  <c r="O96" i="2" s="1"/>
  <c r="I63" i="6"/>
  <c r="N63" i="6"/>
  <c r="N98" i="2" s="1"/>
  <c r="G63" i="6"/>
  <c r="G168" i="2" s="1"/>
  <c r="H98" i="2"/>
  <c r="H123" i="3"/>
  <c r="H96" i="2"/>
  <c r="H107" i="2"/>
  <c r="H173" i="2"/>
  <c r="H90" i="1"/>
  <c r="H168" i="2"/>
  <c r="H102" i="1"/>
  <c r="H159" i="2"/>
  <c r="H109" i="3"/>
  <c r="H74" i="5" s="1"/>
  <c r="H81" i="1"/>
  <c r="N123" i="3"/>
  <c r="N168" i="2"/>
  <c r="N81" i="1"/>
  <c r="O123" i="3"/>
  <c r="O75" i="5" s="1"/>
  <c r="O168" i="2"/>
  <c r="O81" i="1"/>
  <c r="V120" i="3"/>
  <c r="I98" i="2"/>
  <c r="I96" i="2"/>
  <c r="I123" i="3"/>
  <c r="I75" i="5" s="1"/>
  <c r="I107" i="2"/>
  <c r="I173" i="2"/>
  <c r="I168" i="2"/>
  <c r="I90" i="1"/>
  <c r="I102" i="1"/>
  <c r="I81" i="1"/>
  <c r="I109" i="3"/>
  <c r="I74" i="5" s="1"/>
  <c r="I159" i="2"/>
  <c r="K169" i="2"/>
  <c r="K103" i="1"/>
  <c r="K79" i="1"/>
  <c r="K80" i="1"/>
  <c r="K174" i="2"/>
  <c r="K91" i="1"/>
  <c r="K16" i="1"/>
  <c r="K21" i="1" s="1"/>
  <c r="K78" i="1"/>
  <c r="K69" i="5" s="1"/>
  <c r="M91" i="1"/>
  <c r="M103" i="1"/>
  <c r="M174" i="2"/>
  <c r="M79" i="1"/>
  <c r="M169" i="2"/>
  <c r="M80" i="1"/>
  <c r="M16" i="1"/>
  <c r="M21" i="1" s="1"/>
  <c r="M78" i="1"/>
  <c r="M69" i="5" s="1"/>
  <c r="R169" i="2"/>
  <c r="R80" i="1"/>
  <c r="R103" i="1"/>
  <c r="R174" i="2"/>
  <c r="R79" i="1"/>
  <c r="R91" i="1"/>
  <c r="R16" i="1"/>
  <c r="R21" i="1" s="1"/>
  <c r="R78" i="1"/>
  <c r="R69" i="5" s="1"/>
  <c r="H75" i="5"/>
  <c r="I64" i="6"/>
  <c r="Q63" i="6"/>
  <c r="K63" i="6"/>
  <c r="L63" i="6"/>
  <c r="M63" i="6"/>
  <c r="R63" i="6"/>
  <c r="U104" i="2"/>
  <c r="H64" i="6"/>
  <c r="N64" i="6"/>
  <c r="J64" i="6"/>
  <c r="O64" i="6"/>
  <c r="P64" i="6"/>
  <c r="N75" i="5"/>
  <c r="G64" i="6"/>
  <c r="J98" i="2"/>
  <c r="J123" i="3"/>
  <c r="J75" i="5" s="1"/>
  <c r="J96" i="2"/>
  <c r="J107" i="2"/>
  <c r="J90" i="1"/>
  <c r="J102" i="1"/>
  <c r="J173" i="2"/>
  <c r="J168" i="2"/>
  <c r="J159" i="2"/>
  <c r="J81" i="1"/>
  <c r="J109" i="3"/>
  <c r="J74" i="5" s="1"/>
  <c r="P98" i="2"/>
  <c r="P123" i="3"/>
  <c r="P75" i="5" s="1"/>
  <c r="P96" i="2"/>
  <c r="P107" i="2"/>
  <c r="P168" i="2"/>
  <c r="P173" i="2"/>
  <c r="P90" i="1"/>
  <c r="P159" i="2"/>
  <c r="P102" i="1"/>
  <c r="P81" i="1"/>
  <c r="P109" i="3"/>
  <c r="P74" i="5" s="1"/>
  <c r="Q91" i="1"/>
  <c r="Q80" i="1"/>
  <c r="Q174" i="2"/>
  <c r="Q103" i="1"/>
  <c r="Q79" i="1"/>
  <c r="Q169" i="2"/>
  <c r="Q16" i="1"/>
  <c r="Q21" i="1" s="1"/>
  <c r="Q78" i="1"/>
  <c r="Q69" i="5" s="1"/>
  <c r="L169" i="2"/>
  <c r="L91" i="1"/>
  <c r="L80" i="1"/>
  <c r="L79" i="1"/>
  <c r="L174" i="2"/>
  <c r="L103" i="1"/>
  <c r="L16" i="1"/>
  <c r="L21" i="1" s="1"/>
  <c r="L78" i="1"/>
  <c r="L69" i="5" s="1"/>
  <c r="F63" i="6"/>
  <c r="T63" i="6" s="1"/>
  <c r="G96" i="2"/>
  <c r="C51" i="8" s="1"/>
  <c r="G159" i="2"/>
  <c r="C120" i="8" s="1"/>
  <c r="C123" i="8" s="1"/>
  <c r="C135" i="8" s="1"/>
  <c r="G109" i="3"/>
  <c r="G102" i="1"/>
  <c r="C15" i="8" s="1"/>
  <c r="C18" i="8" s="1"/>
  <c r="C20" i="8" s="1"/>
  <c r="G123" i="3"/>
  <c r="G75" i="5" s="1"/>
  <c r="G98" i="2"/>
  <c r="C53" i="8" s="1"/>
  <c r="G107" i="2"/>
  <c r="C62" i="8" s="1"/>
  <c r="G81" i="1"/>
  <c r="G90" i="1"/>
  <c r="C127" i="8" l="1"/>
  <c r="C128" i="8"/>
  <c r="C129" i="8" s="1"/>
  <c r="C131" i="8" s="1"/>
  <c r="O159" i="2"/>
  <c r="O90" i="1"/>
  <c r="O98" i="2"/>
  <c r="N90" i="1"/>
  <c r="N107" i="2"/>
  <c r="G173" i="2"/>
  <c r="O102" i="1"/>
  <c r="O107" i="2"/>
  <c r="N109" i="3"/>
  <c r="N74" i="5" s="1"/>
  <c r="N102" i="1"/>
  <c r="N96" i="2"/>
  <c r="O109" i="3"/>
  <c r="O74" i="5" s="1"/>
  <c r="O173" i="2"/>
  <c r="O193" i="2" s="1"/>
  <c r="N159" i="2"/>
  <c r="N173" i="2"/>
  <c r="G74" i="5"/>
  <c r="P174" i="2"/>
  <c r="P193" i="2" s="1"/>
  <c r="P103" i="1"/>
  <c r="P80" i="1"/>
  <c r="P79" i="1"/>
  <c r="P94" i="1" s="1"/>
  <c r="P169" i="2"/>
  <c r="P192" i="2" s="1"/>
  <c r="P91" i="1"/>
  <c r="P78" i="1"/>
  <c r="P69" i="5" s="1"/>
  <c r="P16" i="1"/>
  <c r="P21" i="1" s="1"/>
  <c r="J174" i="2"/>
  <c r="J79" i="1"/>
  <c r="J91" i="1"/>
  <c r="J103" i="1"/>
  <c r="J80" i="1"/>
  <c r="J94" i="1" s="1"/>
  <c r="J169" i="2"/>
  <c r="J16" i="1"/>
  <c r="J21" i="1" s="1"/>
  <c r="J78" i="1"/>
  <c r="J69" i="5" s="1"/>
  <c r="H91" i="1"/>
  <c r="H92" i="1" s="1"/>
  <c r="H80" i="1"/>
  <c r="H79" i="1"/>
  <c r="H174" i="2"/>
  <c r="H103" i="1"/>
  <c r="H105" i="1" s="1"/>
  <c r="H169" i="2"/>
  <c r="H16" i="1"/>
  <c r="H21" i="1" s="1"/>
  <c r="H78" i="1"/>
  <c r="H69" i="5" s="1"/>
  <c r="R98" i="2"/>
  <c r="R123" i="3"/>
  <c r="R75" i="5" s="1"/>
  <c r="R96" i="2"/>
  <c r="R107" i="2"/>
  <c r="R102" i="1"/>
  <c r="R105" i="1" s="1"/>
  <c r="R90" i="1"/>
  <c r="R92" i="1" s="1"/>
  <c r="R159" i="2"/>
  <c r="R81" i="1"/>
  <c r="R94" i="1" s="1"/>
  <c r="R173" i="2"/>
  <c r="R193" i="2" s="1"/>
  <c r="R168" i="2"/>
  <c r="R109" i="3"/>
  <c r="R74" i="5" s="1"/>
  <c r="L98" i="2"/>
  <c r="L123" i="3"/>
  <c r="L75" i="5" s="1"/>
  <c r="L96" i="2"/>
  <c r="L107" i="2"/>
  <c r="L173" i="2"/>
  <c r="L193" i="2" s="1"/>
  <c r="L90" i="1"/>
  <c r="L92" i="1" s="1"/>
  <c r="L81" i="1"/>
  <c r="L94" i="1" s="1"/>
  <c r="L102" i="1"/>
  <c r="L105" i="1" s="1"/>
  <c r="L168" i="2"/>
  <c r="L159" i="2"/>
  <c r="L109" i="3"/>
  <c r="L74" i="5" s="1"/>
  <c r="Q98" i="2"/>
  <c r="Q96" i="2"/>
  <c r="Q123" i="3"/>
  <c r="Q75" i="5" s="1"/>
  <c r="Q107" i="2"/>
  <c r="Q173" i="2"/>
  <c r="Q193" i="2" s="1"/>
  <c r="Q90" i="1"/>
  <c r="Q92" i="1" s="1"/>
  <c r="Q102" i="1"/>
  <c r="Q105" i="1" s="1"/>
  <c r="Q159" i="2"/>
  <c r="Q81" i="1"/>
  <c r="Q94" i="1" s="1"/>
  <c r="Q109" i="3"/>
  <c r="Q74" i="5" s="1"/>
  <c r="Q168" i="2"/>
  <c r="H192" i="2"/>
  <c r="J193" i="2"/>
  <c r="J92" i="1"/>
  <c r="H94" i="1"/>
  <c r="H193" i="2"/>
  <c r="J192" i="2"/>
  <c r="F64" i="6"/>
  <c r="T64" i="6" s="1"/>
  <c r="G103" i="1"/>
  <c r="G105" i="1" s="1"/>
  <c r="G78" i="1"/>
  <c r="G79" i="1"/>
  <c r="G91" i="1"/>
  <c r="G174" i="2"/>
  <c r="G193" i="2" s="1"/>
  <c r="G80" i="1"/>
  <c r="G169" i="2"/>
  <c r="G192" i="2" s="1"/>
  <c r="G16" i="1"/>
  <c r="O79" i="1"/>
  <c r="O169" i="2"/>
  <c r="O192" i="2" s="1"/>
  <c r="O103" i="1"/>
  <c r="O105" i="1" s="1"/>
  <c r="O91" i="1"/>
  <c r="O92" i="1" s="1"/>
  <c r="O174" i="2"/>
  <c r="O80" i="1"/>
  <c r="O16" i="1"/>
  <c r="O21" i="1" s="1"/>
  <c r="O78" i="1"/>
  <c r="O69" i="5" s="1"/>
  <c r="N174" i="2"/>
  <c r="N79" i="1"/>
  <c r="N91" i="1"/>
  <c r="N92" i="1" s="1"/>
  <c r="N169" i="2"/>
  <c r="N80" i="1"/>
  <c r="N103" i="1"/>
  <c r="N16" i="1"/>
  <c r="N21" i="1" s="1"/>
  <c r="N78" i="1"/>
  <c r="N69" i="5" s="1"/>
  <c r="M98" i="2"/>
  <c r="M96" i="2"/>
  <c r="M123" i="3"/>
  <c r="M75" i="5" s="1"/>
  <c r="M107" i="2"/>
  <c r="M173" i="2"/>
  <c r="M193" i="2" s="1"/>
  <c r="M168" i="2"/>
  <c r="M159" i="2"/>
  <c r="M90" i="1"/>
  <c r="M92" i="1" s="1"/>
  <c r="M102" i="1"/>
  <c r="M105" i="1" s="1"/>
  <c r="M109" i="3"/>
  <c r="M74" i="5" s="1"/>
  <c r="M81" i="1"/>
  <c r="M94" i="1" s="1"/>
  <c r="K98" i="2"/>
  <c r="U98" i="2" s="1"/>
  <c r="K96" i="2"/>
  <c r="K123" i="3"/>
  <c r="K75" i="5" s="1"/>
  <c r="K107" i="2"/>
  <c r="K102" i="1"/>
  <c r="K105" i="1" s="1"/>
  <c r="K173" i="2"/>
  <c r="K193" i="2" s="1"/>
  <c r="K90" i="1"/>
  <c r="K92" i="1" s="1"/>
  <c r="K168" i="2"/>
  <c r="K159" i="2"/>
  <c r="K109" i="3"/>
  <c r="K74" i="5" s="1"/>
  <c r="K81" i="1"/>
  <c r="K94" i="1" s="1"/>
  <c r="I169" i="2"/>
  <c r="I91" i="1"/>
  <c r="I79" i="1"/>
  <c r="I174" i="2"/>
  <c r="I103" i="1"/>
  <c r="I105" i="1" s="1"/>
  <c r="I80" i="1"/>
  <c r="I16" i="1"/>
  <c r="I21" i="1" s="1"/>
  <c r="I78" i="1"/>
  <c r="I69" i="5" s="1"/>
  <c r="P105" i="1"/>
  <c r="P92" i="1"/>
  <c r="J105" i="1"/>
  <c r="I92" i="1"/>
  <c r="I193" i="2"/>
  <c r="N105" i="1"/>
  <c r="N193" i="2"/>
  <c r="V123" i="3" l="1"/>
  <c r="U107" i="2"/>
  <c r="I94" i="1"/>
  <c r="I95" i="1" s="1"/>
  <c r="U96" i="2"/>
  <c r="N94" i="1"/>
  <c r="O94" i="1"/>
  <c r="N67" i="5"/>
  <c r="N95" i="1"/>
  <c r="O67" i="5"/>
  <c r="O95" i="1"/>
  <c r="T105" i="1"/>
  <c r="I67" i="5"/>
  <c r="J67" i="5"/>
  <c r="J95" i="1"/>
  <c r="K67" i="5"/>
  <c r="K95" i="1"/>
  <c r="M192" i="2"/>
  <c r="T16" i="1"/>
  <c r="G21" i="1"/>
  <c r="T21" i="1" s="1"/>
  <c r="T78" i="1"/>
  <c r="G69" i="5"/>
  <c r="H67" i="5"/>
  <c r="H95" i="1"/>
  <c r="L192" i="2"/>
  <c r="L67" i="5"/>
  <c r="L95" i="1"/>
  <c r="R192" i="2"/>
  <c r="R67" i="5"/>
  <c r="R95" i="1"/>
  <c r="F74" i="5"/>
  <c r="M74" i="6" s="1"/>
  <c r="K74" i="6"/>
  <c r="T80" i="1"/>
  <c r="T91" i="1"/>
  <c r="T81" i="1"/>
  <c r="N192" i="2"/>
  <c r="I192" i="2"/>
  <c r="Q74" i="6"/>
  <c r="L74" i="6"/>
  <c r="G92" i="1"/>
  <c r="T92" i="1" s="1"/>
  <c r="F75" i="5"/>
  <c r="K192" i="2"/>
  <c r="M67" i="5"/>
  <c r="M95" i="1"/>
  <c r="P67" i="5"/>
  <c r="P95" i="1"/>
  <c r="Q192" i="2"/>
  <c r="Q95" i="1"/>
  <c r="Q67" i="5"/>
  <c r="M75" i="6"/>
  <c r="U169" i="2"/>
  <c r="U174" i="2"/>
  <c r="T79" i="1"/>
  <c r="T103" i="1"/>
  <c r="U159" i="2"/>
  <c r="V109" i="3"/>
  <c r="T102" i="1"/>
  <c r="T90" i="1"/>
  <c r="U168" i="2"/>
  <c r="U173" i="2"/>
  <c r="T75" i="5"/>
  <c r="R74" i="6" l="1"/>
  <c r="G94" i="1"/>
  <c r="R100" i="3"/>
  <c r="R112" i="3" s="1"/>
  <c r="R87" i="2"/>
  <c r="M99" i="2"/>
  <c r="M115" i="3"/>
  <c r="M125" i="3" s="1"/>
  <c r="M107" i="1"/>
  <c r="M33" i="5"/>
  <c r="J75" i="6"/>
  <c r="I75" i="6"/>
  <c r="G75" i="6"/>
  <c r="O75" i="6"/>
  <c r="H75" i="6"/>
  <c r="N75" i="6"/>
  <c r="P75" i="6"/>
  <c r="Q100" i="3"/>
  <c r="Q112" i="3" s="1"/>
  <c r="Q87" i="2"/>
  <c r="I74" i="6"/>
  <c r="J74" i="6"/>
  <c r="N74" i="6"/>
  <c r="H74" i="6"/>
  <c r="P74" i="6"/>
  <c r="O74" i="6"/>
  <c r="H33" i="5"/>
  <c r="H107" i="1"/>
  <c r="F69" i="5"/>
  <c r="T69" i="5" s="1"/>
  <c r="G69" i="6"/>
  <c r="Q33" i="5"/>
  <c r="Q107" i="1"/>
  <c r="I33" i="5"/>
  <c r="I107" i="1"/>
  <c r="L75" i="6"/>
  <c r="Q75" i="6"/>
  <c r="R75" i="6"/>
  <c r="K75" i="6"/>
  <c r="G74" i="6"/>
  <c r="T74" i="5"/>
  <c r="T94" i="1"/>
  <c r="G95" i="1"/>
  <c r="J101" i="8" s="1"/>
  <c r="J104" i="8" s="1"/>
  <c r="J105" i="8" s="1"/>
  <c r="G67" i="5"/>
  <c r="P33" i="5"/>
  <c r="P107" i="1"/>
  <c r="L100" i="3"/>
  <c r="L112" i="3" s="1"/>
  <c r="L87" i="2"/>
  <c r="M100" i="3"/>
  <c r="M112" i="3" s="1"/>
  <c r="M87" i="2"/>
  <c r="M108" i="2" s="1"/>
  <c r="M83" i="5" s="1"/>
  <c r="K100" i="3"/>
  <c r="K112" i="3" s="1"/>
  <c r="K87" i="2"/>
  <c r="R33" i="5"/>
  <c r="R107" i="1"/>
  <c r="L33" i="5"/>
  <c r="L107" i="1"/>
  <c r="K33" i="5"/>
  <c r="K107" i="1"/>
  <c r="J33" i="5"/>
  <c r="J107" i="1"/>
  <c r="O33" i="5"/>
  <c r="O107" i="1"/>
  <c r="N33" i="5"/>
  <c r="N107" i="1"/>
  <c r="M127" i="3" l="1"/>
  <c r="M129" i="3" s="1"/>
  <c r="M131" i="3" s="1"/>
  <c r="M157" i="3" s="1"/>
  <c r="M76" i="5" s="1"/>
  <c r="N32" i="5"/>
  <c r="J32" i="5"/>
  <c r="L32" i="5"/>
  <c r="K99" i="2"/>
  <c r="K115" i="3"/>
  <c r="K125" i="3" s="1"/>
  <c r="K127" i="3" s="1"/>
  <c r="K129" i="3" s="1"/>
  <c r="K131" i="3" s="1"/>
  <c r="K157" i="3" s="1"/>
  <c r="K76" i="5" s="1"/>
  <c r="Q99" i="2"/>
  <c r="Q108" i="2" s="1"/>
  <c r="Q83" i="5" s="1"/>
  <c r="Q115" i="3"/>
  <c r="Q125" i="3" s="1"/>
  <c r="Q127" i="3" s="1"/>
  <c r="Q129" i="3" s="1"/>
  <c r="Q131" i="3" s="1"/>
  <c r="Q157" i="3" s="1"/>
  <c r="Q76" i="5" s="1"/>
  <c r="I32" i="5"/>
  <c r="G145" i="2"/>
  <c r="C109" i="8" s="1"/>
  <c r="G172" i="3"/>
  <c r="G160" i="2"/>
  <c r="G144" i="2"/>
  <c r="C108" i="8" s="1"/>
  <c r="O99" i="2"/>
  <c r="O115" i="3"/>
  <c r="O125" i="3" s="1"/>
  <c r="O127" i="3" s="1"/>
  <c r="O129" i="3" s="1"/>
  <c r="O131" i="3" s="1"/>
  <c r="O157" i="3" s="1"/>
  <c r="O76" i="5" s="1"/>
  <c r="T95" i="1"/>
  <c r="G107" i="1"/>
  <c r="G33" i="5"/>
  <c r="F74" i="6"/>
  <c r="T74" i="6" s="1"/>
  <c r="G100" i="3"/>
  <c r="G87" i="2"/>
  <c r="C42" i="8" s="1"/>
  <c r="R99" i="2"/>
  <c r="R115" i="3"/>
  <c r="R125" i="3" s="1"/>
  <c r="R127" i="3" s="1"/>
  <c r="R129" i="3" s="1"/>
  <c r="R131" i="3" s="1"/>
  <c r="R157" i="3" s="1"/>
  <c r="R76" i="5" s="1"/>
  <c r="L99" i="2"/>
  <c r="L115" i="3"/>
  <c r="L125" i="3" s="1"/>
  <c r="L127" i="3" s="1"/>
  <c r="L129" i="3" s="1"/>
  <c r="L131" i="3" s="1"/>
  <c r="L157" i="3" s="1"/>
  <c r="L76" i="5" s="1"/>
  <c r="L69" i="6"/>
  <c r="M69" i="6"/>
  <c r="Q69" i="6"/>
  <c r="R69" i="6"/>
  <c r="K69" i="6"/>
  <c r="O69" i="6"/>
  <c r="I69" i="6"/>
  <c r="N69" i="6"/>
  <c r="J69" i="6"/>
  <c r="H69" i="6"/>
  <c r="P69" i="6"/>
  <c r="H32" i="5"/>
  <c r="O100" i="3"/>
  <c r="O112" i="3" s="1"/>
  <c r="O87" i="2"/>
  <c r="O108" i="2" s="1"/>
  <c r="O83" i="5" s="1"/>
  <c r="H100" i="3"/>
  <c r="H112" i="3" s="1"/>
  <c r="H87" i="2"/>
  <c r="J100" i="3"/>
  <c r="J112" i="3" s="1"/>
  <c r="J87" i="2"/>
  <c r="P99" i="2"/>
  <c r="P115" i="3"/>
  <c r="P125" i="3" s="1"/>
  <c r="H99" i="2"/>
  <c r="H115" i="3"/>
  <c r="H125" i="3" s="1"/>
  <c r="H127" i="3" s="1"/>
  <c r="H129" i="3" s="1"/>
  <c r="H131" i="3" s="1"/>
  <c r="H157" i="3" s="1"/>
  <c r="H76" i="5" s="1"/>
  <c r="F75" i="6"/>
  <c r="T75" i="6" s="1"/>
  <c r="G99" i="2"/>
  <c r="C54" i="8" s="1"/>
  <c r="G115" i="3"/>
  <c r="J99" i="2"/>
  <c r="J115" i="3"/>
  <c r="J125" i="3" s="1"/>
  <c r="M32" i="5"/>
  <c r="K108" i="2"/>
  <c r="K83" i="5" s="1"/>
  <c r="L108" i="2"/>
  <c r="L83" i="5" s="1"/>
  <c r="O32" i="5"/>
  <c r="K32" i="5"/>
  <c r="R32" i="5"/>
  <c r="P32" i="5"/>
  <c r="F67" i="5"/>
  <c r="T67" i="5"/>
  <c r="G67" i="6"/>
  <c r="Q32" i="5"/>
  <c r="P100" i="3"/>
  <c r="P112" i="3" s="1"/>
  <c r="P87" i="2"/>
  <c r="P108" i="2" s="1"/>
  <c r="P83" i="5" s="1"/>
  <c r="N100" i="3"/>
  <c r="N112" i="3" s="1"/>
  <c r="N87" i="2"/>
  <c r="I100" i="3"/>
  <c r="I112" i="3" s="1"/>
  <c r="I87" i="2"/>
  <c r="N99" i="2"/>
  <c r="N115" i="3"/>
  <c r="N125" i="3" s="1"/>
  <c r="I99" i="2"/>
  <c r="I115" i="3"/>
  <c r="I125" i="3" s="1"/>
  <c r="R108" i="2"/>
  <c r="R83" i="5" s="1"/>
  <c r="H108" i="2" l="1"/>
  <c r="H83" i="5" s="1"/>
  <c r="C63" i="8"/>
  <c r="J108" i="2"/>
  <c r="J83" i="5" s="1"/>
  <c r="J127" i="3"/>
  <c r="J129" i="3" s="1"/>
  <c r="J131" i="3" s="1"/>
  <c r="J157" i="3" s="1"/>
  <c r="J76" i="5" s="1"/>
  <c r="V115" i="3"/>
  <c r="G125" i="3"/>
  <c r="G115" i="1"/>
  <c r="G125" i="1"/>
  <c r="G123" i="1"/>
  <c r="G122" i="1"/>
  <c r="G124" i="1"/>
  <c r="G114" i="1"/>
  <c r="M67" i="6"/>
  <c r="L67" i="6"/>
  <c r="O67" i="6"/>
  <c r="I67" i="6"/>
  <c r="P67" i="6"/>
  <c r="R67" i="6"/>
  <c r="H67" i="6"/>
  <c r="J67" i="6"/>
  <c r="N67" i="6"/>
  <c r="Q67" i="6"/>
  <c r="K67" i="6"/>
  <c r="H160" i="2"/>
  <c r="H162" i="2" s="1"/>
  <c r="H172" i="3"/>
  <c r="H145" i="2"/>
  <c r="H144" i="2"/>
  <c r="N160" i="2"/>
  <c r="N162" i="2" s="1"/>
  <c r="N172" i="3"/>
  <c r="N145" i="2"/>
  <c r="N144" i="2"/>
  <c r="O145" i="2"/>
  <c r="O144" i="2"/>
  <c r="O172" i="3"/>
  <c r="O160" i="2"/>
  <c r="O162" i="2" s="1"/>
  <c r="R144" i="2"/>
  <c r="R172" i="3"/>
  <c r="R160" i="2"/>
  <c r="R162" i="2" s="1"/>
  <c r="R145" i="2"/>
  <c r="M145" i="2"/>
  <c r="M144" i="2"/>
  <c r="M172" i="3"/>
  <c r="M160" i="2"/>
  <c r="M162" i="2" s="1"/>
  <c r="G108" i="2"/>
  <c r="U87" i="2"/>
  <c r="F33" i="5"/>
  <c r="T33" i="5" s="1"/>
  <c r="G33" i="6"/>
  <c r="G162" i="2"/>
  <c r="I127" i="3"/>
  <c r="I129" i="3" s="1"/>
  <c r="I131" i="3" s="1"/>
  <c r="I157" i="3" s="1"/>
  <c r="I76" i="5" s="1"/>
  <c r="N127" i="3"/>
  <c r="N129" i="3" s="1"/>
  <c r="N131" i="3" s="1"/>
  <c r="N157" i="3" s="1"/>
  <c r="N76" i="5" s="1"/>
  <c r="I108" i="2"/>
  <c r="I83" i="5" s="1"/>
  <c r="N108" i="2"/>
  <c r="N83" i="5" s="1"/>
  <c r="U99" i="2"/>
  <c r="F69" i="6"/>
  <c r="P160" i="2"/>
  <c r="P162" i="2" s="1"/>
  <c r="P172" i="3"/>
  <c r="P145" i="2"/>
  <c r="P144" i="2"/>
  <c r="J160" i="2"/>
  <c r="J162" i="2" s="1"/>
  <c r="J172" i="3"/>
  <c r="J145" i="2"/>
  <c r="J144" i="2"/>
  <c r="I145" i="2"/>
  <c r="I144" i="2"/>
  <c r="I172" i="3"/>
  <c r="I160" i="2"/>
  <c r="I162" i="2" s="1"/>
  <c r="K145" i="2"/>
  <c r="K144" i="2"/>
  <c r="K172" i="3"/>
  <c r="K160" i="2"/>
  <c r="K162" i="2" s="1"/>
  <c r="Q145" i="2"/>
  <c r="Q144" i="2"/>
  <c r="Q172" i="3"/>
  <c r="Q160" i="2"/>
  <c r="Q162" i="2" s="1"/>
  <c r="L160" i="2"/>
  <c r="L162" i="2" s="1"/>
  <c r="L172" i="3"/>
  <c r="L145" i="2"/>
  <c r="L144" i="2"/>
  <c r="V100" i="3"/>
  <c r="G112" i="3"/>
  <c r="V112" i="3" s="1"/>
  <c r="T107" i="1"/>
  <c r="G32" i="5"/>
  <c r="P127" i="3"/>
  <c r="P129" i="3" s="1"/>
  <c r="P131" i="3" s="1"/>
  <c r="P157" i="3" s="1"/>
  <c r="P76" i="5" s="1"/>
  <c r="U144" i="2"/>
  <c r="T69" i="6"/>
  <c r="V172" i="3" l="1"/>
  <c r="U145" i="2"/>
  <c r="Q191" i="2"/>
  <c r="Q81" i="5"/>
  <c r="K191" i="2"/>
  <c r="K81" i="5"/>
  <c r="I191" i="2"/>
  <c r="I81" i="5"/>
  <c r="F32" i="5"/>
  <c r="T32" i="5" s="1"/>
  <c r="L191" i="2"/>
  <c r="L81" i="5"/>
  <c r="J191" i="2"/>
  <c r="J81" i="5"/>
  <c r="P191" i="2"/>
  <c r="P81" i="5"/>
  <c r="M81" i="5"/>
  <c r="M191" i="2"/>
  <c r="O191" i="2"/>
  <c r="O81" i="5"/>
  <c r="K123" i="1"/>
  <c r="K124" i="1"/>
  <c r="K125" i="1"/>
  <c r="K122" i="1"/>
  <c r="K114" i="1"/>
  <c r="K115" i="1"/>
  <c r="N114" i="1"/>
  <c r="N123" i="1"/>
  <c r="N122" i="1"/>
  <c r="N125" i="1"/>
  <c r="N124" i="1"/>
  <c r="N115" i="1"/>
  <c r="H124" i="1"/>
  <c r="H125" i="1"/>
  <c r="H114" i="1"/>
  <c r="T114" i="1" s="1"/>
  <c r="H115" i="1"/>
  <c r="H123" i="1"/>
  <c r="H122" i="1"/>
  <c r="P124" i="1"/>
  <c r="P125" i="1"/>
  <c r="T125" i="1" s="1"/>
  <c r="P114" i="1"/>
  <c r="P122" i="1"/>
  <c r="P115" i="1"/>
  <c r="P123" i="1"/>
  <c r="O115" i="1"/>
  <c r="O125" i="1"/>
  <c r="O114" i="1"/>
  <c r="O122" i="1"/>
  <c r="O124" i="1"/>
  <c r="O123" i="1"/>
  <c r="M124" i="1"/>
  <c r="M114" i="1"/>
  <c r="M125" i="1"/>
  <c r="M123" i="1"/>
  <c r="M115" i="1"/>
  <c r="M122" i="1"/>
  <c r="U160" i="2"/>
  <c r="F67" i="6"/>
  <c r="U162" i="2"/>
  <c r="G191" i="2"/>
  <c r="G81" i="5"/>
  <c r="G202" i="2"/>
  <c r="G177" i="2"/>
  <c r="G176" i="2"/>
  <c r="G140" i="2"/>
  <c r="C104" i="8" s="1"/>
  <c r="G178" i="2"/>
  <c r="G175" i="2"/>
  <c r="G137" i="2"/>
  <c r="C101" i="8" s="1"/>
  <c r="G141" i="2"/>
  <c r="C105" i="8" s="1"/>
  <c r="M33" i="6"/>
  <c r="K33" i="6"/>
  <c r="H33" i="6"/>
  <c r="N33" i="6"/>
  <c r="J33" i="6"/>
  <c r="L33" i="6"/>
  <c r="P33" i="6"/>
  <c r="Q33" i="6"/>
  <c r="O33" i="6"/>
  <c r="R33" i="6"/>
  <c r="I33" i="6"/>
  <c r="G83" i="5"/>
  <c r="U108" i="2"/>
  <c r="R191" i="2"/>
  <c r="R81" i="5"/>
  <c r="N191" i="2"/>
  <c r="N81" i="5"/>
  <c r="H191" i="2"/>
  <c r="H81" i="5"/>
  <c r="Q124" i="1"/>
  <c r="Q114" i="1"/>
  <c r="Q115" i="1"/>
  <c r="Q123" i="1"/>
  <c r="Q125" i="1"/>
  <c r="Q122" i="1"/>
  <c r="J125" i="1"/>
  <c r="J115" i="1"/>
  <c r="J114" i="1"/>
  <c r="J124" i="1"/>
  <c r="J123" i="1"/>
  <c r="J122" i="1"/>
  <c r="J126" i="1" s="1"/>
  <c r="R125" i="1"/>
  <c r="R115" i="1"/>
  <c r="R114" i="1"/>
  <c r="R124" i="1"/>
  <c r="R123" i="1"/>
  <c r="R122" i="1"/>
  <c r="I125" i="1"/>
  <c r="I115" i="1"/>
  <c r="T115" i="1" s="1"/>
  <c r="I122" i="1"/>
  <c r="I124" i="1"/>
  <c r="I123" i="1"/>
  <c r="I114" i="1"/>
  <c r="L123" i="1"/>
  <c r="L115" i="1"/>
  <c r="L114" i="1"/>
  <c r="L122" i="1"/>
  <c r="T122" i="1" s="1"/>
  <c r="L125" i="1"/>
  <c r="L124" i="1"/>
  <c r="G126" i="1"/>
  <c r="V125" i="3"/>
  <c r="G127" i="3"/>
  <c r="T67" i="6"/>
  <c r="T123" i="1" l="1"/>
  <c r="T124" i="1"/>
  <c r="R126" i="1"/>
  <c r="Q126" i="1"/>
  <c r="V127" i="3"/>
  <c r="G129" i="3"/>
  <c r="F83" i="5"/>
  <c r="G83" i="6" s="1"/>
  <c r="R141" i="2"/>
  <c r="R178" i="2"/>
  <c r="R140" i="2"/>
  <c r="R202" i="2"/>
  <c r="R137" i="2"/>
  <c r="R176" i="2"/>
  <c r="R196" i="2" s="1"/>
  <c r="R177" i="2"/>
  <c r="R197" i="2" s="1"/>
  <c r="R175" i="2"/>
  <c r="Q140" i="2"/>
  <c r="Q178" i="2"/>
  <c r="Q137" i="2"/>
  <c r="Q202" i="2"/>
  <c r="Q141" i="2"/>
  <c r="Q176" i="2"/>
  <c r="Q196" i="2" s="1"/>
  <c r="Q177" i="2"/>
  <c r="Q197" i="2" s="1"/>
  <c r="Q175" i="2"/>
  <c r="L141" i="2"/>
  <c r="L140" i="2"/>
  <c r="L202" i="2"/>
  <c r="L178" i="2"/>
  <c r="L137" i="2"/>
  <c r="L176" i="2"/>
  <c r="L196" i="2" s="1"/>
  <c r="L177" i="2"/>
  <c r="L197" i="2" s="1"/>
  <c r="L175" i="2"/>
  <c r="N202" i="2"/>
  <c r="N178" i="2"/>
  <c r="N141" i="2"/>
  <c r="N137" i="2"/>
  <c r="N140" i="2"/>
  <c r="N177" i="2"/>
  <c r="N197" i="2" s="1"/>
  <c r="N175" i="2"/>
  <c r="N176" i="2"/>
  <c r="N196" i="2" s="1"/>
  <c r="K137" i="2"/>
  <c r="K178" i="2"/>
  <c r="K202" i="2"/>
  <c r="K141" i="2"/>
  <c r="K140" i="2"/>
  <c r="K177" i="2"/>
  <c r="K197" i="2" s="1"/>
  <c r="K176" i="2"/>
  <c r="K196" i="2" s="1"/>
  <c r="K175" i="2"/>
  <c r="G195" i="2"/>
  <c r="G180" i="2"/>
  <c r="G197" i="2"/>
  <c r="F81" i="5"/>
  <c r="J81" i="6" s="1"/>
  <c r="G81" i="6"/>
  <c r="I126" i="1"/>
  <c r="M126" i="1"/>
  <c r="O126" i="1"/>
  <c r="P126" i="1"/>
  <c r="H126" i="1"/>
  <c r="K126" i="1"/>
  <c r="O81" i="6"/>
  <c r="P81" i="6"/>
  <c r="G32" i="6"/>
  <c r="I141" i="2"/>
  <c r="I137" i="2"/>
  <c r="I202" i="2"/>
  <c r="I140" i="2"/>
  <c r="I178" i="2"/>
  <c r="U178" i="2" s="1"/>
  <c r="I176" i="2"/>
  <c r="I196" i="2" s="1"/>
  <c r="I175" i="2"/>
  <c r="I177" i="2"/>
  <c r="I197" i="2" s="1"/>
  <c r="O141" i="2"/>
  <c r="O140" i="2"/>
  <c r="O137" i="2"/>
  <c r="O202" i="2"/>
  <c r="O178" i="2"/>
  <c r="O177" i="2"/>
  <c r="O197" i="2" s="1"/>
  <c r="O176" i="2"/>
  <c r="O196" i="2" s="1"/>
  <c r="O175" i="2"/>
  <c r="P141" i="2"/>
  <c r="P137" i="2"/>
  <c r="P178" i="2"/>
  <c r="P202" i="2"/>
  <c r="P140" i="2"/>
  <c r="P175" i="2"/>
  <c r="P177" i="2"/>
  <c r="P197" i="2" s="1"/>
  <c r="P176" i="2"/>
  <c r="P196" i="2" s="1"/>
  <c r="J141" i="2"/>
  <c r="J178" i="2"/>
  <c r="J202" i="2"/>
  <c r="J140" i="2"/>
  <c r="J137" i="2"/>
  <c r="J175" i="2"/>
  <c r="J177" i="2"/>
  <c r="J197" i="2" s="1"/>
  <c r="J176" i="2"/>
  <c r="J196" i="2" s="1"/>
  <c r="H202" i="2"/>
  <c r="U202" i="2" s="1"/>
  <c r="H140" i="2"/>
  <c r="H178" i="2"/>
  <c r="H141" i="2"/>
  <c r="H137" i="2"/>
  <c r="U137" i="2" s="1"/>
  <c r="H176" i="2"/>
  <c r="H196" i="2" s="1"/>
  <c r="H177" i="2"/>
  <c r="H197" i="2" s="1"/>
  <c r="H175" i="2"/>
  <c r="M137" i="2"/>
  <c r="M140" i="2"/>
  <c r="M178" i="2"/>
  <c r="M141" i="2"/>
  <c r="M202" i="2"/>
  <c r="M177" i="2"/>
  <c r="M197" i="2" s="1"/>
  <c r="M176" i="2"/>
  <c r="M196" i="2" s="1"/>
  <c r="M175" i="2"/>
  <c r="U176" i="2"/>
  <c r="G196" i="2"/>
  <c r="O32" i="6"/>
  <c r="H32" i="6"/>
  <c r="R32" i="6"/>
  <c r="K32" i="6"/>
  <c r="I32" i="6"/>
  <c r="J32" i="6"/>
  <c r="Q32" i="6"/>
  <c r="P32" i="6"/>
  <c r="M32" i="6"/>
  <c r="L32" i="6"/>
  <c r="N32" i="6"/>
  <c r="L126" i="1"/>
  <c r="N81" i="6"/>
  <c r="R81" i="6"/>
  <c r="F33" i="6"/>
  <c r="T33" i="6" s="1"/>
  <c r="N126" i="1"/>
  <c r="I81" i="6"/>
  <c r="K81" i="6"/>
  <c r="M81" i="6" l="1"/>
  <c r="H81" i="6"/>
  <c r="L81" i="6"/>
  <c r="L251" i="2" s="1"/>
  <c r="U141" i="2"/>
  <c r="Q81" i="6"/>
  <c r="T126" i="1"/>
  <c r="U140" i="2"/>
  <c r="G223" i="2"/>
  <c r="Q251" i="2"/>
  <c r="Q194" i="2"/>
  <c r="Q218" i="2"/>
  <c r="N251" i="2"/>
  <c r="N194" i="2"/>
  <c r="N218" i="2"/>
  <c r="N228" i="2"/>
  <c r="N236" i="2"/>
  <c r="N235" i="2"/>
  <c r="N230" i="2"/>
  <c r="N231" i="2"/>
  <c r="N221" i="2"/>
  <c r="Q221" i="2"/>
  <c r="Q230" i="2"/>
  <c r="Q231" i="2"/>
  <c r="Q228" i="2"/>
  <c r="Q235" i="2"/>
  <c r="Q236" i="2"/>
  <c r="R235" i="2"/>
  <c r="R236" i="2"/>
  <c r="R228" i="2"/>
  <c r="R221" i="2"/>
  <c r="R231" i="2"/>
  <c r="R230" i="2"/>
  <c r="K194" i="2"/>
  <c r="K251" i="2"/>
  <c r="K218" i="2"/>
  <c r="M194" i="2"/>
  <c r="M251" i="2"/>
  <c r="M218" i="2"/>
  <c r="R251" i="2"/>
  <c r="R194" i="2"/>
  <c r="R218" i="2"/>
  <c r="H194" i="2"/>
  <c r="H251" i="2"/>
  <c r="H218" i="2"/>
  <c r="L231" i="2"/>
  <c r="L228" i="2"/>
  <c r="L230" i="2"/>
  <c r="L235" i="2"/>
  <c r="L221" i="2"/>
  <c r="L236" i="2"/>
  <c r="P228" i="2"/>
  <c r="P231" i="2"/>
  <c r="P235" i="2"/>
  <c r="P221" i="2"/>
  <c r="P236" i="2"/>
  <c r="P230" i="2"/>
  <c r="J236" i="2"/>
  <c r="J230" i="2"/>
  <c r="J231" i="2"/>
  <c r="J235" i="2"/>
  <c r="J221" i="2"/>
  <c r="J228" i="2"/>
  <c r="K221" i="2"/>
  <c r="K231" i="2"/>
  <c r="K235" i="2"/>
  <c r="K236" i="2"/>
  <c r="K230" i="2"/>
  <c r="K228" i="2"/>
  <c r="H231" i="2"/>
  <c r="H235" i="2"/>
  <c r="H236" i="2"/>
  <c r="H230" i="2"/>
  <c r="H228" i="2"/>
  <c r="H221" i="2"/>
  <c r="M195" i="2"/>
  <c r="M180" i="2"/>
  <c r="H195" i="2"/>
  <c r="H180" i="2"/>
  <c r="J195" i="2"/>
  <c r="J180" i="2"/>
  <c r="P195" i="2"/>
  <c r="P180" i="2"/>
  <c r="O195" i="2"/>
  <c r="O180" i="2"/>
  <c r="F32" i="6"/>
  <c r="T32" i="6" s="1"/>
  <c r="G221" i="2"/>
  <c r="G230" i="2"/>
  <c r="G236" i="2"/>
  <c r="G231" i="2"/>
  <c r="G235" i="2"/>
  <c r="G228" i="2"/>
  <c r="J194" i="2"/>
  <c r="J251" i="2"/>
  <c r="J218" i="2"/>
  <c r="O251" i="2"/>
  <c r="O194" i="2"/>
  <c r="O218" i="2"/>
  <c r="K195" i="2"/>
  <c r="K180" i="2"/>
  <c r="L195" i="2"/>
  <c r="L180" i="2"/>
  <c r="Q195" i="2"/>
  <c r="Q180" i="2"/>
  <c r="R195" i="2"/>
  <c r="R180" i="2"/>
  <c r="V129" i="3"/>
  <c r="G131" i="3"/>
  <c r="U177" i="2"/>
  <c r="U175" i="2"/>
  <c r="I194" i="2"/>
  <c r="I251" i="2"/>
  <c r="I218" i="2"/>
  <c r="M231" i="2"/>
  <c r="M230" i="2"/>
  <c r="M221" i="2"/>
  <c r="M228" i="2"/>
  <c r="M235" i="2"/>
  <c r="M236" i="2"/>
  <c r="I221" i="2"/>
  <c r="I230" i="2"/>
  <c r="I231" i="2"/>
  <c r="I228" i="2"/>
  <c r="I235" i="2"/>
  <c r="I236" i="2"/>
  <c r="O228" i="2"/>
  <c r="O221" i="2"/>
  <c r="O231" i="2"/>
  <c r="O236" i="2"/>
  <c r="O230" i="2"/>
  <c r="O235" i="2"/>
  <c r="I195" i="2"/>
  <c r="I180" i="2"/>
  <c r="L218" i="2"/>
  <c r="P251" i="2"/>
  <c r="P194" i="2"/>
  <c r="P218" i="2"/>
  <c r="F81" i="6"/>
  <c r="T81" i="6" s="1"/>
  <c r="G194" i="2"/>
  <c r="G218" i="2"/>
  <c r="G251" i="2"/>
  <c r="N195" i="2"/>
  <c r="N180" i="2"/>
  <c r="M83" i="6"/>
  <c r="M223" i="2" s="1"/>
  <c r="Q83" i="6"/>
  <c r="Q223" i="2" s="1"/>
  <c r="J83" i="6"/>
  <c r="J223" i="2" s="1"/>
  <c r="P83" i="6"/>
  <c r="P223" i="2" s="1"/>
  <c r="K83" i="6"/>
  <c r="K223" i="2" s="1"/>
  <c r="L83" i="6"/>
  <c r="L223" i="2" s="1"/>
  <c r="H83" i="6"/>
  <c r="H223" i="2" s="1"/>
  <c r="R83" i="6"/>
  <c r="R223" i="2" s="1"/>
  <c r="O83" i="6"/>
  <c r="O223" i="2" s="1"/>
  <c r="I83" i="6"/>
  <c r="I223" i="2" s="1"/>
  <c r="N83" i="6"/>
  <c r="N223" i="2" s="1"/>
  <c r="U251" i="2" l="1"/>
  <c r="L194" i="2"/>
  <c r="U194" i="2" s="1"/>
  <c r="V131" i="3"/>
  <c r="G157" i="3"/>
  <c r="J97" i="8" s="1"/>
  <c r="U180" i="2"/>
  <c r="U228" i="2"/>
  <c r="U231" i="2"/>
  <c r="U230" i="2"/>
  <c r="U223" i="2"/>
  <c r="F83" i="6"/>
  <c r="U218" i="2"/>
  <c r="U235" i="2"/>
  <c r="U236" i="2"/>
  <c r="U221" i="2"/>
  <c r="T83" i="6"/>
  <c r="J98" i="8" l="1"/>
  <c r="J99" i="8" s="1"/>
  <c r="J100" i="8" s="1"/>
  <c r="J102" i="8"/>
  <c r="J103" i="8" s="1"/>
  <c r="J106" i="8"/>
  <c r="J107" i="8" s="1"/>
  <c r="V157" i="3"/>
  <c r="G76" i="5"/>
  <c r="F76" i="5" l="1"/>
  <c r="M76" i="6" l="1"/>
  <c r="J76" i="6"/>
  <c r="K76" i="6"/>
  <c r="L76" i="6"/>
  <c r="O76" i="6"/>
  <c r="Q76" i="6"/>
  <c r="R76" i="6"/>
  <c r="H76" i="6"/>
  <c r="N76" i="6"/>
  <c r="P76" i="6"/>
  <c r="I76" i="6"/>
  <c r="G76" i="6"/>
  <c r="T76" i="5"/>
  <c r="F76" i="6" l="1"/>
  <c r="T76" i="6" s="1"/>
  <c r="G136" i="2"/>
  <c r="C100" i="8" s="1"/>
  <c r="G134" i="2"/>
  <c r="C98" i="8" s="1"/>
  <c r="G166" i="3"/>
  <c r="G135" i="2"/>
  <c r="C99" i="8" s="1"/>
  <c r="G170" i="3"/>
  <c r="G142" i="2"/>
  <c r="C106" i="8" s="1"/>
  <c r="G139" i="2"/>
  <c r="C103" i="8" s="1"/>
  <c r="G163" i="3"/>
  <c r="G161" i="3"/>
  <c r="G138" i="2"/>
  <c r="C102" i="8" s="1"/>
  <c r="G143" i="2"/>
  <c r="C107" i="8" s="1"/>
  <c r="G162" i="3"/>
  <c r="G167" i="3"/>
  <c r="G133" i="2"/>
  <c r="C97" i="8" s="1"/>
  <c r="P167" i="3"/>
  <c r="P139" i="2"/>
  <c r="P162" i="3"/>
  <c r="P142" i="2"/>
  <c r="P135" i="2"/>
  <c r="P138" i="2"/>
  <c r="P134" i="2"/>
  <c r="P143" i="2"/>
  <c r="P170" i="3"/>
  <c r="P166" i="3"/>
  <c r="P163" i="3"/>
  <c r="P136" i="2"/>
  <c r="P161" i="3"/>
  <c r="P133" i="2"/>
  <c r="H138" i="2"/>
  <c r="H162" i="3"/>
  <c r="H136" i="2"/>
  <c r="H142" i="2"/>
  <c r="H139" i="2"/>
  <c r="H143" i="2"/>
  <c r="H134" i="2"/>
  <c r="H167" i="3"/>
  <c r="H170" i="3"/>
  <c r="H166" i="3"/>
  <c r="H163" i="3"/>
  <c r="H135" i="2"/>
  <c r="H161" i="3"/>
  <c r="H133" i="2"/>
  <c r="Q170" i="3"/>
  <c r="Q138" i="2"/>
  <c r="Q136" i="2"/>
  <c r="Q162" i="3"/>
  <c r="Q135" i="2"/>
  <c r="Q139" i="2"/>
  <c r="Q167" i="3"/>
  <c r="Q163" i="3"/>
  <c r="Q143" i="2"/>
  <c r="Q142" i="2"/>
  <c r="Q166" i="3"/>
  <c r="Q134" i="2"/>
  <c r="Q161" i="3"/>
  <c r="Q133" i="2"/>
  <c r="L167" i="3"/>
  <c r="L139" i="2"/>
  <c r="L138" i="2"/>
  <c r="L162" i="3"/>
  <c r="L135" i="2"/>
  <c r="L142" i="2"/>
  <c r="L134" i="2"/>
  <c r="L136" i="2"/>
  <c r="L170" i="3"/>
  <c r="L166" i="3"/>
  <c r="L163" i="3"/>
  <c r="L143" i="2"/>
  <c r="L161" i="3"/>
  <c r="L133" i="2"/>
  <c r="J139" i="2"/>
  <c r="J170" i="3"/>
  <c r="J136" i="2"/>
  <c r="J166" i="3"/>
  <c r="J143" i="2"/>
  <c r="J162" i="3"/>
  <c r="J142" i="2"/>
  <c r="J138" i="2"/>
  <c r="J135" i="2"/>
  <c r="J167" i="3"/>
  <c r="J163" i="3"/>
  <c r="J134" i="2"/>
  <c r="J133" i="2"/>
  <c r="J161" i="3"/>
  <c r="I170" i="3"/>
  <c r="I138" i="2"/>
  <c r="I135" i="2"/>
  <c r="I136" i="2"/>
  <c r="I163" i="3"/>
  <c r="I167" i="3"/>
  <c r="I166" i="3"/>
  <c r="I162" i="3"/>
  <c r="I139" i="2"/>
  <c r="I142" i="2"/>
  <c r="I143" i="2"/>
  <c r="I134" i="2"/>
  <c r="I161" i="3"/>
  <c r="I133" i="2"/>
  <c r="N138" i="2"/>
  <c r="N139" i="2"/>
  <c r="N170" i="3"/>
  <c r="N136" i="2"/>
  <c r="N143" i="2"/>
  <c r="N162" i="3"/>
  <c r="N142" i="2"/>
  <c r="N166" i="3"/>
  <c r="N135" i="2"/>
  <c r="N167" i="3"/>
  <c r="N163" i="3"/>
  <c r="N134" i="2"/>
  <c r="N133" i="2"/>
  <c r="N161" i="3"/>
  <c r="R166" i="3"/>
  <c r="R139" i="2"/>
  <c r="R170" i="3"/>
  <c r="R136" i="2"/>
  <c r="R143" i="2"/>
  <c r="R162" i="3"/>
  <c r="R142" i="2"/>
  <c r="R138" i="2"/>
  <c r="R135" i="2"/>
  <c r="R167" i="3"/>
  <c r="R163" i="3"/>
  <c r="R134" i="2"/>
  <c r="R161" i="3"/>
  <c r="R133" i="2"/>
  <c r="O136" i="2"/>
  <c r="O170" i="3"/>
  <c r="O135" i="2"/>
  <c r="O142" i="2"/>
  <c r="O166" i="3"/>
  <c r="O162" i="3"/>
  <c r="O143" i="2"/>
  <c r="O134" i="2"/>
  <c r="O139" i="2"/>
  <c r="O138" i="2"/>
  <c r="O163" i="3"/>
  <c r="O167" i="3"/>
  <c r="O161" i="3"/>
  <c r="O133" i="2"/>
  <c r="K136" i="2"/>
  <c r="K170" i="3"/>
  <c r="K135" i="2"/>
  <c r="K142" i="2"/>
  <c r="K166" i="3"/>
  <c r="K163" i="3"/>
  <c r="K162" i="3"/>
  <c r="K134" i="2"/>
  <c r="K139" i="2"/>
  <c r="K138" i="2"/>
  <c r="K143" i="2"/>
  <c r="K167" i="3"/>
  <c r="K161" i="3"/>
  <c r="K133" i="2"/>
  <c r="M170" i="3"/>
  <c r="M138" i="2"/>
  <c r="M135" i="2"/>
  <c r="M136" i="2"/>
  <c r="M163" i="3"/>
  <c r="M167" i="3"/>
  <c r="M166" i="3"/>
  <c r="M162" i="3"/>
  <c r="M139" i="2"/>
  <c r="M142" i="2"/>
  <c r="M143" i="2"/>
  <c r="M134" i="2"/>
  <c r="M161" i="3"/>
  <c r="M133" i="2"/>
  <c r="K146" i="2" l="1"/>
  <c r="K148" i="2" s="1"/>
  <c r="R146" i="2"/>
  <c r="R148" i="2" s="1"/>
  <c r="R190" i="2" s="1"/>
  <c r="R200" i="2" s="1"/>
  <c r="I146" i="2"/>
  <c r="I148" i="2" s="1"/>
  <c r="L146" i="2"/>
  <c r="L148" i="2" s="1"/>
  <c r="L88" i="5" s="1"/>
  <c r="H146" i="2"/>
  <c r="H148" i="2" s="1"/>
  <c r="C110" i="8"/>
  <c r="C112" i="8" s="1"/>
  <c r="M146" i="2"/>
  <c r="M148" i="2" s="1"/>
  <c r="O146" i="2"/>
  <c r="O148" i="2" s="1"/>
  <c r="O88" i="5" s="1"/>
  <c r="N174" i="3"/>
  <c r="N176" i="3" s="1"/>
  <c r="J174" i="3"/>
  <c r="J176" i="3" s="1"/>
  <c r="J82" i="5" s="1"/>
  <c r="Q146" i="2"/>
  <c r="Q148" i="2" s="1"/>
  <c r="P146" i="2"/>
  <c r="P148" i="2" s="1"/>
  <c r="P88" i="5" s="1"/>
  <c r="M88" i="5"/>
  <c r="M190" i="2"/>
  <c r="M200" i="2" s="1"/>
  <c r="M150" i="2"/>
  <c r="M182" i="2"/>
  <c r="V161" i="3"/>
  <c r="G174" i="3"/>
  <c r="M174" i="3"/>
  <c r="M176" i="3" s="1"/>
  <c r="K174" i="3"/>
  <c r="K176" i="3" s="1"/>
  <c r="O174" i="3"/>
  <c r="O176" i="3" s="1"/>
  <c r="R174" i="3"/>
  <c r="R176" i="3" s="1"/>
  <c r="N146" i="2"/>
  <c r="N148" i="2" s="1"/>
  <c r="I174" i="3"/>
  <c r="I176" i="3" s="1"/>
  <c r="J146" i="2"/>
  <c r="J148" i="2" s="1"/>
  <c r="L174" i="3"/>
  <c r="L176" i="3" s="1"/>
  <c r="Q174" i="3"/>
  <c r="Q176" i="3" s="1"/>
  <c r="H174" i="3"/>
  <c r="H176" i="3" s="1"/>
  <c r="P174" i="3"/>
  <c r="P176" i="3" s="1"/>
  <c r="V167" i="3"/>
  <c r="U143" i="2"/>
  <c r="U139" i="2"/>
  <c r="V170" i="3"/>
  <c r="V166" i="3"/>
  <c r="U136" i="2"/>
  <c r="K190" i="2"/>
  <c r="K200" i="2" s="1"/>
  <c r="K88" i="5"/>
  <c r="K150" i="2"/>
  <c r="K182" i="2"/>
  <c r="O150" i="2"/>
  <c r="O190" i="2"/>
  <c r="O200" i="2" s="1"/>
  <c r="R150" i="2"/>
  <c r="R88" i="5"/>
  <c r="N178" i="3"/>
  <c r="N82" i="5"/>
  <c r="I190" i="2"/>
  <c r="I200" i="2" s="1"/>
  <c r="I150" i="2"/>
  <c r="I88" i="5"/>
  <c r="I182" i="2"/>
  <c r="J178" i="3"/>
  <c r="L190" i="2"/>
  <c r="L200" i="2" s="1"/>
  <c r="L150" i="2"/>
  <c r="Q88" i="5"/>
  <c r="Q190" i="2"/>
  <c r="Q200" i="2" s="1"/>
  <c r="Q150" i="2"/>
  <c r="Q182" i="2"/>
  <c r="H190" i="2"/>
  <c r="H200" i="2" s="1"/>
  <c r="H88" i="5"/>
  <c r="H150" i="2"/>
  <c r="H182" i="2"/>
  <c r="P190" i="2"/>
  <c r="P200" i="2" s="1"/>
  <c r="P150" i="2"/>
  <c r="U133" i="2"/>
  <c r="G146" i="2"/>
  <c r="V162" i="3"/>
  <c r="U138" i="2"/>
  <c r="V163" i="3"/>
  <c r="U142" i="2"/>
  <c r="U135" i="2"/>
  <c r="U134" i="2"/>
  <c r="P182" i="2" l="1"/>
  <c r="L182" i="2"/>
  <c r="R182" i="2"/>
  <c r="O182" i="2"/>
  <c r="C134" i="8"/>
  <c r="C138" i="8" s="1"/>
  <c r="C143" i="8" s="1"/>
  <c r="H77" i="5"/>
  <c r="H97" i="5"/>
  <c r="Q77" i="5"/>
  <c r="Q97" i="5"/>
  <c r="L97" i="5"/>
  <c r="L77" i="5"/>
  <c r="H178" i="3"/>
  <c r="H82" i="5"/>
  <c r="I82" i="5"/>
  <c r="I178" i="3"/>
  <c r="R82" i="5"/>
  <c r="R178" i="3"/>
  <c r="V174" i="3"/>
  <c r="G176" i="3"/>
  <c r="U146" i="2"/>
  <c r="G148" i="2"/>
  <c r="I77" i="5"/>
  <c r="I97" i="5"/>
  <c r="P82" i="5"/>
  <c r="P178" i="3"/>
  <c r="Q178" i="3"/>
  <c r="Q82" i="5"/>
  <c r="J88" i="5"/>
  <c r="J190" i="2"/>
  <c r="J200" i="2" s="1"/>
  <c r="J150" i="2"/>
  <c r="J182" i="2"/>
  <c r="N88" i="5"/>
  <c r="N190" i="2"/>
  <c r="N200" i="2" s="1"/>
  <c r="N150" i="2"/>
  <c r="N182" i="2"/>
  <c r="O82" i="5"/>
  <c r="O178" i="3"/>
  <c r="M178" i="3"/>
  <c r="M82" i="5"/>
  <c r="M97" i="5"/>
  <c r="M77" i="5"/>
  <c r="P97" i="5"/>
  <c r="P77" i="5"/>
  <c r="R77" i="5"/>
  <c r="R97" i="5"/>
  <c r="O97" i="5"/>
  <c r="O77" i="5"/>
  <c r="K97" i="5"/>
  <c r="K77" i="5"/>
  <c r="L178" i="3"/>
  <c r="L82" i="5"/>
  <c r="K178" i="3"/>
  <c r="K82" i="5"/>
  <c r="U148" i="2" l="1"/>
  <c r="G88" i="5"/>
  <c r="G190" i="2"/>
  <c r="G200" i="2" s="1"/>
  <c r="G150" i="2"/>
  <c r="J22" i="8" s="1"/>
  <c r="G182" i="2"/>
  <c r="U182" i="2" s="1"/>
  <c r="G178" i="3"/>
  <c r="V178" i="3" s="1"/>
  <c r="G82" i="5"/>
  <c r="V176" i="3"/>
  <c r="N77" i="5"/>
  <c r="N97" i="5"/>
  <c r="J97" i="5"/>
  <c r="J77" i="5"/>
  <c r="J25" i="8" l="1"/>
  <c r="C25" i="8" s="1"/>
  <c r="J29" i="8"/>
  <c r="C29" i="8" s="1"/>
  <c r="C30" i="8" s="1"/>
  <c r="J23" i="8"/>
  <c r="J34" i="8"/>
  <c r="C34" i="8" s="1"/>
  <c r="C35" i="8" s="1"/>
  <c r="U150" i="2"/>
  <c r="G97" i="5"/>
  <c r="G77" i="5"/>
  <c r="F88" i="5"/>
  <c r="G88" i="6" s="1"/>
  <c r="F82" i="5"/>
  <c r="J24" i="8" l="1"/>
  <c r="C24" i="8" s="1"/>
  <c r="C23" i="8"/>
  <c r="N82" i="6"/>
  <c r="J82" i="6"/>
  <c r="H82" i="6"/>
  <c r="R82" i="6"/>
  <c r="M82" i="6"/>
  <c r="Q82" i="6"/>
  <c r="L82" i="6"/>
  <c r="O82" i="6"/>
  <c r="I82" i="6"/>
  <c r="K82" i="6"/>
  <c r="P82" i="6"/>
  <c r="G227" i="2"/>
  <c r="F97" i="5"/>
  <c r="G97" i="6" s="1"/>
  <c r="K88" i="6"/>
  <c r="K227" i="2" s="1"/>
  <c r="H88" i="6"/>
  <c r="H227" i="2" s="1"/>
  <c r="L88" i="6"/>
  <c r="L227" i="2" s="1"/>
  <c r="O88" i="6"/>
  <c r="O227" i="2" s="1"/>
  <c r="M88" i="6"/>
  <c r="M227" i="2" s="1"/>
  <c r="R88" i="6"/>
  <c r="R227" i="2" s="1"/>
  <c r="Q88" i="6"/>
  <c r="Q227" i="2" s="1"/>
  <c r="P88" i="6"/>
  <c r="P227" i="2" s="1"/>
  <c r="I88" i="6"/>
  <c r="I227" i="2" s="1"/>
  <c r="J88" i="6"/>
  <c r="J227" i="2" s="1"/>
  <c r="N88" i="6"/>
  <c r="N227" i="2" s="1"/>
  <c r="F77" i="5"/>
  <c r="G77" i="6" s="1"/>
  <c r="G82" i="6"/>
  <c r="T77" i="5" l="1"/>
  <c r="G252" i="2"/>
  <c r="G113" i="1"/>
  <c r="C22" i="8" s="1"/>
  <c r="C26" i="8" s="1"/>
  <c r="C37" i="8" s="1"/>
  <c r="F82" i="6"/>
  <c r="T82" i="6" s="1"/>
  <c r="G219" i="2"/>
  <c r="G220" i="2"/>
  <c r="H77" i="6"/>
  <c r="H113" i="1" s="1"/>
  <c r="H117" i="1" s="1"/>
  <c r="H131" i="1" s="1"/>
  <c r="L77" i="6"/>
  <c r="L113" i="1" s="1"/>
  <c r="L117" i="1" s="1"/>
  <c r="L131" i="1" s="1"/>
  <c r="O77" i="6"/>
  <c r="O113" i="1" s="1"/>
  <c r="O117" i="1" s="1"/>
  <c r="O131" i="1" s="1"/>
  <c r="P77" i="6"/>
  <c r="P113" i="1" s="1"/>
  <c r="P117" i="1" s="1"/>
  <c r="P131" i="1" s="1"/>
  <c r="I77" i="6"/>
  <c r="I113" i="1" s="1"/>
  <c r="I117" i="1" s="1"/>
  <c r="I131" i="1" s="1"/>
  <c r="Q77" i="6"/>
  <c r="Q113" i="1" s="1"/>
  <c r="Q117" i="1" s="1"/>
  <c r="Q131" i="1" s="1"/>
  <c r="M77" i="6"/>
  <c r="M113" i="1" s="1"/>
  <c r="M117" i="1" s="1"/>
  <c r="M131" i="1" s="1"/>
  <c r="K77" i="6"/>
  <c r="K113" i="1" s="1"/>
  <c r="K117" i="1" s="1"/>
  <c r="K131" i="1" s="1"/>
  <c r="R77" i="6"/>
  <c r="R113" i="1" s="1"/>
  <c r="R117" i="1" s="1"/>
  <c r="R131" i="1" s="1"/>
  <c r="N77" i="6"/>
  <c r="N113" i="1" s="1"/>
  <c r="N117" i="1" s="1"/>
  <c r="N131" i="1" s="1"/>
  <c r="J77" i="6"/>
  <c r="J113" i="1" s="1"/>
  <c r="J117" i="1" s="1"/>
  <c r="J131" i="1" s="1"/>
  <c r="P220" i="2"/>
  <c r="P219" i="2"/>
  <c r="I220" i="2"/>
  <c r="I219" i="2"/>
  <c r="L220" i="2"/>
  <c r="L219" i="2"/>
  <c r="M220" i="2"/>
  <c r="M219" i="2"/>
  <c r="H220" i="2"/>
  <c r="H219" i="2"/>
  <c r="N220" i="2"/>
  <c r="N219" i="2"/>
  <c r="M97" i="6"/>
  <c r="M252" i="2" s="1"/>
  <c r="O97" i="6"/>
  <c r="O252" i="2" s="1"/>
  <c r="H97" i="6"/>
  <c r="H252" i="2" s="1"/>
  <c r="K97" i="6"/>
  <c r="K252" i="2" s="1"/>
  <c r="I97" i="6"/>
  <c r="I252" i="2" s="1"/>
  <c r="P97" i="6"/>
  <c r="P252" i="2" s="1"/>
  <c r="Q97" i="6"/>
  <c r="Q252" i="2" s="1"/>
  <c r="R97" i="6"/>
  <c r="R252" i="2" s="1"/>
  <c r="L97" i="6"/>
  <c r="L252" i="2" s="1"/>
  <c r="N97" i="6"/>
  <c r="N252" i="2" s="1"/>
  <c r="J97" i="6"/>
  <c r="J252" i="2" s="1"/>
  <c r="K220" i="2"/>
  <c r="K219" i="2"/>
  <c r="O220" i="2"/>
  <c r="O219" i="2"/>
  <c r="Q220" i="2"/>
  <c r="Q219" i="2"/>
  <c r="R220" i="2"/>
  <c r="R219" i="2"/>
  <c r="J220" i="2"/>
  <c r="J219" i="2"/>
  <c r="U227" i="2"/>
  <c r="F88" i="6"/>
  <c r="T88" i="6" s="1"/>
  <c r="J249" i="2" l="1"/>
  <c r="J253" i="2" s="1"/>
  <c r="J79" i="5"/>
  <c r="R249" i="2"/>
  <c r="R253" i="2" s="1"/>
  <c r="R79" i="5"/>
  <c r="M79" i="5"/>
  <c r="M249" i="2"/>
  <c r="M253" i="2" s="1"/>
  <c r="I249" i="2"/>
  <c r="I253" i="2" s="1"/>
  <c r="I79" i="5"/>
  <c r="O249" i="2"/>
  <c r="O253" i="2" s="1"/>
  <c r="O79" i="5"/>
  <c r="H249" i="2"/>
  <c r="H253" i="2" s="1"/>
  <c r="H79" i="5"/>
  <c r="U219" i="2"/>
  <c r="F77" i="6"/>
  <c r="U252" i="2"/>
  <c r="T97" i="6"/>
  <c r="N249" i="2"/>
  <c r="N253" i="2" s="1"/>
  <c r="N79" i="5"/>
  <c r="K249" i="2"/>
  <c r="K253" i="2" s="1"/>
  <c r="K79" i="5"/>
  <c r="Q249" i="2"/>
  <c r="Q253" i="2" s="1"/>
  <c r="Q79" i="5"/>
  <c r="P249" i="2"/>
  <c r="P253" i="2" s="1"/>
  <c r="P79" i="5"/>
  <c r="L249" i="2"/>
  <c r="L253" i="2" s="1"/>
  <c r="L79" i="5"/>
  <c r="T113" i="1"/>
  <c r="G117" i="1"/>
  <c r="U220" i="2"/>
  <c r="T77" i="6"/>
  <c r="F97" i="6"/>
  <c r="T117" i="1" l="1"/>
  <c r="G131" i="1"/>
  <c r="T131" i="1" l="1"/>
  <c r="G249" i="2"/>
  <c r="G253" i="2" s="1"/>
  <c r="G79" i="5"/>
  <c r="F79" i="5" l="1"/>
  <c r="P79" i="6" l="1"/>
  <c r="H79" i="6"/>
  <c r="J79" i="6"/>
  <c r="L79" i="6"/>
  <c r="N79" i="6"/>
  <c r="R79" i="6"/>
  <c r="K79" i="6"/>
  <c r="I79" i="6"/>
  <c r="M79" i="6"/>
  <c r="Q79" i="6"/>
  <c r="O79" i="6"/>
  <c r="G79" i="6"/>
  <c r="F79" i="6" l="1"/>
  <c r="T79" i="6" s="1"/>
  <c r="G21" i="4"/>
  <c r="G229" i="2"/>
  <c r="G20" i="4"/>
  <c r="G225" i="2"/>
  <c r="Q21" i="4"/>
  <c r="Q229" i="2"/>
  <c r="Q225" i="2"/>
  <c r="Q20" i="4"/>
  <c r="Q23" i="4" s="1"/>
  <c r="I229" i="2"/>
  <c r="I225" i="2"/>
  <c r="I21" i="4"/>
  <c r="I20" i="4"/>
  <c r="R21" i="4"/>
  <c r="R225" i="2"/>
  <c r="R229" i="2"/>
  <c r="R20" i="4"/>
  <c r="R23" i="4" s="1"/>
  <c r="L21" i="4"/>
  <c r="L225" i="2"/>
  <c r="L229" i="2"/>
  <c r="L20" i="4"/>
  <c r="L23" i="4" s="1"/>
  <c r="H229" i="2"/>
  <c r="H225" i="2"/>
  <c r="H21" i="4"/>
  <c r="H20" i="4"/>
  <c r="O229" i="2"/>
  <c r="O21" i="4"/>
  <c r="O225" i="2"/>
  <c r="O20" i="4"/>
  <c r="M21" i="4"/>
  <c r="M225" i="2"/>
  <c r="M229" i="2"/>
  <c r="M20" i="4"/>
  <c r="M23" i="4" s="1"/>
  <c r="K225" i="2"/>
  <c r="K21" i="4"/>
  <c r="K229" i="2"/>
  <c r="K20" i="4"/>
  <c r="N229" i="2"/>
  <c r="N225" i="2"/>
  <c r="N21" i="4"/>
  <c r="N20" i="4"/>
  <c r="J21" i="4"/>
  <c r="J225" i="2"/>
  <c r="J229" i="2"/>
  <c r="J20" i="4"/>
  <c r="J23" i="4" s="1"/>
  <c r="P21" i="4"/>
  <c r="P20" i="4"/>
  <c r="P23" i="4" s="1"/>
  <c r="P229" i="2"/>
  <c r="P225" i="2"/>
  <c r="N23" i="4" l="1"/>
  <c r="K23" i="4"/>
  <c r="O23" i="4"/>
  <c r="H23" i="4"/>
  <c r="H43" i="4" s="1"/>
  <c r="I23" i="4"/>
  <c r="P43" i="4"/>
  <c r="P187" i="2"/>
  <c r="J99" i="5"/>
  <c r="K43" i="4"/>
  <c r="K187" i="2"/>
  <c r="M43" i="4"/>
  <c r="M187" i="2"/>
  <c r="K99" i="5"/>
  <c r="O99" i="5"/>
  <c r="Q99" i="5"/>
  <c r="T20" i="4"/>
  <c r="V20" i="4" s="1"/>
  <c r="G23" i="4"/>
  <c r="T21" i="4"/>
  <c r="V21" i="4"/>
  <c r="P99" i="5"/>
  <c r="J187" i="2"/>
  <c r="J43" i="4"/>
  <c r="N43" i="4"/>
  <c r="N187" i="2"/>
  <c r="N99" i="5"/>
  <c r="M99" i="5"/>
  <c r="O43" i="4"/>
  <c r="O187" i="2"/>
  <c r="H99" i="5"/>
  <c r="L43" i="4"/>
  <c r="L187" i="2"/>
  <c r="L99" i="5"/>
  <c r="R43" i="4"/>
  <c r="R187" i="2"/>
  <c r="R99" i="5"/>
  <c r="I43" i="4"/>
  <c r="I187" i="2"/>
  <c r="I99" i="5"/>
  <c r="Q43" i="4"/>
  <c r="Q187" i="2"/>
  <c r="U225" i="2"/>
  <c r="G99" i="5"/>
  <c r="U229" i="2"/>
  <c r="H187" i="2" l="1"/>
  <c r="H242" i="2" s="1"/>
  <c r="Q204" i="2"/>
  <c r="Q242" i="2"/>
  <c r="I242" i="2"/>
  <c r="I204" i="2"/>
  <c r="R204" i="2"/>
  <c r="R242" i="2"/>
  <c r="L204" i="2"/>
  <c r="L242" i="2"/>
  <c r="H204" i="2"/>
  <c r="O204" i="2"/>
  <c r="O242" i="2"/>
  <c r="N204" i="2"/>
  <c r="N242" i="2"/>
  <c r="T23" i="4"/>
  <c r="V23" i="4" s="1"/>
  <c r="G43" i="4"/>
  <c r="G187" i="2"/>
  <c r="F99" i="5"/>
  <c r="G99" i="6" s="1"/>
  <c r="J204" i="2"/>
  <c r="J242" i="2"/>
  <c r="M204" i="2"/>
  <c r="M242" i="2"/>
  <c r="K204" i="2"/>
  <c r="K242" i="2"/>
  <c r="P204" i="2"/>
  <c r="P242" i="2"/>
  <c r="R99" i="6"/>
  <c r="R232" i="2" s="1"/>
  <c r="H99" i="6"/>
  <c r="H232" i="2" s="1"/>
  <c r="K99" i="6"/>
  <c r="K232" i="2" s="1"/>
  <c r="I99" i="6"/>
  <c r="I232" i="2" s="1"/>
  <c r="N99" i="6"/>
  <c r="N232" i="2" s="1"/>
  <c r="O99" i="6"/>
  <c r="O232" i="2" s="1"/>
  <c r="G232" i="2" l="1"/>
  <c r="P234" i="2"/>
  <c r="P233" i="2"/>
  <c r="P206" i="2"/>
  <c r="K206" i="2"/>
  <c r="K233" i="2"/>
  <c r="K234" i="2"/>
  <c r="M233" i="2"/>
  <c r="M234" i="2"/>
  <c r="M206" i="2"/>
  <c r="J206" i="2"/>
  <c r="J234" i="2"/>
  <c r="J233" i="2"/>
  <c r="U187" i="2"/>
  <c r="G242" i="2"/>
  <c r="G204" i="2"/>
  <c r="N234" i="2"/>
  <c r="N206" i="2"/>
  <c r="N233" i="2"/>
  <c r="O234" i="2"/>
  <c r="O237" i="2" s="1"/>
  <c r="O239" i="2" s="1"/>
  <c r="O206" i="2"/>
  <c r="O233" i="2"/>
  <c r="H233" i="2"/>
  <c r="H206" i="2"/>
  <c r="H234" i="2"/>
  <c r="L233" i="2"/>
  <c r="L206" i="2"/>
  <c r="L234" i="2"/>
  <c r="R206" i="2"/>
  <c r="R233" i="2"/>
  <c r="R234" i="2"/>
  <c r="R237" i="2" s="1"/>
  <c r="R239" i="2" s="1"/>
  <c r="Q233" i="2"/>
  <c r="Q234" i="2"/>
  <c r="Q206" i="2"/>
  <c r="I233" i="2"/>
  <c r="I234" i="2"/>
  <c r="I206" i="2"/>
  <c r="N237" i="2"/>
  <c r="N239" i="2" s="1"/>
  <c r="K237" i="2"/>
  <c r="K239" i="2" s="1"/>
  <c r="Q99" i="6"/>
  <c r="Q232" i="2" s="1"/>
  <c r="M99" i="6"/>
  <c r="M232" i="2" s="1"/>
  <c r="J99" i="6"/>
  <c r="J232" i="2" s="1"/>
  <c r="J237" i="2" s="1"/>
  <c r="J239" i="2" s="1"/>
  <c r="P99" i="6"/>
  <c r="P232" i="2" s="1"/>
  <c r="L99" i="6"/>
  <c r="L232" i="2" s="1"/>
  <c r="L237" i="2" l="1"/>
  <c r="L239" i="2" s="1"/>
  <c r="Q237" i="2"/>
  <c r="Q239" i="2" s="1"/>
  <c r="I237" i="2"/>
  <c r="I239" i="2" s="1"/>
  <c r="H237" i="2"/>
  <c r="H239" i="2" s="1"/>
  <c r="O244" i="2"/>
  <c r="O246" i="2" s="1"/>
  <c r="O255" i="2" s="1"/>
  <c r="U232" i="2"/>
  <c r="G206" i="2"/>
  <c r="G233" i="2"/>
  <c r="U233" i="2" s="1"/>
  <c r="G234" i="2"/>
  <c r="U234" i="2" s="1"/>
  <c r="R244" i="2"/>
  <c r="R246" i="2" s="1"/>
  <c r="R255" i="2" s="1"/>
  <c r="L244" i="2"/>
  <c r="L246" i="2" s="1"/>
  <c r="L255" i="2" s="1"/>
  <c r="J244" i="2"/>
  <c r="J246" i="2" s="1"/>
  <c r="J255" i="2" s="1"/>
  <c r="K244" i="2"/>
  <c r="K246" i="2" s="1"/>
  <c r="K255" i="2" s="1"/>
  <c r="F99" i="6"/>
  <c r="P237" i="2"/>
  <c r="P239" i="2" s="1"/>
  <c r="M237" i="2"/>
  <c r="M239" i="2" s="1"/>
  <c r="Q244" i="2"/>
  <c r="Q246" i="2" s="1"/>
  <c r="Q255" i="2" s="1"/>
  <c r="N244" i="2"/>
  <c r="N246" i="2" s="1"/>
  <c r="N255" i="2" s="1"/>
  <c r="M244" i="2"/>
  <c r="M246" i="2" s="1"/>
  <c r="M255" i="2" s="1"/>
  <c r="T99" i="6"/>
  <c r="P244" i="2" l="1"/>
  <c r="P246" i="2" s="1"/>
  <c r="P255" i="2" s="1"/>
  <c r="I244" i="2"/>
  <c r="I246" i="2" s="1"/>
  <c r="I255" i="2" s="1"/>
  <c r="H244" i="2"/>
  <c r="H246" i="2" s="1"/>
  <c r="H255" i="2" s="1"/>
  <c r="G237" i="2"/>
  <c r="G244" i="2" s="1"/>
  <c r="G246" i="2" s="1"/>
  <c r="G255" i="2" s="1"/>
  <c r="U237" i="2" l="1"/>
  <c r="G239" i="2"/>
</calcChain>
</file>

<file path=xl/sharedStrings.xml><?xml version="1.0" encoding="utf-8"?>
<sst xmlns="http://schemas.openxmlformats.org/spreadsheetml/2006/main" count="1094" uniqueCount="608">
  <si>
    <t>Acct. No.</t>
  </si>
  <si>
    <t>RATE BASE</t>
  </si>
  <si>
    <t>Plant-in-Service</t>
  </si>
  <si>
    <t>360-362</t>
  </si>
  <si>
    <t>364-365</t>
  </si>
  <si>
    <t>366-367</t>
  </si>
  <si>
    <t>Accumulated Reserve for Depreciation</t>
  </si>
  <si>
    <t xml:space="preserve">  Production</t>
  </si>
  <si>
    <t xml:space="preserve">  Transmission</t>
  </si>
  <si>
    <t xml:space="preserve">  Distribution</t>
  </si>
  <si>
    <t xml:space="preserve">  General &amp; Common Plant</t>
  </si>
  <si>
    <t xml:space="preserve">  Intangible Plant</t>
  </si>
  <si>
    <t>Net Utility Plant</t>
  </si>
  <si>
    <t>Rate Base Adjustments and Working Capital</t>
  </si>
  <si>
    <t>Other Rate Base Items</t>
  </si>
  <si>
    <t>TOTAL RATE BASE</t>
  </si>
  <si>
    <t>Louisville Gas &amp; Electric</t>
  </si>
  <si>
    <t>Electric Cost of Service Study</t>
  </si>
  <si>
    <t xml:space="preserve"> (Rate Base)</t>
  </si>
  <si>
    <t>Account Description</t>
  </si>
  <si>
    <t>Intangible Plant</t>
  </si>
  <si>
    <t>ORGANIZATION</t>
  </si>
  <si>
    <t>FRANCHISE AND CONSENTS</t>
  </si>
  <si>
    <t>SOFTWARE</t>
  </si>
  <si>
    <t>ORGANIZATION - COMMON</t>
  </si>
  <si>
    <t>FRANCHISE AND CONSENTS - COMMON</t>
  </si>
  <si>
    <t>Sub-total</t>
  </si>
  <si>
    <t>Production Plant</t>
  </si>
  <si>
    <t>Steam Production Generation</t>
  </si>
  <si>
    <t xml:space="preserve">    Energy</t>
  </si>
  <si>
    <t xml:space="preserve">    Demand</t>
  </si>
  <si>
    <t>Hydro Baseload Generation</t>
  </si>
  <si>
    <t>Other Production Generation</t>
  </si>
  <si>
    <t>Total Production Plant</t>
  </si>
  <si>
    <t>Transmission Plant</t>
  </si>
  <si>
    <t>Total Transmission Plant</t>
  </si>
  <si>
    <t>Distribution Plant</t>
  </si>
  <si>
    <t>TOTAL ACCTS 360-362</t>
  </si>
  <si>
    <t>OVERHEAD LINES</t>
  </si>
  <si>
    <t xml:space="preserve">    Primary</t>
  </si>
  <si>
    <t xml:space="preserve">        Customer</t>
  </si>
  <si>
    <t xml:space="preserve">        Demand</t>
  </si>
  <si>
    <t xml:space="preserve">    Secondary</t>
  </si>
  <si>
    <t>UNDERGROUND LINES</t>
  </si>
  <si>
    <t>TRANSFORMERS - POWER POOL</t>
  </si>
  <si>
    <t>SERVICES</t>
  </si>
  <si>
    <t>METERS</t>
  </si>
  <si>
    <t>CUSTOMER INSTALLATION</t>
  </si>
  <si>
    <t>STREET LIGHTING</t>
  </si>
  <si>
    <t>ASSET RETIRE OBLIGATIONS DIST PLANT</t>
  </si>
  <si>
    <t>Total Distribution Plant</t>
  </si>
  <si>
    <t>General Plant</t>
  </si>
  <si>
    <t>Total General Plant</t>
  </si>
  <si>
    <t>TOTAL COMMON PLANT</t>
  </si>
  <si>
    <t>COMPLETED CONSTR NOT CLASSIFIED</t>
  </si>
  <si>
    <t>PLANT HELD FOR FUTURE USE-DIST</t>
  </si>
  <si>
    <t>PLANT HELD FOR FUTURE USE-PROD</t>
  </si>
  <si>
    <t>PROPERTY HELD UNDER CAPITAL LEASE</t>
  </si>
  <si>
    <t>OTHER</t>
  </si>
  <si>
    <t>Construction Work In Progress</t>
  </si>
  <si>
    <t xml:space="preserve">  CWIP Production</t>
  </si>
  <si>
    <t xml:space="preserve">  CWIP Transmission</t>
  </si>
  <si>
    <t xml:space="preserve">  CWIP Distribution Plant</t>
  </si>
  <si>
    <t xml:space="preserve">  CWIP Common Plant</t>
  </si>
  <si>
    <t>Total CWIP</t>
  </si>
  <si>
    <t>TOTAL PLANT-IN-SERVICE</t>
  </si>
  <si>
    <t>TOTAL UTILITY PLANT</t>
  </si>
  <si>
    <t>TOTAL ACCUMULATED RESERVE FOR DEPRECIATION</t>
  </si>
  <si>
    <t>Working Capital Assets</t>
  </si>
  <si>
    <t>Cash Working Capital - Operation and Maintenance Expenses</t>
  </si>
  <si>
    <t>Materials and Supplies</t>
  </si>
  <si>
    <t>Prepayments</t>
  </si>
  <si>
    <t>Mill Creek Ash Dredging Project</t>
  </si>
  <si>
    <t>Less:</t>
  </si>
  <si>
    <t xml:space="preserve">  Accumulated Deferred Income Taxes</t>
  </si>
  <si>
    <t xml:space="preserve">  FAS 109 Deferred Income Taxes</t>
  </si>
  <si>
    <t xml:space="preserve">  Asset Retirement Obligations - Net Assets</t>
  </si>
  <si>
    <t xml:space="preserve">  Asset Retirement Obligations - Regulatory Liabilities</t>
  </si>
  <si>
    <t>Customer Advances</t>
  </si>
  <si>
    <t>Allocator</t>
  </si>
  <si>
    <t>PT&amp;D</t>
  </si>
  <si>
    <t>Total</t>
  </si>
  <si>
    <t>System</t>
  </si>
  <si>
    <t>Residential</t>
  </si>
  <si>
    <t>Rate RS</t>
  </si>
  <si>
    <t>Gen. Service</t>
  </si>
  <si>
    <t>GSS</t>
  </si>
  <si>
    <t>Rate PS</t>
  </si>
  <si>
    <t>Primary</t>
  </si>
  <si>
    <t>Secondary</t>
  </si>
  <si>
    <t>Rate TOD</t>
  </si>
  <si>
    <t>Rate RTS</t>
  </si>
  <si>
    <t>Transmission</t>
  </si>
  <si>
    <t>Sp. Contract</t>
  </si>
  <si>
    <t>No. 1</t>
  </si>
  <si>
    <t>No. 2</t>
  </si>
  <si>
    <t>St. Lighting</t>
  </si>
  <si>
    <t>RLS, LS, DSK</t>
  </si>
  <si>
    <t>Lighting Energy</t>
  </si>
  <si>
    <t>LE</t>
  </si>
  <si>
    <t>Traffic</t>
  </si>
  <si>
    <t>TE</t>
  </si>
  <si>
    <t>check</t>
  </si>
  <si>
    <t>O &amp; M Expenses</t>
  </si>
  <si>
    <t>Transmission Expenses</t>
  </si>
  <si>
    <t>TOTAL EXPENSES Before Income Tax &amp; Proforma Adjustments</t>
  </si>
  <si>
    <t>Calculation of Taxable Income Before Proforma Adjustments</t>
  </si>
  <si>
    <t>Proforma Adjustments</t>
  </si>
  <si>
    <t>Steam Production O&amp;M</t>
  </si>
  <si>
    <t>OPERATION SUPERVISION &amp; ENGINEERING</t>
  </si>
  <si>
    <t>FUEL</t>
  </si>
  <si>
    <t>STEAM EXPENSES-- Labor</t>
  </si>
  <si>
    <t>STEAM EXPENSES--- Other</t>
  </si>
  <si>
    <t>STEAM TRANSFER EXPENSES</t>
  </si>
  <si>
    <t>ELECTRIC EXPENSES-Labor</t>
  </si>
  <si>
    <t>ELECTRIC EXPENSES-- Other</t>
  </si>
  <si>
    <t>MISC. STEAM POWER EXPENSES</t>
  </si>
  <si>
    <t>RENTS</t>
  </si>
  <si>
    <t>ALLOWANCES</t>
  </si>
  <si>
    <t>MAINTENANCE SUPERVISION &amp; ENGINEERING</t>
  </si>
  <si>
    <t>MAINTENANCE OF STRUCTURES</t>
  </si>
  <si>
    <t>MAINTENANCE OF BOILER PLANT</t>
  </si>
  <si>
    <t>MAINTENANCE OF ELECTRIC PLANT</t>
  </si>
  <si>
    <t>MAINTENANCE OF MISC STEAM PLANT</t>
  </si>
  <si>
    <t>Hydraulic Production O&amp;M</t>
  </si>
  <si>
    <t>WATER FOR POWER</t>
  </si>
  <si>
    <t>HYDRAULIC EXPENSES</t>
  </si>
  <si>
    <t>ELECTRIC EXPENSES</t>
  </si>
  <si>
    <t>MISC. HYDRAULIC POWER EXPENSES</t>
  </si>
  <si>
    <t>MAINT. OF RESERVES, DAMS, AND WATERWAYS</t>
  </si>
  <si>
    <t>MAINTENANCE OF MISC HYDRAULIC PLANT</t>
  </si>
  <si>
    <t>Other Power Generation Operation Expense</t>
  </si>
  <si>
    <t>GENERATION EXPENSE</t>
  </si>
  <si>
    <t xml:space="preserve">MISC OTHER POWER GENERATION </t>
  </si>
  <si>
    <t>MAINTENANCE OF GENERATING &amp; ELEC PLANT</t>
  </si>
  <si>
    <t>MAINTENANCE OF MISC OTHER POWER GEN PLT</t>
  </si>
  <si>
    <t>Other Power Supply Expense</t>
  </si>
  <si>
    <t>PURCHASED POWER</t>
  </si>
  <si>
    <t xml:space="preserve">   'Demand</t>
  </si>
  <si>
    <t xml:space="preserve">   'Energy</t>
  </si>
  <si>
    <t>PURCHASED POWER OPTIONS</t>
  </si>
  <si>
    <t>BROKERAGE FEES</t>
  </si>
  <si>
    <t>MISO TRANSMISSION EXPENSES</t>
  </si>
  <si>
    <t>SYSTEM CONTROL AND LOAD DISPATCH</t>
  </si>
  <si>
    <t>OTHER EXPENSES</t>
  </si>
  <si>
    <t>DUPLICATE CHARGES</t>
  </si>
  <si>
    <t>OPERATION SUPERVISION AND ENG</t>
  </si>
  <si>
    <t>LOAD DISPATCHING</t>
  </si>
  <si>
    <t>STATION EXPENSES</t>
  </si>
  <si>
    <t>OVERHEAD LINE EXPENSES</t>
  </si>
  <si>
    <t>TRANSMISSION OF ELECTRICITY BY OTHERS</t>
  </si>
  <si>
    <t>MISC. TRANSMISSION EXPENSES</t>
  </si>
  <si>
    <t>MAINTENANCE SUPERVISION AND ENG</t>
  </si>
  <si>
    <t>STRUCTURES</t>
  </si>
  <si>
    <t>MAINT OF STATION EQUIPMENT</t>
  </si>
  <si>
    <t>MAINT OF OVERHEAD LINES</t>
  </si>
  <si>
    <t>MISC PLANT</t>
  </si>
  <si>
    <t>MARKET FACILITATION, MONITORING &amp; COMPLIANCE</t>
  </si>
  <si>
    <t>Distribution Expense - Operating</t>
  </si>
  <si>
    <t>OPERATION SUPERVISION AND ENGI</t>
  </si>
  <si>
    <t>UNDERGROUND LINE EXPENSES</t>
  </si>
  <si>
    <t>STREET LIGHTING EXPENSE</t>
  </si>
  <si>
    <t>METER EXPENSES</t>
  </si>
  <si>
    <t>METER EXPENSES - LOAD MANAGEMENT</t>
  </si>
  <si>
    <t>CUSTOMER INSTALLATIONS EXPENSE</t>
  </si>
  <si>
    <t>MISCELLANEOUS DISTRIBUTION EXP</t>
  </si>
  <si>
    <t>MISC DISTR EXP -- MAPPING</t>
  </si>
  <si>
    <t>MAINTENANCE SUPERVISION AND EN</t>
  </si>
  <si>
    <t>MAINTENANCE OF STATION EQUIPMENT</t>
  </si>
  <si>
    <t>MAINTENANCE OF OVERHEAD LINES</t>
  </si>
  <si>
    <t>MAINTENANCE OF UNDERGROUND LINES</t>
  </si>
  <si>
    <t>MAINTENANCE OF LINE TRANSFORM</t>
  </si>
  <si>
    <t>MAINTENANCE OF ST LIGHTS &amp; SIG SYSTEMS</t>
  </si>
  <si>
    <t>MAINTENANCE OF METERS</t>
  </si>
  <si>
    <t>MISCELLANEOUS DISTRIBUTION EXPENSES</t>
  </si>
  <si>
    <t>Customer Accounts Expense</t>
  </si>
  <si>
    <t>SUPERVISION/CUSTOMER ACCTS</t>
  </si>
  <si>
    <t>METER READING EXPENSES</t>
  </si>
  <si>
    <t>RECORDS AND COLLECTION</t>
  </si>
  <si>
    <t>UNCOLLECTIBLE ACCOUNTS</t>
  </si>
  <si>
    <t>MISC CUST ACCOUNTS</t>
  </si>
  <si>
    <t>Customer Service &amp; Information Expense</t>
  </si>
  <si>
    <t>SUPERVISION</t>
  </si>
  <si>
    <t>CUSTOMER ASSISTANCE EXPENSES</t>
  </si>
  <si>
    <t>CUSTOMER ASSISTANCE EXP-INCENTIVES</t>
  </si>
  <si>
    <t>INFORMATIONAL AND INSTRUCTIONAL</t>
  </si>
  <si>
    <t>INFORM AND INSTRUC -LOAD MGMT</t>
  </si>
  <si>
    <t>MISCELLANEOUS CUSTOMER SERVICE</t>
  </si>
  <si>
    <t>DEMONSTRATION AND SELLING EXP</t>
  </si>
  <si>
    <t>ADVERTISING EXPENSES</t>
  </si>
  <si>
    <t>MDSE-JOBBING-CONTRACT</t>
  </si>
  <si>
    <t>MISC SALES EXPENSE</t>
  </si>
  <si>
    <t>General Expenses</t>
  </si>
  <si>
    <t>ADMIN. &amp; GEN. SALARIES-</t>
  </si>
  <si>
    <t>OFFICE SUPPLIES AND EXPENSES</t>
  </si>
  <si>
    <t>ADMINISTRATIVE EXPENSES TRANSFERRED</t>
  </si>
  <si>
    <t>OUTSIDE SERVICES EMPLOYED</t>
  </si>
  <si>
    <t>PROPERTY INSURANCE</t>
  </si>
  <si>
    <t>INJURIES AND DAMAGES - INSURANCE</t>
  </si>
  <si>
    <t>EMPLOYEE BENEFITS</t>
  </si>
  <si>
    <t>FRANCHISE REQUIREMENTS</t>
  </si>
  <si>
    <t>REGULATORY COMMISSION FEES</t>
  </si>
  <si>
    <t>MISCELLANEOUS GENERAL EXPENSES</t>
  </si>
  <si>
    <t>RENTS AND LEASES</t>
  </si>
  <si>
    <t>MAINTENANCE OF GENERAL PLANT</t>
  </si>
  <si>
    <t>TOTAL O &amp; M EXPENSES</t>
  </si>
  <si>
    <t>TOTAL O&amp;M EXPENSE Less PURCHASED POWER</t>
  </si>
  <si>
    <t>Depreciation Expense</t>
  </si>
  <si>
    <t>Steam Production</t>
  </si>
  <si>
    <t>Hydraulic Production</t>
  </si>
  <si>
    <t>Other Production</t>
  </si>
  <si>
    <t>Transmission - Kentucky System Property</t>
  </si>
  <si>
    <t>Transmission - Virginia Property</t>
  </si>
  <si>
    <t>Distribution</t>
  </si>
  <si>
    <t>General &amp; Common Plant</t>
  </si>
  <si>
    <t>TOTAL DEPRECIATION EXPENSES</t>
  </si>
  <si>
    <t>Other Expenses</t>
  </si>
  <si>
    <t>Regulatory Credits</t>
  </si>
  <si>
    <t xml:space="preserve">    Production</t>
  </si>
  <si>
    <t xml:space="preserve">    Transmission</t>
  </si>
  <si>
    <t xml:space="preserve">    Distribution</t>
  </si>
  <si>
    <t xml:space="preserve">    Common</t>
  </si>
  <si>
    <t>Accretion Expense</t>
  </si>
  <si>
    <t>Property Taxes &amp; Other</t>
  </si>
  <si>
    <t>Amortization of Investment Tax Credit</t>
  </si>
  <si>
    <t>Gain on Disposition of Allowances</t>
  </si>
  <si>
    <t>Interest</t>
  </si>
  <si>
    <t>Total  Other Expenses</t>
  </si>
  <si>
    <t>Total Operating Revenue</t>
  </si>
  <si>
    <t>Operating Expenses</t>
  </si>
  <si>
    <t>O&amp;M Expenses</t>
  </si>
  <si>
    <t xml:space="preserve">Regulatory Credits </t>
  </si>
  <si>
    <t>Accretion Expenses</t>
  </si>
  <si>
    <t>Amortization Expense</t>
  </si>
  <si>
    <t>Property &amp; Other Taxes</t>
  </si>
  <si>
    <t>Amortization of ITC</t>
  </si>
  <si>
    <t>Gain/Disposition of Allowance</t>
  </si>
  <si>
    <t>Assignment of Interuptible Credit</t>
  </si>
  <si>
    <t>Allocation of Curtailable Service Rider Credits</t>
  </si>
  <si>
    <t>Sub-total Expenses</t>
  </si>
  <si>
    <t>Taxable Income</t>
  </si>
  <si>
    <t>Income Taxes Before Proforma Adjustments</t>
  </si>
  <si>
    <t>Revenue Adjustments</t>
  </si>
  <si>
    <t>Proforma Expense Adjustments:</t>
  </si>
  <si>
    <t>Eliminate mismatch in fuel cost recovery</t>
  </si>
  <si>
    <t>Remove ECR expenses</t>
  </si>
  <si>
    <t>Eliminate brokered sales expenses</t>
  </si>
  <si>
    <t>Adjustment to reflect changes to FAC calculations</t>
  </si>
  <si>
    <t>Eliminate DSM expenses</t>
  </si>
  <si>
    <t>Year end customer expense adjustment</t>
  </si>
  <si>
    <t>Annualized depreciation expense adjustment</t>
  </si>
  <si>
    <t>Labor expense adjustment</t>
  </si>
  <si>
    <t>Pension &amp; post retirement expense adjustment</t>
  </si>
  <si>
    <t>Property insurance expense adjustment</t>
  </si>
  <si>
    <t>Adjustment for transfer of ITO functions</t>
  </si>
  <si>
    <t>Normalized storm damage expenses</t>
  </si>
  <si>
    <t>Eliminate advertising expenses</t>
  </si>
  <si>
    <t>Remove out of period expense items</t>
  </si>
  <si>
    <t>MISO exit fee regulatory asset amortization</t>
  </si>
  <si>
    <t>Amortization of rate case expenses</t>
  </si>
  <si>
    <t>Adjustment for Swap termination regulatory asset</t>
  </si>
  <si>
    <t>2011 Wind Storm regulatory asset amortization</t>
  </si>
  <si>
    <t>Adjustment for injuries and damages FERC account 925</t>
  </si>
  <si>
    <t>General Management Audit regulatory asset amortization</t>
  </si>
  <si>
    <t>Federal &amp; State income tax adjustment</t>
  </si>
  <si>
    <t>Federal &amp; State income tax interest adjustment</t>
  </si>
  <si>
    <t>Prior income tax true-ups &amp; adjustments</t>
  </si>
  <si>
    <t>Adjustment for tax basis depreciation reduction</t>
  </si>
  <si>
    <t>Adjustment for amortization of investment tax credit</t>
  </si>
  <si>
    <t xml:space="preserve">Net Adjustments </t>
  </si>
  <si>
    <t>Total Revenue After Proforma Adjustments</t>
  </si>
  <si>
    <t>Total Operating Expenses after Proforma Adjustments</t>
  </si>
  <si>
    <t>Net Operating Income after Proforma Adjustments</t>
  </si>
  <si>
    <t>Rate Base Before Proforma Adjustments</t>
  </si>
  <si>
    <t>ECR Plan Eliminations</t>
  </si>
  <si>
    <t>Proforma Adjustment to Depr. Reserve</t>
  </si>
  <si>
    <t>Cash Working Capital Adjustment</t>
  </si>
  <si>
    <t>Rate Base After Proforma Adjustments</t>
  </si>
  <si>
    <t>ROR</t>
  </si>
  <si>
    <t xml:space="preserve"> (Expenses)</t>
  </si>
  <si>
    <t>Dir</t>
  </si>
  <si>
    <t>Tax Income</t>
  </si>
  <si>
    <t>  Labor O &amp; M Expenses  </t>
  </si>
  <si>
    <t>Labor Expenses</t>
  </si>
  <si>
    <t>Steam Power Generation Operation Expenses</t>
  </si>
  <si>
    <t>Steam Power Generation Maintenance Expenses</t>
  </si>
  <si>
    <t>Hydraulic Power Generation Operation Expenses</t>
  </si>
  <si>
    <t>Hydraulic Power Generation Maintenance Expenses</t>
  </si>
  <si>
    <t>Other Power Generation Maintenance Expense</t>
  </si>
  <si>
    <t>Purchased Power</t>
  </si>
  <si>
    <t>Transmission Labor Expenses</t>
  </si>
  <si>
    <t>Distribution Operation Labor Expense</t>
  </si>
  <si>
    <t>Distribution Maintenance Labor Expense</t>
  </si>
  <si>
    <t>Customer Service Expense</t>
  </si>
  <si>
    <t>Administrative and General Expense</t>
  </si>
  <si>
    <t xml:space="preserve"> (Labor)</t>
  </si>
  <si>
    <t>STEAM EXPENSES</t>
  </si>
  <si>
    <t>Total Steam Power Operation Expenses</t>
  </si>
  <si>
    <t>Total Steam Power Generation Maintenance Expense</t>
  </si>
  <si>
    <t>Total Steam Power Generation Expense</t>
  </si>
  <si>
    <t>Total Hydraulic Power Operation Expenses</t>
  </si>
  <si>
    <t>Total Hydraulic Power Generation Maint. Expense</t>
  </si>
  <si>
    <t>Total Hydraulic Power Generation Expense</t>
  </si>
  <si>
    <t>Total Other Power Generation Expenses</t>
  </si>
  <si>
    <t>Total Other Power Generation Maintenance Expense</t>
  </si>
  <si>
    <t>Total Other Power Generation Expense</t>
  </si>
  <si>
    <t>Total Production Expense</t>
  </si>
  <si>
    <t>Total Purchased Power Labor</t>
  </si>
  <si>
    <t>Total Transmission Labor Expenses</t>
  </si>
  <si>
    <t>Total Distribution Operation Labor Expense</t>
  </si>
  <si>
    <t>MAINTENANCE OF LINE TRANSFORMER</t>
  </si>
  <si>
    <t>MAINTENANCE OF MISC DISTR PLANT</t>
  </si>
  <si>
    <t>Total Distribution Maintenance Labor Expense</t>
  </si>
  <si>
    <t>Total Distribution Operation and Maintenance Labor Expenses</t>
  </si>
  <si>
    <t>Transmission and Distribution Labor Expenses</t>
  </si>
  <si>
    <t>Production, Transmission and Distribution Labor Expenses</t>
  </si>
  <si>
    <t>Total Customer Accounts Labor Expense</t>
  </si>
  <si>
    <t>CUSTOMER ASSISTANCE EXP-LOAD MGMT</t>
  </si>
  <si>
    <t>WATER HEATER - HEAT PUMP PROGRAM</t>
  </si>
  <si>
    <t>Total Customer Service Labor Expense</t>
  </si>
  <si>
    <t>Sub-Total Labor Exp</t>
  </si>
  <si>
    <t>ADMIN. EXPENSES TRANSFERRED - CREDIT</t>
  </si>
  <si>
    <t>DUPLICATE CHARGES-CR</t>
  </si>
  <si>
    <t>Total Administrative and General Expense</t>
  </si>
  <si>
    <t>Total Operation and Maintenance Expenses</t>
  </si>
  <si>
    <t>Operation and Maintenance Expenses Less Purchase Power</t>
  </si>
  <si>
    <t>REVENUE</t>
  </si>
  <si>
    <t>Total Revenue After Adjustments</t>
  </si>
  <si>
    <t xml:space="preserve"> (Revenues)</t>
  </si>
  <si>
    <t>Sales</t>
  </si>
  <si>
    <t>Intercompany Sales</t>
  </si>
  <si>
    <t>Off-System Sales</t>
  </si>
  <si>
    <t>Brokered Purchases</t>
  </si>
  <si>
    <t>Settled Swap Revenue</t>
  </si>
  <si>
    <t>Settled Swap Expense</t>
  </si>
  <si>
    <t>Forfeited Discounts</t>
  </si>
  <si>
    <t>Misc Service Revenues</t>
  </si>
  <si>
    <t>Rent From Electric Property</t>
  </si>
  <si>
    <t>Other Electric Revenue</t>
  </si>
  <si>
    <t>Unbilled Revenue</t>
  </si>
  <si>
    <t>TOTAL REVENUE</t>
  </si>
  <si>
    <t>Eliminate unbilled revenues</t>
  </si>
  <si>
    <t>Eliminate rate mechanism revenue accruals</t>
  </si>
  <si>
    <t>Mismatch in fuel cost recover</t>
  </si>
  <si>
    <t>Annualized FAC roll-in to base rates</t>
  </si>
  <si>
    <t>Eliminate ECR revenues</t>
  </si>
  <si>
    <t>To reflect a full year of the ECR roll-in</t>
  </si>
  <si>
    <t>Remove off-system ECR revenues</t>
  </si>
  <si>
    <t>Adjustment to off-system  sales margins</t>
  </si>
  <si>
    <t>Eliminate brokered sales revenues</t>
  </si>
  <si>
    <t>Eliminate DSM revenue</t>
  </si>
  <si>
    <t xml:space="preserve">Annualized year end customer revenues </t>
  </si>
  <si>
    <t>Customer rate switching revenue adjustment</t>
  </si>
  <si>
    <t>Adjustment to remove out of period items</t>
  </si>
  <si>
    <t>Subtotal</t>
  </si>
  <si>
    <t>Average Demand (Loss Adjusted) Adjusted For Rate Switching</t>
  </si>
  <si>
    <t>Energy (Loss Adjusted)Before Rate Switching</t>
  </si>
  <si>
    <t>Customers (Monthly Bills)</t>
  </si>
  <si>
    <t>Average Customers (Lighting = Lights)</t>
  </si>
  <si>
    <t>Weighted Average Customers (Lighting =9 Lights per Cust)</t>
  </si>
  <si>
    <t>Street Lighting</t>
  </si>
  <si>
    <t xml:space="preserve">Average Customers </t>
  </si>
  <si>
    <t>Average Customers (Lighting = 9 Lights per Cust)</t>
  </si>
  <si>
    <t>Average Secondary Customers</t>
  </si>
  <si>
    <t>Average Primary Customers</t>
  </si>
  <si>
    <t>Year End Customers</t>
  </si>
  <si>
    <t>Year End Customers (Lighting = Lights)</t>
  </si>
  <si>
    <t>Weighted Year End Customers (Lighting =9 Lights per Cust)</t>
  </si>
  <si>
    <t xml:space="preserve">Year End Customers </t>
  </si>
  <si>
    <t>Year End Customers (Lighting = 9 Lights per Cust)</t>
  </si>
  <si>
    <t>Year End Secondary Customers</t>
  </si>
  <si>
    <t>Year End Primary Customers</t>
  </si>
  <si>
    <t>Maximum Class Non-Coincident Peak Demands (Adjusted)</t>
  </si>
  <si>
    <t>Total Utility Plant</t>
  </si>
  <si>
    <t>Revenue and Expense Adjust before IT</t>
  </si>
  <si>
    <t>Meter Cost - Wighted Cost of Meters</t>
  </si>
  <si>
    <t>Customer Services - Weighted cost of Services</t>
  </si>
  <si>
    <t>Maximum Class Demands (Primary)</t>
  </si>
  <si>
    <t>Sum of the Individual Customer Demands (Secondary)</t>
  </si>
  <si>
    <t>Summer Peak Period Demand Allocator</t>
  </si>
  <si>
    <t>Winter Peak Period Demand Allocator</t>
  </si>
  <si>
    <t>Weighted Avg Summer Winter Peak</t>
  </si>
  <si>
    <t>Production Residual Winter Demand Allocator</t>
  </si>
  <si>
    <t>Production Winter Demand Allocator</t>
  </si>
  <si>
    <t>Production Residual Summer Demand Allocator</t>
  </si>
  <si>
    <t>Production Summer Demand Allocator</t>
  </si>
  <si>
    <t>Production Summer Demand Total</t>
  </si>
  <si>
    <t>Distribution Lines, Transformers &amp; Services Plan)</t>
  </si>
  <si>
    <t>Temperature Normalization Revenues</t>
  </si>
  <si>
    <t>Customer Specific Assignment</t>
  </si>
  <si>
    <t>Year-End Customers</t>
  </si>
  <si>
    <t>FAC Roll-In</t>
  </si>
  <si>
    <t>Interruptible Credit Allocator</t>
  </si>
  <si>
    <t>Operation and Maintenance Less Fuel</t>
  </si>
  <si>
    <t>Base Rate Revenue</t>
  </si>
  <si>
    <t>VDT Revenue</t>
  </si>
  <si>
    <t>Remove DSM Revenues</t>
  </si>
  <si>
    <t>Remove ECR Revenues</t>
  </si>
  <si>
    <t>Remove Changes in ECR Roll-in</t>
  </si>
  <si>
    <t>Gross Production Plant</t>
  </si>
  <si>
    <t>Gross Transmission Plant</t>
  </si>
  <si>
    <t>Gross Distribution Plant</t>
  </si>
  <si>
    <t>Total Prod.,Ttrans., Distrib Plant</t>
  </si>
  <si>
    <t>Dist. Overhead Lines Gross Plant</t>
  </si>
  <si>
    <t>Gross Intangible Plant</t>
  </si>
  <si>
    <t>Gross Total Plant in Service</t>
  </si>
  <si>
    <t>Dist. Underground Lines Gross Plant</t>
  </si>
  <si>
    <t>Gross General Plant</t>
  </si>
  <si>
    <t>Labor Accts 501-507</t>
  </si>
  <si>
    <t>Labor Accts 511-514</t>
  </si>
  <si>
    <t>Labor Accts 536-540</t>
  </si>
  <si>
    <t>Labor Accts 542-545</t>
  </si>
  <si>
    <t>Labor Accts 581-588</t>
  </si>
  <si>
    <t>Labor Accts 591-598</t>
  </si>
  <si>
    <t>Labor Accts 500-916</t>
  </si>
  <si>
    <t>O&amp;M less Purchased Power</t>
  </si>
  <si>
    <t>Dist. Lines Gross Plant</t>
  </si>
  <si>
    <t>Rate Base</t>
  </si>
  <si>
    <t>Gross Transformer Plant</t>
  </si>
  <si>
    <t>Total Labor</t>
  </si>
  <si>
    <t>Distribution O&amp;M</t>
  </si>
  <si>
    <t>Sales  Revenue</t>
  </si>
  <si>
    <t>Distribution Poles, Lines, Transform &amp; Services</t>
  </si>
  <si>
    <t>Late Payment Revenue</t>
  </si>
  <si>
    <t>Temperature Normalization Expenses</t>
  </si>
  <si>
    <t>Steam Production Plant</t>
  </si>
  <si>
    <t>Hydro Production Plant</t>
  </si>
  <si>
    <t>Other Production Plant</t>
  </si>
  <si>
    <t xml:space="preserve">Off-System Sales </t>
  </si>
  <si>
    <t>Misc. Service Revenue</t>
  </si>
  <si>
    <t>Rate Switching Allocator</t>
  </si>
  <si>
    <t>Billing Determinant Rev net of CSR &amp; HEA</t>
  </si>
  <si>
    <t>Year End Rev Adjustment</t>
  </si>
  <si>
    <t>O&amp;M less Fuel &amp; Purchased Power</t>
  </si>
  <si>
    <t>Intermediate &amp; Peal Production Plant Allocated Amount</t>
  </si>
  <si>
    <t>Proforma Adjustments Before Income Tax</t>
  </si>
  <si>
    <t>Production Portion</t>
  </si>
  <si>
    <t>Intangible &amp; General Plant Portion</t>
  </si>
  <si>
    <t>Total Interruptible Credit Allocator</t>
  </si>
  <si>
    <t>Off-System Sales Allocator</t>
  </si>
  <si>
    <t>Less:    Adjustment to Reallocate Expenses</t>
  </si>
  <si>
    <t>Costs allocated on Energy to    be reallocated on RBPPT</t>
  </si>
  <si>
    <t>Costs allocated on Energy    reallocated on RBPPT</t>
  </si>
  <si>
    <t>Net Adjustment</t>
  </si>
  <si>
    <t>Off System Sales Allocator</t>
  </si>
  <si>
    <t>Alloc. No</t>
  </si>
  <si>
    <t>MEMO</t>
  </si>
  <si>
    <t>(Allocator Amounts)</t>
  </si>
  <si>
    <t>Allocator Description</t>
  </si>
  <si>
    <t>Average Customers (Bills/12)</t>
  </si>
  <si>
    <t>Weighted Average Customers (Lighting =10 Lights per Cust)</t>
  </si>
  <si>
    <t>Average Customers (Lighting = 10 Lights per Cust)</t>
  </si>
  <si>
    <t>Weighted Year End Customers (Lighting =10 Lights per Cust)</t>
  </si>
  <si>
    <t>Year End Customers (Lighting = 10 Lights per Cust)</t>
  </si>
  <si>
    <t>Maximum Class Non-Coincident Peak Demands</t>
  </si>
  <si>
    <t>Meter Cost - Weighted Cost of Meters</t>
  </si>
  <si>
    <t>Total Prod.,Trans., Distrib Plant</t>
  </si>
  <si>
    <t>Intermediate &amp; Peak Production Plant Allocated Amount</t>
  </si>
  <si>
    <t>Energy</t>
  </si>
  <si>
    <t>Cust05</t>
  </si>
  <si>
    <t>Cust04</t>
  </si>
  <si>
    <t>Cust01</t>
  </si>
  <si>
    <t>Cust06</t>
  </si>
  <si>
    <t>Cust07</t>
  </si>
  <si>
    <t>Cust08</t>
  </si>
  <si>
    <t>YECust05</t>
  </si>
  <si>
    <t>YECust04</t>
  </si>
  <si>
    <t>YECust01</t>
  </si>
  <si>
    <t>YECust06</t>
  </si>
  <si>
    <t>YECust07</t>
  </si>
  <si>
    <t>YECust08</t>
  </si>
  <si>
    <t>NCP</t>
  </si>
  <si>
    <t>UPT</t>
  </si>
  <si>
    <t>TUP</t>
  </si>
  <si>
    <t>C03</t>
  </si>
  <si>
    <t>C02</t>
  </si>
  <si>
    <t>NCPP</t>
  </si>
  <si>
    <t>SICD</t>
  </si>
  <si>
    <t>SCP</t>
  </si>
  <si>
    <t>WCP</t>
  </si>
  <si>
    <t>DSMREV</t>
  </si>
  <si>
    <t>ECRREV</t>
  </si>
  <si>
    <t>DET</t>
  </si>
  <si>
    <t>LBT</t>
  </si>
  <si>
    <t>R01</t>
  </si>
  <si>
    <t>OMT</t>
  </si>
  <si>
    <t>RS01</t>
  </si>
  <si>
    <t xml:space="preserve">Total </t>
  </si>
  <si>
    <t>(Allocator Percentages)</t>
  </si>
  <si>
    <t>Residential Electric Customer Costs</t>
  </si>
  <si>
    <t>Rate Base:</t>
  </si>
  <si>
    <t>Operation &amp; Maintenance Expenses</t>
  </si>
  <si>
    <t>Revenue Requirement:</t>
  </si>
  <si>
    <t>Total Customer Revenue Requirement</t>
  </si>
  <si>
    <t>Number of Bills</t>
  </si>
  <si>
    <t>Monthly Cost</t>
  </si>
  <si>
    <t xml:space="preserve"> 1/ Calculated Per Company Response toOAG 1-316.</t>
  </si>
  <si>
    <t xml:space="preserve"> 2/ Calculated Per Mr. Spanos Depreciation rates Exhibit JJS-LGE, Part III.</t>
  </si>
  <si>
    <t>Gross Plant</t>
  </si>
  <si>
    <t>Services</t>
  </si>
  <si>
    <t>Meters</t>
  </si>
  <si>
    <t>Depreciation Reserve</t>
  </si>
  <si>
    <t>Net Rate Base</t>
  </si>
  <si>
    <t>Meter Operations</t>
  </si>
  <si>
    <t>Meter Maint.</t>
  </si>
  <si>
    <t>Meter Reading</t>
  </si>
  <si>
    <t>Records &amp; Collections</t>
  </si>
  <si>
    <t>Misc. Customer Accts.</t>
  </si>
  <si>
    <t>Equity Return</t>
  </si>
  <si>
    <t>Income Tax @ effective rate</t>
  </si>
  <si>
    <t>Revenue for Return</t>
  </si>
  <si>
    <t xml:space="preserve">Residential </t>
  </si>
  <si>
    <t>Amount</t>
  </si>
  <si>
    <t xml:space="preserve"> 1/</t>
  </si>
  <si>
    <t xml:space="preserve"> 2/</t>
  </si>
  <si>
    <t>Debt</t>
  </si>
  <si>
    <t>Equity</t>
  </si>
  <si>
    <t>Effective Tax Rate</t>
  </si>
  <si>
    <t>Tax</t>
  </si>
  <si>
    <t>Schedule GAW-8</t>
  </si>
  <si>
    <t>Pct</t>
  </si>
  <si>
    <t>Taxable</t>
  </si>
  <si>
    <t>Income</t>
  </si>
  <si>
    <t>Cost</t>
  </si>
  <si>
    <t>Weighted</t>
  </si>
  <si>
    <t>Page 1 of 2</t>
  </si>
  <si>
    <t>Recalculation of Watkins' Customer Cost</t>
  </si>
  <si>
    <t>Adding Back in Costs Classified as Customer Costs</t>
  </si>
  <si>
    <t>In Watkins' Own Cost of Service Study</t>
  </si>
  <si>
    <t>For Louisville Gas and Electric Company</t>
  </si>
  <si>
    <t>&lt;&lt;----Left Out By Watkins</t>
  </si>
  <si>
    <t>368</t>
  </si>
  <si>
    <t>Transformers - Power Pool  (Customer Cost)</t>
  </si>
  <si>
    <t>369</t>
  </si>
  <si>
    <t>RB - 2, l 22</t>
  </si>
  <si>
    <t>Total Gross Plant</t>
  </si>
  <si>
    <t>Total Depreciation Reserve</t>
  </si>
  <si>
    <t>Total Net Plant</t>
  </si>
  <si>
    <t>Other Items</t>
  </si>
  <si>
    <t>Total Accumulated Deferred Income Tax</t>
  </si>
  <si>
    <t>Operation Supervision &amp; Engineering</t>
  </si>
  <si>
    <t>Load Dispatching</t>
  </si>
  <si>
    <t>Station Expense</t>
  </si>
  <si>
    <t>Overhead Lines Expense</t>
  </si>
  <si>
    <t>Underground Lines Expense</t>
  </si>
  <si>
    <t>Street Lighting Expense</t>
  </si>
  <si>
    <t>Meter Expense</t>
  </si>
  <si>
    <t>Meter Expense - Load Mgmt</t>
  </si>
  <si>
    <t>Customer Installations Expense</t>
  </si>
  <si>
    <t>Misc Distribution Expense</t>
  </si>
  <si>
    <t>Misc Distribution Expense - Mapping</t>
  </si>
  <si>
    <t>Rents</t>
  </si>
  <si>
    <t>Maintenance Supervision &amp; Engineering</t>
  </si>
  <si>
    <t>Structures</t>
  </si>
  <si>
    <t>Maintenance Structures &amp; Equipment</t>
  </si>
  <si>
    <t>Maintenanceof Overhead Lines</t>
  </si>
  <si>
    <t>Maintenance of Underground Lines</t>
  </si>
  <si>
    <t>Maintenance of Line Transformers</t>
  </si>
  <si>
    <t>Maintenance of St. Lights &amp; Sig Systems</t>
  </si>
  <si>
    <t>Maintenance of Meters</t>
  </si>
  <si>
    <t>Supervision/Customer Accts</t>
  </si>
  <si>
    <t>Meter Reading Expense</t>
  </si>
  <si>
    <t>Uncollectible Accounts</t>
  </si>
  <si>
    <t>Misc Customer Accounts</t>
  </si>
  <si>
    <t>Page 2 of 2</t>
  </si>
  <si>
    <t>In Watkins' Cost of Service Study</t>
  </si>
  <si>
    <t>Supervision</t>
  </si>
  <si>
    <t>Customer Assistance Expense</t>
  </si>
  <si>
    <t>Customer Assistance Expense - Customer Incentives</t>
  </si>
  <si>
    <t>Informationational &amp; Instruc.</t>
  </si>
  <si>
    <t>Inform &amp; Instruct - Load Mgmt</t>
  </si>
  <si>
    <t>Misc Customer Service</t>
  </si>
  <si>
    <t>Demonstration &amp; Selling Exp</t>
  </si>
  <si>
    <t>Advertising Expense</t>
  </si>
  <si>
    <t>MDSE - Jobbing - Contract</t>
  </si>
  <si>
    <t>Misc Sales Expense</t>
  </si>
  <si>
    <t>Admin &amp; General Salaries</t>
  </si>
  <si>
    <t>Office Supplies &amp; Expenses</t>
  </si>
  <si>
    <t>Administrative Expenses Transferred</t>
  </si>
  <si>
    <t>Outside Services Employed</t>
  </si>
  <si>
    <t>Property Insurance</t>
  </si>
  <si>
    <t>Injuries &amp; Damages - Insurance</t>
  </si>
  <si>
    <t>Employee Benefits</t>
  </si>
  <si>
    <t>Franchise Requirements</t>
  </si>
  <si>
    <t>Regulatory Commission Fees</t>
  </si>
  <si>
    <t>Duplicate Charges - Cr</t>
  </si>
  <si>
    <t>Miscellaneous General Expense</t>
  </si>
  <si>
    <t>Rents &amp; Leases</t>
  </si>
  <si>
    <t>Maintenance of General Plant</t>
  </si>
  <si>
    <t>Total O &amp; M Expenses</t>
  </si>
  <si>
    <t>Distribution Primary Lines</t>
  </si>
  <si>
    <t>Overhead Lines - Secondary</t>
  </si>
  <si>
    <t>Distribution Secondary Lines</t>
  </si>
  <si>
    <t>Underground Lines - Secondary</t>
  </si>
  <si>
    <t>Total Depreciation Expense</t>
  </si>
  <si>
    <t>Revenue Requirement</t>
  </si>
  <si>
    <t>Equity return</t>
  </si>
  <si>
    <t>Income Tax</t>
  </si>
  <si>
    <t>Revenue For Return</t>
  </si>
  <si>
    <t>PCT</t>
  </si>
  <si>
    <t>WGHT Cost</t>
  </si>
  <si>
    <t>Common</t>
  </si>
  <si>
    <t xml:space="preserve"> Number of Bills</t>
  </si>
  <si>
    <t xml:space="preserve"> </t>
  </si>
  <si>
    <t>Transformers</t>
  </si>
  <si>
    <t>Tax Rate</t>
  </si>
  <si>
    <t>For Louisville Gas &amp; Electric Company</t>
  </si>
  <si>
    <t>Conroy Rebuttal Exhibit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</si>
</sst>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$-409]#,##0"/>
    <numFmt numFmtId="165" formatCode="0.000000"/>
    <numFmt numFmtId="166" formatCode="0.0000%"/>
    <numFmt numFmtId="167" formatCode="&quot;$&quot;#,##0"/>
    <numFmt numFmtId="168" formatCode="0.00000"/>
    <numFmt numFmtId="169" formatCode="0.00000000%"/>
    <numFmt numFmtId="170" formatCode="[$$-409]#,##0.00"/>
    <numFmt numFmtId="171" formatCode="0.0000"/>
    <numFmt numFmtId="172" formatCode="&quot;$&quot;#,##0.00"/>
  </numFmts>
  <fonts count="24" x14ac:knownFonts="1">
    <font>
      <sz val="12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0"/>
      <color indexed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u val="double"/>
      <sz val="12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2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0" fontId="2" fillId="0" borderId="0" xfId="0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0" fontId="3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3" fillId="2" borderId="0" xfId="0" applyNumberFormat="1" applyFont="1" applyFill="1" applyAlignment="1"/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/>
    <xf numFmtId="164" fontId="2" fillId="2" borderId="0" xfId="0" applyNumberFormat="1" applyFont="1" applyFill="1" applyAlignment="1"/>
    <xf numFmtId="2" fontId="2" fillId="0" borderId="0" xfId="0" applyNumberFormat="1" applyFont="1" applyAlignment="1"/>
    <xf numFmtId="165" fontId="2" fillId="2" borderId="0" xfId="0" applyNumberFormat="1" applyFont="1" applyFill="1" applyAlignment="1"/>
    <xf numFmtId="164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/>
    <xf numFmtId="167" fontId="2" fillId="0" borderId="0" xfId="0" applyNumberFormat="1" applyFont="1" applyAlignment="1"/>
    <xf numFmtId="166" fontId="2" fillId="2" borderId="0" xfId="0" applyNumberFormat="1" applyFont="1" applyFill="1" applyAlignment="1"/>
    <xf numFmtId="0" fontId="2" fillId="0" borderId="0" xfId="0" applyNumberFormat="1" applyFont="1" applyAlignment="1">
      <alignment horizontal="left"/>
    </xf>
    <xf numFmtId="3" fontId="2" fillId="0" borderId="0" xfId="0" applyNumberFormat="1" applyFont="1" applyAlignment="1"/>
    <xf numFmtId="164" fontId="2" fillId="0" borderId="1" xfId="0" applyNumberFormat="1" applyFont="1" applyBorder="1" applyAlignment="1"/>
    <xf numFmtId="3" fontId="2" fillId="0" borderId="0" xfId="0" applyNumberFormat="1" applyFont="1" applyAlignment="1">
      <alignment horizontal="center"/>
    </xf>
    <xf numFmtId="0" fontId="3" fillId="2" borderId="2" xfId="0" applyNumberFormat="1" applyFont="1" applyFill="1" applyBorder="1" applyAlignment="1"/>
    <xf numFmtId="0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/>
    <xf numFmtId="164" fontId="3" fillId="2" borderId="0" xfId="0" applyNumberFormat="1" applyFont="1" applyFill="1" applyAlignment="1"/>
    <xf numFmtId="0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/>
    <xf numFmtId="0" fontId="3" fillId="0" borderId="0" xfId="0" applyNumberFormat="1" applyFont="1" applyAlignment="1">
      <alignment horizontal="left"/>
    </xf>
    <xf numFmtId="0" fontId="2" fillId="0" borderId="1" xfId="0" applyNumberFormat="1" applyFont="1" applyBorder="1" applyAlignment="1">
      <alignment horizontal="left"/>
    </xf>
    <xf numFmtId="3" fontId="2" fillId="2" borderId="0" xfId="0" applyNumberFormat="1" applyFont="1" applyFill="1" applyAlignment="1"/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5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Continuous"/>
    </xf>
    <xf numFmtId="0" fontId="5" fillId="2" borderId="1" xfId="0" applyNumberFormat="1" applyFont="1" applyFill="1" applyBorder="1" applyAlignment="1"/>
    <xf numFmtId="0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/>
    <xf numFmtId="0" fontId="5" fillId="0" borderId="1" xfId="0" applyNumberFormat="1" applyFont="1" applyBorder="1" applyAlignment="1"/>
    <xf numFmtId="0" fontId="6" fillId="2" borderId="0" xfId="0" applyNumberFormat="1" applyFont="1" applyFill="1" applyAlignment="1"/>
    <xf numFmtId="0" fontId="5" fillId="2" borderId="0" xfId="0" applyNumberFormat="1" applyFont="1" applyFill="1" applyAlignment="1"/>
    <xf numFmtId="0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/>
    <xf numFmtId="167" fontId="5" fillId="0" borderId="0" xfId="0" applyNumberFormat="1" applyFont="1" applyAlignment="1"/>
    <xf numFmtId="3" fontId="5" fillId="2" borderId="0" xfId="0" applyNumberFormat="1" applyFont="1" applyFill="1" applyAlignment="1"/>
    <xf numFmtId="0" fontId="6" fillId="0" borderId="0" xfId="0" applyNumberFormat="1" applyFont="1" applyAlignment="1"/>
    <xf numFmtId="3" fontId="5" fillId="2" borderId="1" xfId="0" applyNumberFormat="1" applyFont="1" applyFill="1" applyBorder="1" applyAlignment="1"/>
    <xf numFmtId="164" fontId="2" fillId="0" borderId="3" xfId="0" applyNumberFormat="1" applyFont="1" applyBorder="1" applyAlignment="1"/>
    <xf numFmtId="0" fontId="6" fillId="2" borderId="1" xfId="0" applyNumberFormat="1" applyFont="1" applyFill="1" applyBorder="1" applyAlignment="1"/>
    <xf numFmtId="164" fontId="6" fillId="2" borderId="1" xfId="0" applyNumberFormat="1" applyFont="1" applyFill="1" applyBorder="1" applyAlignment="1"/>
    <xf numFmtId="3" fontId="6" fillId="2" borderId="1" xfId="0" applyNumberFormat="1" applyFont="1" applyFill="1" applyBorder="1" applyAlignment="1"/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/>
    <xf numFmtId="3" fontId="6" fillId="2" borderId="0" xfId="0" applyNumberFormat="1" applyFont="1" applyFill="1" applyAlignment="1"/>
    <xf numFmtId="0" fontId="6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/>
    <xf numFmtId="167" fontId="5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/>
    <xf numFmtId="167" fontId="5" fillId="2" borderId="2" xfId="0" applyNumberFormat="1" applyFont="1" applyFill="1" applyBorder="1" applyAlignment="1"/>
    <xf numFmtId="167" fontId="5" fillId="2" borderId="0" xfId="0" applyNumberFormat="1" applyFont="1" applyFill="1" applyAlignment="1"/>
    <xf numFmtId="167" fontId="6" fillId="2" borderId="0" xfId="0" applyNumberFormat="1" applyFont="1" applyFill="1" applyAlignment="1"/>
    <xf numFmtId="0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/>
    <xf numFmtId="0" fontId="6" fillId="0" borderId="2" xfId="0" applyNumberFormat="1" applyFont="1" applyBorder="1" applyAlignment="1"/>
    <xf numFmtId="0" fontId="6" fillId="0" borderId="2" xfId="0" applyNumberFormat="1" applyFont="1" applyBorder="1" applyAlignment="1">
      <alignment horizontal="center"/>
    </xf>
    <xf numFmtId="10" fontId="6" fillId="0" borderId="2" xfId="0" applyNumberFormat="1" applyFont="1" applyBorder="1" applyAlignment="1"/>
    <xf numFmtId="164" fontId="7" fillId="0" borderId="0" xfId="0" applyNumberFormat="1" applyFont="1" applyAlignment="1">
      <alignment horizontal="centerContinuous"/>
    </xf>
    <xf numFmtId="0" fontId="6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2" borderId="0" xfId="0" applyNumberFormat="1" applyFont="1" applyFill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/>
    <xf numFmtId="3" fontId="5" fillId="0" borderId="0" xfId="0" applyNumberFormat="1" applyFont="1" applyAlignment="1"/>
    <xf numFmtId="0" fontId="1" fillId="0" borderId="0" xfId="0" applyNumberFormat="1" applyFont="1"/>
    <xf numFmtId="164" fontId="6" fillId="0" borderId="0" xfId="0" applyNumberFormat="1" applyFont="1" applyAlignment="1"/>
    <xf numFmtId="164" fontId="6" fillId="0" borderId="2" xfId="0" applyNumberFormat="1" applyFont="1" applyBorder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Continuous"/>
    </xf>
    <xf numFmtId="0" fontId="9" fillId="0" borderId="0" xfId="0" applyNumberFormat="1" applyFont="1" applyAlignment="1">
      <alignment horizontal="centerContinuous"/>
    </xf>
    <xf numFmtId="0" fontId="11" fillId="0" borderId="0" xfId="0" applyNumberFormat="1" applyFont="1" applyAlignment="1">
      <alignment horizontal="centerContinuous"/>
    </xf>
    <xf numFmtId="0" fontId="12" fillId="0" borderId="0" xfId="0" applyNumberFormat="1" applyFont="1" applyAlignment="1"/>
    <xf numFmtId="0" fontId="13" fillId="2" borderId="1" xfId="0" applyNumberFormat="1" applyFont="1" applyFill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13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center" wrapText="1"/>
    </xf>
    <xf numFmtId="0" fontId="13" fillId="0" borderId="0" xfId="0" applyNumberFormat="1" applyFont="1" applyAlignment="1">
      <alignment horizontal="center"/>
    </xf>
    <xf numFmtId="0" fontId="10" fillId="2" borderId="0" xfId="0" applyNumberFormat="1" applyFont="1" applyFill="1" applyAlignment="1"/>
    <xf numFmtId="0" fontId="10" fillId="2" borderId="1" xfId="0" applyNumberFormat="1" applyFont="1" applyFill="1" applyBorder="1" applyAlignment="1"/>
    <xf numFmtId="0" fontId="10" fillId="2" borderId="1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/>
    <xf numFmtId="0" fontId="10" fillId="2" borderId="0" xfId="0" applyNumberFormat="1" applyFont="1" applyFill="1" applyAlignment="1">
      <alignment horizontal="center"/>
    </xf>
    <xf numFmtId="0" fontId="14" fillId="2" borderId="0" xfId="0" applyNumberFormat="1" applyFont="1" applyFill="1" applyAlignment="1"/>
    <xf numFmtId="0" fontId="4" fillId="0" borderId="0" xfId="0" applyNumberFormat="1" applyFont="1" applyAlignment="1"/>
    <xf numFmtId="164" fontId="10" fillId="2" borderId="0" xfId="0" applyNumberFormat="1" applyFont="1" applyFill="1" applyAlignment="1"/>
    <xf numFmtId="164" fontId="15" fillId="0" borderId="0" xfId="0" applyNumberFormat="1" applyFont="1" applyAlignment="1"/>
    <xf numFmtId="3" fontId="15" fillId="0" borderId="0" xfId="0" applyNumberFormat="1" applyFont="1" applyAlignment="1"/>
    <xf numFmtId="2" fontId="15" fillId="0" borderId="0" xfId="0" applyNumberFormat="1" applyFont="1" applyAlignment="1"/>
    <xf numFmtId="3" fontId="10" fillId="2" borderId="0" xfId="0" applyNumberFormat="1" applyFont="1" applyFill="1" applyAlignment="1"/>
    <xf numFmtId="0" fontId="4" fillId="0" borderId="0" xfId="0" applyNumberFormat="1" applyFont="1" applyAlignment="1">
      <alignment horizontal="left"/>
    </xf>
    <xf numFmtId="0" fontId="11" fillId="2" borderId="1" xfId="0" applyNumberFormat="1" applyFont="1" applyFill="1" applyBorder="1" applyAlignment="1"/>
    <xf numFmtId="0" fontId="11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/>
    <xf numFmtId="167" fontId="11" fillId="2" borderId="1" xfId="0" applyNumberFormat="1" applyFont="1" applyFill="1" applyBorder="1" applyAlignment="1"/>
    <xf numFmtId="167" fontId="10" fillId="2" borderId="0" xfId="0" applyNumberFormat="1" applyFont="1" applyFill="1" applyAlignment="1"/>
    <xf numFmtId="0" fontId="12" fillId="2" borderId="0" xfId="0" applyNumberFormat="1" applyFont="1" applyFill="1" applyAlignment="1"/>
    <xf numFmtId="164" fontId="10" fillId="2" borderId="1" xfId="0" applyNumberFormat="1" applyFont="1" applyFill="1" applyBorder="1" applyAlignment="1"/>
    <xf numFmtId="0" fontId="12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/>
    <xf numFmtId="0" fontId="9" fillId="0" borderId="0" xfId="0" applyNumberFormat="1" applyFont="1" applyAlignment="1">
      <alignment horizontal="center"/>
    </xf>
    <xf numFmtId="0" fontId="10" fillId="2" borderId="0" xfId="0" applyNumberFormat="1" applyFont="1" applyFill="1" applyAlignment="1">
      <alignment horizontal="right"/>
    </xf>
    <xf numFmtId="0" fontId="10" fillId="2" borderId="0" xfId="0" applyNumberFormat="1" applyFont="1" applyFill="1" applyAlignment="1">
      <alignment horizontal="centerContinuous"/>
    </xf>
    <xf numFmtId="0" fontId="12" fillId="2" borderId="0" xfId="0" applyNumberFormat="1" applyFont="1" applyFill="1" applyAlignment="1">
      <alignment horizontal="centerContinuous"/>
    </xf>
    <xf numFmtId="0" fontId="12" fillId="0" borderId="1" xfId="0" applyNumberFormat="1" applyFont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12" fillId="2" borderId="0" xfId="0" applyNumberFormat="1" applyFont="1" applyFill="1" applyAlignment="1">
      <alignment horizontal="center"/>
    </xf>
    <xf numFmtId="0" fontId="12" fillId="2" borderId="0" xfId="0" applyNumberFormat="1" applyFont="1" applyFill="1" applyAlignment="1">
      <alignment horizontal="center" wrapText="1"/>
    </xf>
    <xf numFmtId="0" fontId="10" fillId="2" borderId="1" xfId="0" applyNumberFormat="1" applyFont="1" applyFill="1" applyBorder="1" applyAlignment="1">
      <alignment horizontal="right"/>
    </xf>
    <xf numFmtId="3" fontId="10" fillId="0" borderId="0" xfId="0" applyNumberFormat="1" applyFont="1" applyAlignment="1"/>
    <xf numFmtId="164" fontId="10" fillId="0" borderId="0" xfId="0" applyNumberFormat="1" applyFont="1" applyAlignment="1"/>
    <xf numFmtId="3" fontId="12" fillId="0" borderId="0" xfId="0" applyNumberFormat="1" applyFont="1" applyAlignment="1"/>
    <xf numFmtId="0" fontId="16" fillId="0" borderId="0" xfId="0" applyNumberFormat="1" applyFont="1" applyAlignment="1"/>
    <xf numFmtId="0" fontId="16" fillId="2" borderId="0" xfId="0" applyNumberFormat="1" applyFont="1" applyFill="1" applyAlignment="1">
      <alignment horizontal="right"/>
    </xf>
    <xf numFmtId="3" fontId="16" fillId="2" borderId="0" xfId="0" applyNumberFormat="1" applyFont="1" applyFill="1" applyAlignment="1"/>
    <xf numFmtId="3" fontId="16" fillId="0" borderId="0" xfId="0" applyNumberFormat="1" applyFont="1" applyAlignment="1"/>
    <xf numFmtId="0" fontId="10" fillId="0" borderId="1" xfId="0" applyNumberFormat="1" applyFont="1" applyBorder="1" applyAlignment="1"/>
    <xf numFmtId="0" fontId="10" fillId="0" borderId="4" xfId="0" applyNumberFormat="1" applyFont="1" applyBorder="1" applyAlignment="1"/>
    <xf numFmtId="0" fontId="12" fillId="2" borderId="0" xfId="0" applyNumberFormat="1" applyFont="1" applyFill="1" applyAlignment="1">
      <alignment horizontal="right"/>
    </xf>
    <xf numFmtId="168" fontId="10" fillId="0" borderId="0" xfId="0" applyNumberFormat="1" applyFont="1" applyAlignment="1"/>
    <xf numFmtId="3" fontId="10" fillId="0" borderId="1" xfId="0" applyNumberFormat="1" applyFont="1" applyBorder="1" applyAlignment="1"/>
    <xf numFmtId="0" fontId="10" fillId="0" borderId="1" xfId="0" applyNumberFormat="1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Continuous"/>
    </xf>
    <xf numFmtId="0" fontId="10" fillId="2" borderId="0" xfId="0" applyNumberFormat="1" applyFont="1" applyFill="1" applyAlignment="1">
      <alignment horizontal="left"/>
    </xf>
    <xf numFmtId="166" fontId="10" fillId="2" borderId="0" xfId="0" applyNumberFormat="1" applyFont="1" applyFill="1" applyAlignment="1">
      <alignment horizontal="right"/>
    </xf>
    <xf numFmtId="169" fontId="10" fillId="2" borderId="0" xfId="0" applyNumberFormat="1" applyFont="1" applyFill="1" applyAlignment="1"/>
    <xf numFmtId="0" fontId="17" fillId="0" borderId="0" xfId="0" applyNumberFormat="1" applyFont="1" applyAlignment="1"/>
    <xf numFmtId="0" fontId="11" fillId="0" borderId="0" xfId="0" applyNumberFormat="1" applyFont="1" applyAlignment="1"/>
    <xf numFmtId="0" fontId="17" fillId="0" borderId="0" xfId="0" applyNumberFormat="1" applyFont="1"/>
    <xf numFmtId="0" fontId="17" fillId="0" borderId="1" xfId="0" applyNumberFormat="1" applyFont="1" applyBorder="1"/>
    <xf numFmtId="3" fontId="17" fillId="0" borderId="0" xfId="0" applyNumberFormat="1" applyFont="1"/>
    <xf numFmtId="3" fontId="18" fillId="0" borderId="0" xfId="0" applyNumberFormat="1" applyFont="1" applyAlignment="1"/>
    <xf numFmtId="164" fontId="17" fillId="0" borderId="0" xfId="0" applyNumberFormat="1" applyFont="1"/>
    <xf numFmtId="166" fontId="17" fillId="0" borderId="0" xfId="0" applyNumberFormat="1" applyFont="1"/>
    <xf numFmtId="0" fontId="17" fillId="0" borderId="2" xfId="0" applyNumberFormat="1" applyFont="1" applyBorder="1"/>
    <xf numFmtId="0" fontId="4" fillId="0" borderId="2" xfId="0" applyNumberFormat="1" applyFont="1" applyBorder="1" applyAlignment="1"/>
    <xf numFmtId="3" fontId="17" fillId="0" borderId="2" xfId="0" applyNumberFormat="1" applyFont="1" applyBorder="1"/>
    <xf numFmtId="0" fontId="4" fillId="0" borderId="1" xfId="0" applyNumberFormat="1" applyFont="1" applyBorder="1" applyAlignment="1"/>
    <xf numFmtId="10" fontId="17" fillId="0" borderId="1" xfId="0" applyNumberFormat="1" applyFont="1" applyBorder="1"/>
    <xf numFmtId="0" fontId="18" fillId="0" borderId="0" xfId="0" applyNumberFormat="1" applyFont="1" applyAlignment="1"/>
    <xf numFmtId="10" fontId="18" fillId="0" borderId="0" xfId="0" applyNumberFormat="1" applyFont="1" applyAlignment="1"/>
    <xf numFmtId="10" fontId="17" fillId="0" borderId="0" xfId="0" applyNumberFormat="1" applyFont="1"/>
    <xf numFmtId="170" fontId="11" fillId="0" borderId="0" xfId="0" applyNumberFormat="1" applyFont="1" applyAlignment="1"/>
    <xf numFmtId="0" fontId="19" fillId="0" borderId="0" xfId="0" applyNumberFormat="1" applyFont="1" applyAlignment="1"/>
    <xf numFmtId="0" fontId="20" fillId="0" borderId="0" xfId="0" applyNumberFormat="1" applyFont="1" applyBorder="1" applyAlignment="1"/>
    <xf numFmtId="0" fontId="20" fillId="0" borderId="0" xfId="0" applyNumberFormat="1" applyFont="1" applyBorder="1" applyAlignment="1">
      <alignment horizontal="right" wrapText="1"/>
    </xf>
    <xf numFmtId="0" fontId="20" fillId="0" borderId="0" xfId="0" applyNumberFormat="1" applyFont="1" applyAlignment="1"/>
    <xf numFmtId="167" fontId="19" fillId="0" borderId="0" xfId="0" applyNumberFormat="1" applyFont="1" applyAlignment="1"/>
    <xf numFmtId="10" fontId="19" fillId="0" borderId="0" xfId="0" applyNumberFormat="1" applyFont="1" applyAlignment="1"/>
    <xf numFmtId="166" fontId="19" fillId="0" borderId="0" xfId="0" applyNumberFormat="1" applyFont="1" applyAlignment="1"/>
    <xf numFmtId="0" fontId="20" fillId="0" borderId="0" xfId="0" applyNumberFormat="1" applyFont="1" applyFill="1" applyAlignment="1"/>
    <xf numFmtId="0" fontId="19" fillId="0" borderId="0" xfId="0" applyNumberFormat="1" applyFont="1" applyFill="1" applyAlignment="1"/>
    <xf numFmtId="171" fontId="19" fillId="0" borderId="0" xfId="0" applyNumberFormat="1" applyFont="1" applyAlignment="1"/>
    <xf numFmtId="0" fontId="19" fillId="0" borderId="5" xfId="0" applyNumberFormat="1" applyFont="1" applyFill="1" applyBorder="1" applyAlignment="1"/>
    <xf numFmtId="0" fontId="19" fillId="0" borderId="1" xfId="0" applyNumberFormat="1" applyFont="1" applyFill="1" applyBorder="1" applyAlignment="1"/>
    <xf numFmtId="0" fontId="19" fillId="0" borderId="0" xfId="0" applyNumberFormat="1" applyFont="1" applyFill="1" applyBorder="1" applyAlignment="1"/>
    <xf numFmtId="3" fontId="19" fillId="0" borderId="0" xfId="0" applyNumberFormat="1" applyFont="1" applyAlignment="1"/>
    <xf numFmtId="172" fontId="19" fillId="0" borderId="0" xfId="0" applyNumberFormat="1" applyFont="1" applyAlignment="1"/>
    <xf numFmtId="0" fontId="19" fillId="0" borderId="0" xfId="0" applyNumberFormat="1" applyFont="1" applyAlignment="1">
      <alignment horizontal="centerContinuous"/>
    </xf>
    <xf numFmtId="167" fontId="19" fillId="0" borderId="0" xfId="0" applyNumberFormat="1" applyFont="1" applyAlignment="1">
      <alignment horizontal="centerContinuous"/>
    </xf>
    <xf numFmtId="167" fontId="21" fillId="0" borderId="0" xfId="0" applyNumberFormat="1" applyFont="1" applyAlignment="1"/>
    <xf numFmtId="167" fontId="22" fillId="0" borderId="0" xfId="0" applyNumberFormat="1" applyFont="1" applyAlignment="1"/>
    <xf numFmtId="3" fontId="19" fillId="0" borderId="0" xfId="0" applyNumberFormat="1" applyFont="1" applyAlignment="1">
      <alignment horizontal="centerContinuous"/>
    </xf>
    <xf numFmtId="167" fontId="19" fillId="0" borderId="0" xfId="0" applyNumberFormat="1" applyFont="1" applyFill="1" applyAlignment="1"/>
    <xf numFmtId="0" fontId="20" fillId="0" borderId="0" xfId="0" applyNumberFormat="1" applyFont="1" applyFill="1" applyBorder="1" applyAlignment="1"/>
    <xf numFmtId="0" fontId="20" fillId="0" borderId="5" xfId="0" applyNumberFormat="1" applyFont="1" applyFill="1" applyBorder="1" applyAlignment="1"/>
    <xf numFmtId="167" fontId="19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right"/>
    </xf>
    <xf numFmtId="0" fontId="20" fillId="0" borderId="5" xfId="0" applyNumberFormat="1" applyFont="1" applyFill="1" applyBorder="1" applyAlignment="1">
      <alignment horizontal="right" wrapText="1"/>
    </xf>
    <xf numFmtId="167" fontId="19" fillId="0" borderId="5" xfId="0" applyNumberFormat="1" applyFont="1" applyFill="1" applyBorder="1" applyAlignment="1"/>
    <xf numFmtId="10" fontId="19" fillId="0" borderId="0" xfId="0" applyNumberFormat="1" applyFont="1" applyFill="1" applyAlignment="1"/>
    <xf numFmtId="164" fontId="19" fillId="0" borderId="0" xfId="0" applyNumberFormat="1" applyFont="1" applyFill="1" applyAlignment="1"/>
    <xf numFmtId="3" fontId="19" fillId="0" borderId="0" xfId="0" applyNumberFormat="1" applyFont="1" applyFill="1" applyAlignment="1"/>
    <xf numFmtId="167" fontId="19" fillId="0" borderId="0" xfId="0" applyNumberFormat="1" applyFont="1" applyFill="1" applyAlignment="1">
      <alignment horizontal="right"/>
    </xf>
    <xf numFmtId="10" fontId="19" fillId="0" borderId="5" xfId="0" applyNumberFormat="1" applyFont="1" applyFill="1" applyBorder="1" applyAlignment="1"/>
    <xf numFmtId="170" fontId="19" fillId="0" borderId="0" xfId="0" applyNumberFormat="1" applyFont="1" applyFill="1" applyAlignment="1"/>
    <xf numFmtId="167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/>
    </xf>
    <xf numFmtId="3" fontId="19" fillId="0" borderId="0" xfId="0" applyNumberFormat="1" applyFont="1" applyFill="1" applyAlignment="1">
      <alignment horizontal="centerContinuous"/>
    </xf>
    <xf numFmtId="170" fontId="19" fillId="0" borderId="6" xfId="0" applyNumberFormat="1" applyFont="1" applyFill="1" applyBorder="1" applyAlignment="1"/>
    <xf numFmtId="0" fontId="23" fillId="0" borderId="0" xfId="0" quotePrefix="1" applyNumberFormat="1" applyFont="1" applyAlignment="1">
      <alignment horizontal="right"/>
    </xf>
    <xf numFmtId="0" fontId="23" fillId="0" borderId="0" xfId="0" applyNumberFormat="1" applyFont="1" applyAlignment="1">
      <alignment horizontal="right"/>
    </xf>
    <xf numFmtId="171" fontId="19" fillId="0" borderId="0" xfId="0" applyNumberFormat="1" applyFont="1" applyFill="1" applyAlignment="1"/>
    <xf numFmtId="0" fontId="23" fillId="0" borderId="0" xfId="0" quotePrefix="1" applyNumberFormat="1" applyFont="1" applyFill="1" applyAlignment="1">
      <alignment horizontal="right"/>
    </xf>
    <xf numFmtId="0" fontId="23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center"/>
    </xf>
    <xf numFmtId="0" fontId="2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G&amp;E\2009%20Rate%20Case\Rebuttal%20(LGE)\Seelye%20Rebuttal%20Exhibit%201%20&amp;%207%20(green%20tabs%20only)(LG&amp;E)(watkins%20C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lye Rebutal Ex 1 p1-2"/>
      <sheetName val="Reb Exhibt 1 p.3"/>
      <sheetName val="Seelye Rebuttal Ex 7"/>
      <sheetName val="Summary"/>
      <sheetName val="Rate Base"/>
      <sheetName val="Expense"/>
      <sheetName val="Sal Wages"/>
      <sheetName val="Revenue"/>
      <sheetName val="Alloc amt"/>
      <sheetName val="Alloc Pct"/>
      <sheetName val="Cust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C9" t="str">
            <v>Energy loss adjusted</v>
          </cell>
          <cell r="F9">
            <v>1</v>
          </cell>
          <cell r="G9">
            <v>0.35885441458483869</v>
          </cell>
          <cell r="H9">
            <v>0.11985662406715317</v>
          </cell>
          <cell r="I9">
            <v>1.2266753942504432E-2</v>
          </cell>
          <cell r="J9">
            <v>0.1684269457345238</v>
          </cell>
          <cell r="K9">
            <v>2.5584528017750088E-2</v>
          </cell>
          <cell r="L9">
            <v>2.6417056355867278E-2</v>
          </cell>
          <cell r="M9">
            <v>8.5685022328167541E-3</v>
          </cell>
          <cell r="N9">
            <v>4.4349527788015701E-2</v>
          </cell>
          <cell r="O9">
            <v>4.2165398766908481E-2</v>
          </cell>
          <cell r="P9">
            <v>0.13969405941965998</v>
          </cell>
          <cell r="Q9">
            <v>3.3851248948216671E-3</v>
          </cell>
          <cell r="R9">
            <v>1.1475517629868004E-2</v>
          </cell>
          <cell r="S9">
            <v>1.6478463258775684E-2</v>
          </cell>
          <cell r="T9">
            <v>4.5238657368279383E-3</v>
          </cell>
          <cell r="U9">
            <v>4.0235789916441859E-3</v>
          </cell>
          <cell r="V9">
            <v>2.9492854929502246E-4</v>
          </cell>
          <cell r="W9">
            <v>4.5159943715755808E-3</v>
          </cell>
          <cell r="X9">
            <v>2.8922452966157315E-4</v>
          </cell>
          <cell r="Y9">
            <v>1.1035264316333984E-3</v>
          </cell>
          <cell r="Z9">
            <v>7.7259646958585974E-3</v>
          </cell>
        </row>
        <row r="10">
          <cell r="A10" t="str">
            <v>Total Operating Revenue</v>
          </cell>
          <cell r="C10" t="str">
            <v>Energy @ meter</v>
          </cell>
          <cell r="F10">
            <v>1.0000000789183161</v>
          </cell>
          <cell r="G10">
            <v>0.35658158526952571</v>
          </cell>
          <cell r="H10">
            <v>0.11909750381699623</v>
          </cell>
          <cell r="I10">
            <v>1.2446636966574373E-2</v>
          </cell>
          <cell r="J10">
            <v>0.16736020197391682</v>
          </cell>
          <cell r="K10">
            <v>2.5959706610417094E-2</v>
          </cell>
          <cell r="L10">
            <v>2.6249742076495438E-2</v>
          </cell>
          <cell r="M10">
            <v>8.6941531053990415E-3</v>
          </cell>
          <cell r="N10">
            <v>4.4068636958885049E-2</v>
          </cell>
          <cell r="O10">
            <v>4.3618784720895989E-2</v>
          </cell>
          <cell r="P10">
            <v>0.14174257161916923</v>
          </cell>
          <cell r="Q10">
            <v>3.3636849634080079E-3</v>
          </cell>
          <cell r="R10">
            <v>1.1643797778943537E-2</v>
          </cell>
          <cell r="S10">
            <v>1.6720107984102547E-2</v>
          </cell>
          <cell r="T10">
            <v>4.5902049445750636E-3</v>
          </cell>
          <cell r="U10">
            <v>3.9980953389523949E-3</v>
          </cell>
          <cell r="V10">
            <v>2.9306056297566071E-4</v>
          </cell>
          <cell r="W10">
            <v>4.4873919773259297E-3</v>
          </cell>
          <cell r="X10">
            <v>2.8739272842311211E-4</v>
          </cell>
          <cell r="Y10">
            <v>1.1197088541816231E-3</v>
          </cell>
          <cell r="Z10">
            <v>7.6771106671533352E-3</v>
          </cell>
        </row>
        <row r="11">
          <cell r="A11">
            <v>3</v>
          </cell>
          <cell r="C11" t="str">
            <v>Monthly Bills</v>
          </cell>
          <cell r="F11">
            <v>0.99999966047993194</v>
          </cell>
          <cell r="G11">
            <v>0.73020377315441987</v>
          </cell>
          <cell r="H11">
            <v>8.5121076251454E-2</v>
          </cell>
          <cell r="I11">
            <v>1.01856020403798E-4</v>
          </cell>
          <cell r="J11">
            <v>5.4554084528274215E-3</v>
          </cell>
          <cell r="K11">
            <v>2.8519685713063441E-5</v>
          </cell>
          <cell r="L11">
            <v>1.0593026121994992E-4</v>
          </cell>
          <cell r="M11">
            <v>8.9633297955342243E-5</v>
          </cell>
          <cell r="N11">
            <v>6.6002701221661107E-4</v>
          </cell>
          <cell r="O11">
            <v>1.01856020403798E-5</v>
          </cell>
          <cell r="P11">
            <v>9.3368018703481504E-5</v>
          </cell>
          <cell r="Q11">
            <v>2.6482565304987481E-5</v>
          </cell>
          <cell r="R11">
            <v>2.0371204080759601E-6</v>
          </cell>
          <cell r="S11">
            <v>2.0371204080759601E-6</v>
          </cell>
          <cell r="T11">
            <v>2.0371204080759601E-6</v>
          </cell>
          <cell r="U11">
            <v>7.6559059176310729E-2</v>
          </cell>
          <cell r="V11">
            <v>2.4038020815296329E-4</v>
          </cell>
          <cell r="W11">
            <v>9.9759823503887846E-2</v>
          </cell>
          <cell r="X11">
            <v>1.4667266938146913E-3</v>
          </cell>
          <cell r="Y11">
            <v>6.1113612242278802E-6</v>
          </cell>
          <cell r="Z11">
            <v>6.5187853058430723E-5</v>
          </cell>
        </row>
        <row r="12">
          <cell r="A12">
            <v>4</v>
          </cell>
          <cell r="C12" t="str">
            <v>Average Customers (Bills/12)</v>
          </cell>
          <cell r="F12">
            <v>0.99999999999999978</v>
          </cell>
          <cell r="G12">
            <v>0.73020377315441987</v>
          </cell>
          <cell r="H12">
            <v>8.5121076251454E-2</v>
          </cell>
          <cell r="I12">
            <v>1.01856020403798E-4</v>
          </cell>
          <cell r="J12">
            <v>5.4554084528274215E-3</v>
          </cell>
          <cell r="K12">
            <v>2.8519685713063441E-5</v>
          </cell>
          <cell r="L12">
            <v>1.0593026121994992E-4</v>
          </cell>
          <cell r="M12">
            <v>8.9633297955342243E-5</v>
          </cell>
          <cell r="N12">
            <v>6.6002701221661107E-4</v>
          </cell>
          <cell r="O12">
            <v>1.01856020403798E-5</v>
          </cell>
          <cell r="P12">
            <v>9.3707538771494164E-5</v>
          </cell>
          <cell r="Q12">
            <v>2.6482565304987481E-5</v>
          </cell>
          <cell r="R12">
            <v>2.0371204080759601E-6</v>
          </cell>
          <cell r="S12">
            <v>2.0371204080759601E-6</v>
          </cell>
          <cell r="T12">
            <v>2.0371204080759601E-6</v>
          </cell>
          <cell r="U12">
            <v>7.6559059176310729E-2</v>
          </cell>
          <cell r="V12">
            <v>2.4038020815296329E-4</v>
          </cell>
          <cell r="W12">
            <v>9.9759823503887846E-2</v>
          </cell>
          <cell r="X12">
            <v>1.4667266938146913E-3</v>
          </cell>
          <cell r="Y12">
            <v>6.1113612242278802E-6</v>
          </cell>
          <cell r="Z12">
            <v>6.5187853058430723E-5</v>
          </cell>
        </row>
        <row r="13">
          <cell r="A13">
            <v>5</v>
          </cell>
          <cell r="C13" t="str">
            <v>Average Customers (Lighting = Lights)</v>
          </cell>
          <cell r="F13">
            <v>0.99999999999999978</v>
          </cell>
          <cell r="G13">
            <v>0.73020377315441987</v>
          </cell>
          <cell r="H13">
            <v>8.5121076251454E-2</v>
          </cell>
          <cell r="I13">
            <v>1.01856020403798E-4</v>
          </cell>
          <cell r="J13">
            <v>5.4554084528274215E-3</v>
          </cell>
          <cell r="K13">
            <v>2.8519685713063441E-5</v>
          </cell>
          <cell r="L13">
            <v>1.0593026121994992E-4</v>
          </cell>
          <cell r="M13">
            <v>8.9633297955342243E-5</v>
          </cell>
          <cell r="N13">
            <v>6.6002701221661107E-4</v>
          </cell>
          <cell r="O13">
            <v>1.01856020403798E-5</v>
          </cell>
          <cell r="P13">
            <v>9.3707538771494164E-5</v>
          </cell>
          <cell r="Q13">
            <v>2.6482565304987481E-5</v>
          </cell>
          <cell r="R13">
            <v>2.0371204080759601E-6</v>
          </cell>
          <cell r="S13">
            <v>2.0371204080759601E-6</v>
          </cell>
          <cell r="T13">
            <v>2.0371204080759601E-6</v>
          </cell>
          <cell r="U13">
            <v>7.6559059176310729E-2</v>
          </cell>
          <cell r="V13">
            <v>2.4038020815296329E-4</v>
          </cell>
          <cell r="W13">
            <v>9.9759823503887846E-2</v>
          </cell>
          <cell r="X13">
            <v>1.4667266938146913E-3</v>
          </cell>
          <cell r="Y13">
            <v>6.1113612242278802E-6</v>
          </cell>
          <cell r="Z13">
            <v>6.5187853058430723E-5</v>
          </cell>
        </row>
        <row r="14">
          <cell r="A14">
            <v>6</v>
          </cell>
          <cell r="B14" t="str">
            <v>Cust05</v>
          </cell>
          <cell r="C14" t="str">
            <v>Weighted Average Customers (Lighting = 9 Lights)</v>
          </cell>
          <cell r="F14">
            <v>0.99999999999999989</v>
          </cell>
          <cell r="G14">
            <v>0.80430685138064273</v>
          </cell>
          <cell r="H14">
            <v>0.10313645767420153</v>
          </cell>
          <cell r="I14">
            <v>1.1219264824014611E-3</v>
          </cell>
          <cell r="J14">
            <v>6.009038239742226E-2</v>
          </cell>
          <cell r="K14">
            <v>6.2827883014481825E-4</v>
          </cell>
          <cell r="L14">
            <v>2.3336070833950393E-3</v>
          </cell>
          <cell r="M14">
            <v>9.8729530451328591E-4</v>
          </cell>
          <cell r="N14">
            <v>7.2700836059614686E-3</v>
          </cell>
          <cell r="O14">
            <v>2.2438529648029224E-4</v>
          </cell>
          <cell r="P14">
            <v>2.0643447276186885E-3</v>
          </cell>
          <cell r="Q14">
            <v>5.8340177084875982E-4</v>
          </cell>
          <cell r="R14">
            <v>4.4877059296058451E-5</v>
          </cell>
          <cell r="S14">
            <v>4.4877059296058451E-5</v>
          </cell>
          <cell r="T14">
            <v>4.4877059296058451E-5</v>
          </cell>
          <cell r="U14">
            <v>7.3082291063631183E-3</v>
          </cell>
          <cell r="V14">
            <v>2.9170088542437989E-5</v>
          </cell>
          <cell r="W14">
            <v>9.5229119826236025E-3</v>
          </cell>
          <cell r="X14">
            <v>1.795082371842338E-4</v>
          </cell>
          <cell r="Y14">
            <v>6.7315588944087673E-6</v>
          </cell>
          <cell r="Z14">
            <v>7.1803294873693514E-5</v>
          </cell>
        </row>
        <row r="15">
          <cell r="A15">
            <v>7</v>
          </cell>
          <cell r="B15" t="str">
            <v>Cust04</v>
          </cell>
          <cell r="C15" t="str">
            <v>Street Lighting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0.41913030856016936</v>
          </cell>
          <cell r="V15">
            <v>0</v>
          </cell>
          <cell r="W15">
            <v>0.58086969143983069</v>
          </cell>
          <cell r="X15">
            <v>0</v>
          </cell>
          <cell r="Y15">
            <v>0</v>
          </cell>
          <cell r="Z15">
            <v>0</v>
          </cell>
        </row>
        <row r="16">
          <cell r="A16">
            <v>8</v>
          </cell>
          <cell r="B16" t="str">
            <v>Cust01</v>
          </cell>
          <cell r="C16" t="str">
            <v>Average Customers</v>
          </cell>
          <cell r="F16">
            <v>0.99999999999999978</v>
          </cell>
          <cell r="G16">
            <v>0.73020377315441987</v>
          </cell>
          <cell r="H16">
            <v>8.5121076251454E-2</v>
          </cell>
          <cell r="I16">
            <v>1.01856020403798E-4</v>
          </cell>
          <cell r="J16">
            <v>5.4554084528274215E-3</v>
          </cell>
          <cell r="K16">
            <v>2.8519685713063441E-5</v>
          </cell>
          <cell r="L16">
            <v>1.0593026121994992E-4</v>
          </cell>
          <cell r="M16">
            <v>8.9633297955342243E-5</v>
          </cell>
          <cell r="N16">
            <v>6.6002701221661107E-4</v>
          </cell>
          <cell r="O16">
            <v>1.01856020403798E-5</v>
          </cell>
          <cell r="P16">
            <v>9.3707538771494164E-5</v>
          </cell>
          <cell r="Q16">
            <v>2.6482565304987481E-5</v>
          </cell>
          <cell r="R16">
            <v>2.0371204080759601E-6</v>
          </cell>
          <cell r="S16">
            <v>2.0371204080759601E-6</v>
          </cell>
          <cell r="T16">
            <v>2.0371204080759601E-6</v>
          </cell>
          <cell r="U16">
            <v>7.6559059176310729E-2</v>
          </cell>
          <cell r="V16">
            <v>2.4038020815296329E-4</v>
          </cell>
          <cell r="W16">
            <v>9.9759823503887846E-2</v>
          </cell>
          <cell r="X16">
            <v>1.4667266938146913E-3</v>
          </cell>
          <cell r="Y16">
            <v>6.1113612242278802E-6</v>
          </cell>
          <cell r="Z16">
            <v>6.5187853058430723E-5</v>
          </cell>
        </row>
        <row r="17">
          <cell r="A17">
            <v>9</v>
          </cell>
          <cell r="B17" t="str">
            <v>Custo6</v>
          </cell>
          <cell r="C17" t="str">
            <v>Average Customers (Lighting = 9 Lights Per Customer)</v>
          </cell>
          <cell r="F17">
            <v>1</v>
          </cell>
          <cell r="G17">
            <v>0.86591714518314877</v>
          </cell>
          <cell r="H17">
            <v>0.10094141122301324</v>
          </cell>
          <cell r="I17">
            <v>1.2078665935504755E-4</v>
          </cell>
          <cell r="J17">
            <v>6.4693334750563465E-3</v>
          </cell>
          <cell r="K17">
            <v>3.3820264619413314E-5</v>
          </cell>
          <cell r="L17">
            <v>1.2561812572924944E-4</v>
          </cell>
          <cell r="M17">
            <v>1.0629226023244184E-4</v>
          </cell>
          <cell r="N17">
            <v>7.8269755262070815E-4</v>
          </cell>
          <cell r="O17">
            <v>1.2078665935504755E-5</v>
          </cell>
          <cell r="P17">
            <v>1.1112372660664375E-4</v>
          </cell>
          <cell r="Q17">
            <v>3.1404531432312361E-5</v>
          </cell>
          <cell r="R17">
            <v>2.4157331871009509E-6</v>
          </cell>
          <cell r="S17">
            <v>2.4157331871009509E-6</v>
          </cell>
          <cell r="T17">
            <v>2.4157331871009509E-6</v>
          </cell>
          <cell r="U17">
            <v>1.0088101789333571E-2</v>
          </cell>
          <cell r="V17">
            <v>2.8505651607791223E-4</v>
          </cell>
          <cell r="W17">
            <v>1.3144004271016274E-2</v>
          </cell>
          <cell r="X17">
            <v>1.7393278947126847E-3</v>
          </cell>
          <cell r="Y17">
            <v>7.2471995613028535E-6</v>
          </cell>
          <cell r="Z17">
            <v>7.7303461987230428E-5</v>
          </cell>
        </row>
        <row r="18">
          <cell r="A18">
            <v>10</v>
          </cell>
          <cell r="B18" t="str">
            <v>Cust07</v>
          </cell>
          <cell r="C18" t="str">
            <v>Average Secondary Customers</v>
          </cell>
          <cell r="F18">
            <v>1.0000000000000002</v>
          </cell>
          <cell r="G18">
            <v>0.86782489958672582</v>
          </cell>
          <cell r="H18">
            <v>0.10116380134755945</v>
          </cell>
          <cell r="I18">
            <v>0</v>
          </cell>
          <cell r="J18">
            <v>6.4835864546790526E-3</v>
          </cell>
          <cell r="K18">
            <v>0</v>
          </cell>
          <cell r="L18">
            <v>1.2589488261512724E-4</v>
          </cell>
          <cell r="M18">
            <v>0</v>
          </cell>
          <cell r="N18">
            <v>7.8442196090963896E-4</v>
          </cell>
          <cell r="O18">
            <v>0</v>
          </cell>
          <cell r="P18">
            <v>0</v>
          </cell>
          <cell r="Q18">
            <v>3.1473720653781809E-5</v>
          </cell>
          <cell r="R18">
            <v>0</v>
          </cell>
          <cell r="S18">
            <v>0</v>
          </cell>
          <cell r="T18">
            <v>0</v>
          </cell>
          <cell r="U18">
            <v>1.011032749616868E-2</v>
          </cell>
          <cell r="V18">
            <v>3.1473720653781809E-5</v>
          </cell>
          <cell r="W18">
            <v>1.3172962621325141E-2</v>
          </cell>
          <cell r="X18">
            <v>1.9368443479250344E-4</v>
          </cell>
          <cell r="Y18">
            <v>0</v>
          </cell>
          <cell r="Z18">
            <v>7.7473773917001375E-5</v>
          </cell>
        </row>
        <row r="19">
          <cell r="A19">
            <v>11</v>
          </cell>
          <cell r="B19" t="str">
            <v>Cust08</v>
          </cell>
          <cell r="C19" t="str">
            <v>Average Primary Customers</v>
          </cell>
          <cell r="F19">
            <v>1.0000000000000002</v>
          </cell>
          <cell r="G19">
            <v>0.86748886140710502</v>
          </cell>
          <cell r="H19">
            <v>0.10112462881440841</v>
          </cell>
          <cell r="I19">
            <v>1.2100589782746011E-4</v>
          </cell>
          <cell r="J19">
            <v>6.4810758876387639E-3</v>
          </cell>
          <cell r="K19">
            <v>3.3881651391688828E-5</v>
          </cell>
          <cell r="L19">
            <v>1.2584613374055852E-4</v>
          </cell>
          <cell r="M19">
            <v>1.064851900881649E-4</v>
          </cell>
          <cell r="N19">
            <v>7.8411821792194155E-4</v>
          </cell>
          <cell r="O19">
            <v>0</v>
          </cell>
          <cell r="P19">
            <v>1.113254260012633E-4</v>
          </cell>
          <cell r="Q19">
            <v>3.146153343513963E-5</v>
          </cell>
          <cell r="R19">
            <v>2.420117956549202E-6</v>
          </cell>
          <cell r="S19">
            <v>2.420117956549202E-6</v>
          </cell>
          <cell r="T19">
            <v>2.420117956549202E-6</v>
          </cell>
          <cell r="U19">
            <v>1.0106412586549469E-2</v>
          </cell>
          <cell r="V19">
            <v>3.146153343513963E-5</v>
          </cell>
          <cell r="W19">
            <v>1.316786180158421E-2</v>
          </cell>
          <cell r="X19">
            <v>1.9360943652393619E-4</v>
          </cell>
          <cell r="Y19">
            <v>7.2603538696476069E-6</v>
          </cell>
          <cell r="Z19">
            <v>7.7443774609574465E-5</v>
          </cell>
        </row>
        <row r="20">
          <cell r="A20">
            <v>12</v>
          </cell>
          <cell r="C20" t="str">
            <v>Year End Customers</v>
          </cell>
          <cell r="F20">
            <v>0.99999999999999978</v>
          </cell>
          <cell r="G20">
            <v>0.73020377315441987</v>
          </cell>
          <cell r="H20">
            <v>8.5121076251454E-2</v>
          </cell>
          <cell r="I20">
            <v>1.01856020403798E-4</v>
          </cell>
          <cell r="J20">
            <v>5.4554084528274215E-3</v>
          </cell>
          <cell r="K20">
            <v>2.8519685713063441E-5</v>
          </cell>
          <cell r="L20">
            <v>1.0593026121994992E-4</v>
          </cell>
          <cell r="M20">
            <v>8.9633297955342243E-5</v>
          </cell>
          <cell r="N20">
            <v>6.6002701221661107E-4</v>
          </cell>
          <cell r="O20">
            <v>1.01856020403798E-5</v>
          </cell>
          <cell r="P20">
            <v>9.3707538771494164E-5</v>
          </cell>
          <cell r="Q20">
            <v>2.6482565304987481E-5</v>
          </cell>
          <cell r="R20">
            <v>2.0371204080759601E-6</v>
          </cell>
          <cell r="S20">
            <v>2.0371204080759601E-6</v>
          </cell>
          <cell r="T20">
            <v>2.0371204080759601E-6</v>
          </cell>
          <cell r="U20">
            <v>7.6559059176310729E-2</v>
          </cell>
          <cell r="V20">
            <v>2.4038020815296329E-4</v>
          </cell>
          <cell r="W20">
            <v>9.9759823503887846E-2</v>
          </cell>
          <cell r="X20">
            <v>1.4667266938146913E-3</v>
          </cell>
          <cell r="Y20">
            <v>6.1113612242278802E-6</v>
          </cell>
          <cell r="Z20">
            <v>6.5187853058430723E-5</v>
          </cell>
        </row>
        <row r="21">
          <cell r="A21">
            <v>13</v>
          </cell>
          <cell r="C21" t="str">
            <v>Year End Customers (Lighting = Lights)</v>
          </cell>
          <cell r="F21">
            <v>0.99999999999999978</v>
          </cell>
          <cell r="G21">
            <v>0.73020377315441987</v>
          </cell>
          <cell r="H21">
            <v>8.5121076251454E-2</v>
          </cell>
          <cell r="I21">
            <v>1.01856020403798E-4</v>
          </cell>
          <cell r="J21">
            <v>5.4554084528274215E-3</v>
          </cell>
          <cell r="K21">
            <v>2.8519685713063441E-5</v>
          </cell>
          <cell r="L21">
            <v>1.0593026121994992E-4</v>
          </cell>
          <cell r="M21">
            <v>8.9633297955342243E-5</v>
          </cell>
          <cell r="N21">
            <v>6.6002701221661107E-4</v>
          </cell>
          <cell r="O21">
            <v>1.01856020403798E-5</v>
          </cell>
          <cell r="P21">
            <v>9.3707538771494164E-5</v>
          </cell>
          <cell r="Q21">
            <v>2.6482565304987481E-5</v>
          </cell>
          <cell r="R21">
            <v>2.0371204080759601E-6</v>
          </cell>
          <cell r="S21">
            <v>2.0371204080759601E-6</v>
          </cell>
          <cell r="T21">
            <v>2.0371204080759601E-6</v>
          </cell>
          <cell r="U21">
            <v>7.6559059176310729E-2</v>
          </cell>
          <cell r="V21">
            <v>2.4038020815296329E-4</v>
          </cell>
          <cell r="W21">
            <v>9.9759823503887846E-2</v>
          </cell>
          <cell r="X21">
            <v>1.4667266938146913E-3</v>
          </cell>
          <cell r="Y21">
            <v>6.1113612242278802E-6</v>
          </cell>
          <cell r="Z21">
            <v>6.5187853058430723E-5</v>
          </cell>
        </row>
        <row r="22">
          <cell r="A22">
            <v>14</v>
          </cell>
          <cell r="B22" t="str">
            <v>YECust05</v>
          </cell>
          <cell r="C22" t="str">
            <v>Weighted Year End Customers (Lighting =9 Lights Per Customer)</v>
          </cell>
          <cell r="F22">
            <v>1</v>
          </cell>
          <cell r="G22">
            <v>0.80310848324210726</v>
          </cell>
          <cell r="H22">
            <v>0.10298279064452744</v>
          </cell>
          <cell r="I22">
            <v>1.1202548803903865E-3</v>
          </cell>
          <cell r="J22">
            <v>6.0000851393709094E-2</v>
          </cell>
          <cell r="K22">
            <v>6.2734273301861643E-4</v>
          </cell>
          <cell r="L22">
            <v>2.3301301512120036E-3</v>
          </cell>
          <cell r="M22">
            <v>9.8582429474354007E-4</v>
          </cell>
          <cell r="N22">
            <v>7.2592516249297039E-3</v>
          </cell>
          <cell r="O22">
            <v>2.2405097607807728E-4</v>
          </cell>
          <cell r="P22">
            <v>2.0612689799183112E-3</v>
          </cell>
          <cell r="Q22">
            <v>5.8253253780300089E-4</v>
          </cell>
          <cell r="R22">
            <v>4.4810195215615455E-5</v>
          </cell>
          <cell r="S22">
            <v>4.4810195215615455E-5</v>
          </cell>
          <cell r="T22">
            <v>4.4810195215615455E-5</v>
          </cell>
          <cell r="U22">
            <v>7.2973402908629772E-3</v>
          </cell>
          <cell r="V22">
            <v>2.9126626890150046E-5</v>
          </cell>
          <cell r="W22">
            <v>9.5087234247536005E-3</v>
          </cell>
          <cell r="X22">
            <v>1.7924078086246182E-4</v>
          </cell>
          <cell r="Y22">
            <v>1.3443058564684637E-4</v>
          </cell>
          <cell r="Z22">
            <v>1.4339262468996946E-3</v>
          </cell>
        </row>
        <row r="23">
          <cell r="A23">
            <v>15</v>
          </cell>
          <cell r="B23" t="str">
            <v>YECust04</v>
          </cell>
          <cell r="C23" t="str">
            <v>Street Lighting (Plant-In-Service balance)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0.41913030463575884</v>
          </cell>
          <cell r="V23">
            <v>0</v>
          </cell>
          <cell r="W23">
            <v>0.58086969536424116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16</v>
          </cell>
          <cell r="B24" t="str">
            <v>YECust01</v>
          </cell>
          <cell r="C24" t="str">
            <v>Year End Customers</v>
          </cell>
          <cell r="F24">
            <v>0.99999999999999978</v>
          </cell>
          <cell r="G24">
            <v>0.73020377315441987</v>
          </cell>
          <cell r="H24">
            <v>8.5121076251454E-2</v>
          </cell>
          <cell r="I24">
            <v>1.01856020403798E-4</v>
          </cell>
          <cell r="J24">
            <v>5.4554084528274215E-3</v>
          </cell>
          <cell r="K24">
            <v>2.8519685713063441E-5</v>
          </cell>
          <cell r="L24">
            <v>1.0593026121994992E-4</v>
          </cell>
          <cell r="M24">
            <v>8.9633297955342243E-5</v>
          </cell>
          <cell r="N24">
            <v>6.6002701221661107E-4</v>
          </cell>
          <cell r="O24">
            <v>1.01856020403798E-5</v>
          </cell>
          <cell r="P24">
            <v>9.3707538771494164E-5</v>
          </cell>
          <cell r="Q24">
            <v>2.6482565304987481E-5</v>
          </cell>
          <cell r="R24">
            <v>2.0371204080759601E-6</v>
          </cell>
          <cell r="S24">
            <v>2.0371204080759601E-6</v>
          </cell>
          <cell r="T24">
            <v>2.0371204080759601E-6</v>
          </cell>
          <cell r="U24">
            <v>7.6559059176310729E-2</v>
          </cell>
          <cell r="V24">
            <v>2.4038020815296329E-4</v>
          </cell>
          <cell r="W24">
            <v>9.9759823503887846E-2</v>
          </cell>
          <cell r="X24">
            <v>1.4667266938146913E-3</v>
          </cell>
          <cell r="Y24">
            <v>6.1113612242278802E-6</v>
          </cell>
          <cell r="Z24">
            <v>6.5187853058430723E-5</v>
          </cell>
        </row>
        <row r="25">
          <cell r="A25">
            <v>17</v>
          </cell>
          <cell r="B25" t="str">
            <v>YECust06</v>
          </cell>
          <cell r="C25" t="str">
            <v>Year End Customers (Lighting = 9 Lights per Customer)</v>
          </cell>
          <cell r="F25">
            <v>1</v>
          </cell>
          <cell r="G25">
            <v>0.86747836440727188</v>
          </cell>
          <cell r="H25">
            <v>0.10112340516156512</v>
          </cell>
          <cell r="I25">
            <v>1.210044336024472E-4</v>
          </cell>
          <cell r="J25">
            <v>6.4809974637470716E-3</v>
          </cell>
          <cell r="K25">
            <v>3.3881241408685214E-5</v>
          </cell>
          <cell r="L25">
            <v>1.2584461094654507E-4</v>
          </cell>
          <cell r="M25">
            <v>1.0648390157015352E-4</v>
          </cell>
          <cell r="N25">
            <v>7.8410872974385784E-4</v>
          </cell>
          <cell r="O25">
            <v>1.210044336024472E-5</v>
          </cell>
          <cell r="P25">
            <v>1.1132407891425142E-4</v>
          </cell>
          <cell r="Q25">
            <v>3.1461152736636268E-5</v>
          </cell>
          <cell r="R25">
            <v>2.420088672048944E-6</v>
          </cell>
          <cell r="S25">
            <v>2.420088672048944E-6</v>
          </cell>
          <cell r="T25">
            <v>2.420088672048944E-6</v>
          </cell>
          <cell r="U25">
            <v>1.010629029447639E-2</v>
          </cell>
          <cell r="V25">
            <v>3.1461152736636268E-5</v>
          </cell>
          <cell r="W25">
            <v>1.3167702464618304E-2</v>
          </cell>
          <cell r="X25">
            <v>1.9360709376391551E-4</v>
          </cell>
          <cell r="Y25">
            <v>7.2602660161468316E-6</v>
          </cell>
          <cell r="Z25">
            <v>7.7442837505566208E-5</v>
          </cell>
        </row>
        <row r="26">
          <cell r="A26">
            <v>18</v>
          </cell>
          <cell r="B26" t="str">
            <v>YECust07</v>
          </cell>
          <cell r="C26" t="str">
            <v>Year End Secondary Customers</v>
          </cell>
          <cell r="F26">
            <v>1.0000000000000002</v>
          </cell>
          <cell r="G26">
            <v>0.86782489958672582</v>
          </cell>
          <cell r="H26">
            <v>0.10116380134755945</v>
          </cell>
          <cell r="I26">
            <v>0</v>
          </cell>
          <cell r="J26">
            <v>6.4835864546790526E-3</v>
          </cell>
          <cell r="K26">
            <v>0</v>
          </cell>
          <cell r="L26">
            <v>1.2589488261512724E-4</v>
          </cell>
          <cell r="M26">
            <v>0</v>
          </cell>
          <cell r="N26">
            <v>7.8442196090963896E-4</v>
          </cell>
          <cell r="O26">
            <v>0</v>
          </cell>
          <cell r="P26">
            <v>0</v>
          </cell>
          <cell r="Q26">
            <v>3.1473720653781809E-5</v>
          </cell>
          <cell r="R26">
            <v>0</v>
          </cell>
          <cell r="S26">
            <v>0</v>
          </cell>
          <cell r="T26">
            <v>0</v>
          </cell>
          <cell r="U26">
            <v>1.011032749616868E-2</v>
          </cell>
          <cell r="V26">
            <v>3.1473720653781809E-5</v>
          </cell>
          <cell r="W26">
            <v>1.3172962621325141E-2</v>
          </cell>
          <cell r="X26">
            <v>1.9368443479250344E-4</v>
          </cell>
          <cell r="Y26">
            <v>0</v>
          </cell>
          <cell r="Z26">
            <v>7.7473773917001375E-5</v>
          </cell>
        </row>
        <row r="27">
          <cell r="A27">
            <v>19</v>
          </cell>
          <cell r="B27" t="str">
            <v>YECust08</v>
          </cell>
          <cell r="C27" t="str">
            <v>Year End Primary Customers</v>
          </cell>
          <cell r="F27">
            <v>1</v>
          </cell>
          <cell r="G27">
            <v>0.86747836440727188</v>
          </cell>
          <cell r="H27">
            <v>0.10112340516156512</v>
          </cell>
          <cell r="I27">
            <v>1.210044336024472E-4</v>
          </cell>
          <cell r="J27">
            <v>6.4809974637470716E-3</v>
          </cell>
          <cell r="K27">
            <v>3.3881241408685214E-5</v>
          </cell>
          <cell r="L27">
            <v>1.2584461094654507E-4</v>
          </cell>
          <cell r="M27">
            <v>1.0648390157015352E-4</v>
          </cell>
          <cell r="N27">
            <v>7.8410872974385784E-4</v>
          </cell>
          <cell r="O27">
            <v>1.210044336024472E-5</v>
          </cell>
          <cell r="P27">
            <v>1.1132407891425142E-4</v>
          </cell>
          <cell r="Q27">
            <v>3.1461152736636268E-5</v>
          </cell>
          <cell r="R27">
            <v>2.420088672048944E-6</v>
          </cell>
          <cell r="S27">
            <v>2.420088672048944E-6</v>
          </cell>
          <cell r="T27">
            <v>2.420088672048944E-6</v>
          </cell>
          <cell r="U27">
            <v>1.010629029447639E-2</v>
          </cell>
          <cell r="V27">
            <v>3.1461152736636268E-5</v>
          </cell>
          <cell r="W27">
            <v>1.3167702464618304E-2</v>
          </cell>
          <cell r="X27">
            <v>1.9360709376391551E-4</v>
          </cell>
          <cell r="Y27">
            <v>7.2602660161468316E-6</v>
          </cell>
          <cell r="Z27">
            <v>7.7442837505566208E-5</v>
          </cell>
        </row>
        <row r="28">
          <cell r="A28">
            <v>20</v>
          </cell>
          <cell r="B28" t="str">
            <v>NCP</v>
          </cell>
          <cell r="C28" t="str">
            <v>Maximum Class Non-Coincident Peak Demands</v>
          </cell>
          <cell r="F28">
            <v>1</v>
          </cell>
          <cell r="G28">
            <v>0.47285433934431376</v>
          </cell>
          <cell r="H28">
            <v>0.12564870734708034</v>
          </cell>
          <cell r="I28">
            <v>1.0301980931963698E-2</v>
          </cell>
          <cell r="J28">
            <v>0.14003196805490967</v>
          </cell>
          <cell r="K28">
            <v>2.0344934839675106E-2</v>
          </cell>
          <cell r="L28">
            <v>2.0316229106870091E-2</v>
          </cell>
          <cell r="M28">
            <v>7.1575211890522418E-3</v>
          </cell>
          <cell r="N28">
            <v>3.5891622012366432E-2</v>
          </cell>
          <cell r="O28">
            <v>2.734710735707669E-2</v>
          </cell>
          <cell r="P28">
            <v>9.6369873029478081E-2</v>
          </cell>
          <cell r="Q28">
            <v>2.3943958304416531E-3</v>
          </cell>
          <cell r="R28">
            <v>7.2557961095964614E-3</v>
          </cell>
          <cell r="S28">
            <v>1.4163408565993298E-2</v>
          </cell>
          <cell r="T28">
            <v>4.3592188123188795E-3</v>
          </cell>
          <cell r="U28">
            <v>3.971184847695825E-3</v>
          </cell>
          <cell r="V28">
            <v>2.9009675858242311E-4</v>
          </cell>
          <cell r="W28">
            <v>4.4571560183595113E-3</v>
          </cell>
          <cell r="X28">
            <v>1.4015151898917995E-4</v>
          </cell>
          <cell r="Y28">
            <v>8.7400513528674152E-4</v>
          </cell>
          <cell r="Z28">
            <v>5.8303031899498868E-3</v>
          </cell>
        </row>
        <row r="29">
          <cell r="A29">
            <v>21</v>
          </cell>
          <cell r="B29" t="str">
            <v>C01</v>
          </cell>
          <cell r="C29" t="str">
            <v>Primary Distribution Plant -- Average Number of Customers</v>
          </cell>
          <cell r="F29">
            <v>0.99999999999999978</v>
          </cell>
          <cell r="G29">
            <v>0.86748862813768202</v>
          </cell>
          <cell r="H29">
            <v>0.10112460162180127</v>
          </cell>
          <cell r="I29">
            <v>1.2100586528874151E-4</v>
          </cell>
          <cell r="J29">
            <v>6.4810741448649949E-3</v>
          </cell>
          <cell r="K29">
            <v>3.3881642280847624E-5</v>
          </cell>
          <cell r="L29">
            <v>1.2584609990029115E-4</v>
          </cell>
          <cell r="M29">
            <v>1.0648516145409252E-4</v>
          </cell>
          <cell r="N29">
            <v>7.8411800707104491E-4</v>
          </cell>
          <cell r="O29">
            <v>0</v>
          </cell>
          <cell r="P29">
            <v>1.1132539606564218E-4</v>
          </cell>
          <cell r="Q29">
            <v>3.1461524975072788E-5</v>
          </cell>
          <cell r="R29">
            <v>2.4201173057748301E-6</v>
          </cell>
          <cell r="S29">
            <v>2.4201173057748301E-6</v>
          </cell>
          <cell r="T29">
            <v>2.4201173057748301E-6</v>
          </cell>
          <cell r="U29">
            <v>1.0105872065069962E-2</v>
          </cell>
          <cell r="V29">
            <v>3.1730426897936661E-5</v>
          </cell>
          <cell r="W29">
            <v>1.3168396064566578E-2</v>
          </cell>
          <cell r="X29">
            <v>1.9360938446198641E-4</v>
          </cell>
          <cell r="Y29">
            <v>7.2603519173244898E-6</v>
          </cell>
          <cell r="Z29">
            <v>7.7443753784794562E-5</v>
          </cell>
        </row>
        <row r="30">
          <cell r="A30">
            <v>22</v>
          </cell>
          <cell r="B30" t="str">
            <v>C02</v>
          </cell>
          <cell r="C30" t="str">
            <v>Customer Services -- Weighted cost of Services</v>
          </cell>
          <cell r="F30">
            <v>1</v>
          </cell>
          <cell r="G30">
            <v>0.73202800000000001</v>
          </cell>
          <cell r="H30">
            <v>0.115774</v>
          </cell>
          <cell r="I30">
            <v>0</v>
          </cell>
          <cell r="J30">
            <v>0.126691</v>
          </cell>
          <cell r="K30">
            <v>0</v>
          </cell>
          <cell r="L30">
            <v>2.447E-3</v>
          </cell>
          <cell r="M30">
            <v>0</v>
          </cell>
          <cell r="N30">
            <v>2.0875999999999999E-2</v>
          </cell>
          <cell r="O30">
            <v>0</v>
          </cell>
          <cell r="P30">
            <v>0</v>
          </cell>
          <cell r="Q30">
            <v>7.2999999999999996E-4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2.3800000000000001E-4</v>
          </cell>
          <cell r="W30">
            <v>0</v>
          </cell>
          <cell r="X30">
            <v>1.1329999999999999E-3</v>
          </cell>
          <cell r="Y30">
            <v>0</v>
          </cell>
          <cell r="Z30">
            <v>8.2999999999999998E-5</v>
          </cell>
        </row>
        <row r="31">
          <cell r="A31">
            <v>23</v>
          </cell>
          <cell r="B31" t="str">
            <v>C03</v>
          </cell>
          <cell r="C31" t="str">
            <v>Meter Costs -- Weighted Cost of Meters</v>
          </cell>
          <cell r="F31">
            <v>1</v>
          </cell>
          <cell r="G31">
            <v>0.68101428419940702</v>
          </cell>
          <cell r="H31">
            <v>0.27577132602493393</v>
          </cell>
          <cell r="I31">
            <v>3.7299667316550604E-4</v>
          </cell>
          <cell r="J31">
            <v>2.0818460219019352E-2</v>
          </cell>
          <cell r="K31">
            <v>2.2319606805035015E-3</v>
          </cell>
          <cell r="L31">
            <v>6.0091808302527338E-4</v>
          </cell>
          <cell r="M31">
            <v>1.0430065232010892E-3</v>
          </cell>
          <cell r="N31">
            <v>7.6802361682217811E-3</v>
          </cell>
          <cell r="O31">
            <v>3.0524254137509292E-4</v>
          </cell>
          <cell r="P31">
            <v>2.8083069861198056E-3</v>
          </cell>
          <cell r="Q31">
            <v>7.9365387079645714E-4</v>
          </cell>
          <cell r="R31">
            <v>3.7453786157103902E-5</v>
          </cell>
          <cell r="S31">
            <v>6.5893074093165713E-5</v>
          </cell>
          <cell r="T31">
            <v>7.4926958331887459E-5</v>
          </cell>
          <cell r="U31">
            <v>0</v>
          </cell>
          <cell r="V31">
            <v>8.5911075949183049E-4</v>
          </cell>
          <cell r="W31">
            <v>0</v>
          </cell>
          <cell r="X31">
            <v>5.2424541380133253E-3</v>
          </cell>
          <cell r="Y31">
            <v>2.3321379268631467E-5</v>
          </cell>
          <cell r="Z31">
            <v>2.5644793487538764E-4</v>
          </cell>
        </row>
        <row r="32">
          <cell r="A32">
            <v>24</v>
          </cell>
          <cell r="B32" t="str">
            <v>C04</v>
          </cell>
          <cell r="C32" t="str">
            <v>Lighting Systems -- Lighting Customers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0.41913030856016936</v>
          </cell>
          <cell r="V32">
            <v>0</v>
          </cell>
          <cell r="W32">
            <v>0.58086969143983069</v>
          </cell>
          <cell r="X32">
            <v>0</v>
          </cell>
          <cell r="Y32">
            <v>0</v>
          </cell>
          <cell r="Z32">
            <v>0</v>
          </cell>
        </row>
        <row r="33">
          <cell r="A33">
            <v>25</v>
          </cell>
          <cell r="B33" t="str">
            <v>C05</v>
          </cell>
          <cell r="C33" t="str">
            <v>Meter Reading and Billing -- Weighted Cost</v>
          </cell>
          <cell r="F33">
            <v>0.99999999999999989</v>
          </cell>
          <cell r="G33">
            <v>0.80430708399245698</v>
          </cell>
          <cell r="H33">
            <v>0.10313536557526259</v>
          </cell>
          <cell r="I33">
            <v>1.1219268068713498E-3</v>
          </cell>
          <cell r="J33">
            <v>6.00903997760295E-2</v>
          </cell>
          <cell r="K33">
            <v>6.2827901184795592E-4</v>
          </cell>
          <cell r="L33">
            <v>2.3336077582924077E-3</v>
          </cell>
          <cell r="M33">
            <v>9.8729559004678792E-4</v>
          </cell>
          <cell r="N33">
            <v>7.2700857085263469E-3</v>
          </cell>
          <cell r="O33">
            <v>2.2438536137426999E-4</v>
          </cell>
          <cell r="P33">
            <v>2.0643453246432836E-3</v>
          </cell>
          <cell r="Q33">
            <v>5.8340193957310193E-4</v>
          </cell>
          <cell r="R33">
            <v>4.4877072274853993E-5</v>
          </cell>
          <cell r="S33">
            <v>4.4877072274853993E-5</v>
          </cell>
          <cell r="T33">
            <v>4.4877072274853993E-5</v>
          </cell>
          <cell r="U33">
            <v>7.3084705643454394E-3</v>
          </cell>
          <cell r="V33">
            <v>2.9419414046848728E-5</v>
          </cell>
          <cell r="W33">
            <v>9.5232587942781256E-3</v>
          </cell>
          <cell r="X33">
            <v>1.7950828909941597E-4</v>
          </cell>
          <cell r="Y33">
            <v>6.731560841228099E-6</v>
          </cell>
          <cell r="Z33">
            <v>7.1803315639766389E-5</v>
          </cell>
        </row>
        <row r="34">
          <cell r="A34">
            <v>26</v>
          </cell>
          <cell r="B34" t="str">
            <v>C06</v>
          </cell>
          <cell r="C34" t="str">
            <v>Marketing/Economic Development</v>
          </cell>
          <cell r="F34">
            <v>0.99999999999999989</v>
          </cell>
          <cell r="G34">
            <v>0.86591714518314877</v>
          </cell>
          <cell r="H34">
            <v>0.10094141122301324</v>
          </cell>
          <cell r="I34">
            <v>1.2078665935504755E-4</v>
          </cell>
          <cell r="J34">
            <v>6.4693334750563465E-3</v>
          </cell>
          <cell r="K34">
            <v>3.3820264619413314E-5</v>
          </cell>
          <cell r="L34">
            <v>1.2561812572924944E-4</v>
          </cell>
          <cell r="M34">
            <v>1.0629226023244184E-4</v>
          </cell>
          <cell r="N34">
            <v>7.8269755262070815E-4</v>
          </cell>
          <cell r="O34">
            <v>1.2078665935504755E-5</v>
          </cell>
          <cell r="P34">
            <v>1.1112372660664375E-4</v>
          </cell>
          <cell r="Q34">
            <v>3.1404531432312361E-5</v>
          </cell>
          <cell r="R34">
            <v>2.4157331871009509E-6</v>
          </cell>
          <cell r="S34">
            <v>2.4157331871009509E-6</v>
          </cell>
          <cell r="T34">
            <v>2.4157331871009509E-6</v>
          </cell>
          <cell r="U34">
            <v>1.0087564959736436E-2</v>
          </cell>
          <cell r="V34">
            <v>2.8505651607791223E-4</v>
          </cell>
          <cell r="W34">
            <v>1.3144541100613409E-2</v>
          </cell>
          <cell r="X34">
            <v>1.7393278947126847E-3</v>
          </cell>
          <cell r="Y34">
            <v>7.2471995613028535E-6</v>
          </cell>
          <cell r="Z34">
            <v>7.7303461987230428E-5</v>
          </cell>
        </row>
        <row r="35">
          <cell r="A35">
            <v>27</v>
          </cell>
          <cell r="B35" t="str">
            <v>R01</v>
          </cell>
          <cell r="C35" t="str">
            <v>Rev</v>
          </cell>
          <cell r="F35">
            <v>1</v>
          </cell>
          <cell r="G35">
            <v>0.40244138729130924</v>
          </cell>
          <cell r="H35">
            <v>0.14586167224784749</v>
          </cell>
          <cell r="I35">
            <v>1.0663826627866113E-2</v>
          </cell>
          <cell r="J35">
            <v>0.16303012878346479</v>
          </cell>
          <cell r="K35">
            <v>2.0740727580174544E-2</v>
          </cell>
          <cell r="L35">
            <v>2.3118781838195112E-2</v>
          </cell>
          <cell r="M35">
            <v>7.6556938978819536E-3</v>
          </cell>
          <cell r="N35">
            <v>4.1222382128651487E-2</v>
          </cell>
          <cell r="O35">
            <v>2.9543509975353623E-2</v>
          </cell>
          <cell r="P35">
            <v>0.10413712415376643</v>
          </cell>
          <cell r="Q35">
            <v>3.0111963185337968E-3</v>
          </cell>
          <cell r="R35">
            <v>8.3220858841214097E-3</v>
          </cell>
          <cell r="S35">
            <v>1.1829744924016401E-2</v>
          </cell>
          <cell r="T35">
            <v>3.1694808730887707E-3</v>
          </cell>
          <cell r="U35">
            <v>7.3654483403860103E-3</v>
          </cell>
          <cell r="V35">
            <v>2.2044901836507219E-4</v>
          </cell>
          <cell r="W35">
            <v>1.0373549051259073E-2</v>
          </cell>
          <cell r="X35">
            <v>3.0857713898045918E-4</v>
          </cell>
          <cell r="Y35">
            <v>8.2131325336493738E-4</v>
          </cell>
          <cell r="Z35">
            <v>6.1629206733733307E-3</v>
          </cell>
        </row>
        <row r="36">
          <cell r="A36">
            <v>28</v>
          </cell>
          <cell r="B36" t="str">
            <v>NCPP</v>
          </cell>
          <cell r="C36" t="str">
            <v>Maximum Class Demands (Primary)</v>
          </cell>
          <cell r="F36">
            <v>0.99999999999999989</v>
          </cell>
          <cell r="G36">
            <v>0.48614911128209259</v>
          </cell>
          <cell r="H36">
            <v>0.12918144622555297</v>
          </cell>
          <cell r="I36">
            <v>1.0591631413310074E-2</v>
          </cell>
          <cell r="J36">
            <v>0.14396910667114798</v>
          </cell>
          <cell r="K36">
            <v>2.0916952998919484E-2</v>
          </cell>
          <cell r="L36">
            <v>2.0887440175771429E-2</v>
          </cell>
          <cell r="M36">
            <v>7.3587620447039415E-3</v>
          </cell>
          <cell r="N36">
            <v>3.6900750806220885E-2</v>
          </cell>
          <cell r="O36">
            <v>0</v>
          </cell>
          <cell r="P36">
            <v>9.907940824359121E-2</v>
          </cell>
          <cell r="Q36">
            <v>2.461716660231714E-3</v>
          </cell>
          <cell r="R36">
            <v>7.4598000627755113E-3</v>
          </cell>
          <cell r="S36">
            <v>1.4561626941249343E-2</v>
          </cell>
          <cell r="T36">
            <v>4.4817826022949172E-3</v>
          </cell>
          <cell r="U36">
            <v>4.0828386752700596E-3</v>
          </cell>
          <cell r="V36">
            <v>2.9825311863738253E-4</v>
          </cell>
          <cell r="W36">
            <v>4.5824734106823918E-3</v>
          </cell>
          <cell r="X36">
            <v>1.4409201889931754E-4</v>
          </cell>
          <cell r="Y36">
            <v>8.9857866243718977E-4</v>
          </cell>
          <cell r="Z36">
            <v>5.9942279862116093E-3</v>
          </cell>
        </row>
        <row r="37">
          <cell r="A37">
            <v>29</v>
          </cell>
          <cell r="B37" t="str">
            <v>SICD</v>
          </cell>
          <cell r="C37" t="str">
            <v>Sum of the Individual Customer Demands (Secondary)</v>
          </cell>
          <cell r="F37">
            <v>0.99999999999999989</v>
          </cell>
          <cell r="G37">
            <v>0.69161730817540601</v>
          </cell>
          <cell r="H37">
            <v>0.15538757946042525</v>
          </cell>
          <cell r="I37">
            <v>0</v>
          </cell>
          <cell r="J37">
            <v>0.10255187426307391</v>
          </cell>
          <cell r="K37">
            <v>0</v>
          </cell>
          <cell r="L37">
            <v>1.3604725028389369E-2</v>
          </cell>
          <cell r="M37">
            <v>0</v>
          </cell>
          <cell r="N37">
            <v>2.5389894953584506E-2</v>
          </cell>
          <cell r="O37">
            <v>0</v>
          </cell>
          <cell r="P37">
            <v>0</v>
          </cell>
          <cell r="Q37">
            <v>1.9975573325100469E-3</v>
          </cell>
          <cell r="R37">
            <v>0</v>
          </cell>
          <cell r="S37">
            <v>0</v>
          </cell>
          <cell r="T37">
            <v>0</v>
          </cell>
          <cell r="U37">
            <v>2.4596101228257215E-3</v>
          </cell>
          <cell r="V37">
            <v>1.7967557577236966E-4</v>
          </cell>
          <cell r="W37">
            <v>2.760603316698178E-3</v>
          </cell>
          <cell r="X37">
            <v>8.6804847433682666E-5</v>
          </cell>
          <cell r="Y37">
            <v>0</v>
          </cell>
          <cell r="Z37">
            <v>3.964366923880934E-3</v>
          </cell>
        </row>
        <row r="38">
          <cell r="A38">
            <v>30</v>
          </cell>
          <cell r="B38" t="str">
            <v>SCP</v>
          </cell>
          <cell r="C38" t="str">
            <v>Summer Peak Period Demand Allocator</v>
          </cell>
          <cell r="F38">
            <v>1.0000000000000002</v>
          </cell>
          <cell r="G38">
            <v>0.46728430956046002</v>
          </cell>
          <cell r="H38">
            <v>0.13216933794296495</v>
          </cell>
          <cell r="I38">
            <v>1.0733096287167766E-2</v>
          </cell>
          <cell r="J38">
            <v>0.15240019499801011</v>
          </cell>
          <cell r="K38">
            <v>2.1709753593084507E-2</v>
          </cell>
          <cell r="L38">
            <v>2.2165917645044688E-2</v>
          </cell>
          <cell r="M38">
            <v>6.6783461572747721E-3</v>
          </cell>
          <cell r="N38">
            <v>3.6956374976548391E-2</v>
          </cell>
          <cell r="O38">
            <v>2.5676851595250075E-2</v>
          </cell>
          <cell r="P38">
            <v>8.6446631230341214E-2</v>
          </cell>
          <cell r="Q38">
            <v>2.3878677519616359E-3</v>
          </cell>
          <cell r="R38">
            <v>8.0136424009521635E-3</v>
          </cell>
          <cell r="S38">
            <v>1.5113091759096146E-2</v>
          </cell>
          <cell r="T38">
            <v>4.814526232789878E-3</v>
          </cell>
          <cell r="U38">
            <v>0</v>
          </cell>
          <cell r="V38">
            <v>0</v>
          </cell>
          <cell r="W38">
            <v>0</v>
          </cell>
          <cell r="X38">
            <v>1.5478992768885955E-4</v>
          </cell>
          <cell r="Y38">
            <v>9.0374938503640177E-4</v>
          </cell>
          <cell r="Z38">
            <v>6.3915185563284274E-3</v>
          </cell>
        </row>
        <row r="39">
          <cell r="A39">
            <v>31</v>
          </cell>
          <cell r="B39" t="str">
            <v>WCP</v>
          </cell>
          <cell r="C39" t="str">
            <v>Winter Peak Period Demand Allocator</v>
          </cell>
          <cell r="F39">
            <v>1.0000000000000002</v>
          </cell>
          <cell r="G39">
            <v>0.43916168793830845</v>
          </cell>
          <cell r="H39">
            <v>0.12847443087125865</v>
          </cell>
          <cell r="I39">
            <v>1.021950669975933E-2</v>
          </cell>
          <cell r="J39">
            <v>0.18086450820698938</v>
          </cell>
          <cell r="K39">
            <v>1.9744049761167115E-2</v>
          </cell>
          <cell r="L39">
            <v>2.1577071688819185E-2</v>
          </cell>
          <cell r="M39">
            <v>6.7986920518735023E-3</v>
          </cell>
          <cell r="N39">
            <v>4.3858845359966821E-2</v>
          </cell>
          <cell r="O39">
            <v>2.7490459742792628E-2</v>
          </cell>
          <cell r="P39">
            <v>9.9586961419779726E-2</v>
          </cell>
          <cell r="Q39">
            <v>2.6492722137159263E-3</v>
          </cell>
          <cell r="R39">
            <v>0</v>
          </cell>
          <cell r="S39">
            <v>1.1539937612627268E-2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1.8370057956426222E-4</v>
          </cell>
          <cell r="Y39">
            <v>9.7516235368691495E-4</v>
          </cell>
          <cell r="Z39">
            <v>6.8757134996908073E-3</v>
          </cell>
        </row>
        <row r="40">
          <cell r="A40">
            <v>32</v>
          </cell>
          <cell r="B40" t="str">
            <v>BDEM</v>
          </cell>
          <cell r="C40" t="str">
            <v>Base Demand Allocator</v>
          </cell>
          <cell r="F40">
            <v>0.99999999999999978</v>
          </cell>
          <cell r="G40">
            <v>0.35885429316023176</v>
          </cell>
          <cell r="H40">
            <v>0.11985681937651751</v>
          </cell>
          <cell r="I40">
            <v>1.226645264637358E-2</v>
          </cell>
          <cell r="J40">
            <v>0.16842707522547085</v>
          </cell>
          <cell r="K40">
            <v>2.5584240704748226E-2</v>
          </cell>
          <cell r="L40">
            <v>2.6416929773282073E-2</v>
          </cell>
          <cell r="M40">
            <v>8.5684490707857719E-3</v>
          </cell>
          <cell r="N40">
            <v>4.4349203086448442E-2</v>
          </cell>
          <cell r="O40">
            <v>4.2165358170859681E-2</v>
          </cell>
          <cell r="P40">
            <v>0.13969406532288631</v>
          </cell>
          <cell r="Q40">
            <v>3.3850905451167563E-3</v>
          </cell>
          <cell r="R40">
            <v>1.147565988317477E-2</v>
          </cell>
          <cell r="S40">
            <v>1.6478340592086443E-2</v>
          </cell>
          <cell r="T40">
            <v>4.5241463464130542E-3</v>
          </cell>
          <cell r="U40">
            <v>4.0233545717051995E-3</v>
          </cell>
          <cell r="V40">
            <v>2.9523802665783351E-4</v>
          </cell>
          <cell r="W40">
            <v>4.5162907891627352E-3</v>
          </cell>
          <cell r="X40">
            <v>2.8934635872009405E-4</v>
          </cell>
          <cell r="Y40">
            <v>1.1037057936698611E-3</v>
          </cell>
          <cell r="Z40">
            <v>7.7259405556890275E-3</v>
          </cell>
        </row>
        <row r="41">
          <cell r="A41">
            <v>33</v>
          </cell>
          <cell r="B41" t="str">
            <v>PPWDRA</v>
          </cell>
          <cell r="C41" t="str">
            <v>Production Residual Winter Demand Allocator</v>
          </cell>
          <cell r="F41">
            <v>1.0000000000000002</v>
          </cell>
          <cell r="G41">
            <v>0.43916168793830845</v>
          </cell>
          <cell r="H41">
            <v>0.12847443087125865</v>
          </cell>
          <cell r="I41">
            <v>1.021950669975933E-2</v>
          </cell>
          <cell r="J41">
            <v>0.18086450820698938</v>
          </cell>
          <cell r="K41">
            <v>1.9744049761167115E-2</v>
          </cell>
          <cell r="L41">
            <v>2.1577071688819185E-2</v>
          </cell>
          <cell r="M41">
            <v>6.7986920518735023E-3</v>
          </cell>
          <cell r="N41">
            <v>4.3858845359966821E-2</v>
          </cell>
          <cell r="O41">
            <v>2.7490459742792628E-2</v>
          </cell>
          <cell r="P41">
            <v>9.9586961419779726E-2</v>
          </cell>
          <cell r="Q41">
            <v>2.6492722137159263E-3</v>
          </cell>
          <cell r="R41">
            <v>0</v>
          </cell>
          <cell r="S41">
            <v>1.1539937612627268E-2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1.8370057956426222E-4</v>
          </cell>
          <cell r="Y41">
            <v>9.7516235368691495E-4</v>
          </cell>
          <cell r="Z41">
            <v>6.8757134996908073E-3</v>
          </cell>
        </row>
        <row r="42">
          <cell r="A42">
            <v>34</v>
          </cell>
          <cell r="B42" t="str">
            <v>PPWDA</v>
          </cell>
          <cell r="C42" t="str">
            <v>Production Winter Demand Allocator</v>
          </cell>
          <cell r="F42">
            <v>1.0000000000000002</v>
          </cell>
          <cell r="G42">
            <v>0.43916168793830845</v>
          </cell>
          <cell r="H42">
            <v>0.12847443087125865</v>
          </cell>
          <cell r="I42">
            <v>1.021950669975933E-2</v>
          </cell>
          <cell r="J42">
            <v>0.18086450820698938</v>
          </cell>
          <cell r="K42">
            <v>1.9744049761167115E-2</v>
          </cell>
          <cell r="L42">
            <v>2.1577071688819185E-2</v>
          </cell>
          <cell r="M42">
            <v>6.7986920518735023E-3</v>
          </cell>
          <cell r="N42">
            <v>4.3858845359966821E-2</v>
          </cell>
          <cell r="O42">
            <v>2.7490459742792628E-2</v>
          </cell>
          <cell r="P42">
            <v>9.9586961419779726E-2</v>
          </cell>
          <cell r="Q42">
            <v>2.6492722137159263E-3</v>
          </cell>
          <cell r="R42">
            <v>0</v>
          </cell>
          <cell r="S42">
            <v>1.1539937612627268E-2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1.8370057956426222E-4</v>
          </cell>
          <cell r="Y42">
            <v>9.7516235368691484E-4</v>
          </cell>
          <cell r="Z42">
            <v>6.8757134996908073E-3</v>
          </cell>
        </row>
        <row r="43">
          <cell r="A43">
            <v>35</v>
          </cell>
          <cell r="B43" t="str">
            <v>PPSDRA</v>
          </cell>
          <cell r="C43" t="str">
            <v>Production Residual Summer Demand Allocator</v>
          </cell>
          <cell r="F43">
            <v>1.0000000000000002</v>
          </cell>
          <cell r="G43">
            <v>0.46728430956046002</v>
          </cell>
          <cell r="H43">
            <v>0.13216933794296495</v>
          </cell>
          <cell r="I43">
            <v>1.0733096287167766E-2</v>
          </cell>
          <cell r="J43">
            <v>0.15240019499801011</v>
          </cell>
          <cell r="K43">
            <v>2.1709753593084507E-2</v>
          </cell>
          <cell r="L43">
            <v>2.2165917645044688E-2</v>
          </cell>
          <cell r="M43">
            <v>6.6783461572747721E-3</v>
          </cell>
          <cell r="N43">
            <v>3.6956374976548391E-2</v>
          </cell>
          <cell r="O43">
            <v>2.5676851595250075E-2</v>
          </cell>
          <cell r="P43">
            <v>8.6446631230341214E-2</v>
          </cell>
          <cell r="Q43">
            <v>2.3878677519616359E-3</v>
          </cell>
          <cell r="R43">
            <v>8.0136424009521635E-3</v>
          </cell>
          <cell r="S43">
            <v>1.5113091759096146E-2</v>
          </cell>
          <cell r="T43">
            <v>4.814526232789878E-3</v>
          </cell>
          <cell r="U43">
            <v>0</v>
          </cell>
          <cell r="V43">
            <v>0</v>
          </cell>
          <cell r="W43">
            <v>0</v>
          </cell>
          <cell r="X43">
            <v>1.5478992768885955E-4</v>
          </cell>
          <cell r="Y43">
            <v>9.0374938503640177E-4</v>
          </cell>
          <cell r="Z43">
            <v>6.3915185563284274E-3</v>
          </cell>
        </row>
        <row r="44">
          <cell r="A44">
            <v>36</v>
          </cell>
          <cell r="B44" t="str">
            <v>PPSDA</v>
          </cell>
          <cell r="C44" t="str">
            <v>Production Summer Demand Allocator</v>
          </cell>
          <cell r="F44">
            <v>1.0000000000000002</v>
          </cell>
          <cell r="G44">
            <v>0.46728430956046002</v>
          </cell>
          <cell r="H44">
            <v>0.13216933794296495</v>
          </cell>
          <cell r="I44">
            <v>1.0733096287167766E-2</v>
          </cell>
          <cell r="J44">
            <v>0.15240019499801011</v>
          </cell>
          <cell r="K44">
            <v>2.1709753593084507E-2</v>
          </cell>
          <cell r="L44">
            <v>2.2165917645044692E-2</v>
          </cell>
          <cell r="M44">
            <v>6.6783461572747721E-3</v>
          </cell>
          <cell r="N44">
            <v>3.6956374976548391E-2</v>
          </cell>
          <cell r="O44">
            <v>2.5676851595250079E-2</v>
          </cell>
          <cell r="P44">
            <v>8.6446631230341214E-2</v>
          </cell>
          <cell r="Q44">
            <v>2.3878677519616359E-3</v>
          </cell>
          <cell r="R44">
            <v>8.0136424009521635E-3</v>
          </cell>
          <cell r="S44">
            <v>1.5113091759096146E-2</v>
          </cell>
          <cell r="T44">
            <v>4.814526232789878E-3</v>
          </cell>
          <cell r="U44">
            <v>0</v>
          </cell>
          <cell r="V44">
            <v>0</v>
          </cell>
          <cell r="W44">
            <v>0</v>
          </cell>
          <cell r="X44">
            <v>1.5478992768885955E-4</v>
          </cell>
          <cell r="Y44">
            <v>9.0374938503640166E-4</v>
          </cell>
          <cell r="Z44">
            <v>6.3915185563284274E-3</v>
          </cell>
        </row>
        <row r="45">
          <cell r="A45">
            <v>37</v>
          </cell>
          <cell r="B45" t="str">
            <v>PPBDRA</v>
          </cell>
          <cell r="C45" t="str">
            <v>Production Residual Base Demand Allocator</v>
          </cell>
          <cell r="F45">
            <v>0.99999999999999978</v>
          </cell>
          <cell r="G45">
            <v>0.35885441464732715</v>
          </cell>
          <cell r="H45">
            <v>0.11985662407637104</v>
          </cell>
          <cell r="I45">
            <v>1.2266753910392222E-2</v>
          </cell>
          <cell r="J45">
            <v>0.16842694574149969</v>
          </cell>
          <cell r="K45">
            <v>2.558452804811031E-2</v>
          </cell>
          <cell r="L45">
            <v>2.6417056338969399E-2</v>
          </cell>
          <cell r="M45">
            <v>8.5685022299284482E-3</v>
          </cell>
          <cell r="N45">
            <v>4.4349527775622288E-2</v>
          </cell>
          <cell r="O45">
            <v>4.2165398760408972E-2</v>
          </cell>
          <cell r="P45">
            <v>0.13969405947549168</v>
          </cell>
          <cell r="Q45">
            <v>3.3851248871682991E-3</v>
          </cell>
          <cell r="R45">
            <v>1.1475517629400479E-2</v>
          </cell>
          <cell r="S45">
            <v>1.6478463262564264E-2</v>
          </cell>
          <cell r="T45">
            <v>4.5238657321315726E-3</v>
          </cell>
          <cell r="U45">
            <v>4.0235789559337747E-3</v>
          </cell>
          <cell r="V45">
            <v>2.9492851321347971E-4</v>
          </cell>
          <cell r="W45">
            <v>4.5159943413769707E-3</v>
          </cell>
          <cell r="X45">
            <v>2.8922455222756574E-4</v>
          </cell>
          <cell r="Y45">
            <v>1.1035264387014164E-3</v>
          </cell>
          <cell r="Z45">
            <v>7.7259646831609177E-3</v>
          </cell>
        </row>
        <row r="46">
          <cell r="A46">
            <v>38</v>
          </cell>
          <cell r="B46" t="str">
            <v>PPBDA</v>
          </cell>
          <cell r="C46" t="str">
            <v>Production Base Demand Allocator</v>
          </cell>
          <cell r="F46">
            <v>0.99999999999999978</v>
          </cell>
          <cell r="G46">
            <v>0.35885441464732715</v>
          </cell>
          <cell r="H46">
            <v>0.11985662407637104</v>
          </cell>
          <cell r="I46">
            <v>1.2266753910392222E-2</v>
          </cell>
          <cell r="J46">
            <v>0.16842694574149969</v>
          </cell>
          <cell r="K46">
            <v>2.558452804811031E-2</v>
          </cell>
          <cell r="L46">
            <v>2.6417056338969399E-2</v>
          </cell>
          <cell r="M46">
            <v>8.5685022299284482E-3</v>
          </cell>
          <cell r="N46">
            <v>4.4349527775622288E-2</v>
          </cell>
          <cell r="O46">
            <v>4.2165398760408972E-2</v>
          </cell>
          <cell r="P46">
            <v>0.13969405947549168</v>
          </cell>
          <cell r="Q46">
            <v>3.3851248871682991E-3</v>
          </cell>
          <cell r="R46">
            <v>1.1475517629400479E-2</v>
          </cell>
          <cell r="S46">
            <v>1.6478463262564264E-2</v>
          </cell>
          <cell r="T46">
            <v>4.5238657321315726E-3</v>
          </cell>
          <cell r="U46">
            <v>4.0235789559337747E-3</v>
          </cell>
          <cell r="V46">
            <v>2.9492851321347971E-4</v>
          </cell>
          <cell r="W46">
            <v>4.5159943413769698E-3</v>
          </cell>
          <cell r="X46">
            <v>2.8922455222756574E-4</v>
          </cell>
          <cell r="Y46">
            <v>1.1035264387014164E-3</v>
          </cell>
          <cell r="Z46">
            <v>7.7259646831609177E-3</v>
          </cell>
        </row>
        <row r="47">
          <cell r="A47">
            <v>39</v>
          </cell>
          <cell r="B47" t="str">
            <v>SDALL</v>
          </cell>
          <cell r="C47" t="str">
            <v>Distribution O&amp;M</v>
          </cell>
          <cell r="F47">
            <v>1</v>
          </cell>
          <cell r="G47">
            <v>0.70678042535981545</v>
          </cell>
          <cell r="H47">
            <v>0.11854787366849454</v>
          </cell>
          <cell r="I47">
            <v>3.7271408206964595E-3</v>
          </cell>
          <cell r="J47">
            <v>7.1322560889997347E-2</v>
          </cell>
          <cell r="K47">
            <v>7.2932153030087583E-3</v>
          </cell>
          <cell r="L47">
            <v>9.2060809336022807E-3</v>
          </cell>
          <cell r="M47">
            <v>2.5968716067331513E-3</v>
          </cell>
          <cell r="N47">
            <v>1.7316337567349502E-2</v>
          </cell>
          <cell r="O47">
            <v>3.9739807722287689E-6</v>
          </cell>
          <cell r="P47">
            <v>3.4530350679203396E-2</v>
          </cell>
          <cell r="Q47">
            <v>1.1608184553249161E-3</v>
          </cell>
          <cell r="R47">
            <v>2.5978710382049321E-3</v>
          </cell>
          <cell r="S47">
            <v>5.0703214666387528E-3</v>
          </cell>
          <cell r="T47">
            <v>1.5610954772057688E-3</v>
          </cell>
          <cell r="U47">
            <v>6.6388775813869642E-3</v>
          </cell>
          <cell r="V47">
            <v>1.514319885703992E-4</v>
          </cell>
          <cell r="W47">
            <v>8.3356646915713675E-3</v>
          </cell>
          <cell r="X47">
            <v>1.9657185591511771E-4</v>
          </cell>
          <cell r="Y47">
            <v>3.1521814757093131E-4</v>
          </cell>
          <cell r="Z47">
            <v>2.647298487937752E-3</v>
          </cell>
        </row>
        <row r="48">
          <cell r="A48">
            <v>40</v>
          </cell>
          <cell r="B48" t="str">
            <v>OREV</v>
          </cell>
          <cell r="C48" t="str">
            <v>Total Other Revenue allocator</v>
          </cell>
          <cell r="F48">
            <v>1</v>
          </cell>
          <cell r="G48">
            <v>0.40923625875233333</v>
          </cell>
          <cell r="H48">
            <v>0.14025677692910324</v>
          </cell>
          <cell r="I48">
            <v>1.0636820782361304E-2</v>
          </cell>
          <cell r="J48">
            <v>0.16034158328302384</v>
          </cell>
          <cell r="K48">
            <v>2.0947791582448121E-2</v>
          </cell>
          <cell r="L48">
            <v>2.2998130439975787E-2</v>
          </cell>
          <cell r="M48">
            <v>7.5711648630294942E-3</v>
          </cell>
          <cell r="N48">
            <v>4.0708249428493819E-2</v>
          </cell>
          <cell r="O48">
            <v>3.0575356959887771E-2</v>
          </cell>
          <cell r="P48">
            <v>0.10646346017043642</v>
          </cell>
          <cell r="Q48">
            <v>2.9752934429843622E-3</v>
          </cell>
          <cell r="R48">
            <v>8.3719701205793879E-3</v>
          </cell>
          <cell r="S48">
            <v>1.2277166707140323E-2</v>
          </cell>
          <cell r="T48">
            <v>3.2403944547779724E-3</v>
          </cell>
          <cell r="U48">
            <v>6.6275439645376811E-3</v>
          </cell>
          <cell r="V48">
            <v>2.1765170567634176E-4</v>
          </cell>
          <cell r="W48">
            <v>9.1400477935784947E-3</v>
          </cell>
          <cell r="X48">
            <v>2.9719259177926301E-4</v>
          </cell>
          <cell r="Y48">
            <v>8.4853703155956996E-4</v>
          </cell>
          <cell r="Z48">
            <v>6.268608996293514E-3</v>
          </cell>
        </row>
        <row r="49">
          <cell r="A49">
            <v>41</v>
          </cell>
          <cell r="B49" t="str">
            <v>FDIS</v>
          </cell>
          <cell r="C49" t="str">
            <v>Forfeited Discounts</v>
          </cell>
          <cell r="F49">
            <v>1</v>
          </cell>
          <cell r="G49">
            <v>0.82592402580084756</v>
          </cell>
          <cell r="H49">
            <v>0.11249598979416053</v>
          </cell>
          <cell r="I49">
            <v>1.192306284856468E-3</v>
          </cell>
          <cell r="J49">
            <v>1.8143534463712085E-2</v>
          </cell>
          <cell r="K49">
            <v>2.3203785813600626E-3</v>
          </cell>
          <cell r="L49">
            <v>2.5778064839647049E-3</v>
          </cell>
          <cell r="M49">
            <v>3.1039370358673457E-3</v>
          </cell>
          <cell r="N49">
            <v>1.677508850329968E-2</v>
          </cell>
          <cell r="O49">
            <v>1.2040073875172199E-2</v>
          </cell>
          <cell r="P49">
            <v>5.4268591767593936E-3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>
            <v>42</v>
          </cell>
          <cell r="B50" t="str">
            <v>MISCR</v>
          </cell>
          <cell r="C50" t="str">
            <v>Misc Revenue Allocator</v>
          </cell>
          <cell r="F50">
            <v>1</v>
          </cell>
          <cell r="G50">
            <v>0.85885640599637825</v>
          </cell>
          <cell r="H50">
            <v>0.14114359400362175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>
            <v>43</v>
          </cell>
          <cell r="B51" t="str">
            <v>OSSALL</v>
          </cell>
          <cell r="C51" t="str">
            <v xml:space="preserve">  Off-System Sales Allocator</v>
          </cell>
          <cell r="F51">
            <v>1</v>
          </cell>
          <cell r="G51">
            <v>0.40042644624514107</v>
          </cell>
          <cell r="H51">
            <v>0.1244402263902567</v>
          </cell>
          <cell r="I51">
            <v>1.1429590545757611E-2</v>
          </cell>
          <cell r="J51">
            <v>0.16892777718196175</v>
          </cell>
          <cell r="K51">
            <v>2.3286781687880415E-2</v>
          </cell>
          <cell r="L51">
            <v>2.432474630377935E-2</v>
          </cell>
          <cell r="M51">
            <v>7.7426915900325639E-3</v>
          </cell>
          <cell r="N51">
            <v>4.2877840295431104E-2</v>
          </cell>
          <cell r="O51">
            <v>3.5170352373175805E-2</v>
          </cell>
          <cell r="P51">
            <v>0.11909580656205877</v>
          </cell>
          <cell r="Q51">
            <v>3.00352922356205E-3</v>
          </cell>
          <cell r="R51">
            <v>7.7118986092182627E-3</v>
          </cell>
          <cell r="S51">
            <v>1.4881294153315313E-2</v>
          </cell>
          <cell r="T51">
            <v>3.3396637275277413E-3</v>
          </cell>
          <cell r="U51">
            <v>2.1956365985034568E-3</v>
          </cell>
          <cell r="V51">
            <v>1.6094025857222045E-4</v>
          </cell>
          <cell r="W51">
            <v>2.4643439492939311E-3</v>
          </cell>
          <cell r="X51">
            <v>2.3605381612999075E-4</v>
          </cell>
          <cell r="Y51">
            <v>1.0322899212416657E-3</v>
          </cell>
          <cell r="Z51">
            <v>7.252090567160108E-3</v>
          </cell>
        </row>
        <row r="52">
          <cell r="A52">
            <v>44</v>
          </cell>
          <cell r="B52" t="str">
            <v>INTCRE</v>
          </cell>
          <cell r="C52" t="str">
            <v>Interruptible Credit Allocator (Winter &amp; Summer Peak Prod Plant)</v>
          </cell>
          <cell r="F52">
            <v>1</v>
          </cell>
          <cell r="G52">
            <v>0.4503607746878705</v>
          </cell>
          <cell r="H52">
            <v>0.12994582942661295</v>
          </cell>
          <cell r="I52">
            <v>1.0424030105163622E-2</v>
          </cell>
          <cell r="J52">
            <v>0.16952935186285353</v>
          </cell>
          <cell r="K52">
            <v>2.052683907694873E-2</v>
          </cell>
          <cell r="L52">
            <v>2.181156394329321E-2</v>
          </cell>
          <cell r="M52">
            <v>6.7507674973396803E-3</v>
          </cell>
          <cell r="N52">
            <v>4.111011995133361E-2</v>
          </cell>
          <cell r="O52">
            <v>2.6768238491625802E-2</v>
          </cell>
          <cell r="P52">
            <v>9.4354174104051808E-2</v>
          </cell>
          <cell r="Q52">
            <v>2.5451748332070284E-3</v>
          </cell>
          <cell r="R52">
            <v>3.1912201370849847E-3</v>
          </cell>
          <cell r="S52">
            <v>1.2962851300885351E-2</v>
          </cell>
          <cell r="T52">
            <v>1.9172571342561317E-3</v>
          </cell>
          <cell r="U52">
            <v>0</v>
          </cell>
          <cell r="V52">
            <v>0</v>
          </cell>
          <cell r="W52">
            <v>0</v>
          </cell>
          <cell r="X52">
            <v>1.7218768070692404E-4</v>
          </cell>
          <cell r="Y52">
            <v>9.4672403660160805E-4</v>
          </cell>
          <cell r="Z52">
            <v>6.6828957301645351E-3</v>
          </cell>
        </row>
        <row r="53">
          <cell r="A53">
            <v>45</v>
          </cell>
          <cell r="B53" t="str">
            <v>OMLF</v>
          </cell>
          <cell r="C53" t="str">
            <v>O&amp;M less fuel</v>
          </cell>
          <cell r="F53">
            <v>0.99999999999999967</v>
          </cell>
          <cell r="G53">
            <v>0.52956956262537702</v>
          </cell>
          <cell r="H53">
            <v>0.12899394651400045</v>
          </cell>
          <cell r="I53">
            <v>7.9186583497308661E-3</v>
          </cell>
          <cell r="J53">
            <v>0.12610560821817582</v>
          </cell>
          <cell r="K53">
            <v>1.5848634464883434E-2</v>
          </cell>
          <cell r="L53">
            <v>1.6825349341251333E-2</v>
          </cell>
          <cell r="M53">
            <v>5.365260155706375E-3</v>
          </cell>
          <cell r="N53">
            <v>3.1008406015453668E-2</v>
          </cell>
          <cell r="O53">
            <v>2.0128918645212514E-2</v>
          </cell>
          <cell r="P53">
            <v>7.729063505577502E-2</v>
          </cell>
          <cell r="Q53">
            <v>2.0993559651940196E-3</v>
          </cell>
          <cell r="R53">
            <v>4.368679192147857E-3</v>
          </cell>
          <cell r="S53">
            <v>1.0087027166117535E-2</v>
          </cell>
          <cell r="T53">
            <v>2.1279679010160583E-3</v>
          </cell>
          <cell r="U53">
            <v>6.8568286278830074E-3</v>
          </cell>
          <cell r="V53">
            <v>1.5112483494959277E-4</v>
          </cell>
          <cell r="W53">
            <v>9.0218977732109216E-3</v>
          </cell>
          <cell r="X53">
            <v>5.2230709105270581E-4</v>
          </cell>
          <cell r="Y53">
            <v>7.0427343292447074E-4</v>
          </cell>
          <cell r="Z53">
            <v>5.005558629936918E-3</v>
          </cell>
        </row>
        <row r="54">
          <cell r="A54">
            <v>46</v>
          </cell>
          <cell r="C54" t="str">
            <v>Base Rate Revenue at Current Rates</v>
          </cell>
          <cell r="F54">
            <v>1.0000000000000002</v>
          </cell>
          <cell r="G54">
            <v>0.40430924141029412</v>
          </cell>
          <cell r="H54">
            <v>0.14836139202084353</v>
          </cell>
          <cell r="I54">
            <v>1.0575837179053423E-2</v>
          </cell>
          <cell r="J54">
            <v>0.16330860475866588</v>
          </cell>
          <cell r="K54">
            <v>2.0559587123778734E-2</v>
          </cell>
          <cell r="L54">
            <v>2.3099112102669739E-2</v>
          </cell>
          <cell r="M54">
            <v>7.6686230176774006E-3</v>
          </cell>
          <cell r="N54">
            <v>4.1489474924463914E-2</v>
          </cell>
          <cell r="O54">
            <v>2.7918721047982886E-2</v>
          </cell>
          <cell r="P54">
            <v>0.10120423663593743</v>
          </cell>
          <cell r="Q54">
            <v>3.0134974168634972E-3</v>
          </cell>
          <cell r="R54">
            <v>7.8655783501283289E-3</v>
          </cell>
          <cell r="S54">
            <v>1.1592978752457853E-2</v>
          </cell>
          <cell r="T54">
            <v>3.0943995980243257E-3</v>
          </cell>
          <cell r="U54">
            <v>7.6582829037310906E-3</v>
          </cell>
          <cell r="V54">
            <v>2.1721569353004507E-4</v>
          </cell>
          <cell r="W54">
            <v>1.0857907524526849E-2</v>
          </cell>
          <cell r="X54">
            <v>3.0593066721955927E-4</v>
          </cell>
          <cell r="Y54">
            <v>8.0521881054812516E-4</v>
          </cell>
          <cell r="Z54">
            <v>6.0941600616032168E-3</v>
          </cell>
        </row>
        <row r="55">
          <cell r="A55">
            <v>47</v>
          </cell>
          <cell r="B55" t="str">
            <v>VDTREV</v>
          </cell>
          <cell r="C55" t="str">
            <v>VDT Revenue</v>
          </cell>
          <cell r="F55">
            <v>1</v>
          </cell>
          <cell r="G55">
            <v>0.40264319581670255</v>
          </cell>
          <cell r="H55">
            <v>0.14584217157696774</v>
          </cell>
          <cell r="I55">
            <v>1.0558709867933761E-2</v>
          </cell>
          <cell r="J55">
            <v>0.1631684508563826</v>
          </cell>
          <cell r="K55">
            <v>2.0634341506615649E-2</v>
          </cell>
          <cell r="L55">
            <v>2.32067364669288E-2</v>
          </cell>
          <cell r="M55">
            <v>7.6182101104219488E-3</v>
          </cell>
          <cell r="N55">
            <v>4.1227330540617821E-2</v>
          </cell>
          <cell r="O55">
            <v>2.9290024143064912E-2</v>
          </cell>
          <cell r="P55">
            <v>0.10425188835049326</v>
          </cell>
          <cell r="Q55">
            <v>3.0878772582686983E-3</v>
          </cell>
          <cell r="R55">
            <v>8.3339468413286648E-3</v>
          </cell>
          <cell r="S55">
            <v>1.1830196714390132E-2</v>
          </cell>
          <cell r="T55">
            <v>3.1671926565601223E-3</v>
          </cell>
          <cell r="U55">
            <v>7.3547745225924829E-3</v>
          </cell>
          <cell r="V55">
            <v>2.2045613268693317E-4</v>
          </cell>
          <cell r="W55">
            <v>1.0360624745021332E-2</v>
          </cell>
          <cell r="X55">
            <v>3.0844877113331672E-4</v>
          </cell>
          <cell r="Y55">
            <v>8.0481402437246948E-4</v>
          </cell>
          <cell r="Z55">
            <v>6.0906090975168586E-3</v>
          </cell>
        </row>
        <row r="56">
          <cell r="A56">
            <v>48</v>
          </cell>
          <cell r="B56" t="str">
            <v>MSCREV</v>
          </cell>
          <cell r="C56" t="str">
            <v>Merger Surcredit Revenue</v>
          </cell>
          <cell r="F56">
            <v>0.99999999999999989</v>
          </cell>
          <cell r="G56">
            <v>0.43878283930724349</v>
          </cell>
          <cell r="H56">
            <v>0.15868524324371827</v>
          </cell>
          <cell r="I56">
            <v>1.1499716485248362E-2</v>
          </cell>
          <cell r="J56">
            <v>0.17730032605163687</v>
          </cell>
          <cell r="K56">
            <v>2.2444894808261506E-2</v>
          </cell>
          <cell r="L56">
            <v>2.5218580505007231E-2</v>
          </cell>
          <cell r="M56">
            <v>8.2763977824442825E-3</v>
          </cell>
          <cell r="N56">
            <v>4.4794059516155088E-2</v>
          </cell>
          <cell r="O56">
            <v>5.8415811650032639E-3</v>
          </cell>
          <cell r="P56">
            <v>6.0278182164984859E-2</v>
          </cell>
          <cell r="Q56">
            <v>3.2690281675871475E-3</v>
          </cell>
          <cell r="R56">
            <v>0</v>
          </cell>
          <cell r="S56">
            <v>1.2868734300498444E-2</v>
          </cell>
          <cell r="T56">
            <v>3.4352293291381587E-3</v>
          </cell>
          <cell r="U56">
            <v>7.9822432823530021E-3</v>
          </cell>
          <cell r="V56">
            <v>2.3893835097606289E-4</v>
          </cell>
          <cell r="W56">
            <v>1.1256135334947296E-2</v>
          </cell>
          <cell r="X56">
            <v>3.3400519429755912E-4</v>
          </cell>
          <cell r="Y56">
            <v>8.7483604423990822E-4</v>
          </cell>
          <cell r="Z56">
            <v>6.6190289662591741E-3</v>
          </cell>
        </row>
        <row r="57">
          <cell r="A57">
            <v>49</v>
          </cell>
          <cell r="B57" t="str">
            <v>ECRREV</v>
          </cell>
          <cell r="C57" t="str">
            <v>ECR Revenue</v>
          </cell>
          <cell r="F57">
            <v>0.99999999999999989</v>
          </cell>
          <cell r="G57">
            <v>0.40571887081910041</v>
          </cell>
          <cell r="H57">
            <v>0.14600212006907287</v>
          </cell>
          <cell r="I57">
            <v>1.0480553172400976E-2</v>
          </cell>
          <cell r="J57">
            <v>0.16295463624967174</v>
          </cell>
          <cell r="K57">
            <v>2.0468064302008784E-2</v>
          </cell>
          <cell r="L57">
            <v>2.3276171841574576E-2</v>
          </cell>
          <cell r="M57">
            <v>7.6114492799673325E-3</v>
          </cell>
          <cell r="N57">
            <v>4.0997774482424171E-2</v>
          </cell>
          <cell r="O57">
            <v>2.8751428069238485E-2</v>
          </cell>
          <cell r="P57">
            <v>0.10254490827694106</v>
          </cell>
          <cell r="Q57">
            <v>3.0331710911373718E-3</v>
          </cell>
          <cell r="R57">
            <v>8.2194297874933417E-3</v>
          </cell>
          <cell r="S57">
            <v>1.2012403060195487E-2</v>
          </cell>
          <cell r="T57">
            <v>3.1595835229254916E-3</v>
          </cell>
          <cell r="U57">
            <v>7.1520005012132709E-3</v>
          </cell>
          <cell r="V57">
            <v>2.1476857178211862E-4</v>
          </cell>
          <cell r="W57">
            <v>1.0188274552992663E-2</v>
          </cell>
          <cell r="X57">
            <v>3.0280585378435925E-4</v>
          </cell>
          <cell r="Y57">
            <v>8.0429664922952054E-4</v>
          </cell>
          <cell r="Z57">
            <v>6.1072898468459823E-3</v>
          </cell>
        </row>
        <row r="58">
          <cell r="A58">
            <v>50</v>
          </cell>
          <cell r="B58" t="str">
            <v>DSMREV</v>
          </cell>
          <cell r="C58" t="str">
            <v>DSM revenue</v>
          </cell>
          <cell r="F58">
            <v>0.99999999999999989</v>
          </cell>
          <cell r="G58">
            <v>0.86114847523782756</v>
          </cell>
          <cell r="H58">
            <v>6.7804196581319781E-2</v>
          </cell>
          <cell r="I58">
            <v>3.1953029238878479E-3</v>
          </cell>
          <cell r="J58">
            <v>4.2985532369408906E-2</v>
          </cell>
          <cell r="K58">
            <v>1.1349752677384665E-2</v>
          </cell>
          <cell r="L58">
            <v>1.1257376239282933E-2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2.8755557960599893E-4</v>
          </cell>
          <cell r="Z58">
            <v>1.9718083912821883E-3</v>
          </cell>
        </row>
        <row r="59">
          <cell r="A59">
            <v>51</v>
          </cell>
          <cell r="C59" t="str">
            <v>Gross Production Plant</v>
          </cell>
          <cell r="F59">
            <v>1</v>
          </cell>
          <cell r="G59">
            <v>0.37752604249964067</v>
          </cell>
          <cell r="H59">
            <v>0.12197687339656796</v>
          </cell>
          <cell r="I59">
            <v>1.2002658094255459E-2</v>
          </cell>
          <cell r="J59">
            <v>0.16566713925769616</v>
          </cell>
          <cell r="K59">
            <v>2.4917291861822673E-2</v>
          </cell>
          <cell r="L59">
            <v>2.5685010269863626E-2</v>
          </cell>
          <cell r="M59">
            <v>8.2430173566084251E-3</v>
          </cell>
          <cell r="N59">
            <v>4.3076426873881024E-2</v>
          </cell>
          <cell r="O59">
            <v>3.9326070943948903E-2</v>
          </cell>
          <cell r="P59">
            <v>0.13052485228545932</v>
          </cell>
          <cell r="Q59">
            <v>3.2133972148211697E-3</v>
          </cell>
          <cell r="R59">
            <v>1.0879382715448695E-2</v>
          </cell>
          <cell r="S59">
            <v>1.6243346286530867E-2</v>
          </cell>
          <cell r="T59">
            <v>4.573917474232584E-3</v>
          </cell>
          <cell r="U59">
            <v>3.3307186892830572E-3</v>
          </cell>
          <cell r="V59">
            <v>2.4414185310641957E-4</v>
          </cell>
          <cell r="W59">
            <v>3.7383401407902654E-3</v>
          </cell>
          <cell r="X59">
            <v>2.6607489120187189E-4</v>
          </cell>
          <cell r="Y59">
            <v>1.0691248242093955E-3</v>
          </cell>
          <cell r="Z59">
            <v>7.4961730706315016E-3</v>
          </cell>
        </row>
        <row r="60">
          <cell r="A60">
            <v>52</v>
          </cell>
          <cell r="C60" t="str">
            <v>Gross Transmission Plant</v>
          </cell>
          <cell r="F60">
            <v>1</v>
          </cell>
          <cell r="G60">
            <v>0.37752604249964067</v>
          </cell>
          <cell r="H60">
            <v>0.12197687339656796</v>
          </cell>
          <cell r="I60">
            <v>1.2002658094255459E-2</v>
          </cell>
          <cell r="J60">
            <v>0.16566713925769616</v>
          </cell>
          <cell r="K60">
            <v>2.4917291861822673E-2</v>
          </cell>
          <cell r="L60">
            <v>2.5685010269863626E-2</v>
          </cell>
          <cell r="M60">
            <v>8.2430173566084251E-3</v>
          </cell>
          <cell r="N60">
            <v>4.3076426873881024E-2</v>
          </cell>
          <cell r="O60">
            <v>3.9326070943948903E-2</v>
          </cell>
          <cell r="P60">
            <v>0.13052485228545932</v>
          </cell>
          <cell r="Q60">
            <v>3.2133972148211697E-3</v>
          </cell>
          <cell r="R60">
            <v>1.0879382715448695E-2</v>
          </cell>
          <cell r="S60">
            <v>1.6243346286530867E-2</v>
          </cell>
          <cell r="T60">
            <v>4.573917474232584E-3</v>
          </cell>
          <cell r="U60">
            <v>3.3307186892830576E-3</v>
          </cell>
          <cell r="V60">
            <v>2.4414185310641957E-4</v>
          </cell>
          <cell r="W60">
            <v>3.7383401407902654E-3</v>
          </cell>
          <cell r="X60">
            <v>2.6607489120187189E-4</v>
          </cell>
          <cell r="Y60">
            <v>1.0691248242093955E-3</v>
          </cell>
          <cell r="Z60">
            <v>7.4961730706315016E-3</v>
          </cell>
        </row>
        <row r="61">
          <cell r="A61">
            <v>53</v>
          </cell>
          <cell r="C61" t="str">
            <v>Gross Distribution Plant</v>
          </cell>
          <cell r="F61">
            <v>0.99999999999999989</v>
          </cell>
          <cell r="G61">
            <v>0.58254486275431705</v>
          </cell>
          <cell r="H61">
            <v>0.12245442514804002</v>
          </cell>
          <cell r="I61">
            <v>4.6492470178840948E-3</v>
          </cell>
          <cell r="J61">
            <v>8.7337859007367707E-2</v>
          </cell>
          <cell r="K61">
            <v>9.216587854379241E-3</v>
          </cell>
          <cell r="L61">
            <v>1.1650796910078755E-2</v>
          </cell>
          <cell r="M61">
            <v>3.2683091162954655E-3</v>
          </cell>
          <cell r="N61">
            <v>2.1766751195835578E-2</v>
          </cell>
          <cell r="O61">
            <v>1.5368272332721016E-5</v>
          </cell>
          <cell r="P61">
            <v>4.3305644565262515E-2</v>
          </cell>
          <cell r="Q61">
            <v>1.4929255084983654E-3</v>
          </cell>
          <cell r="R61">
            <v>3.251913438141369E-3</v>
          </cell>
          <cell r="S61">
            <v>6.3471064715605215E-3</v>
          </cell>
          <cell r="T61">
            <v>1.9561911076105072E-3</v>
          </cell>
          <cell r="U61">
            <v>4.0726252065267733E-2</v>
          </cell>
          <cell r="V61">
            <v>2.1452682175258049E-4</v>
          </cell>
          <cell r="W61">
            <v>5.5670300965600973E-2</v>
          </cell>
          <cell r="X61">
            <v>3.8972615023683406E-4</v>
          </cell>
          <cell r="Y61">
            <v>3.9360849903723888E-4</v>
          </cell>
          <cell r="Z61">
            <v>3.3475971305006167E-3</v>
          </cell>
        </row>
        <row r="62">
          <cell r="A62">
            <v>54</v>
          </cell>
          <cell r="C62" t="str">
            <v>Gross Prod,, Trans, Dist. Plant</v>
          </cell>
          <cell r="F62">
            <v>1.0000000000000002</v>
          </cell>
          <cell r="G62">
            <v>0.42670107331160168</v>
          </cell>
          <cell r="H62">
            <v>0.12209141713486366</v>
          </cell>
          <cell r="I62">
            <v>1.0238897012202654E-2</v>
          </cell>
          <cell r="J62">
            <v>0.14687937740732637</v>
          </cell>
          <cell r="K62">
            <v>2.1151380993852491E-2</v>
          </cell>
          <cell r="L62">
            <v>2.2318817480675952E-2</v>
          </cell>
          <cell r="M62">
            <v>7.0498028473549692E-3</v>
          </cell>
          <cell r="N62">
            <v>3.796516949390457E-2</v>
          </cell>
          <cell r="O62">
            <v>2.9897156014503684E-2</v>
          </cell>
          <cell r="P62">
            <v>0.10960478640220207</v>
          </cell>
          <cell r="Q62">
            <v>2.8007314455789373E-3</v>
          </cell>
          <cell r="R62">
            <v>9.04988708054579E-3</v>
          </cell>
          <cell r="S62">
            <v>1.3869672019850357E-2</v>
          </cell>
          <cell r="T62">
            <v>3.946039630744763E-3</v>
          </cell>
          <cell r="U62">
            <v>1.2300268429689478E-2</v>
          </cell>
          <cell r="V62">
            <v>2.370385048503269E-4</v>
          </cell>
          <cell r="W62">
            <v>1.6194541822730092E-2</v>
          </cell>
          <cell r="X62">
            <v>2.9573340969997225E-4</v>
          </cell>
          <cell r="Y62">
            <v>9.0709805972475407E-4</v>
          </cell>
          <cell r="Z62">
            <v>6.5011114980974404E-3</v>
          </cell>
        </row>
        <row r="63">
          <cell r="A63">
            <v>55</v>
          </cell>
          <cell r="C63" t="str">
            <v>Dist. Overhead Lines Gross Plant</v>
          </cell>
          <cell r="F63">
            <v>1</v>
          </cell>
          <cell r="G63">
            <v>0.65816354915852149</v>
          </cell>
          <cell r="H63">
            <v>0.12097971989847009</v>
          </cell>
          <cell r="I63">
            <v>5.3275729969119645E-3</v>
          </cell>
          <cell r="J63">
            <v>8.5476035223082975E-2</v>
          </cell>
          <cell r="K63">
            <v>1.0454894033798408E-2</v>
          </cell>
          <cell r="L63">
            <v>1.1943825283204893E-2</v>
          </cell>
          <cell r="M63">
            <v>3.708690760266651E-3</v>
          </cell>
          <cell r="N63">
            <v>2.146727174381818E-2</v>
          </cell>
          <cell r="O63">
            <v>3.9117504138113771E-6</v>
          </cell>
          <cell r="P63">
            <v>4.9506841110279892E-2</v>
          </cell>
          <cell r="Q63">
            <v>1.4566395258127614E-3</v>
          </cell>
          <cell r="R63">
            <v>3.7254985035738686E-3</v>
          </cell>
          <cell r="S63">
            <v>7.2714768234950723E-3</v>
          </cell>
          <cell r="T63">
            <v>2.2385592227503535E-3</v>
          </cell>
          <cell r="U63">
            <v>6.2755232120120076E-3</v>
          </cell>
          <cell r="V63">
            <v>1.8063455473775624E-4</v>
          </cell>
          <cell r="W63">
            <v>7.7606290692494653E-3</v>
          </cell>
          <cell r="X63">
            <v>1.5738729936999973E-4</v>
          </cell>
          <cell r="Y63">
            <v>4.5101195158573081E-4</v>
          </cell>
          <cell r="Z63">
            <v>3.4503278786447325E-3</v>
          </cell>
        </row>
        <row r="64">
          <cell r="A64">
            <v>56</v>
          </cell>
          <cell r="C64" t="str">
            <v>Gross Intangible Plant</v>
          </cell>
          <cell r="F64">
            <v>1.0000000000000002</v>
          </cell>
          <cell r="G64">
            <v>0.42670107331160168</v>
          </cell>
          <cell r="H64">
            <v>0.12209141713486367</v>
          </cell>
          <cell r="I64">
            <v>1.0238897012202654E-2</v>
          </cell>
          <cell r="J64">
            <v>0.14687937740732634</v>
          </cell>
          <cell r="K64">
            <v>2.1151380993852487E-2</v>
          </cell>
          <cell r="L64">
            <v>2.2318817480675952E-2</v>
          </cell>
          <cell r="M64">
            <v>7.0498028473549674E-3</v>
          </cell>
          <cell r="N64">
            <v>3.7965169493904563E-2</v>
          </cell>
          <cell r="O64">
            <v>2.9897156014503681E-2</v>
          </cell>
          <cell r="P64">
            <v>0.10960478640220207</v>
          </cell>
          <cell r="Q64">
            <v>2.8007314455789378E-3</v>
          </cell>
          <cell r="R64">
            <v>9.04988708054579E-3</v>
          </cell>
          <cell r="S64">
            <v>1.3869672019850355E-2</v>
          </cell>
          <cell r="T64">
            <v>3.946039630744763E-3</v>
          </cell>
          <cell r="U64">
            <v>1.2300268429689478E-2</v>
          </cell>
          <cell r="V64">
            <v>2.3703850485032687E-4</v>
          </cell>
          <cell r="W64">
            <v>1.6194541822730092E-2</v>
          </cell>
          <cell r="X64">
            <v>2.9573340969997225E-4</v>
          </cell>
          <cell r="Y64">
            <v>9.0709805972475418E-4</v>
          </cell>
          <cell r="Z64">
            <v>6.5011114980974404E-3</v>
          </cell>
        </row>
        <row r="65">
          <cell r="A65">
            <v>57</v>
          </cell>
          <cell r="C65" t="str">
            <v>Gross Total Plant in Service</v>
          </cell>
          <cell r="F65">
            <v>1.0000000000000002</v>
          </cell>
          <cell r="G65">
            <v>0.42637414622088254</v>
          </cell>
          <cell r="H65">
            <v>0.12209065562133732</v>
          </cell>
          <cell r="I65">
            <v>1.0250622907840302E-2</v>
          </cell>
          <cell r="J65">
            <v>0.14700428283639161</v>
          </cell>
          <cell r="K65">
            <v>2.1176417648911865E-2</v>
          </cell>
          <cell r="L65">
            <v>2.2341196716584858E-2</v>
          </cell>
          <cell r="M65">
            <v>7.0577356161132792E-3</v>
          </cell>
          <cell r="N65">
            <v>3.7999150326810241E-2</v>
          </cell>
          <cell r="O65">
            <v>2.995984164327958E-2</v>
          </cell>
          <cell r="P65">
            <v>0.10974386788652322</v>
          </cell>
          <cell r="Q65">
            <v>2.8034749439997844E-3</v>
          </cell>
          <cell r="R65">
            <v>9.0620499948444976E-3</v>
          </cell>
          <cell r="S65">
            <v>1.3885452760797692E-2</v>
          </cell>
          <cell r="T65">
            <v>3.950213909302583E-3</v>
          </cell>
          <cell r="U65">
            <v>1.2240636767984887E-2</v>
          </cell>
          <cell r="V65">
            <v>2.3708572956867245E-4</v>
          </cell>
          <cell r="W65">
            <v>1.6111730084535984E-2</v>
          </cell>
          <cell r="X65">
            <v>2.9553623294161494E-4</v>
          </cell>
          <cell r="Y65">
            <v>9.0817525149986759E-4</v>
          </cell>
          <cell r="Z65">
            <v>6.5077268998495804E-3</v>
          </cell>
        </row>
        <row r="66">
          <cell r="A66">
            <v>58</v>
          </cell>
          <cell r="C66" t="str">
            <v>Dist. Underground Lines Gross Plant</v>
          </cell>
          <cell r="F66">
            <v>1.0000000000000002</v>
          </cell>
          <cell r="G66">
            <v>0.59808071783051509</v>
          </cell>
          <cell r="H66">
            <v>0.12804191510650656</v>
          </cell>
          <cell r="I66">
            <v>6.6637129963372042E-3</v>
          </cell>
          <cell r="J66">
            <v>0.10922466992929235</v>
          </cell>
          <cell r="K66">
            <v>1.3127511349531712E-2</v>
          </cell>
          <cell r="L66">
            <v>1.5464253576953883E-2</v>
          </cell>
          <cell r="M66">
            <v>4.6332941177047397E-3</v>
          </cell>
          <cell r="N66">
            <v>2.7665433440953568E-2</v>
          </cell>
          <cell r="O66">
            <v>1.9096668592022383E-6</v>
          </cell>
          <cell r="P66">
            <v>6.2174627472034262E-2</v>
          </cell>
          <cell r="Q66">
            <v>1.8935609849119917E-3</v>
          </cell>
          <cell r="R66">
            <v>4.6802567670582926E-3</v>
          </cell>
          <cell r="S66">
            <v>9.1355585984859242E-3</v>
          </cell>
          <cell r="T66">
            <v>2.8120097831844876E-3</v>
          </cell>
          <cell r="U66">
            <v>5.0150929164621367E-3</v>
          </cell>
          <cell r="V66">
            <v>2.2427415240684664E-4</v>
          </cell>
          <cell r="W66">
            <v>5.995600086947021E-3</v>
          </cell>
          <cell r="X66">
            <v>1.4421430967786537E-4</v>
          </cell>
          <cell r="Y66">
            <v>5.6486542169246058E-4</v>
          </cell>
          <cell r="Z66">
            <v>4.4565214924844583E-3</v>
          </cell>
        </row>
        <row r="67">
          <cell r="A67">
            <v>59</v>
          </cell>
          <cell r="C67" t="str">
            <v>Gross General Plant</v>
          </cell>
          <cell r="F67">
            <v>1</v>
          </cell>
          <cell r="G67">
            <v>0.41939410018857654</v>
          </cell>
          <cell r="H67">
            <v>0.12207439695199204</v>
          </cell>
          <cell r="I67">
            <v>1.0500976254639301E-2</v>
          </cell>
          <cell r="J67">
            <v>0.14967107206650002</v>
          </cell>
          <cell r="K67">
            <v>2.17109619242883E-2</v>
          </cell>
          <cell r="L67">
            <v>2.2819003852323994E-2</v>
          </cell>
          <cell r="M67">
            <v>7.2271039329904448E-3</v>
          </cell>
          <cell r="N67">
            <v>3.8724656975329147E-2</v>
          </cell>
          <cell r="O67">
            <v>3.1298209086177385E-2</v>
          </cell>
          <cell r="P67">
            <v>0.11271332251528358</v>
          </cell>
          <cell r="Q67">
            <v>2.8620499162510917E-3</v>
          </cell>
          <cell r="R67">
            <v>9.3217338941054047E-3</v>
          </cell>
          <cell r="S67">
            <v>1.422237894820539E-2</v>
          </cell>
          <cell r="T67">
            <v>4.0393367055234662E-3</v>
          </cell>
          <cell r="U67">
            <v>1.0967472947986485E-2</v>
          </cell>
          <cell r="V67">
            <v>2.3809399935503258E-4</v>
          </cell>
          <cell r="W67">
            <v>1.4343660808482169E-2</v>
          </cell>
          <cell r="X67">
            <v>2.9132641708693146E-4</v>
          </cell>
          <cell r="Y67">
            <v>9.311737988499045E-4</v>
          </cell>
          <cell r="Z67">
            <v>6.6489688160534677E-3</v>
          </cell>
        </row>
        <row r="68">
          <cell r="A68">
            <v>60</v>
          </cell>
          <cell r="C68" t="str">
            <v>Labor Accts 501-507</v>
          </cell>
          <cell r="F68">
            <v>1</v>
          </cell>
          <cell r="G68">
            <v>0.37479675634536835</v>
          </cell>
          <cell r="H68">
            <v>0.12166695038584917</v>
          </cell>
          <cell r="I68">
            <v>1.2041261752453644E-2</v>
          </cell>
          <cell r="J68">
            <v>0.16607054819665137</v>
          </cell>
          <cell r="K68">
            <v>2.5014823711231413E-2</v>
          </cell>
          <cell r="L68">
            <v>2.5792015575235794E-2</v>
          </cell>
          <cell r="M68">
            <v>8.2905944275587368E-3</v>
          </cell>
          <cell r="N68">
            <v>4.3262519737009709E-2</v>
          </cell>
          <cell r="O68">
            <v>3.974110374933703E-2</v>
          </cell>
          <cell r="P68">
            <v>0.13186514195871213</v>
          </cell>
          <cell r="Q68">
            <v>3.2384991492357415E-3</v>
          </cell>
          <cell r="R68">
            <v>1.0966521489605235E-2</v>
          </cell>
          <cell r="S68">
            <v>1.627771401814539E-2</v>
          </cell>
          <cell r="T68">
            <v>4.5666012662126353E-3</v>
          </cell>
          <cell r="U68">
            <v>3.4319960946977181E-3</v>
          </cell>
          <cell r="V68">
            <v>2.5156549218927104E-4</v>
          </cell>
          <cell r="W68">
            <v>3.8520121213255574E-3</v>
          </cell>
          <cell r="X68">
            <v>2.6945874118071509E-4</v>
          </cell>
          <cell r="Y68">
            <v>1.074153407215412E-3</v>
          </cell>
          <cell r="Z68">
            <v>7.5297623807849476E-3</v>
          </cell>
        </row>
        <row r="69">
          <cell r="A69">
            <v>61</v>
          </cell>
          <cell r="C69" t="str">
            <v>Labor Accts 511-514</v>
          </cell>
          <cell r="F69">
            <v>1</v>
          </cell>
          <cell r="G69">
            <v>0.35955511768766518</v>
          </cell>
          <cell r="H69">
            <v>0.11993619213109841</v>
          </cell>
          <cell r="I69">
            <v>1.225684303483446E-2</v>
          </cell>
          <cell r="J69">
            <v>0.16832337656688948</v>
          </cell>
          <cell r="K69">
            <v>2.555948818475268E-2</v>
          </cell>
          <cell r="L69">
            <v>2.6389584355770913E-2</v>
          </cell>
          <cell r="M69">
            <v>8.5562875366090654E-3</v>
          </cell>
          <cell r="N69">
            <v>4.4301751248936407E-2</v>
          </cell>
          <cell r="O69">
            <v>4.2058845346683547E-2</v>
          </cell>
          <cell r="P69">
            <v>0.13934996023780449</v>
          </cell>
          <cell r="Q69">
            <v>3.3786803513267661E-3</v>
          </cell>
          <cell r="R69">
            <v>1.1453146062367685E-2</v>
          </cell>
          <cell r="S69">
            <v>1.6469639861440923E-2</v>
          </cell>
          <cell r="T69">
            <v>4.5257440630168131E-3</v>
          </cell>
          <cell r="U69">
            <v>3.9975775435698658E-3</v>
          </cell>
          <cell r="V69">
            <v>2.9302264179921966E-4</v>
          </cell>
          <cell r="W69">
            <v>4.4868108030659782E-3</v>
          </cell>
          <cell r="X69">
            <v>2.8835577715793286E-4</v>
          </cell>
          <cell r="Y69">
            <v>1.1022354187032882E-3</v>
          </cell>
          <cell r="Z69">
            <v>7.7173411465068812E-3</v>
          </cell>
        </row>
        <row r="70">
          <cell r="A70">
            <v>62</v>
          </cell>
          <cell r="C70" t="str">
            <v>Labor Accts 536-540</v>
          </cell>
          <cell r="F70">
            <v>1</v>
          </cell>
          <cell r="G70">
            <v>0.37752604249964061</v>
          </cell>
          <cell r="H70">
            <v>0.12197687339656794</v>
          </cell>
          <cell r="I70">
            <v>1.2002658094255457E-2</v>
          </cell>
          <cell r="J70">
            <v>0.16566713925769616</v>
          </cell>
          <cell r="K70">
            <v>2.4917291861822673E-2</v>
          </cell>
          <cell r="L70">
            <v>2.5685010269863622E-2</v>
          </cell>
          <cell r="M70">
            <v>8.2430173566084251E-3</v>
          </cell>
          <cell r="N70">
            <v>4.3076426873881024E-2</v>
          </cell>
          <cell r="O70">
            <v>3.9326070943948896E-2</v>
          </cell>
          <cell r="P70">
            <v>0.13052485228545932</v>
          </cell>
          <cell r="Q70">
            <v>3.2133972148211693E-3</v>
          </cell>
          <cell r="R70">
            <v>1.0879382715448695E-2</v>
          </cell>
          <cell r="S70">
            <v>1.6243346286530867E-2</v>
          </cell>
          <cell r="T70">
            <v>4.573917474232584E-3</v>
          </cell>
          <cell r="U70">
            <v>3.3307186892830572E-3</v>
          </cell>
          <cell r="V70">
            <v>2.4414185310641957E-4</v>
          </cell>
          <cell r="W70">
            <v>3.7383401407902654E-3</v>
          </cell>
          <cell r="X70">
            <v>2.6607489120187189E-4</v>
          </cell>
          <cell r="Y70">
            <v>1.0691248242093955E-3</v>
          </cell>
          <cell r="Z70">
            <v>7.4961730706315007E-3</v>
          </cell>
        </row>
        <row r="71">
          <cell r="A71">
            <v>63</v>
          </cell>
          <cell r="C71" t="str">
            <v>Labor Accts 542-545</v>
          </cell>
          <cell r="F71">
            <v>1.0000000000000002</v>
          </cell>
          <cell r="G71">
            <v>0.36573454460853372</v>
          </cell>
          <cell r="H71">
            <v>0.12063789451317901</v>
          </cell>
          <cell r="I71">
            <v>1.2169439783130547E-2</v>
          </cell>
          <cell r="J71">
            <v>0.16741001097728408</v>
          </cell>
          <cell r="K71">
            <v>2.5338664532775019E-2</v>
          </cell>
          <cell r="L71">
            <v>2.6147311678112135E-2</v>
          </cell>
          <cell r="M71">
            <v>8.4485674162449072E-3</v>
          </cell>
          <cell r="N71">
            <v>4.3880414978864898E-2</v>
          </cell>
          <cell r="O71">
            <v>4.111916194754843E-2</v>
          </cell>
          <cell r="P71">
            <v>0.13631538576649227</v>
          </cell>
          <cell r="Q71">
            <v>3.3218466004778591E-3</v>
          </cell>
          <cell r="R71">
            <v>1.1255853562996918E-2</v>
          </cell>
          <cell r="S71">
            <v>1.6391827248932136E-2</v>
          </cell>
          <cell r="T71">
            <v>4.5423088239988649E-3</v>
          </cell>
          <cell r="U71">
            <v>3.7682735094305996E-3</v>
          </cell>
          <cell r="V71">
            <v>2.7621464417406196E-4</v>
          </cell>
          <cell r="W71">
            <v>4.2294439836986913E-3</v>
          </cell>
          <cell r="X71">
            <v>2.8069434025703761E-4</v>
          </cell>
          <cell r="Y71">
            <v>1.090850111540622E-3</v>
          </cell>
          <cell r="Z71">
            <v>7.6412909723282962E-3</v>
          </cell>
        </row>
        <row r="72">
          <cell r="A72">
            <v>64</v>
          </cell>
          <cell r="C72" t="str">
            <v>Labor Accts 581-588</v>
          </cell>
          <cell r="F72">
            <v>0.99999999999999978</v>
          </cell>
          <cell r="G72">
            <v>0.63798449749915753</v>
          </cell>
          <cell r="H72">
            <v>0.17944158376335861</v>
          </cell>
          <cell r="I72">
            <v>3.7643355667060494E-3</v>
          </cell>
          <cell r="J72">
            <v>6.6395099024102053E-2</v>
          </cell>
          <cell r="K72">
            <v>7.9733891963020102E-3</v>
          </cell>
          <cell r="L72">
            <v>8.3758961615776634E-3</v>
          </cell>
          <cell r="M72">
            <v>2.9167904693699377E-3</v>
          </cell>
          <cell r="N72">
            <v>1.7615227254934068E-2</v>
          </cell>
          <cell r="O72">
            <v>1.1786842125572253E-4</v>
          </cell>
          <cell r="P72">
            <v>3.480751377144866E-2</v>
          </cell>
          <cell r="Q72">
            <v>1.296777203173732E-3</v>
          </cell>
          <cell r="R72">
            <v>2.5536470910153281E-3</v>
          </cell>
          <cell r="S72">
            <v>4.9816750208009405E-3</v>
          </cell>
          <cell r="T72">
            <v>1.554292496123291E-3</v>
          </cell>
          <cell r="U72">
            <v>1.0682762421050747E-2</v>
          </cell>
          <cell r="V72">
            <v>4.487144040847018E-4</v>
          </cell>
          <cell r="W72">
            <v>1.4238336739534226E-2</v>
          </cell>
          <cell r="X72">
            <v>2.0918810420217505E-3</v>
          </cell>
          <cell r="Y72">
            <v>3.1576165864946387E-4</v>
          </cell>
          <cell r="Z72">
            <v>2.443950795333427E-3</v>
          </cell>
        </row>
        <row r="73">
          <cell r="A73">
            <v>65</v>
          </cell>
          <cell r="C73" t="str">
            <v>Labor Accts 591-598</v>
          </cell>
          <cell r="F73">
            <v>1.0000000000000002</v>
          </cell>
          <cell r="G73">
            <v>0.62945248583818669</v>
          </cell>
          <cell r="H73">
            <v>0.12079830565063281</v>
          </cell>
          <cell r="I73">
            <v>5.4534048263802041E-3</v>
          </cell>
          <cell r="J73">
            <v>8.9826421854911687E-2</v>
          </cell>
          <cell r="K73">
            <v>1.0717556373471947E-2</v>
          </cell>
          <cell r="L73">
            <v>1.2580777077033875E-2</v>
          </cell>
          <cell r="M73">
            <v>3.795273995697871E-3</v>
          </cell>
          <cell r="N73">
            <v>2.2608530175106435E-2</v>
          </cell>
          <cell r="O73">
            <v>3.3696684657465028E-6</v>
          </cell>
          <cell r="P73">
            <v>5.0748355510321148E-2</v>
          </cell>
          <cell r="Q73">
            <v>1.542448370269528E-3</v>
          </cell>
          <cell r="R73">
            <v>3.8192229845916597E-3</v>
          </cell>
          <cell r="S73">
            <v>7.4545694192675116E-3</v>
          </cell>
          <cell r="T73">
            <v>2.2948457187688901E-3</v>
          </cell>
          <cell r="U73">
            <v>1.4830348791284476E-2</v>
          </cell>
          <cell r="V73">
            <v>1.8818149722938163E-4</v>
          </cell>
          <cell r="W73">
            <v>1.963826827673942E-2</v>
          </cell>
          <cell r="X73">
            <v>1.5385255166580394E-4</v>
          </cell>
          <cell r="Y73">
            <v>4.6187233913928951E-4</v>
          </cell>
          <cell r="Z73">
            <v>3.6319090808358185E-3</v>
          </cell>
        </row>
        <row r="74">
          <cell r="A74">
            <v>66</v>
          </cell>
          <cell r="C74" t="str">
            <v>Labor Accts 500-916</v>
          </cell>
          <cell r="F74">
            <v>1.0000000000000002</v>
          </cell>
          <cell r="G74">
            <v>0.45375419075028889</v>
          </cell>
          <cell r="H74">
            <v>0.12882998167983797</v>
          </cell>
          <cell r="I74">
            <v>9.7558105044567422E-3</v>
          </cell>
          <cell r="J74">
            <v>0.14012528683335512</v>
          </cell>
          <cell r="K74">
            <v>2.0171525072639768E-2</v>
          </cell>
          <cell r="L74">
            <v>2.1016906177320896E-2</v>
          </cell>
          <cell r="M74">
            <v>6.8045701859960417E-3</v>
          </cell>
          <cell r="N74">
            <v>3.6088969699137309E-2</v>
          </cell>
          <cell r="O74">
            <v>2.9422872090097401E-2</v>
          </cell>
          <cell r="P74">
            <v>0.10574713469431825</v>
          </cell>
          <cell r="Q74">
            <v>2.7042376054069307E-3</v>
          </cell>
          <cell r="R74">
            <v>8.6857336427033239E-3</v>
          </cell>
          <cell r="S74">
            <v>1.3068043510687395E-2</v>
          </cell>
          <cell r="T74">
            <v>3.6847080586803007E-3</v>
          </cell>
          <cell r="U74">
            <v>5.5443012038666186E-3</v>
          </cell>
          <cell r="V74">
            <v>2.7275134217030674E-4</v>
          </cell>
          <cell r="W74">
            <v>6.8188395788864771E-3</v>
          </cell>
          <cell r="X74">
            <v>5.4283970695127653E-4</v>
          </cell>
          <cell r="Y74">
            <v>8.6197192164370125E-4</v>
          </cell>
          <cell r="Z74">
            <v>6.099325741555482E-3</v>
          </cell>
        </row>
        <row r="75">
          <cell r="A75">
            <v>67</v>
          </cell>
          <cell r="C75" t="str">
            <v>O&amp;M less Purchased Power</v>
          </cell>
          <cell r="F75">
            <v>1.0000000000000002</v>
          </cell>
          <cell r="G75">
            <v>0.39901103253011466</v>
          </cell>
          <cell r="H75">
            <v>0.12222414444482348</v>
          </cell>
          <cell r="I75">
            <v>1.1213233632759192E-2</v>
          </cell>
          <cell r="J75">
            <v>0.15630736565090486</v>
          </cell>
          <cell r="K75">
            <v>2.3306869204894286E-2</v>
          </cell>
          <cell r="L75">
            <v>2.4151600257876351E-2</v>
          </cell>
          <cell r="M75">
            <v>7.8243803011916833E-3</v>
          </cell>
          <cell r="N75">
            <v>4.0833053328336706E-2</v>
          </cell>
          <cell r="O75">
            <v>3.6799717487286533E-2</v>
          </cell>
          <cell r="P75">
            <v>0.12554921208197101</v>
          </cell>
          <cell r="Q75">
            <v>3.0942440473058085E-3</v>
          </cell>
          <cell r="R75">
            <v>1.0311086376011636E-2</v>
          </cell>
          <cell r="S75">
            <v>1.505333612373925E-2</v>
          </cell>
          <cell r="T75">
            <v>4.1718924211942808E-3</v>
          </cell>
          <cell r="U75">
            <v>5.2109084951490869E-3</v>
          </cell>
          <cell r="V75">
            <v>2.8274261071452702E-4</v>
          </cell>
          <cell r="W75">
            <v>6.2343917521091013E-3</v>
          </cell>
          <cell r="X75">
            <v>3.7248572871889998E-4</v>
          </cell>
          <cell r="Y75">
            <v>1.0026401011074882E-3</v>
          </cell>
          <cell r="Z75">
            <v>7.0456634237912293E-3</v>
          </cell>
        </row>
        <row r="76">
          <cell r="A76">
            <v>68</v>
          </cell>
          <cell r="C76" t="str">
            <v>Dist. Lines Gross Plant</v>
          </cell>
          <cell r="F76">
            <v>1</v>
          </cell>
          <cell r="G76">
            <v>0.63692771580638596</v>
          </cell>
          <cell r="H76">
            <v>0.12347580067934044</v>
          </cell>
          <cell r="I76">
            <v>5.7998218196749296E-3</v>
          </cell>
          <cell r="J76">
            <v>9.3869814907142662E-2</v>
          </cell>
          <cell r="K76">
            <v>1.1399510901487346E-2</v>
          </cell>
          <cell r="L76">
            <v>1.3188094684659495E-2</v>
          </cell>
          <cell r="M76">
            <v>4.0354849938504453E-3</v>
          </cell>
          <cell r="N76">
            <v>2.3657966256388583E-2</v>
          </cell>
          <cell r="O76">
            <v>3.2041287557935252E-6</v>
          </cell>
          <cell r="P76">
            <v>5.3984176718019083E-2</v>
          </cell>
          <cell r="Q76">
            <v>1.6110661912731525E-3</v>
          </cell>
          <cell r="R76">
            <v>4.0629507661718647E-3</v>
          </cell>
          <cell r="S76">
            <v>7.9303227708898121E-3</v>
          </cell>
          <cell r="T76">
            <v>2.441241091562212E-3</v>
          </cell>
          <cell r="U76">
            <v>5.8300334253846686E-3</v>
          </cell>
          <cell r="V76">
            <v>1.9605864849585233E-4</v>
          </cell>
          <cell r="W76">
            <v>7.1367926004711922E-3</v>
          </cell>
          <cell r="X76">
            <v>1.5273140337328147E-4</v>
          </cell>
          <cell r="Y76">
            <v>4.9125262041422961E-4</v>
          </cell>
          <cell r="Z76">
            <v>3.805959586259075E-3</v>
          </cell>
        </row>
        <row r="77">
          <cell r="A77">
            <v>69</v>
          </cell>
          <cell r="C77" t="str">
            <v>Rate Base</v>
          </cell>
          <cell r="F77">
            <v>1</v>
          </cell>
          <cell r="G77">
            <v>0.42536691947188593</v>
          </cell>
          <cell r="H77">
            <v>0.12208959449142891</v>
          </cell>
          <cell r="I77">
            <v>1.0265792966589157E-2</v>
          </cell>
          <cell r="J77">
            <v>0.14716890716357603</v>
          </cell>
          <cell r="K77">
            <v>2.1213315448496903E-2</v>
          </cell>
          <cell r="L77">
            <v>2.2373486900275966E-2</v>
          </cell>
          <cell r="M77">
            <v>7.0722470602181736E-3</v>
          </cell>
          <cell r="N77">
            <v>3.80541503559646E-2</v>
          </cell>
          <cell r="O77">
            <v>3.0142507914942891E-2</v>
          </cell>
          <cell r="P77">
            <v>0.11010193523430217</v>
          </cell>
          <cell r="Q77">
            <v>2.8103830717403568E-3</v>
          </cell>
          <cell r="R77">
            <v>9.0893492698242845E-3</v>
          </cell>
          <cell r="S77">
            <v>1.3901025418486387E-2</v>
          </cell>
          <cell r="T77">
            <v>3.9507437925056649E-3</v>
          </cell>
          <cell r="U77">
            <v>1.2276175701331531E-2</v>
          </cell>
          <cell r="V77">
            <v>2.388092503405422E-4</v>
          </cell>
          <cell r="W77">
            <v>1.6157396726230993E-2</v>
          </cell>
          <cell r="X77">
            <v>3.0007330686453312E-4</v>
          </cell>
          <cell r="Y77">
            <v>9.0983981111913774E-4</v>
          </cell>
          <cell r="Z77">
            <v>6.5173466438758921E-3</v>
          </cell>
        </row>
        <row r="78">
          <cell r="A78">
            <v>70</v>
          </cell>
          <cell r="C78" t="str">
            <v>Gross Transformer Plant</v>
          </cell>
          <cell r="F78">
            <v>1</v>
          </cell>
          <cell r="G78">
            <v>0.73822421610370015</v>
          </cell>
          <cell r="H78">
            <v>0.14104539014957224</v>
          </cell>
          <cell r="I78">
            <v>0</v>
          </cell>
          <cell r="J78">
            <v>7.7141812137753465E-2</v>
          </cell>
          <cell r="K78">
            <v>0</v>
          </cell>
          <cell r="L78">
            <v>1.0039574454832081E-2</v>
          </cell>
          <cell r="M78">
            <v>0</v>
          </cell>
          <cell r="N78">
            <v>1.8881747347022002E-2</v>
          </cell>
          <cell r="O78">
            <v>0</v>
          </cell>
          <cell r="P78">
            <v>0</v>
          </cell>
          <cell r="Q78">
            <v>1.4775282171740648E-3</v>
          </cell>
          <cell r="R78">
            <v>0</v>
          </cell>
          <cell r="S78">
            <v>0</v>
          </cell>
          <cell r="T78">
            <v>0</v>
          </cell>
          <cell r="U78">
            <v>4.4832248680749332E-3</v>
          </cell>
          <cell r="V78">
            <v>1.4047618509350316E-4</v>
          </cell>
          <cell r="W78">
            <v>5.5146723527720095E-3</v>
          </cell>
          <cell r="X78">
            <v>1.1507449829009074E-4</v>
          </cell>
          <cell r="Y78">
            <v>0</v>
          </cell>
          <cell r="Z78">
            <v>2.9362836857154732E-3</v>
          </cell>
        </row>
        <row r="79">
          <cell r="A79">
            <v>71</v>
          </cell>
          <cell r="C79" t="str">
            <v>Dpreciation Expense</v>
          </cell>
          <cell r="F79">
            <v>0.99999999999999967</v>
          </cell>
          <cell r="G79">
            <v>0.43111289898152538</v>
          </cell>
          <cell r="H79">
            <v>0.12210169363081286</v>
          </cell>
          <cell r="I79">
            <v>1.0080658038298027E-2</v>
          </cell>
          <cell r="J79">
            <v>0.14519379981554342</v>
          </cell>
          <cell r="K79">
            <v>2.0813515577936686E-2</v>
          </cell>
          <cell r="L79">
            <v>2.2016813485720883E-2</v>
          </cell>
          <cell r="M79">
            <v>6.9427514776917807E-3</v>
          </cell>
          <cell r="N79">
            <v>3.7506603914133081E-2</v>
          </cell>
          <cell r="O79">
            <v>2.9051224080382031E-2</v>
          </cell>
          <cell r="P79">
            <v>0.10772790534780723</v>
          </cell>
          <cell r="Q79">
            <v>2.7637083994561289E-3</v>
          </cell>
          <cell r="R79">
            <v>8.8857506138917651E-3</v>
          </cell>
          <cell r="S79">
            <v>1.3656713595852145E-2</v>
          </cell>
          <cell r="T79">
            <v>3.8897084492134607E-3</v>
          </cell>
          <cell r="U79">
            <v>1.3104987595879771E-2</v>
          </cell>
          <cell r="V79">
            <v>2.3640121528159281E-4</v>
          </cell>
          <cell r="W79">
            <v>1.7312072191755571E-2</v>
          </cell>
          <cell r="X79">
            <v>2.9839427662941404E-4</v>
          </cell>
          <cell r="Y79">
            <v>8.9256153932070056E-4</v>
          </cell>
          <cell r="Z79">
            <v>6.411837772867913E-3</v>
          </cell>
        </row>
        <row r="80">
          <cell r="A80">
            <v>72</v>
          </cell>
          <cell r="C80" t="str">
            <v>Total Labor</v>
          </cell>
          <cell r="F80">
            <v>1.0000000000000002</v>
          </cell>
          <cell r="G80">
            <v>0.45245065217063613</v>
          </cell>
          <cell r="H80">
            <v>0.12857369116439116</v>
          </cell>
          <cell r="I80">
            <v>9.7840802874439043E-3</v>
          </cell>
          <cell r="J80">
            <v>0.14048743079517428</v>
          </cell>
          <cell r="K80">
            <v>2.0229927576657009E-2</v>
          </cell>
          <cell r="L80">
            <v>2.1085273396535584E-2</v>
          </cell>
          <cell r="M80">
            <v>6.8206000925361068E-3</v>
          </cell>
          <cell r="N80">
            <v>3.6188961287990817E-2</v>
          </cell>
          <cell r="O80">
            <v>2.949401783169112E-2</v>
          </cell>
          <cell r="P80">
            <v>0.10601141498081594</v>
          </cell>
          <cell r="Q80">
            <v>2.7102246220930492E-3</v>
          </cell>
          <cell r="R80">
            <v>8.7098619511803473E-3</v>
          </cell>
          <cell r="S80">
            <v>1.3111836200172963E-2</v>
          </cell>
          <cell r="T80">
            <v>3.6981618102581628E-3</v>
          </cell>
          <cell r="U80">
            <v>5.7500431992157357E-3</v>
          </cell>
          <cell r="V80">
            <v>2.7143652656041128E-4</v>
          </cell>
          <cell r="W80">
            <v>7.1043130633102443E-3</v>
          </cell>
          <cell r="X80">
            <v>5.3329790216340156E-4</v>
          </cell>
          <cell r="Y80">
            <v>8.645972731852131E-4</v>
          </cell>
          <cell r="Z80">
            <v>6.1201778679886246E-3</v>
          </cell>
        </row>
        <row r="81">
          <cell r="A81">
            <v>73</v>
          </cell>
          <cell r="C81" t="str">
            <v>Distribution O&amp;M</v>
          </cell>
          <cell r="F81">
            <v>1.0000000000000002</v>
          </cell>
          <cell r="G81">
            <v>0.62030553561852286</v>
          </cell>
          <cell r="H81">
            <v>0.14813019071202502</v>
          </cell>
          <cell r="I81">
            <v>4.7181912884554289E-3</v>
          </cell>
          <cell r="J81">
            <v>7.8093612251265279E-2</v>
          </cell>
          <cell r="K81">
            <v>9.5611880430868761E-3</v>
          </cell>
          <cell r="L81">
            <v>1.0504446959114093E-2</v>
          </cell>
          <cell r="M81">
            <v>3.4313407513464839E-3</v>
          </cell>
          <cell r="N81">
            <v>2.01276989476089E-2</v>
          </cell>
          <cell r="O81">
            <v>6.0353705719590713E-5</v>
          </cell>
          <cell r="P81">
            <v>4.3805386331332324E-2</v>
          </cell>
          <cell r="Q81">
            <v>1.4165049750468829E-3</v>
          </cell>
          <cell r="R81">
            <v>3.2639403035770692E-3</v>
          </cell>
          <cell r="S81">
            <v>6.3694283439741615E-3</v>
          </cell>
          <cell r="T81">
            <v>1.9710927397358262E-3</v>
          </cell>
          <cell r="U81">
            <v>1.8482889811929894E-2</v>
          </cell>
          <cell r="V81">
            <v>3.1812548887465917E-4</v>
          </cell>
          <cell r="W81">
            <v>2.4880247967068194E-2</v>
          </cell>
          <cell r="X81">
            <v>1.1175290678025554E-3</v>
          </cell>
          <cell r="Y81">
            <v>3.9811022917297456E-4</v>
          </cell>
          <cell r="Z81">
            <v>3.0441864643410569E-3</v>
          </cell>
        </row>
        <row r="82">
          <cell r="A82">
            <v>74</v>
          </cell>
          <cell r="C82" t="str">
            <v>Sales  Revenue</v>
          </cell>
          <cell r="F82">
            <v>1</v>
          </cell>
          <cell r="G82">
            <v>0.40244138729130924</v>
          </cell>
          <cell r="H82">
            <v>0.14586167224784749</v>
          </cell>
          <cell r="I82">
            <v>1.0663826627866113E-2</v>
          </cell>
          <cell r="J82">
            <v>0.16303012878346479</v>
          </cell>
          <cell r="K82">
            <v>2.0740727580174544E-2</v>
          </cell>
          <cell r="L82">
            <v>2.3118781838195112E-2</v>
          </cell>
          <cell r="M82">
            <v>7.6556938978819536E-3</v>
          </cell>
          <cell r="N82">
            <v>4.1222382128651487E-2</v>
          </cell>
          <cell r="O82">
            <v>2.9543509975353623E-2</v>
          </cell>
          <cell r="P82">
            <v>0.10413712415376643</v>
          </cell>
          <cell r="Q82">
            <v>3.0111963185337968E-3</v>
          </cell>
          <cell r="R82">
            <v>8.3220858841214097E-3</v>
          </cell>
          <cell r="S82">
            <v>1.1829744924016401E-2</v>
          </cell>
          <cell r="T82">
            <v>3.1694808730887707E-3</v>
          </cell>
          <cell r="U82">
            <v>7.3654483403860103E-3</v>
          </cell>
          <cell r="V82">
            <v>2.2044901836507219E-4</v>
          </cell>
          <cell r="W82">
            <v>1.0373549051259073E-2</v>
          </cell>
          <cell r="X82">
            <v>3.0857713898045918E-4</v>
          </cell>
          <cell r="Y82">
            <v>8.2131325336493738E-4</v>
          </cell>
          <cell r="Z82">
            <v>6.1629206733733307E-3</v>
          </cell>
        </row>
        <row r="83">
          <cell r="A83">
            <v>75</v>
          </cell>
          <cell r="C83" t="str">
            <v>Distribution Poles, Lines, Transform &amp; Services</v>
          </cell>
          <cell r="F83">
            <v>0.85941275854838306</v>
          </cell>
          <cell r="G83">
            <v>0.56713404046717664</v>
          </cell>
          <cell r="H83">
            <v>0.10866138833352745</v>
          </cell>
          <cell r="I83">
            <v>3.8407075964106726E-3</v>
          </cell>
          <cell r="J83">
            <v>7.9178034438128944E-2</v>
          </cell>
          <cell r="K83">
            <v>7.5488850306030001E-3</v>
          </cell>
          <cell r="L83">
            <v>1.043670627915283E-2</v>
          </cell>
          <cell r="M83">
            <v>2.6723437983050629E-3</v>
          </cell>
          <cell r="N83">
            <v>1.9462684174995512E-2</v>
          </cell>
          <cell r="O83">
            <v>2.1218102960521305E-6</v>
          </cell>
          <cell r="P83">
            <v>3.5748932304008781E-2</v>
          </cell>
          <cell r="Q83">
            <v>1.3310221958165917E-3</v>
          </cell>
          <cell r="R83">
            <v>2.6905319433336411E-3</v>
          </cell>
          <cell r="S83">
            <v>5.2515494191254586E-3</v>
          </cell>
          <cell r="T83">
            <v>1.6166174576649984E-3</v>
          </cell>
          <cell r="U83">
            <v>4.5815947276573949E-3</v>
          </cell>
          <cell r="V83">
            <v>1.6108484610866347E-4</v>
          </cell>
          <cell r="W83">
            <v>5.61279714923015E-3</v>
          </cell>
          <cell r="X83">
            <v>1.6089225587279801E-4</v>
          </cell>
          <cell r="Y83">
            <v>3.2531304058015521E-4</v>
          </cell>
          <cell r="Z83">
            <v>2.9955112803882827E-3</v>
          </cell>
        </row>
        <row r="84">
          <cell r="A84">
            <v>76</v>
          </cell>
          <cell r="C84">
            <v>0</v>
          </cell>
          <cell r="F84" t="e">
            <v>#DIV/0!</v>
          </cell>
          <cell r="G84" t="e">
            <v>#DIV/0!</v>
          </cell>
          <cell r="H84" t="e">
            <v>#DIV/0!</v>
          </cell>
          <cell r="I84" t="e">
            <v>#DIV/0!</v>
          </cell>
          <cell r="J84" t="e">
            <v>#DIV/0!</v>
          </cell>
          <cell r="K84" t="e">
            <v>#DIV/0!</v>
          </cell>
          <cell r="L84" t="e">
            <v>#DIV/0!</v>
          </cell>
          <cell r="M84" t="e">
            <v>#DIV/0!</v>
          </cell>
          <cell r="N84" t="e">
            <v>#DIV/0!</v>
          </cell>
          <cell r="O84" t="e">
            <v>#DIV/0!</v>
          </cell>
          <cell r="P84" t="e">
            <v>#DIV/0!</v>
          </cell>
          <cell r="Q84" t="e">
            <v>#DIV/0!</v>
          </cell>
          <cell r="R84" t="e">
            <v>#DIV/0!</v>
          </cell>
          <cell r="S84" t="e">
            <v>#DIV/0!</v>
          </cell>
          <cell r="T84" t="e">
            <v>#DIV/0!</v>
          </cell>
          <cell r="U84" t="e">
            <v>#DIV/0!</v>
          </cell>
          <cell r="V84" t="e">
            <v>#DIV/0!</v>
          </cell>
          <cell r="W84" t="e">
            <v>#DIV/0!</v>
          </cell>
          <cell r="X84" t="e">
            <v>#DIV/0!</v>
          </cell>
          <cell r="Y84" t="e">
            <v>#DIV/0!</v>
          </cell>
          <cell r="Z84" t="e">
            <v>#DIV/0!</v>
          </cell>
        </row>
        <row r="85">
          <cell r="A85">
            <v>77</v>
          </cell>
          <cell r="C85">
            <v>0</v>
          </cell>
          <cell r="F85" t="e">
            <v>#DIV/0!</v>
          </cell>
          <cell r="G85" t="e">
            <v>#DIV/0!</v>
          </cell>
          <cell r="H85" t="e">
            <v>#DIV/0!</v>
          </cell>
          <cell r="I85" t="e">
            <v>#DIV/0!</v>
          </cell>
          <cell r="J85" t="e">
            <v>#DIV/0!</v>
          </cell>
          <cell r="K85" t="e">
            <v>#DIV/0!</v>
          </cell>
          <cell r="L85" t="e">
            <v>#DIV/0!</v>
          </cell>
          <cell r="M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Q85" t="e">
            <v>#DIV/0!</v>
          </cell>
          <cell r="R85" t="e">
            <v>#DIV/0!</v>
          </cell>
          <cell r="S85" t="e">
            <v>#DIV/0!</v>
          </cell>
          <cell r="T85" t="e">
            <v>#DIV/0!</v>
          </cell>
          <cell r="U85" t="e">
            <v>#DIV/0!</v>
          </cell>
          <cell r="V85" t="e">
            <v>#DIV/0!</v>
          </cell>
          <cell r="W85" t="e">
            <v>#DIV/0!</v>
          </cell>
          <cell r="X85" t="e">
            <v>#DIV/0!</v>
          </cell>
          <cell r="Y85" t="e">
            <v>#DIV/0!</v>
          </cell>
          <cell r="Z85" t="e">
            <v>#DIV/0!</v>
          </cell>
        </row>
        <row r="86">
          <cell r="A86">
            <v>78</v>
          </cell>
          <cell r="C86">
            <v>0</v>
          </cell>
          <cell r="F86" t="e">
            <v>#DIV/0!</v>
          </cell>
          <cell r="G86" t="e">
            <v>#DIV/0!</v>
          </cell>
          <cell r="H86" t="e">
            <v>#DIV/0!</v>
          </cell>
          <cell r="I86" t="e">
            <v>#DIV/0!</v>
          </cell>
          <cell r="J86" t="e">
            <v>#DIV/0!</v>
          </cell>
          <cell r="K86" t="e">
            <v>#DIV/0!</v>
          </cell>
          <cell r="L86" t="e">
            <v>#DIV/0!</v>
          </cell>
          <cell r="M86" t="e">
            <v>#DIV/0!</v>
          </cell>
          <cell r="N86" t="e">
            <v>#DIV/0!</v>
          </cell>
          <cell r="O86" t="e">
            <v>#DIV/0!</v>
          </cell>
          <cell r="P86" t="e">
            <v>#DIV/0!</v>
          </cell>
          <cell r="Q86" t="e">
            <v>#DIV/0!</v>
          </cell>
          <cell r="R86" t="e">
            <v>#DIV/0!</v>
          </cell>
          <cell r="S86" t="e">
            <v>#DIV/0!</v>
          </cell>
          <cell r="T86" t="e">
            <v>#DIV/0!</v>
          </cell>
          <cell r="U86" t="e">
            <v>#DIV/0!</v>
          </cell>
          <cell r="V86" t="e">
            <v>#DIV/0!</v>
          </cell>
          <cell r="W86" t="e">
            <v>#DIV/0!</v>
          </cell>
          <cell r="X86" t="e">
            <v>#DIV/0!</v>
          </cell>
          <cell r="Y86" t="e">
            <v>#DIV/0!</v>
          </cell>
          <cell r="Z86" t="e">
            <v>#DIV/0!</v>
          </cell>
        </row>
        <row r="87">
          <cell r="A87">
            <v>79</v>
          </cell>
          <cell r="C87">
            <v>0</v>
          </cell>
          <cell r="F87" t="e">
            <v>#DIV/0!</v>
          </cell>
          <cell r="G87" t="e">
            <v>#DIV/0!</v>
          </cell>
          <cell r="H87" t="e">
            <v>#DIV/0!</v>
          </cell>
          <cell r="I87" t="e">
            <v>#DIV/0!</v>
          </cell>
          <cell r="J87" t="e">
            <v>#DIV/0!</v>
          </cell>
          <cell r="K87" t="e">
            <v>#DIV/0!</v>
          </cell>
          <cell r="L87" t="e">
            <v>#DIV/0!</v>
          </cell>
          <cell r="M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 t="e">
            <v>#DIV/0!</v>
          </cell>
          <cell r="S87" t="e">
            <v>#DIV/0!</v>
          </cell>
          <cell r="T87" t="e">
            <v>#DIV/0!</v>
          </cell>
          <cell r="U87" t="e">
            <v>#DIV/0!</v>
          </cell>
          <cell r="V87" t="e">
            <v>#DIV/0!</v>
          </cell>
          <cell r="W87" t="e">
            <v>#DIV/0!</v>
          </cell>
          <cell r="X87" t="e">
            <v>#DIV/0!</v>
          </cell>
          <cell r="Y87" t="e">
            <v>#DIV/0!</v>
          </cell>
          <cell r="Z87" t="e">
            <v>#DIV/0!</v>
          </cell>
        </row>
        <row r="88">
          <cell r="A88">
            <v>80</v>
          </cell>
          <cell r="C88">
            <v>0</v>
          </cell>
          <cell r="F88" t="e">
            <v>#DIV/0!</v>
          </cell>
          <cell r="G88" t="e">
            <v>#DIV/0!</v>
          </cell>
          <cell r="H88" t="e">
            <v>#DIV/0!</v>
          </cell>
          <cell r="I88" t="e">
            <v>#DIV/0!</v>
          </cell>
          <cell r="J88" t="e">
            <v>#DIV/0!</v>
          </cell>
          <cell r="K88" t="e">
            <v>#DIV/0!</v>
          </cell>
          <cell r="L88" t="e">
            <v>#DIV/0!</v>
          </cell>
          <cell r="M88" t="e">
            <v>#DIV/0!</v>
          </cell>
          <cell r="N88" t="e">
            <v>#DIV/0!</v>
          </cell>
          <cell r="O88" t="e">
            <v>#DIV/0!</v>
          </cell>
          <cell r="P88" t="e">
            <v>#DIV/0!</v>
          </cell>
          <cell r="Q88" t="e">
            <v>#DIV/0!</v>
          </cell>
          <cell r="R88" t="e">
            <v>#DIV/0!</v>
          </cell>
          <cell r="S88" t="e">
            <v>#DIV/0!</v>
          </cell>
          <cell r="T88" t="e">
            <v>#DIV/0!</v>
          </cell>
          <cell r="U88" t="e">
            <v>#DIV/0!</v>
          </cell>
          <cell r="V88" t="e">
            <v>#DIV/0!</v>
          </cell>
          <cell r="W88" t="e">
            <v>#DIV/0!</v>
          </cell>
          <cell r="X88" t="e">
            <v>#DIV/0!</v>
          </cell>
          <cell r="Y88" t="e">
            <v>#DIV/0!</v>
          </cell>
          <cell r="Z88" t="e">
            <v>#DIV/0!</v>
          </cell>
        </row>
        <row r="89">
          <cell r="C89">
            <v>0</v>
          </cell>
          <cell r="F89" t="e">
            <v>#DIV/0!</v>
          </cell>
          <cell r="G89" t="e">
            <v>#DIV/0!</v>
          </cell>
          <cell r="H89" t="e">
            <v>#DIV/0!</v>
          </cell>
          <cell r="I89" t="e">
            <v>#DIV/0!</v>
          </cell>
          <cell r="J89" t="e">
            <v>#DIV/0!</v>
          </cell>
          <cell r="K89" t="e">
            <v>#DIV/0!</v>
          </cell>
          <cell r="L89" t="e">
            <v>#DIV/0!</v>
          </cell>
          <cell r="M89" t="e">
            <v>#DIV/0!</v>
          </cell>
          <cell r="N89" t="e">
            <v>#DIV/0!</v>
          </cell>
          <cell r="O89" t="e">
            <v>#DIV/0!</v>
          </cell>
          <cell r="P89" t="e">
            <v>#DIV/0!</v>
          </cell>
          <cell r="Q89" t="e">
            <v>#DIV/0!</v>
          </cell>
          <cell r="R89" t="e">
            <v>#DIV/0!</v>
          </cell>
          <cell r="S89" t="e">
            <v>#DIV/0!</v>
          </cell>
          <cell r="T89" t="e">
            <v>#DIV/0!</v>
          </cell>
          <cell r="U89" t="e">
            <v>#DIV/0!</v>
          </cell>
          <cell r="V89" t="e">
            <v>#DIV/0!</v>
          </cell>
          <cell r="W89" t="e">
            <v>#DIV/0!</v>
          </cell>
          <cell r="X89" t="e">
            <v>#DIV/0!</v>
          </cell>
          <cell r="Y89" t="e">
            <v>#DIV/0!</v>
          </cell>
          <cell r="Z89" t="e">
            <v>#DIV/0!</v>
          </cell>
        </row>
        <row r="90">
          <cell r="C90">
            <v>0</v>
          </cell>
          <cell r="F90" t="e">
            <v>#DIV/0!</v>
          </cell>
          <cell r="G90" t="e">
            <v>#DIV/0!</v>
          </cell>
          <cell r="H90" t="e">
            <v>#DIV/0!</v>
          </cell>
          <cell r="I90" t="e">
            <v>#DIV/0!</v>
          </cell>
          <cell r="J90" t="e">
            <v>#DIV/0!</v>
          </cell>
          <cell r="K90" t="e">
            <v>#DIV/0!</v>
          </cell>
          <cell r="L90" t="e">
            <v>#DIV/0!</v>
          </cell>
          <cell r="M90" t="e">
            <v>#DIV/0!</v>
          </cell>
          <cell r="N90" t="e">
            <v>#DIV/0!</v>
          </cell>
          <cell r="O90" t="e">
            <v>#DIV/0!</v>
          </cell>
          <cell r="P90" t="e">
            <v>#DIV/0!</v>
          </cell>
          <cell r="Q90" t="e">
            <v>#DIV/0!</v>
          </cell>
          <cell r="R90" t="e">
            <v>#DIV/0!</v>
          </cell>
          <cell r="S90" t="e">
            <v>#DIV/0!</v>
          </cell>
          <cell r="T90" t="e">
            <v>#DIV/0!</v>
          </cell>
          <cell r="U90" t="e">
            <v>#DIV/0!</v>
          </cell>
          <cell r="V90" t="e">
            <v>#DIV/0!</v>
          </cell>
          <cell r="W90" t="e">
            <v>#DIV/0!</v>
          </cell>
          <cell r="X90" t="e">
            <v>#DIV/0!</v>
          </cell>
          <cell r="Y90" t="e">
            <v>#DIV/0!</v>
          </cell>
          <cell r="Z90" t="e">
            <v>#DIV/0!</v>
          </cell>
        </row>
        <row r="91">
          <cell r="C91">
            <v>0</v>
          </cell>
          <cell r="F91" t="e">
            <v>#DIV/0!</v>
          </cell>
          <cell r="G91" t="e">
            <v>#DIV/0!</v>
          </cell>
          <cell r="H91" t="e">
            <v>#DIV/0!</v>
          </cell>
          <cell r="I91" t="e">
            <v>#DIV/0!</v>
          </cell>
          <cell r="J91" t="e">
            <v>#DIV/0!</v>
          </cell>
          <cell r="K91" t="e">
            <v>#DIV/0!</v>
          </cell>
          <cell r="L91" t="e">
            <v>#DIV/0!</v>
          </cell>
          <cell r="M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Q91" t="e">
            <v>#DIV/0!</v>
          </cell>
          <cell r="R91" t="e">
            <v>#DIV/0!</v>
          </cell>
          <cell r="S91" t="e">
            <v>#DIV/0!</v>
          </cell>
          <cell r="T91" t="e">
            <v>#DIV/0!</v>
          </cell>
          <cell r="U91" t="e">
            <v>#DIV/0!</v>
          </cell>
          <cell r="V91" t="e">
            <v>#DIV/0!</v>
          </cell>
          <cell r="W91" t="e">
            <v>#DIV/0!</v>
          </cell>
          <cell r="X91" t="e">
            <v>#DIV/0!</v>
          </cell>
          <cell r="Y91" t="e">
            <v>#DIV/0!</v>
          </cell>
          <cell r="Z91" t="e">
            <v>#DIV/0!</v>
          </cell>
        </row>
        <row r="92">
          <cell r="C92">
            <v>0</v>
          </cell>
          <cell r="F92" t="e">
            <v>#DIV/0!</v>
          </cell>
          <cell r="G92" t="e">
            <v>#DIV/0!</v>
          </cell>
          <cell r="H92" t="e">
            <v>#DIV/0!</v>
          </cell>
          <cell r="I92" t="e">
            <v>#DIV/0!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 t="e">
            <v>#DIV/0!</v>
          </cell>
          <cell r="W92" t="e">
            <v>#DIV/0!</v>
          </cell>
          <cell r="X92" t="e">
            <v>#DIV/0!</v>
          </cell>
          <cell r="Y92" t="e">
            <v>#DIV/0!</v>
          </cell>
          <cell r="Z92" t="e">
            <v>#DIV/0!</v>
          </cell>
        </row>
        <row r="93">
          <cell r="C93">
            <v>0</v>
          </cell>
          <cell r="F93" t="e">
            <v>#DIV/0!</v>
          </cell>
          <cell r="G93" t="e">
            <v>#DIV/0!</v>
          </cell>
          <cell r="H93" t="e">
            <v>#DIV/0!</v>
          </cell>
          <cell r="I93" t="e">
            <v>#DIV/0!</v>
          </cell>
          <cell r="J93" t="e">
            <v>#DIV/0!</v>
          </cell>
          <cell r="K93" t="e">
            <v>#DIV/0!</v>
          </cell>
          <cell r="L93" t="e">
            <v>#DIV/0!</v>
          </cell>
          <cell r="M93" t="e">
            <v>#DIV/0!</v>
          </cell>
          <cell r="N93" t="e">
            <v>#DIV/0!</v>
          </cell>
          <cell r="O93" t="e">
            <v>#DIV/0!</v>
          </cell>
          <cell r="P93" t="e">
            <v>#DIV/0!</v>
          </cell>
          <cell r="Q93" t="e">
            <v>#DIV/0!</v>
          </cell>
          <cell r="R93" t="e">
            <v>#DIV/0!</v>
          </cell>
          <cell r="S93" t="e">
            <v>#DIV/0!</v>
          </cell>
          <cell r="T93" t="e">
            <v>#DIV/0!</v>
          </cell>
          <cell r="U93" t="e">
            <v>#DIV/0!</v>
          </cell>
          <cell r="V93" t="e">
            <v>#DIV/0!</v>
          </cell>
          <cell r="W93" t="e">
            <v>#DIV/0!</v>
          </cell>
          <cell r="X93" t="e">
            <v>#DIV/0!</v>
          </cell>
          <cell r="Y93" t="e">
            <v>#DIV/0!</v>
          </cell>
          <cell r="Z93" t="e">
            <v>#DIV/0!</v>
          </cell>
        </row>
        <row r="94">
          <cell r="C94">
            <v>0</v>
          </cell>
          <cell r="F94" t="e">
            <v>#DIV/0!</v>
          </cell>
          <cell r="G94" t="e">
            <v>#DIV/0!</v>
          </cell>
          <cell r="H94" t="e">
            <v>#DIV/0!</v>
          </cell>
          <cell r="I94" t="e">
            <v>#DIV/0!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 t="e">
            <v>#DIV/0!</v>
          </cell>
          <cell r="W94" t="e">
            <v>#DIV/0!</v>
          </cell>
          <cell r="X94" t="e">
            <v>#DIV/0!</v>
          </cell>
          <cell r="Y94" t="e">
            <v>#DIV/0!</v>
          </cell>
          <cell r="Z94" t="e">
            <v>#DIV/0!</v>
          </cell>
        </row>
        <row r="95">
          <cell r="C95">
            <v>0</v>
          </cell>
          <cell r="F95" t="e">
            <v>#DIV/0!</v>
          </cell>
          <cell r="G95" t="e">
            <v>#DIV/0!</v>
          </cell>
          <cell r="H95" t="e">
            <v>#DIV/0!</v>
          </cell>
          <cell r="I95" t="e">
            <v>#DIV/0!</v>
          </cell>
          <cell r="J95" t="e">
            <v>#DIV/0!</v>
          </cell>
          <cell r="K95" t="e">
            <v>#DIV/0!</v>
          </cell>
          <cell r="L95" t="e">
            <v>#DIV/0!</v>
          </cell>
          <cell r="M95" t="e">
            <v>#DIV/0!</v>
          </cell>
          <cell r="N95" t="e">
            <v>#DIV/0!</v>
          </cell>
          <cell r="O95" t="e">
            <v>#DIV/0!</v>
          </cell>
          <cell r="P95" t="e">
            <v>#DIV/0!</v>
          </cell>
          <cell r="Q95" t="e">
            <v>#DIV/0!</v>
          </cell>
          <cell r="R95" t="e">
            <v>#DIV/0!</v>
          </cell>
          <cell r="S95" t="e">
            <v>#DIV/0!</v>
          </cell>
          <cell r="T95" t="e">
            <v>#DIV/0!</v>
          </cell>
          <cell r="U95" t="e">
            <v>#DIV/0!</v>
          </cell>
          <cell r="V95" t="e">
            <v>#DIV/0!</v>
          </cell>
          <cell r="W95" t="e">
            <v>#DIV/0!</v>
          </cell>
          <cell r="X95" t="e">
            <v>#DIV/0!</v>
          </cell>
          <cell r="Y95" t="e">
            <v>#DIV/0!</v>
          </cell>
          <cell r="Z95" t="e">
            <v>#DIV/0!</v>
          </cell>
        </row>
        <row r="96">
          <cell r="C96">
            <v>0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  <cell r="N96" t="e">
            <v>#DIV/0!</v>
          </cell>
          <cell r="O96" t="e">
            <v>#DIV/0!</v>
          </cell>
          <cell r="P96" t="e">
            <v>#DIV/0!</v>
          </cell>
          <cell r="Q96" t="e">
            <v>#DIV/0!</v>
          </cell>
          <cell r="R96" t="e">
            <v>#DIV/0!</v>
          </cell>
          <cell r="S96" t="e">
            <v>#DIV/0!</v>
          </cell>
          <cell r="T96" t="e">
            <v>#DIV/0!</v>
          </cell>
          <cell r="U96" t="e">
            <v>#DIV/0!</v>
          </cell>
          <cell r="V96" t="e">
            <v>#DIV/0!</v>
          </cell>
          <cell r="W96" t="e">
            <v>#DIV/0!</v>
          </cell>
          <cell r="X96" t="e">
            <v>#DIV/0!</v>
          </cell>
          <cell r="Y96" t="e">
            <v>#DIV/0!</v>
          </cell>
          <cell r="Z96" t="e">
            <v>#DIV/0!</v>
          </cell>
        </row>
        <row r="97">
          <cell r="C97">
            <v>0</v>
          </cell>
          <cell r="F97" t="e">
            <v>#DIV/0!</v>
          </cell>
          <cell r="G97" t="e">
            <v>#DIV/0!</v>
          </cell>
          <cell r="H97" t="e">
            <v>#DIV/0!</v>
          </cell>
          <cell r="I97" t="e">
            <v>#DIV/0!</v>
          </cell>
          <cell r="J97" t="e">
            <v>#DIV/0!</v>
          </cell>
          <cell r="K97" t="e">
            <v>#DIV/0!</v>
          </cell>
          <cell r="L97" t="e">
            <v>#DIV/0!</v>
          </cell>
          <cell r="M97" t="e">
            <v>#DIV/0!</v>
          </cell>
          <cell r="N97" t="e">
            <v>#DIV/0!</v>
          </cell>
          <cell r="O97" t="e">
            <v>#DIV/0!</v>
          </cell>
          <cell r="P97" t="e">
            <v>#DIV/0!</v>
          </cell>
          <cell r="Q97" t="e">
            <v>#DIV/0!</v>
          </cell>
          <cell r="R97" t="e">
            <v>#DIV/0!</v>
          </cell>
          <cell r="S97" t="e">
            <v>#DIV/0!</v>
          </cell>
          <cell r="T97" t="e">
            <v>#DIV/0!</v>
          </cell>
          <cell r="U97" t="e">
            <v>#DIV/0!</v>
          </cell>
          <cell r="V97" t="e">
            <v>#DIV/0!</v>
          </cell>
          <cell r="W97" t="e">
            <v>#DIV/0!</v>
          </cell>
          <cell r="X97" t="e">
            <v>#DIV/0!</v>
          </cell>
          <cell r="Y97" t="e">
            <v>#DIV/0!</v>
          </cell>
          <cell r="Z97" t="e">
            <v>#DIV/0!</v>
          </cell>
        </row>
        <row r="98">
          <cell r="C98">
            <v>0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 t="e">
            <v>#DIV/0!</v>
          </cell>
          <cell r="O98" t="e">
            <v>#DIV/0!</v>
          </cell>
          <cell r="P98" t="e">
            <v>#DIV/0!</v>
          </cell>
          <cell r="Q98" t="e">
            <v>#DIV/0!</v>
          </cell>
          <cell r="R98" t="e">
            <v>#DIV/0!</v>
          </cell>
          <cell r="S98" t="e">
            <v>#DIV/0!</v>
          </cell>
          <cell r="T98" t="e">
            <v>#DIV/0!</v>
          </cell>
          <cell r="U98" t="e">
            <v>#DIV/0!</v>
          </cell>
          <cell r="V98" t="e">
            <v>#DIV/0!</v>
          </cell>
          <cell r="W98" t="e">
            <v>#DIV/0!</v>
          </cell>
          <cell r="X98" t="e">
            <v>#DIV/0!</v>
          </cell>
          <cell r="Y98" t="e">
            <v>#DIV/0!</v>
          </cell>
          <cell r="Z98" t="e">
            <v>#DIV/0!</v>
          </cell>
        </row>
        <row r="99">
          <cell r="C99">
            <v>0</v>
          </cell>
          <cell r="F99" t="e">
            <v>#DIV/0!</v>
          </cell>
          <cell r="G99" t="e">
            <v>#DIV/0!</v>
          </cell>
          <cell r="H99" t="e">
            <v>#DIV/0!</v>
          </cell>
          <cell r="I99" t="e">
            <v>#DIV/0!</v>
          </cell>
          <cell r="J99" t="e">
            <v>#DIV/0!</v>
          </cell>
          <cell r="K99" t="e">
            <v>#DIV/0!</v>
          </cell>
          <cell r="L99" t="e">
            <v>#DIV/0!</v>
          </cell>
          <cell r="M99" t="e">
            <v>#DIV/0!</v>
          </cell>
          <cell r="N99" t="e">
            <v>#DIV/0!</v>
          </cell>
          <cell r="O99" t="e">
            <v>#DIV/0!</v>
          </cell>
          <cell r="P99" t="e">
            <v>#DIV/0!</v>
          </cell>
          <cell r="Q99" t="e">
            <v>#DIV/0!</v>
          </cell>
          <cell r="R99" t="e">
            <v>#DIV/0!</v>
          </cell>
          <cell r="S99" t="e">
            <v>#DIV/0!</v>
          </cell>
          <cell r="T99" t="e">
            <v>#DIV/0!</v>
          </cell>
          <cell r="U99" t="e">
            <v>#DIV/0!</v>
          </cell>
          <cell r="V99" t="e">
            <v>#DIV/0!</v>
          </cell>
          <cell r="W99" t="e">
            <v>#DIV/0!</v>
          </cell>
          <cell r="X99" t="e">
            <v>#DIV/0!</v>
          </cell>
          <cell r="Y99" t="e">
            <v>#DIV/0!</v>
          </cell>
          <cell r="Z99" t="e">
            <v>#DIV/0!</v>
          </cell>
        </row>
        <row r="100">
          <cell r="C100">
            <v>0</v>
          </cell>
          <cell r="F100" t="e">
            <v>#DIV/0!</v>
          </cell>
          <cell r="G100" t="e">
            <v>#DIV/0!</v>
          </cell>
          <cell r="H100" t="e">
            <v>#DIV/0!</v>
          </cell>
          <cell r="I100" t="e">
            <v>#DIV/0!</v>
          </cell>
          <cell r="J100" t="e">
            <v>#DIV/0!</v>
          </cell>
          <cell r="K100" t="e">
            <v>#DIV/0!</v>
          </cell>
          <cell r="L100" t="e">
            <v>#DIV/0!</v>
          </cell>
          <cell r="M100" t="e">
            <v>#DIV/0!</v>
          </cell>
          <cell r="N100" t="e">
            <v>#DIV/0!</v>
          </cell>
          <cell r="O100" t="e">
            <v>#DIV/0!</v>
          </cell>
          <cell r="P100" t="e">
            <v>#DIV/0!</v>
          </cell>
          <cell r="Q100" t="e">
            <v>#DIV/0!</v>
          </cell>
          <cell r="R100" t="e">
            <v>#DIV/0!</v>
          </cell>
          <cell r="S100" t="e">
            <v>#DIV/0!</v>
          </cell>
          <cell r="T100" t="e">
            <v>#DIV/0!</v>
          </cell>
          <cell r="U100" t="e">
            <v>#DIV/0!</v>
          </cell>
          <cell r="V100" t="e">
            <v>#DIV/0!</v>
          </cell>
          <cell r="W100" t="e">
            <v>#DIV/0!</v>
          </cell>
          <cell r="X100" t="e">
            <v>#DIV/0!</v>
          </cell>
          <cell r="Y100" t="e">
            <v>#DIV/0!</v>
          </cell>
          <cell r="Z100" t="e">
            <v>#DIV/0!</v>
          </cell>
        </row>
        <row r="101">
          <cell r="C101">
            <v>0</v>
          </cell>
          <cell r="F101" t="e">
            <v>#DIV/0!</v>
          </cell>
          <cell r="G101" t="e">
            <v>#DIV/0!</v>
          </cell>
          <cell r="H101" t="e">
            <v>#DIV/0!</v>
          </cell>
          <cell r="I101" t="e">
            <v>#DIV/0!</v>
          </cell>
          <cell r="J101" t="e">
            <v>#DIV/0!</v>
          </cell>
          <cell r="K101" t="e">
            <v>#DIV/0!</v>
          </cell>
          <cell r="L101" t="e">
            <v>#DIV/0!</v>
          </cell>
          <cell r="M101" t="e">
            <v>#DIV/0!</v>
          </cell>
          <cell r="N101" t="e">
            <v>#DIV/0!</v>
          </cell>
          <cell r="O101" t="e">
            <v>#DIV/0!</v>
          </cell>
          <cell r="P101" t="e">
            <v>#DIV/0!</v>
          </cell>
          <cell r="Q101" t="e">
            <v>#DIV/0!</v>
          </cell>
          <cell r="R101" t="e">
            <v>#DIV/0!</v>
          </cell>
          <cell r="S101" t="e">
            <v>#DIV/0!</v>
          </cell>
          <cell r="T101" t="e">
            <v>#DIV/0!</v>
          </cell>
          <cell r="U101" t="e">
            <v>#DIV/0!</v>
          </cell>
          <cell r="V101" t="e">
            <v>#DIV/0!</v>
          </cell>
          <cell r="W101" t="e">
            <v>#DIV/0!</v>
          </cell>
          <cell r="X101" t="e">
            <v>#DIV/0!</v>
          </cell>
          <cell r="Y101" t="e">
            <v>#DIV/0!</v>
          </cell>
          <cell r="Z101" t="e">
            <v>#DIV/0!</v>
          </cell>
        </row>
        <row r="102">
          <cell r="C102">
            <v>0</v>
          </cell>
          <cell r="F102" t="e">
            <v>#DIV/0!</v>
          </cell>
          <cell r="G102" t="e">
            <v>#DIV/0!</v>
          </cell>
          <cell r="H102" t="e">
            <v>#DIV/0!</v>
          </cell>
          <cell r="I102" t="e">
            <v>#DIV/0!</v>
          </cell>
          <cell r="J102" t="e">
            <v>#DIV/0!</v>
          </cell>
          <cell r="K102" t="e">
            <v>#DIV/0!</v>
          </cell>
          <cell r="L102" t="e">
            <v>#DIV/0!</v>
          </cell>
          <cell r="M102" t="e">
            <v>#DIV/0!</v>
          </cell>
          <cell r="N102" t="e">
            <v>#DIV/0!</v>
          </cell>
          <cell r="O102" t="e">
            <v>#DIV/0!</v>
          </cell>
          <cell r="P102" t="e">
            <v>#DIV/0!</v>
          </cell>
          <cell r="Q102" t="e">
            <v>#DIV/0!</v>
          </cell>
          <cell r="R102" t="e">
            <v>#DIV/0!</v>
          </cell>
          <cell r="S102" t="e">
            <v>#DIV/0!</v>
          </cell>
          <cell r="T102" t="e">
            <v>#DIV/0!</v>
          </cell>
          <cell r="U102" t="e">
            <v>#DIV/0!</v>
          </cell>
          <cell r="V102" t="e">
            <v>#DIV/0!</v>
          </cell>
          <cell r="W102" t="e">
            <v>#DIV/0!</v>
          </cell>
          <cell r="X102" t="e">
            <v>#DIV/0!</v>
          </cell>
          <cell r="Y102" t="e">
            <v>#DIV/0!</v>
          </cell>
          <cell r="Z102" t="e">
            <v>#DIV/0!</v>
          </cell>
        </row>
        <row r="103">
          <cell r="C103">
            <v>0</v>
          </cell>
          <cell r="F103" t="e">
            <v>#DIV/0!</v>
          </cell>
          <cell r="G103" t="e">
            <v>#DIV/0!</v>
          </cell>
          <cell r="H103" t="e">
            <v>#DIV/0!</v>
          </cell>
          <cell r="I103" t="e">
            <v>#DIV/0!</v>
          </cell>
          <cell r="J103" t="e">
            <v>#DIV/0!</v>
          </cell>
          <cell r="K103" t="e">
            <v>#DIV/0!</v>
          </cell>
          <cell r="L103" t="e">
            <v>#DIV/0!</v>
          </cell>
          <cell r="M103" t="e">
            <v>#DIV/0!</v>
          </cell>
          <cell r="N103" t="e">
            <v>#DIV/0!</v>
          </cell>
          <cell r="O103" t="e">
            <v>#DIV/0!</v>
          </cell>
          <cell r="P103" t="e">
            <v>#DIV/0!</v>
          </cell>
          <cell r="Q103" t="e">
            <v>#DIV/0!</v>
          </cell>
          <cell r="R103" t="e">
            <v>#DIV/0!</v>
          </cell>
          <cell r="S103" t="e">
            <v>#DIV/0!</v>
          </cell>
          <cell r="T103" t="e">
            <v>#DIV/0!</v>
          </cell>
          <cell r="U103" t="e">
            <v>#DIV/0!</v>
          </cell>
          <cell r="V103" t="e">
            <v>#DIV/0!</v>
          </cell>
          <cell r="W103" t="e">
            <v>#DIV/0!</v>
          </cell>
          <cell r="X103" t="e">
            <v>#DIV/0!</v>
          </cell>
          <cell r="Y103" t="e">
            <v>#DIV/0!</v>
          </cell>
          <cell r="Z103" t="e">
            <v>#DIV/0!</v>
          </cell>
        </row>
        <row r="104">
          <cell r="C104">
            <v>0</v>
          </cell>
          <cell r="F104" t="e">
            <v>#DIV/0!</v>
          </cell>
          <cell r="G104" t="e">
            <v>#DIV/0!</v>
          </cell>
          <cell r="H104" t="e">
            <v>#DIV/0!</v>
          </cell>
          <cell r="I104" t="e">
            <v>#DIV/0!</v>
          </cell>
          <cell r="J104" t="e">
            <v>#DIV/0!</v>
          </cell>
          <cell r="K104" t="e">
            <v>#DIV/0!</v>
          </cell>
          <cell r="L104" t="e">
            <v>#DIV/0!</v>
          </cell>
          <cell r="M104" t="e">
            <v>#DIV/0!</v>
          </cell>
          <cell r="N104" t="e">
            <v>#DIV/0!</v>
          </cell>
          <cell r="O104" t="e">
            <v>#DIV/0!</v>
          </cell>
          <cell r="P104" t="e">
            <v>#DIV/0!</v>
          </cell>
          <cell r="Q104" t="e">
            <v>#DIV/0!</v>
          </cell>
          <cell r="R104" t="e">
            <v>#DIV/0!</v>
          </cell>
          <cell r="S104" t="e">
            <v>#DIV/0!</v>
          </cell>
          <cell r="T104" t="e">
            <v>#DIV/0!</v>
          </cell>
          <cell r="U104" t="e">
            <v>#DIV/0!</v>
          </cell>
          <cell r="V104" t="e">
            <v>#DIV/0!</v>
          </cell>
          <cell r="W104" t="e">
            <v>#DIV/0!</v>
          </cell>
          <cell r="X104" t="e">
            <v>#DIV/0!</v>
          </cell>
          <cell r="Y104" t="e">
            <v>#DIV/0!</v>
          </cell>
          <cell r="Z104" t="e">
            <v>#DIV/0!</v>
          </cell>
        </row>
        <row r="105">
          <cell r="C105">
            <v>0</v>
          </cell>
          <cell r="F105" t="e">
            <v>#DIV/0!</v>
          </cell>
          <cell r="G105" t="e">
            <v>#DIV/0!</v>
          </cell>
          <cell r="H105" t="e">
            <v>#DIV/0!</v>
          </cell>
          <cell r="I105" t="e">
            <v>#DIV/0!</v>
          </cell>
          <cell r="J105" t="e">
            <v>#DIV/0!</v>
          </cell>
          <cell r="K105" t="e">
            <v>#DIV/0!</v>
          </cell>
          <cell r="L105" t="e">
            <v>#DIV/0!</v>
          </cell>
          <cell r="M105" t="e">
            <v>#DIV/0!</v>
          </cell>
          <cell r="N105" t="e">
            <v>#DIV/0!</v>
          </cell>
          <cell r="O105" t="e">
            <v>#DIV/0!</v>
          </cell>
          <cell r="P105" t="e">
            <v>#DIV/0!</v>
          </cell>
          <cell r="Q105" t="e">
            <v>#DIV/0!</v>
          </cell>
          <cell r="R105" t="e">
            <v>#DIV/0!</v>
          </cell>
          <cell r="S105" t="e">
            <v>#DIV/0!</v>
          </cell>
          <cell r="T105" t="e">
            <v>#DIV/0!</v>
          </cell>
          <cell r="U105" t="e">
            <v>#DIV/0!</v>
          </cell>
          <cell r="V105" t="e">
            <v>#DIV/0!</v>
          </cell>
          <cell r="W105" t="e">
            <v>#DIV/0!</v>
          </cell>
          <cell r="X105" t="e">
            <v>#DIV/0!</v>
          </cell>
          <cell r="Y105" t="e">
            <v>#DIV/0!</v>
          </cell>
          <cell r="Z105" t="e">
            <v>#DIV/0!</v>
          </cell>
        </row>
        <row r="106">
          <cell r="C106">
            <v>0</v>
          </cell>
          <cell r="F106" t="e">
            <v>#DIV/0!</v>
          </cell>
          <cell r="G106" t="e">
            <v>#DIV/0!</v>
          </cell>
          <cell r="H106" t="e">
            <v>#DIV/0!</v>
          </cell>
          <cell r="I106" t="e">
            <v>#DIV/0!</v>
          </cell>
          <cell r="J106" t="e">
            <v>#DIV/0!</v>
          </cell>
          <cell r="K106" t="e">
            <v>#DIV/0!</v>
          </cell>
          <cell r="L106" t="e">
            <v>#DIV/0!</v>
          </cell>
          <cell r="M106" t="e">
            <v>#DIV/0!</v>
          </cell>
          <cell r="N106" t="e">
            <v>#DIV/0!</v>
          </cell>
          <cell r="O106" t="e">
            <v>#DIV/0!</v>
          </cell>
          <cell r="P106" t="e">
            <v>#DIV/0!</v>
          </cell>
          <cell r="Q106" t="e">
            <v>#DIV/0!</v>
          </cell>
          <cell r="R106" t="e">
            <v>#DIV/0!</v>
          </cell>
          <cell r="S106" t="e">
            <v>#DIV/0!</v>
          </cell>
          <cell r="T106" t="e">
            <v>#DIV/0!</v>
          </cell>
          <cell r="U106" t="e">
            <v>#DIV/0!</v>
          </cell>
          <cell r="V106" t="e">
            <v>#DIV/0!</v>
          </cell>
          <cell r="W106" t="e">
            <v>#DIV/0!</v>
          </cell>
          <cell r="X106" t="e">
            <v>#DIV/0!</v>
          </cell>
          <cell r="Y106" t="e">
            <v>#DIV/0!</v>
          </cell>
          <cell r="Z106" t="e">
            <v>#DIV/0!</v>
          </cell>
        </row>
        <row r="107">
          <cell r="C107">
            <v>0</v>
          </cell>
          <cell r="F107" t="e">
            <v>#DIV/0!</v>
          </cell>
          <cell r="G107" t="e">
            <v>#DIV/0!</v>
          </cell>
          <cell r="H107" t="e">
            <v>#DIV/0!</v>
          </cell>
          <cell r="I107" t="e">
            <v>#DIV/0!</v>
          </cell>
          <cell r="J107" t="e">
            <v>#DIV/0!</v>
          </cell>
          <cell r="K107" t="e">
            <v>#DIV/0!</v>
          </cell>
          <cell r="L107" t="e">
            <v>#DIV/0!</v>
          </cell>
          <cell r="M107" t="e">
            <v>#DIV/0!</v>
          </cell>
          <cell r="N107" t="e">
            <v>#DIV/0!</v>
          </cell>
          <cell r="O107" t="e">
            <v>#DIV/0!</v>
          </cell>
          <cell r="P107" t="e">
            <v>#DIV/0!</v>
          </cell>
          <cell r="Q107" t="e">
            <v>#DIV/0!</v>
          </cell>
          <cell r="R107" t="e">
            <v>#DIV/0!</v>
          </cell>
          <cell r="S107" t="e">
            <v>#DIV/0!</v>
          </cell>
          <cell r="T107" t="e">
            <v>#DIV/0!</v>
          </cell>
          <cell r="U107" t="e">
            <v>#DIV/0!</v>
          </cell>
          <cell r="V107" t="e">
            <v>#DIV/0!</v>
          </cell>
          <cell r="W107" t="e">
            <v>#DIV/0!</v>
          </cell>
          <cell r="X107" t="e">
            <v>#DIV/0!</v>
          </cell>
          <cell r="Y107" t="e">
            <v>#DIV/0!</v>
          </cell>
          <cell r="Z107" t="e">
            <v>#DIV/0!</v>
          </cell>
        </row>
        <row r="108">
          <cell r="C108">
            <v>0</v>
          </cell>
          <cell r="F108" t="e">
            <v>#DIV/0!</v>
          </cell>
          <cell r="G108" t="e">
            <v>#DIV/0!</v>
          </cell>
          <cell r="H108" t="e">
            <v>#DIV/0!</v>
          </cell>
          <cell r="I108" t="e">
            <v>#DIV/0!</v>
          </cell>
          <cell r="J108" t="e">
            <v>#DIV/0!</v>
          </cell>
          <cell r="K108" t="e">
            <v>#DIV/0!</v>
          </cell>
          <cell r="L108" t="e">
            <v>#DIV/0!</v>
          </cell>
          <cell r="M108" t="e">
            <v>#DIV/0!</v>
          </cell>
          <cell r="N108" t="e">
            <v>#DIV/0!</v>
          </cell>
          <cell r="O108" t="e">
            <v>#DIV/0!</v>
          </cell>
          <cell r="P108" t="e">
            <v>#DIV/0!</v>
          </cell>
          <cell r="Q108" t="e">
            <v>#DIV/0!</v>
          </cell>
          <cell r="R108" t="e">
            <v>#DIV/0!</v>
          </cell>
          <cell r="S108" t="e">
            <v>#DIV/0!</v>
          </cell>
          <cell r="T108" t="e">
            <v>#DIV/0!</v>
          </cell>
          <cell r="U108" t="e">
            <v>#DIV/0!</v>
          </cell>
          <cell r="V108" t="e">
            <v>#DIV/0!</v>
          </cell>
          <cell r="W108" t="e">
            <v>#DIV/0!</v>
          </cell>
          <cell r="X108" t="e">
            <v>#DIV/0!</v>
          </cell>
          <cell r="Y108" t="e">
            <v>#DIV/0!</v>
          </cell>
          <cell r="Z108" t="e">
            <v>#DIV/0!</v>
          </cell>
        </row>
        <row r="109">
          <cell r="C109">
            <v>0</v>
          </cell>
          <cell r="F109" t="e">
            <v>#DIV/0!</v>
          </cell>
          <cell r="G109" t="e">
            <v>#DIV/0!</v>
          </cell>
          <cell r="H109" t="e">
            <v>#DIV/0!</v>
          </cell>
          <cell r="I109" t="e">
            <v>#DIV/0!</v>
          </cell>
          <cell r="J109" t="e">
            <v>#DIV/0!</v>
          </cell>
          <cell r="K109" t="e">
            <v>#DIV/0!</v>
          </cell>
          <cell r="L109" t="e">
            <v>#DIV/0!</v>
          </cell>
          <cell r="M109" t="e">
            <v>#DIV/0!</v>
          </cell>
          <cell r="N109" t="e">
            <v>#DIV/0!</v>
          </cell>
          <cell r="O109" t="e">
            <v>#DIV/0!</v>
          </cell>
          <cell r="P109" t="e">
            <v>#DIV/0!</v>
          </cell>
          <cell r="Q109" t="e">
            <v>#DIV/0!</v>
          </cell>
          <cell r="R109" t="e">
            <v>#DIV/0!</v>
          </cell>
          <cell r="S109" t="e">
            <v>#DIV/0!</v>
          </cell>
          <cell r="T109" t="e">
            <v>#DIV/0!</v>
          </cell>
          <cell r="U109" t="e">
            <v>#DIV/0!</v>
          </cell>
          <cell r="V109" t="e">
            <v>#DIV/0!</v>
          </cell>
          <cell r="W109" t="e">
            <v>#DIV/0!</v>
          </cell>
          <cell r="X109" t="e">
            <v>#DIV/0!</v>
          </cell>
          <cell r="Y109" t="e">
            <v>#DIV/0!</v>
          </cell>
          <cell r="Z109" t="e">
            <v>#DIV/0!</v>
          </cell>
        </row>
        <row r="110">
          <cell r="C110">
            <v>0</v>
          </cell>
          <cell r="F110" t="e">
            <v>#DIV/0!</v>
          </cell>
          <cell r="G110" t="e">
            <v>#DIV/0!</v>
          </cell>
          <cell r="H110" t="e">
            <v>#DIV/0!</v>
          </cell>
          <cell r="I110" t="e">
            <v>#DIV/0!</v>
          </cell>
          <cell r="J110" t="e">
            <v>#DIV/0!</v>
          </cell>
          <cell r="K110" t="e">
            <v>#DIV/0!</v>
          </cell>
          <cell r="L110" t="e">
            <v>#DIV/0!</v>
          </cell>
          <cell r="M110" t="e">
            <v>#DIV/0!</v>
          </cell>
          <cell r="N110" t="e">
            <v>#DIV/0!</v>
          </cell>
          <cell r="O110" t="e">
            <v>#DIV/0!</v>
          </cell>
          <cell r="P110" t="e">
            <v>#DIV/0!</v>
          </cell>
          <cell r="Q110" t="e">
            <v>#DIV/0!</v>
          </cell>
          <cell r="R110" t="e">
            <v>#DIV/0!</v>
          </cell>
          <cell r="S110" t="e">
            <v>#DIV/0!</v>
          </cell>
          <cell r="T110" t="e">
            <v>#DIV/0!</v>
          </cell>
          <cell r="U110" t="e">
            <v>#DIV/0!</v>
          </cell>
          <cell r="V110" t="e">
            <v>#DIV/0!</v>
          </cell>
          <cell r="W110" t="e">
            <v>#DIV/0!</v>
          </cell>
          <cell r="X110" t="e">
            <v>#DIV/0!</v>
          </cell>
          <cell r="Y110" t="e">
            <v>#DIV/0!</v>
          </cell>
          <cell r="Z110" t="e">
            <v>#DIV/0!</v>
          </cell>
        </row>
        <row r="111">
          <cell r="C111">
            <v>0</v>
          </cell>
          <cell r="F111" t="e">
            <v>#DIV/0!</v>
          </cell>
          <cell r="G111" t="e">
            <v>#DIV/0!</v>
          </cell>
          <cell r="H111" t="e">
            <v>#DIV/0!</v>
          </cell>
          <cell r="I111" t="e">
            <v>#DIV/0!</v>
          </cell>
          <cell r="J111" t="e">
            <v>#DIV/0!</v>
          </cell>
          <cell r="K111" t="e">
            <v>#DIV/0!</v>
          </cell>
          <cell r="L111" t="e">
            <v>#DIV/0!</v>
          </cell>
          <cell r="M111" t="e">
            <v>#DIV/0!</v>
          </cell>
          <cell r="N111" t="e">
            <v>#DIV/0!</v>
          </cell>
          <cell r="O111" t="e">
            <v>#DIV/0!</v>
          </cell>
          <cell r="P111" t="e">
            <v>#DIV/0!</v>
          </cell>
          <cell r="Q111" t="e">
            <v>#DIV/0!</v>
          </cell>
          <cell r="R111" t="e">
            <v>#DIV/0!</v>
          </cell>
          <cell r="S111" t="e">
            <v>#DIV/0!</v>
          </cell>
          <cell r="T111" t="e">
            <v>#DIV/0!</v>
          </cell>
          <cell r="U111" t="e">
            <v>#DIV/0!</v>
          </cell>
          <cell r="V111" t="e">
            <v>#DIV/0!</v>
          </cell>
          <cell r="W111" t="e">
            <v>#DIV/0!</v>
          </cell>
          <cell r="X111" t="e">
            <v>#DIV/0!</v>
          </cell>
          <cell r="Y111" t="e">
            <v>#DIV/0!</v>
          </cell>
          <cell r="Z111" t="e">
            <v>#DIV/0!</v>
          </cell>
        </row>
        <row r="112">
          <cell r="F112" t="e">
            <v>#DIV/0!</v>
          </cell>
          <cell r="G112" t="e">
            <v>#DIV/0!</v>
          </cell>
          <cell r="H112" t="e">
            <v>#DIV/0!</v>
          </cell>
          <cell r="I112" t="e">
            <v>#DIV/0!</v>
          </cell>
          <cell r="J112" t="e">
            <v>#DIV/0!</v>
          </cell>
          <cell r="K112" t="e">
            <v>#DIV/0!</v>
          </cell>
          <cell r="L112" t="e">
            <v>#DIV/0!</v>
          </cell>
          <cell r="M112" t="e">
            <v>#DIV/0!</v>
          </cell>
          <cell r="N112" t="e">
            <v>#DIV/0!</v>
          </cell>
          <cell r="O112" t="e">
            <v>#DIV/0!</v>
          </cell>
          <cell r="P112" t="e">
            <v>#DIV/0!</v>
          </cell>
          <cell r="Q112" t="e">
            <v>#DIV/0!</v>
          </cell>
          <cell r="R112" t="e">
            <v>#DIV/0!</v>
          </cell>
          <cell r="S112" t="e">
            <v>#DIV/0!</v>
          </cell>
          <cell r="T112" t="e">
            <v>#DIV/0!</v>
          </cell>
          <cell r="U112" t="e">
            <v>#DIV/0!</v>
          </cell>
          <cell r="V112" t="e">
            <v>#DIV/0!</v>
          </cell>
          <cell r="W112" t="e">
            <v>#DIV/0!</v>
          </cell>
          <cell r="X112" t="e">
            <v>#DIV/0!</v>
          </cell>
          <cell r="Y112" t="e">
            <v>#DIV/0!</v>
          </cell>
          <cell r="Z112" t="e">
            <v>#DIV/0!</v>
          </cell>
        </row>
        <row r="113">
          <cell r="F113" t="e">
            <v>#DIV/0!</v>
          </cell>
          <cell r="G113" t="e">
            <v>#DIV/0!</v>
          </cell>
          <cell r="H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 t="e">
            <v>#DIV/0!</v>
          </cell>
          <cell r="V113" t="e">
            <v>#DIV/0!</v>
          </cell>
          <cell r="W113" t="e">
            <v>#DIV/0!</v>
          </cell>
          <cell r="X113" t="e">
            <v>#DIV/0!</v>
          </cell>
          <cell r="Y113" t="e">
            <v>#DIV/0!</v>
          </cell>
          <cell r="Z113" t="e">
            <v>#DIV/0!</v>
          </cell>
        </row>
        <row r="114">
          <cell r="F114" t="e">
            <v>#DIV/0!</v>
          </cell>
          <cell r="G114" t="e">
            <v>#DIV/0!</v>
          </cell>
          <cell r="H114" t="e">
            <v>#DIV/0!</v>
          </cell>
          <cell r="I114" t="e">
            <v>#DIV/0!</v>
          </cell>
          <cell r="J114" t="e">
            <v>#DIV/0!</v>
          </cell>
          <cell r="K114" t="e">
            <v>#DIV/0!</v>
          </cell>
          <cell r="L114" t="e">
            <v>#DIV/0!</v>
          </cell>
          <cell r="M114" t="e">
            <v>#DIV/0!</v>
          </cell>
          <cell r="N114" t="e">
            <v>#DIV/0!</v>
          </cell>
          <cell r="O114" t="e">
            <v>#DIV/0!</v>
          </cell>
          <cell r="P114" t="e">
            <v>#DIV/0!</v>
          </cell>
          <cell r="Q114" t="e">
            <v>#DIV/0!</v>
          </cell>
          <cell r="R114" t="e">
            <v>#DIV/0!</v>
          </cell>
          <cell r="S114" t="e">
            <v>#DIV/0!</v>
          </cell>
          <cell r="T114" t="e">
            <v>#DIV/0!</v>
          </cell>
          <cell r="U114" t="e">
            <v>#DIV/0!</v>
          </cell>
          <cell r="V114" t="e">
            <v>#DIV/0!</v>
          </cell>
          <cell r="W114" t="e">
            <v>#DIV/0!</v>
          </cell>
          <cell r="X114" t="e">
            <v>#DIV/0!</v>
          </cell>
          <cell r="Y114" t="e">
            <v>#DIV/0!</v>
          </cell>
          <cell r="Z114" t="e">
            <v>#DIV/0!</v>
          </cell>
        </row>
        <row r="115">
          <cell r="F115" t="e">
            <v>#DIV/0!</v>
          </cell>
          <cell r="G115" t="e">
            <v>#DIV/0!</v>
          </cell>
          <cell r="H115" t="e">
            <v>#DIV/0!</v>
          </cell>
          <cell r="I115" t="e">
            <v>#DIV/0!</v>
          </cell>
          <cell r="J115" t="e">
            <v>#DIV/0!</v>
          </cell>
          <cell r="K115" t="e">
            <v>#DIV/0!</v>
          </cell>
          <cell r="L115" t="e">
            <v>#DIV/0!</v>
          </cell>
          <cell r="M115" t="e">
            <v>#DIV/0!</v>
          </cell>
          <cell r="N115" t="e">
            <v>#DIV/0!</v>
          </cell>
          <cell r="O115" t="e">
            <v>#DIV/0!</v>
          </cell>
          <cell r="P115" t="e">
            <v>#DIV/0!</v>
          </cell>
          <cell r="Q115" t="e">
            <v>#DIV/0!</v>
          </cell>
          <cell r="R115" t="e">
            <v>#DIV/0!</v>
          </cell>
          <cell r="S115" t="e">
            <v>#DIV/0!</v>
          </cell>
          <cell r="T115" t="e">
            <v>#DIV/0!</v>
          </cell>
          <cell r="U115" t="e">
            <v>#DIV/0!</v>
          </cell>
          <cell r="V115" t="e">
            <v>#DIV/0!</v>
          </cell>
          <cell r="W115" t="e">
            <v>#DIV/0!</v>
          </cell>
          <cell r="X115" t="e">
            <v>#DIV/0!</v>
          </cell>
          <cell r="Y115" t="e">
            <v>#DIV/0!</v>
          </cell>
          <cell r="Z115" t="e">
            <v>#DIV/0!</v>
          </cell>
        </row>
        <row r="116">
          <cell r="F116" t="e">
            <v>#DIV/0!</v>
          </cell>
          <cell r="G116" t="e">
            <v>#DIV/0!</v>
          </cell>
          <cell r="H116" t="e">
            <v>#DIV/0!</v>
          </cell>
          <cell r="I116" t="e">
            <v>#DIV/0!</v>
          </cell>
          <cell r="J116" t="e">
            <v>#DIV/0!</v>
          </cell>
          <cell r="K116" t="e">
            <v>#DIV/0!</v>
          </cell>
          <cell r="L116" t="e">
            <v>#DIV/0!</v>
          </cell>
          <cell r="M116" t="e">
            <v>#DIV/0!</v>
          </cell>
          <cell r="N116" t="e">
            <v>#DIV/0!</v>
          </cell>
          <cell r="O116" t="e">
            <v>#DIV/0!</v>
          </cell>
          <cell r="P116" t="e">
            <v>#DIV/0!</v>
          </cell>
          <cell r="Q116" t="e">
            <v>#DIV/0!</v>
          </cell>
          <cell r="R116" t="e">
            <v>#DIV/0!</v>
          </cell>
          <cell r="S116" t="e">
            <v>#DIV/0!</v>
          </cell>
          <cell r="T116" t="e">
            <v>#DIV/0!</v>
          </cell>
          <cell r="U116" t="e">
            <v>#DIV/0!</v>
          </cell>
          <cell r="V116" t="e">
            <v>#DIV/0!</v>
          </cell>
          <cell r="W116" t="e">
            <v>#DIV/0!</v>
          </cell>
          <cell r="X116" t="e">
            <v>#DIV/0!</v>
          </cell>
          <cell r="Y116" t="e">
            <v>#DIV/0!</v>
          </cell>
          <cell r="Z116" t="e">
            <v>#DIV/0!</v>
          </cell>
        </row>
        <row r="117">
          <cell r="F117" t="e">
            <v>#DIV/0!</v>
          </cell>
          <cell r="G117" t="e">
            <v>#DIV/0!</v>
          </cell>
          <cell r="H117" t="e">
            <v>#DIV/0!</v>
          </cell>
          <cell r="I117" t="e">
            <v>#DIV/0!</v>
          </cell>
          <cell r="J117" t="e">
            <v>#DIV/0!</v>
          </cell>
          <cell r="K117" t="e">
            <v>#DIV/0!</v>
          </cell>
          <cell r="L117" t="e">
            <v>#DIV/0!</v>
          </cell>
          <cell r="M117" t="e">
            <v>#DIV/0!</v>
          </cell>
          <cell r="N117" t="e">
            <v>#DIV/0!</v>
          </cell>
          <cell r="O117" t="e">
            <v>#DIV/0!</v>
          </cell>
          <cell r="P117" t="e">
            <v>#DIV/0!</v>
          </cell>
          <cell r="Q117" t="e">
            <v>#DIV/0!</v>
          </cell>
          <cell r="R117" t="e">
            <v>#DIV/0!</v>
          </cell>
          <cell r="S117" t="e">
            <v>#DIV/0!</v>
          </cell>
          <cell r="T117" t="e">
            <v>#DIV/0!</v>
          </cell>
          <cell r="U117" t="e">
            <v>#DIV/0!</v>
          </cell>
          <cell r="V117" t="e">
            <v>#DIV/0!</v>
          </cell>
          <cell r="W117" t="e">
            <v>#DIV/0!</v>
          </cell>
          <cell r="X117" t="e">
            <v>#DIV/0!</v>
          </cell>
          <cell r="Y117" t="e">
            <v>#DIV/0!</v>
          </cell>
          <cell r="Z117" t="e">
            <v>#DIV/0!</v>
          </cell>
        </row>
        <row r="118">
          <cell r="F118" t="e">
            <v>#DIV/0!</v>
          </cell>
          <cell r="G118" t="e">
            <v>#DIV/0!</v>
          </cell>
          <cell r="H118" t="e">
            <v>#DIV/0!</v>
          </cell>
          <cell r="I118" t="e">
            <v>#DIV/0!</v>
          </cell>
          <cell r="J118" t="e">
            <v>#DIV/0!</v>
          </cell>
          <cell r="K118" t="e">
            <v>#DIV/0!</v>
          </cell>
          <cell r="L118" t="e">
            <v>#DIV/0!</v>
          </cell>
          <cell r="M118" t="e">
            <v>#DIV/0!</v>
          </cell>
          <cell r="N118" t="e">
            <v>#DIV/0!</v>
          </cell>
          <cell r="O118" t="e">
            <v>#DIV/0!</v>
          </cell>
          <cell r="P118" t="e">
            <v>#DIV/0!</v>
          </cell>
          <cell r="Q118" t="e">
            <v>#DIV/0!</v>
          </cell>
          <cell r="R118" t="e">
            <v>#DIV/0!</v>
          </cell>
          <cell r="S118" t="e">
            <v>#DIV/0!</v>
          </cell>
          <cell r="T118" t="e">
            <v>#DIV/0!</v>
          </cell>
          <cell r="U118" t="e">
            <v>#DIV/0!</v>
          </cell>
          <cell r="V118" t="e">
            <v>#DIV/0!</v>
          </cell>
          <cell r="W118" t="e">
            <v>#DIV/0!</v>
          </cell>
          <cell r="X118" t="e">
            <v>#DIV/0!</v>
          </cell>
          <cell r="Y118" t="e">
            <v>#DIV/0!</v>
          </cell>
          <cell r="Z118" t="e">
            <v>#DIV/0!</v>
          </cell>
        </row>
        <row r="119">
          <cell r="F119" t="e">
            <v>#DIV/0!</v>
          </cell>
          <cell r="G119" t="e">
            <v>#DIV/0!</v>
          </cell>
          <cell r="H119" t="e">
            <v>#DIV/0!</v>
          </cell>
          <cell r="I119" t="e">
            <v>#DIV/0!</v>
          </cell>
          <cell r="J119" t="e">
            <v>#DIV/0!</v>
          </cell>
          <cell r="K119" t="e">
            <v>#DIV/0!</v>
          </cell>
          <cell r="L119" t="e">
            <v>#DIV/0!</v>
          </cell>
          <cell r="M119" t="e">
            <v>#DIV/0!</v>
          </cell>
          <cell r="N119" t="e">
            <v>#DIV/0!</v>
          </cell>
          <cell r="O119" t="e">
            <v>#DIV/0!</v>
          </cell>
          <cell r="P119" t="e">
            <v>#DIV/0!</v>
          </cell>
          <cell r="Q119" t="e">
            <v>#DIV/0!</v>
          </cell>
          <cell r="R119" t="e">
            <v>#DIV/0!</v>
          </cell>
          <cell r="S119" t="e">
            <v>#DIV/0!</v>
          </cell>
          <cell r="T119" t="e">
            <v>#DIV/0!</v>
          </cell>
          <cell r="U119" t="e">
            <v>#DIV/0!</v>
          </cell>
          <cell r="V119" t="e">
            <v>#DIV/0!</v>
          </cell>
          <cell r="W119" t="e">
            <v>#DIV/0!</v>
          </cell>
          <cell r="X119" t="e">
            <v>#DIV/0!</v>
          </cell>
          <cell r="Y119" t="e">
            <v>#DIV/0!</v>
          </cell>
          <cell r="Z119" t="e">
            <v>#DIV/0!</v>
          </cell>
        </row>
        <row r="120">
          <cell r="F120" t="e">
            <v>#DIV/0!</v>
          </cell>
          <cell r="G120" t="e">
            <v>#DIV/0!</v>
          </cell>
          <cell r="H120" t="e">
            <v>#DIV/0!</v>
          </cell>
          <cell r="I120" t="e">
            <v>#DIV/0!</v>
          </cell>
          <cell r="J120" t="e">
            <v>#DIV/0!</v>
          </cell>
          <cell r="K120" t="e">
            <v>#DIV/0!</v>
          </cell>
          <cell r="L120" t="e">
            <v>#DIV/0!</v>
          </cell>
          <cell r="M120" t="e">
            <v>#DIV/0!</v>
          </cell>
          <cell r="N120" t="e">
            <v>#DIV/0!</v>
          </cell>
          <cell r="O120" t="e">
            <v>#DIV/0!</v>
          </cell>
          <cell r="P120" t="e">
            <v>#DIV/0!</v>
          </cell>
          <cell r="Q120" t="e">
            <v>#DIV/0!</v>
          </cell>
          <cell r="R120" t="e">
            <v>#DIV/0!</v>
          </cell>
          <cell r="S120" t="e">
            <v>#DIV/0!</v>
          </cell>
          <cell r="T120" t="e">
            <v>#DIV/0!</v>
          </cell>
          <cell r="U120" t="e">
            <v>#DIV/0!</v>
          </cell>
          <cell r="V120" t="e">
            <v>#DIV/0!</v>
          </cell>
          <cell r="W120" t="e">
            <v>#DIV/0!</v>
          </cell>
          <cell r="X120" t="e">
            <v>#DIV/0!</v>
          </cell>
          <cell r="Y120" t="e">
            <v>#DIV/0!</v>
          </cell>
          <cell r="Z120" t="e">
            <v>#DIV/0!</v>
          </cell>
        </row>
        <row r="121">
          <cell r="F121" t="e">
            <v>#DIV/0!</v>
          </cell>
          <cell r="G121" t="e">
            <v>#DIV/0!</v>
          </cell>
          <cell r="H121" t="e">
            <v>#DIV/0!</v>
          </cell>
          <cell r="I121" t="e">
            <v>#DIV/0!</v>
          </cell>
          <cell r="J121" t="e">
            <v>#DIV/0!</v>
          </cell>
          <cell r="K121" t="e">
            <v>#DIV/0!</v>
          </cell>
          <cell r="L121" t="e">
            <v>#DIV/0!</v>
          </cell>
          <cell r="M121" t="e">
            <v>#DIV/0!</v>
          </cell>
          <cell r="N121" t="e">
            <v>#DIV/0!</v>
          </cell>
          <cell r="O121" t="e">
            <v>#DIV/0!</v>
          </cell>
          <cell r="P121" t="e">
            <v>#DIV/0!</v>
          </cell>
          <cell r="Q121" t="e">
            <v>#DIV/0!</v>
          </cell>
          <cell r="R121" t="e">
            <v>#DIV/0!</v>
          </cell>
          <cell r="S121" t="e">
            <v>#DIV/0!</v>
          </cell>
          <cell r="T121" t="e">
            <v>#DIV/0!</v>
          </cell>
          <cell r="U121" t="e">
            <v>#DIV/0!</v>
          </cell>
          <cell r="V121" t="e">
            <v>#DIV/0!</v>
          </cell>
          <cell r="W121" t="e">
            <v>#DIV/0!</v>
          </cell>
          <cell r="X121" t="e">
            <v>#DIV/0!</v>
          </cell>
          <cell r="Y121" t="e">
            <v>#DIV/0!</v>
          </cell>
          <cell r="Z121" t="e">
            <v>#DIV/0!</v>
          </cell>
        </row>
        <row r="122">
          <cell r="F122" t="e">
            <v>#DIV/0!</v>
          </cell>
          <cell r="G122" t="e">
            <v>#DIV/0!</v>
          </cell>
          <cell r="H122" t="e">
            <v>#DIV/0!</v>
          </cell>
          <cell r="I122" t="e">
            <v>#DIV/0!</v>
          </cell>
          <cell r="J122" t="e">
            <v>#DIV/0!</v>
          </cell>
          <cell r="K122" t="e">
            <v>#DIV/0!</v>
          </cell>
          <cell r="L122" t="e">
            <v>#DIV/0!</v>
          </cell>
          <cell r="M122" t="e">
            <v>#DIV/0!</v>
          </cell>
          <cell r="N122" t="e">
            <v>#DIV/0!</v>
          </cell>
          <cell r="O122" t="e">
            <v>#DIV/0!</v>
          </cell>
          <cell r="P122" t="e">
            <v>#DIV/0!</v>
          </cell>
          <cell r="Q122" t="e">
            <v>#DIV/0!</v>
          </cell>
          <cell r="R122" t="e">
            <v>#DIV/0!</v>
          </cell>
          <cell r="S122" t="e">
            <v>#DIV/0!</v>
          </cell>
          <cell r="T122" t="e">
            <v>#DIV/0!</v>
          </cell>
          <cell r="U122" t="e">
            <v>#DIV/0!</v>
          </cell>
          <cell r="V122" t="e">
            <v>#DIV/0!</v>
          </cell>
          <cell r="W122" t="e">
            <v>#DIV/0!</v>
          </cell>
          <cell r="X122" t="e">
            <v>#DIV/0!</v>
          </cell>
          <cell r="Y122" t="e">
            <v>#DIV/0!</v>
          </cell>
          <cell r="Z122" t="e">
            <v>#DIV/0!</v>
          </cell>
        </row>
        <row r="123">
          <cell r="F123" t="e">
            <v>#DIV/0!</v>
          </cell>
          <cell r="G123" t="e">
            <v>#DIV/0!</v>
          </cell>
          <cell r="H123" t="e">
            <v>#DIV/0!</v>
          </cell>
          <cell r="I123" t="e">
            <v>#DIV/0!</v>
          </cell>
          <cell r="J123" t="e">
            <v>#DIV/0!</v>
          </cell>
          <cell r="K123" t="e">
            <v>#DIV/0!</v>
          </cell>
          <cell r="L123" t="e">
            <v>#DIV/0!</v>
          </cell>
          <cell r="M123" t="e">
            <v>#DIV/0!</v>
          </cell>
          <cell r="N123" t="e">
            <v>#DIV/0!</v>
          </cell>
          <cell r="O123" t="e">
            <v>#DIV/0!</v>
          </cell>
          <cell r="P123" t="e">
            <v>#DIV/0!</v>
          </cell>
          <cell r="Q123" t="e">
            <v>#DIV/0!</v>
          </cell>
          <cell r="R123" t="e">
            <v>#DIV/0!</v>
          </cell>
          <cell r="S123" t="e">
            <v>#DIV/0!</v>
          </cell>
          <cell r="T123" t="e">
            <v>#DIV/0!</v>
          </cell>
          <cell r="U123" t="e">
            <v>#DIV/0!</v>
          </cell>
          <cell r="V123" t="e">
            <v>#DIV/0!</v>
          </cell>
          <cell r="W123" t="e">
            <v>#DIV/0!</v>
          </cell>
          <cell r="X123" t="e">
            <v>#DIV/0!</v>
          </cell>
          <cell r="Y123" t="e">
            <v>#DIV/0!</v>
          </cell>
          <cell r="Z123" t="e">
            <v>#DIV/0!</v>
          </cell>
        </row>
        <row r="124">
          <cell r="F124" t="e">
            <v>#DIV/0!</v>
          </cell>
          <cell r="G124" t="e">
            <v>#DIV/0!</v>
          </cell>
          <cell r="H124" t="e">
            <v>#DIV/0!</v>
          </cell>
          <cell r="I124" t="e">
            <v>#DIV/0!</v>
          </cell>
          <cell r="J124" t="e">
            <v>#DIV/0!</v>
          </cell>
          <cell r="K124" t="e">
            <v>#DIV/0!</v>
          </cell>
          <cell r="L124" t="e">
            <v>#DIV/0!</v>
          </cell>
          <cell r="M124" t="e">
            <v>#DIV/0!</v>
          </cell>
          <cell r="N124" t="e">
            <v>#DIV/0!</v>
          </cell>
          <cell r="O124" t="e">
            <v>#DIV/0!</v>
          </cell>
          <cell r="P124" t="e">
            <v>#DIV/0!</v>
          </cell>
          <cell r="Q124" t="e">
            <v>#DIV/0!</v>
          </cell>
          <cell r="R124" t="e">
            <v>#DIV/0!</v>
          </cell>
          <cell r="S124" t="e">
            <v>#DIV/0!</v>
          </cell>
          <cell r="T124" t="e">
            <v>#DIV/0!</v>
          </cell>
          <cell r="U124" t="e">
            <v>#DIV/0!</v>
          </cell>
          <cell r="V124" t="e">
            <v>#DIV/0!</v>
          </cell>
          <cell r="W124" t="e">
            <v>#DIV/0!</v>
          </cell>
          <cell r="X124" t="e">
            <v>#DIV/0!</v>
          </cell>
          <cell r="Y124" t="e">
            <v>#DIV/0!</v>
          </cell>
          <cell r="Z124" t="e">
            <v>#DIV/0!</v>
          </cell>
        </row>
        <row r="125">
          <cell r="F125" t="e">
            <v>#DIV/0!</v>
          </cell>
          <cell r="G125" t="e">
            <v>#DIV/0!</v>
          </cell>
          <cell r="H125" t="e">
            <v>#DIV/0!</v>
          </cell>
          <cell r="I125" t="e">
            <v>#DIV/0!</v>
          </cell>
          <cell r="J125" t="e">
            <v>#DIV/0!</v>
          </cell>
          <cell r="K125" t="e">
            <v>#DIV/0!</v>
          </cell>
          <cell r="L125" t="e">
            <v>#DIV/0!</v>
          </cell>
          <cell r="M125" t="e">
            <v>#DIV/0!</v>
          </cell>
          <cell r="N125" t="e">
            <v>#DIV/0!</v>
          </cell>
          <cell r="O125" t="e">
            <v>#DIV/0!</v>
          </cell>
          <cell r="P125" t="e">
            <v>#DIV/0!</v>
          </cell>
          <cell r="Q125" t="e">
            <v>#DIV/0!</v>
          </cell>
          <cell r="R125" t="e">
            <v>#DIV/0!</v>
          </cell>
          <cell r="S125" t="e">
            <v>#DIV/0!</v>
          </cell>
          <cell r="T125" t="e">
            <v>#DIV/0!</v>
          </cell>
          <cell r="U125" t="e">
            <v>#DIV/0!</v>
          </cell>
          <cell r="V125" t="e">
            <v>#DIV/0!</v>
          </cell>
          <cell r="W125" t="e">
            <v>#DIV/0!</v>
          </cell>
          <cell r="X125" t="e">
            <v>#DIV/0!</v>
          </cell>
          <cell r="Y125" t="e">
            <v>#DIV/0!</v>
          </cell>
          <cell r="Z125" t="e">
            <v>#DIV/0!</v>
          </cell>
        </row>
        <row r="126">
          <cell r="F126" t="e">
            <v>#DIV/0!</v>
          </cell>
          <cell r="G126" t="e">
            <v>#DIV/0!</v>
          </cell>
          <cell r="H126" t="e">
            <v>#DIV/0!</v>
          </cell>
          <cell r="I126" t="e">
            <v>#DIV/0!</v>
          </cell>
          <cell r="J126" t="e">
            <v>#DIV/0!</v>
          </cell>
          <cell r="K126" t="e">
            <v>#DIV/0!</v>
          </cell>
          <cell r="L126" t="e">
            <v>#DIV/0!</v>
          </cell>
          <cell r="M126" t="e">
            <v>#DIV/0!</v>
          </cell>
          <cell r="N126" t="e">
            <v>#DIV/0!</v>
          </cell>
          <cell r="O126" t="e">
            <v>#DIV/0!</v>
          </cell>
          <cell r="P126" t="e">
            <v>#DIV/0!</v>
          </cell>
          <cell r="Q126" t="e">
            <v>#DIV/0!</v>
          </cell>
          <cell r="R126" t="e">
            <v>#DIV/0!</v>
          </cell>
          <cell r="S126" t="e">
            <v>#DIV/0!</v>
          </cell>
          <cell r="T126" t="e">
            <v>#DIV/0!</v>
          </cell>
          <cell r="U126" t="e">
            <v>#DIV/0!</v>
          </cell>
          <cell r="V126" t="e">
            <v>#DIV/0!</v>
          </cell>
          <cell r="W126" t="e">
            <v>#DIV/0!</v>
          </cell>
          <cell r="X126" t="e">
            <v>#DIV/0!</v>
          </cell>
          <cell r="Y126" t="e">
            <v>#DIV/0!</v>
          </cell>
          <cell r="Z126" t="e">
            <v>#DIV/0!</v>
          </cell>
        </row>
        <row r="127">
          <cell r="F127" t="e">
            <v>#DIV/0!</v>
          </cell>
          <cell r="G127" t="e">
            <v>#DIV/0!</v>
          </cell>
          <cell r="H127" t="e">
            <v>#DIV/0!</v>
          </cell>
          <cell r="I127" t="e">
            <v>#DIV/0!</v>
          </cell>
          <cell r="J127" t="e">
            <v>#DIV/0!</v>
          </cell>
          <cell r="K127" t="e">
            <v>#DIV/0!</v>
          </cell>
          <cell r="L127" t="e">
            <v>#DIV/0!</v>
          </cell>
          <cell r="M127" t="e">
            <v>#DIV/0!</v>
          </cell>
          <cell r="N127" t="e">
            <v>#DIV/0!</v>
          </cell>
          <cell r="O127" t="e">
            <v>#DIV/0!</v>
          </cell>
          <cell r="P127" t="e">
            <v>#DIV/0!</v>
          </cell>
          <cell r="Q127" t="e">
            <v>#DIV/0!</v>
          </cell>
          <cell r="R127" t="e">
            <v>#DIV/0!</v>
          </cell>
          <cell r="S127" t="e">
            <v>#DIV/0!</v>
          </cell>
          <cell r="T127" t="e">
            <v>#DIV/0!</v>
          </cell>
          <cell r="U127" t="e">
            <v>#DIV/0!</v>
          </cell>
          <cell r="V127" t="e">
            <v>#DIV/0!</v>
          </cell>
          <cell r="W127" t="e">
            <v>#DIV/0!</v>
          </cell>
          <cell r="X127" t="e">
            <v>#DIV/0!</v>
          </cell>
          <cell r="Y127" t="e">
            <v>#DIV/0!</v>
          </cell>
          <cell r="Z127" t="e">
            <v>#DIV/0!</v>
          </cell>
        </row>
        <row r="128">
          <cell r="F128" t="e">
            <v>#DIV/0!</v>
          </cell>
          <cell r="G128" t="e">
            <v>#DIV/0!</v>
          </cell>
          <cell r="H128" t="e">
            <v>#DIV/0!</v>
          </cell>
          <cell r="I128" t="e">
            <v>#DIV/0!</v>
          </cell>
          <cell r="J128" t="e">
            <v>#DIV/0!</v>
          </cell>
          <cell r="K128" t="e">
            <v>#DIV/0!</v>
          </cell>
          <cell r="L128" t="e">
            <v>#DIV/0!</v>
          </cell>
          <cell r="M128" t="e">
            <v>#DIV/0!</v>
          </cell>
          <cell r="N128" t="e">
            <v>#DIV/0!</v>
          </cell>
          <cell r="O128" t="e">
            <v>#DIV/0!</v>
          </cell>
          <cell r="P128" t="e">
            <v>#DIV/0!</v>
          </cell>
          <cell r="Q128" t="e">
            <v>#DIV/0!</v>
          </cell>
          <cell r="R128" t="e">
            <v>#DIV/0!</v>
          </cell>
          <cell r="S128" t="e">
            <v>#DIV/0!</v>
          </cell>
          <cell r="T128" t="e">
            <v>#DIV/0!</v>
          </cell>
          <cell r="U128" t="e">
            <v>#DIV/0!</v>
          </cell>
          <cell r="V128" t="e">
            <v>#DIV/0!</v>
          </cell>
          <cell r="W128" t="e">
            <v>#DIV/0!</v>
          </cell>
          <cell r="X128" t="e">
            <v>#DIV/0!</v>
          </cell>
          <cell r="Y128" t="e">
            <v>#DIV/0!</v>
          </cell>
          <cell r="Z128" t="e">
            <v>#DIV/0!</v>
          </cell>
        </row>
        <row r="129">
          <cell r="F129" t="e">
            <v>#DIV/0!</v>
          </cell>
          <cell r="G129" t="e">
            <v>#DIV/0!</v>
          </cell>
          <cell r="H129" t="e">
            <v>#DIV/0!</v>
          </cell>
          <cell r="I129" t="e">
            <v>#DIV/0!</v>
          </cell>
          <cell r="J129" t="e">
            <v>#DIV/0!</v>
          </cell>
          <cell r="K129" t="e">
            <v>#DIV/0!</v>
          </cell>
          <cell r="L129" t="e">
            <v>#DIV/0!</v>
          </cell>
          <cell r="M129" t="e">
            <v>#DIV/0!</v>
          </cell>
          <cell r="N129" t="e">
            <v>#DIV/0!</v>
          </cell>
          <cell r="O129" t="e">
            <v>#DIV/0!</v>
          </cell>
          <cell r="P129" t="e">
            <v>#DIV/0!</v>
          </cell>
          <cell r="Q129" t="e">
            <v>#DIV/0!</v>
          </cell>
          <cell r="R129" t="e">
            <v>#DIV/0!</v>
          </cell>
          <cell r="S129" t="e">
            <v>#DIV/0!</v>
          </cell>
          <cell r="T129" t="e">
            <v>#DIV/0!</v>
          </cell>
          <cell r="U129" t="e">
            <v>#DIV/0!</v>
          </cell>
          <cell r="V129" t="e">
            <v>#DIV/0!</v>
          </cell>
          <cell r="W129" t="e">
            <v>#DIV/0!</v>
          </cell>
          <cell r="X129" t="e">
            <v>#DIV/0!</v>
          </cell>
          <cell r="Y129" t="e">
            <v>#DIV/0!</v>
          </cell>
          <cell r="Z129" t="e">
            <v>#DIV/0!</v>
          </cell>
        </row>
        <row r="130">
          <cell r="F130" t="e">
            <v>#DIV/0!</v>
          </cell>
          <cell r="G130" t="e">
            <v>#DIV/0!</v>
          </cell>
          <cell r="H130" t="e">
            <v>#DIV/0!</v>
          </cell>
          <cell r="I130" t="e">
            <v>#DIV/0!</v>
          </cell>
          <cell r="J130" t="e">
            <v>#DIV/0!</v>
          </cell>
          <cell r="K130" t="e">
            <v>#DIV/0!</v>
          </cell>
          <cell r="L130" t="e">
            <v>#DIV/0!</v>
          </cell>
          <cell r="M130" t="e">
            <v>#DIV/0!</v>
          </cell>
          <cell r="N130" t="e">
            <v>#DIV/0!</v>
          </cell>
          <cell r="O130" t="e">
            <v>#DIV/0!</v>
          </cell>
          <cell r="P130" t="e">
            <v>#DIV/0!</v>
          </cell>
          <cell r="Q130" t="e">
            <v>#DIV/0!</v>
          </cell>
          <cell r="R130" t="e">
            <v>#DIV/0!</v>
          </cell>
          <cell r="S130" t="e">
            <v>#DIV/0!</v>
          </cell>
          <cell r="T130" t="e">
            <v>#DIV/0!</v>
          </cell>
          <cell r="U130" t="e">
            <v>#DIV/0!</v>
          </cell>
          <cell r="V130" t="e">
            <v>#DIV/0!</v>
          </cell>
          <cell r="W130" t="e">
            <v>#DIV/0!</v>
          </cell>
          <cell r="X130" t="e">
            <v>#DIV/0!</v>
          </cell>
          <cell r="Y130" t="e">
            <v>#DIV/0!</v>
          </cell>
          <cell r="Z130" t="e">
            <v>#DIV/0!</v>
          </cell>
        </row>
        <row r="131">
          <cell r="F131" t="e">
            <v>#DIV/0!</v>
          </cell>
          <cell r="G131" t="e">
            <v>#DIV/0!</v>
          </cell>
          <cell r="H131" t="e">
            <v>#DIV/0!</v>
          </cell>
          <cell r="I131" t="e">
            <v>#DIV/0!</v>
          </cell>
          <cell r="J131" t="e">
            <v>#DIV/0!</v>
          </cell>
          <cell r="K131" t="e">
            <v>#DIV/0!</v>
          </cell>
          <cell r="L131" t="e">
            <v>#DIV/0!</v>
          </cell>
          <cell r="M131" t="e">
            <v>#DIV/0!</v>
          </cell>
          <cell r="N131" t="e">
            <v>#DIV/0!</v>
          </cell>
          <cell r="O131" t="e">
            <v>#DIV/0!</v>
          </cell>
          <cell r="P131" t="e">
            <v>#DIV/0!</v>
          </cell>
          <cell r="Q131" t="e">
            <v>#DIV/0!</v>
          </cell>
          <cell r="R131" t="e">
            <v>#DIV/0!</v>
          </cell>
          <cell r="S131" t="e">
            <v>#DIV/0!</v>
          </cell>
          <cell r="T131" t="e">
            <v>#DIV/0!</v>
          </cell>
          <cell r="U131" t="e">
            <v>#DIV/0!</v>
          </cell>
          <cell r="V131" t="e">
            <v>#DIV/0!</v>
          </cell>
          <cell r="W131" t="e">
            <v>#DIV/0!</v>
          </cell>
          <cell r="X131" t="e">
            <v>#DIV/0!</v>
          </cell>
          <cell r="Y131" t="e">
            <v>#DIV/0!</v>
          </cell>
          <cell r="Z131" t="e">
            <v>#DIV/0!</v>
          </cell>
        </row>
        <row r="132">
          <cell r="F132" t="e">
            <v>#DIV/0!</v>
          </cell>
          <cell r="G132" t="e">
            <v>#DIV/0!</v>
          </cell>
          <cell r="H132" t="e">
            <v>#DIV/0!</v>
          </cell>
          <cell r="I132" t="e">
            <v>#DIV/0!</v>
          </cell>
          <cell r="J132" t="e">
            <v>#DIV/0!</v>
          </cell>
          <cell r="K132" t="e">
            <v>#DIV/0!</v>
          </cell>
          <cell r="L132" t="e">
            <v>#DIV/0!</v>
          </cell>
          <cell r="M132" t="e">
            <v>#DIV/0!</v>
          </cell>
          <cell r="N132" t="e">
            <v>#DIV/0!</v>
          </cell>
          <cell r="O132" t="e">
            <v>#DIV/0!</v>
          </cell>
          <cell r="P132" t="e">
            <v>#DIV/0!</v>
          </cell>
          <cell r="Q132" t="e">
            <v>#DIV/0!</v>
          </cell>
          <cell r="R132" t="e">
            <v>#DIV/0!</v>
          </cell>
          <cell r="S132" t="e">
            <v>#DIV/0!</v>
          </cell>
          <cell r="T132" t="e">
            <v>#DIV/0!</v>
          </cell>
          <cell r="U132" t="e">
            <v>#DIV/0!</v>
          </cell>
          <cell r="V132" t="e">
            <v>#DIV/0!</v>
          </cell>
          <cell r="W132" t="e">
            <v>#DIV/0!</v>
          </cell>
          <cell r="X132" t="e">
            <v>#DIV/0!</v>
          </cell>
          <cell r="Y132" t="e">
            <v>#DIV/0!</v>
          </cell>
          <cell r="Z132" t="e">
            <v>#DIV/0!</v>
          </cell>
        </row>
        <row r="133">
          <cell r="F133" t="e">
            <v>#DIV/0!</v>
          </cell>
          <cell r="G133" t="e">
            <v>#DIV/0!</v>
          </cell>
          <cell r="H133" t="e">
            <v>#DIV/0!</v>
          </cell>
          <cell r="I133" t="e">
            <v>#DIV/0!</v>
          </cell>
          <cell r="J133" t="e">
            <v>#DIV/0!</v>
          </cell>
          <cell r="K133" t="e">
            <v>#DIV/0!</v>
          </cell>
          <cell r="L133" t="e">
            <v>#DIV/0!</v>
          </cell>
          <cell r="M133" t="e">
            <v>#DIV/0!</v>
          </cell>
          <cell r="N133" t="e">
            <v>#DIV/0!</v>
          </cell>
          <cell r="O133" t="e">
            <v>#DIV/0!</v>
          </cell>
          <cell r="P133" t="e">
            <v>#DIV/0!</v>
          </cell>
          <cell r="Q133" t="e">
            <v>#DIV/0!</v>
          </cell>
          <cell r="R133" t="e">
            <v>#DIV/0!</v>
          </cell>
          <cell r="S133" t="e">
            <v>#DIV/0!</v>
          </cell>
          <cell r="T133" t="e">
            <v>#DIV/0!</v>
          </cell>
          <cell r="U133" t="e">
            <v>#DIV/0!</v>
          </cell>
          <cell r="V133" t="e">
            <v>#DIV/0!</v>
          </cell>
          <cell r="W133" t="e">
            <v>#DIV/0!</v>
          </cell>
          <cell r="X133" t="e">
            <v>#DIV/0!</v>
          </cell>
          <cell r="Y133" t="e">
            <v>#DIV/0!</v>
          </cell>
          <cell r="Z133" t="e">
            <v>#DIV/0!</v>
          </cell>
        </row>
        <row r="134">
          <cell r="F134" t="e">
            <v>#DIV/0!</v>
          </cell>
          <cell r="G134" t="e">
            <v>#DIV/0!</v>
          </cell>
          <cell r="H134" t="e">
            <v>#DIV/0!</v>
          </cell>
          <cell r="I134" t="e">
            <v>#DIV/0!</v>
          </cell>
          <cell r="J134" t="e">
            <v>#DIV/0!</v>
          </cell>
          <cell r="K134" t="e">
            <v>#DIV/0!</v>
          </cell>
          <cell r="L134" t="e">
            <v>#DIV/0!</v>
          </cell>
          <cell r="M134" t="e">
            <v>#DIV/0!</v>
          </cell>
          <cell r="N134" t="e">
            <v>#DIV/0!</v>
          </cell>
          <cell r="O134" t="e">
            <v>#DIV/0!</v>
          </cell>
          <cell r="P134" t="e">
            <v>#DIV/0!</v>
          </cell>
          <cell r="Q134" t="e">
            <v>#DIV/0!</v>
          </cell>
          <cell r="R134" t="e">
            <v>#DIV/0!</v>
          </cell>
          <cell r="S134" t="e">
            <v>#DIV/0!</v>
          </cell>
          <cell r="T134" t="e">
            <v>#DIV/0!</v>
          </cell>
          <cell r="U134" t="e">
            <v>#DIV/0!</v>
          </cell>
          <cell r="V134" t="e">
            <v>#DIV/0!</v>
          </cell>
          <cell r="W134" t="e">
            <v>#DIV/0!</v>
          </cell>
          <cell r="X134" t="e">
            <v>#DIV/0!</v>
          </cell>
          <cell r="Y134" t="e">
            <v>#DIV/0!</v>
          </cell>
          <cell r="Z134" t="e">
            <v>#DIV/0!</v>
          </cell>
        </row>
        <row r="135">
          <cell r="F135" t="e">
            <v>#DIV/0!</v>
          </cell>
          <cell r="G135" t="e">
            <v>#DIV/0!</v>
          </cell>
          <cell r="H135" t="e">
            <v>#DIV/0!</v>
          </cell>
          <cell r="I135" t="e">
            <v>#DIV/0!</v>
          </cell>
          <cell r="J135" t="e">
            <v>#DIV/0!</v>
          </cell>
          <cell r="K135" t="e">
            <v>#DIV/0!</v>
          </cell>
          <cell r="L135" t="e">
            <v>#DIV/0!</v>
          </cell>
          <cell r="M135" t="e">
            <v>#DIV/0!</v>
          </cell>
          <cell r="N135" t="e">
            <v>#DIV/0!</v>
          </cell>
          <cell r="O135" t="e">
            <v>#DIV/0!</v>
          </cell>
          <cell r="P135" t="e">
            <v>#DIV/0!</v>
          </cell>
          <cell r="Q135" t="e">
            <v>#DIV/0!</v>
          </cell>
          <cell r="R135" t="e">
            <v>#DIV/0!</v>
          </cell>
          <cell r="S135" t="e">
            <v>#DIV/0!</v>
          </cell>
          <cell r="T135" t="e">
            <v>#DIV/0!</v>
          </cell>
          <cell r="U135" t="e">
            <v>#DIV/0!</v>
          </cell>
          <cell r="V135" t="e">
            <v>#DIV/0!</v>
          </cell>
          <cell r="W135" t="e">
            <v>#DIV/0!</v>
          </cell>
          <cell r="X135" t="e">
            <v>#DIV/0!</v>
          </cell>
          <cell r="Y135" t="e">
            <v>#DIV/0!</v>
          </cell>
          <cell r="Z135" t="e">
            <v>#DIV/0!</v>
          </cell>
        </row>
        <row r="136">
          <cell r="F136" t="e">
            <v>#DIV/0!</v>
          </cell>
          <cell r="G136" t="e">
            <v>#DIV/0!</v>
          </cell>
          <cell r="H136" t="e">
            <v>#DIV/0!</v>
          </cell>
          <cell r="I136" t="e">
            <v>#DIV/0!</v>
          </cell>
          <cell r="J136" t="e">
            <v>#DIV/0!</v>
          </cell>
          <cell r="K136" t="e">
            <v>#DIV/0!</v>
          </cell>
          <cell r="L136" t="e">
            <v>#DIV/0!</v>
          </cell>
          <cell r="M136" t="e">
            <v>#DIV/0!</v>
          </cell>
          <cell r="N136" t="e">
            <v>#DIV/0!</v>
          </cell>
          <cell r="O136" t="e">
            <v>#DIV/0!</v>
          </cell>
          <cell r="P136" t="e">
            <v>#DIV/0!</v>
          </cell>
          <cell r="Q136" t="e">
            <v>#DIV/0!</v>
          </cell>
          <cell r="R136" t="e">
            <v>#DIV/0!</v>
          </cell>
          <cell r="S136" t="e">
            <v>#DIV/0!</v>
          </cell>
          <cell r="T136" t="e">
            <v>#DIV/0!</v>
          </cell>
          <cell r="U136" t="e">
            <v>#DIV/0!</v>
          </cell>
          <cell r="V136" t="e">
            <v>#DIV/0!</v>
          </cell>
          <cell r="W136" t="e">
            <v>#DIV/0!</v>
          </cell>
          <cell r="X136" t="e">
            <v>#DIV/0!</v>
          </cell>
          <cell r="Y136" t="e">
            <v>#DIV/0!</v>
          </cell>
          <cell r="Z136" t="e">
            <v>#DIV/0!</v>
          </cell>
        </row>
        <row r="137">
          <cell r="F137" t="e">
            <v>#DIV/0!</v>
          </cell>
          <cell r="G137" t="e">
            <v>#DIV/0!</v>
          </cell>
          <cell r="H137" t="e">
            <v>#DIV/0!</v>
          </cell>
          <cell r="I137" t="e">
            <v>#DIV/0!</v>
          </cell>
          <cell r="J137" t="e">
            <v>#DIV/0!</v>
          </cell>
          <cell r="K137" t="e">
            <v>#DIV/0!</v>
          </cell>
          <cell r="L137" t="e">
            <v>#DIV/0!</v>
          </cell>
          <cell r="M137" t="e">
            <v>#DIV/0!</v>
          </cell>
          <cell r="N137" t="e">
            <v>#DIV/0!</v>
          </cell>
          <cell r="O137" t="e">
            <v>#DIV/0!</v>
          </cell>
          <cell r="P137" t="e">
            <v>#DIV/0!</v>
          </cell>
          <cell r="Q137" t="e">
            <v>#DIV/0!</v>
          </cell>
          <cell r="R137" t="e">
            <v>#DIV/0!</v>
          </cell>
          <cell r="S137" t="e">
            <v>#DIV/0!</v>
          </cell>
          <cell r="T137" t="e">
            <v>#DIV/0!</v>
          </cell>
          <cell r="U137" t="e">
            <v>#DIV/0!</v>
          </cell>
          <cell r="V137" t="e">
            <v>#DIV/0!</v>
          </cell>
          <cell r="W137" t="e">
            <v>#DIV/0!</v>
          </cell>
          <cell r="X137" t="e">
            <v>#DIV/0!</v>
          </cell>
          <cell r="Y137" t="e">
            <v>#DIV/0!</v>
          </cell>
          <cell r="Z137" t="e">
            <v>#DIV/0!</v>
          </cell>
        </row>
        <row r="138">
          <cell r="F138" t="e">
            <v>#DIV/0!</v>
          </cell>
          <cell r="G138" t="e">
            <v>#DIV/0!</v>
          </cell>
          <cell r="H138" t="e">
            <v>#DIV/0!</v>
          </cell>
          <cell r="I138" t="e">
            <v>#DIV/0!</v>
          </cell>
          <cell r="J138" t="e">
            <v>#DIV/0!</v>
          </cell>
          <cell r="K138" t="e">
            <v>#DIV/0!</v>
          </cell>
          <cell r="L138" t="e">
            <v>#DIV/0!</v>
          </cell>
          <cell r="M138" t="e">
            <v>#DIV/0!</v>
          </cell>
          <cell r="N138" t="e">
            <v>#DIV/0!</v>
          </cell>
          <cell r="O138" t="e">
            <v>#DIV/0!</v>
          </cell>
          <cell r="P138" t="e">
            <v>#DIV/0!</v>
          </cell>
          <cell r="Q138" t="e">
            <v>#DIV/0!</v>
          </cell>
          <cell r="R138" t="e">
            <v>#DIV/0!</v>
          </cell>
          <cell r="S138" t="e">
            <v>#DIV/0!</v>
          </cell>
          <cell r="T138" t="e">
            <v>#DIV/0!</v>
          </cell>
          <cell r="U138" t="e">
            <v>#DIV/0!</v>
          </cell>
          <cell r="V138" t="e">
            <v>#DIV/0!</v>
          </cell>
          <cell r="W138" t="e">
            <v>#DIV/0!</v>
          </cell>
          <cell r="X138" t="e">
            <v>#DIV/0!</v>
          </cell>
          <cell r="Y138" t="e">
            <v>#DIV/0!</v>
          </cell>
          <cell r="Z138" t="e">
            <v>#DIV/0!</v>
          </cell>
        </row>
        <row r="139">
          <cell r="F139" t="e">
            <v>#DIV/0!</v>
          </cell>
          <cell r="G139" t="e">
            <v>#DIV/0!</v>
          </cell>
          <cell r="H139" t="e">
            <v>#DIV/0!</v>
          </cell>
          <cell r="I139" t="e">
            <v>#DIV/0!</v>
          </cell>
          <cell r="J139" t="e">
            <v>#DIV/0!</v>
          </cell>
          <cell r="K139" t="e">
            <v>#DIV/0!</v>
          </cell>
          <cell r="L139" t="e">
            <v>#DIV/0!</v>
          </cell>
          <cell r="M139" t="e">
            <v>#DIV/0!</v>
          </cell>
          <cell r="N139" t="e">
            <v>#DIV/0!</v>
          </cell>
          <cell r="O139" t="e">
            <v>#DIV/0!</v>
          </cell>
          <cell r="P139" t="e">
            <v>#DIV/0!</v>
          </cell>
          <cell r="Q139" t="e">
            <v>#DIV/0!</v>
          </cell>
          <cell r="R139" t="e">
            <v>#DIV/0!</v>
          </cell>
          <cell r="S139" t="e">
            <v>#DIV/0!</v>
          </cell>
          <cell r="T139" t="e">
            <v>#DIV/0!</v>
          </cell>
          <cell r="U139" t="e">
            <v>#DIV/0!</v>
          </cell>
          <cell r="V139" t="e">
            <v>#DIV/0!</v>
          </cell>
          <cell r="W139" t="e">
            <v>#DIV/0!</v>
          </cell>
          <cell r="X139" t="e">
            <v>#DIV/0!</v>
          </cell>
          <cell r="Y139" t="e">
            <v>#DIV/0!</v>
          </cell>
          <cell r="Z139" t="e">
            <v>#DIV/0!</v>
          </cell>
        </row>
        <row r="140">
          <cell r="F140" t="e">
            <v>#DIV/0!</v>
          </cell>
          <cell r="G140" t="e">
            <v>#DIV/0!</v>
          </cell>
          <cell r="H140" t="e">
            <v>#DIV/0!</v>
          </cell>
          <cell r="I140" t="e">
            <v>#DIV/0!</v>
          </cell>
          <cell r="J140" t="e">
            <v>#DIV/0!</v>
          </cell>
          <cell r="K140" t="e">
            <v>#DIV/0!</v>
          </cell>
          <cell r="L140" t="e">
            <v>#DIV/0!</v>
          </cell>
          <cell r="M140" t="e">
            <v>#DIV/0!</v>
          </cell>
          <cell r="N140" t="e">
            <v>#DIV/0!</v>
          </cell>
          <cell r="O140" t="e">
            <v>#DIV/0!</v>
          </cell>
          <cell r="P140" t="e">
            <v>#DIV/0!</v>
          </cell>
          <cell r="Q140" t="e">
            <v>#DIV/0!</v>
          </cell>
          <cell r="R140" t="e">
            <v>#DIV/0!</v>
          </cell>
          <cell r="S140" t="e">
            <v>#DIV/0!</v>
          </cell>
          <cell r="T140" t="e">
            <v>#DIV/0!</v>
          </cell>
          <cell r="U140" t="e">
            <v>#DIV/0!</v>
          </cell>
          <cell r="V140" t="e">
            <v>#DIV/0!</v>
          </cell>
          <cell r="W140" t="e">
            <v>#DIV/0!</v>
          </cell>
          <cell r="X140" t="e">
            <v>#DIV/0!</v>
          </cell>
          <cell r="Y140" t="e">
            <v>#DIV/0!</v>
          </cell>
          <cell r="Z140" t="e">
            <v>#DIV/0!</v>
          </cell>
        </row>
        <row r="141">
          <cell r="F141" t="e">
            <v>#DIV/0!</v>
          </cell>
          <cell r="G141" t="e">
            <v>#DIV/0!</v>
          </cell>
          <cell r="H141" t="e">
            <v>#DIV/0!</v>
          </cell>
          <cell r="I141" t="e">
            <v>#DIV/0!</v>
          </cell>
          <cell r="J141" t="e">
            <v>#DIV/0!</v>
          </cell>
          <cell r="K141" t="e">
            <v>#DIV/0!</v>
          </cell>
          <cell r="L141" t="e">
            <v>#DIV/0!</v>
          </cell>
          <cell r="M141" t="e">
            <v>#DIV/0!</v>
          </cell>
          <cell r="N141" t="e">
            <v>#DIV/0!</v>
          </cell>
          <cell r="O141" t="e">
            <v>#DIV/0!</v>
          </cell>
          <cell r="P141" t="e">
            <v>#DIV/0!</v>
          </cell>
          <cell r="Q141" t="e">
            <v>#DIV/0!</v>
          </cell>
          <cell r="R141" t="e">
            <v>#DIV/0!</v>
          </cell>
          <cell r="S141" t="e">
            <v>#DIV/0!</v>
          </cell>
          <cell r="T141" t="e">
            <v>#DIV/0!</v>
          </cell>
          <cell r="U141" t="e">
            <v>#DIV/0!</v>
          </cell>
          <cell r="V141" t="e">
            <v>#DIV/0!</v>
          </cell>
          <cell r="W141" t="e">
            <v>#DIV/0!</v>
          </cell>
          <cell r="X141" t="e">
            <v>#DIV/0!</v>
          </cell>
          <cell r="Y141" t="e">
            <v>#DIV/0!</v>
          </cell>
          <cell r="Z141" t="e">
            <v>#DIV/0!</v>
          </cell>
        </row>
        <row r="142">
          <cell r="F142" t="e">
            <v>#DIV/0!</v>
          </cell>
          <cell r="G142" t="e">
            <v>#DIV/0!</v>
          </cell>
          <cell r="H142" t="e">
            <v>#DIV/0!</v>
          </cell>
          <cell r="I142" t="e">
            <v>#DIV/0!</v>
          </cell>
          <cell r="J142" t="e">
            <v>#DIV/0!</v>
          </cell>
          <cell r="K142" t="e">
            <v>#DIV/0!</v>
          </cell>
          <cell r="L142" t="e">
            <v>#DIV/0!</v>
          </cell>
          <cell r="M142" t="e">
            <v>#DIV/0!</v>
          </cell>
          <cell r="N142" t="e">
            <v>#DIV/0!</v>
          </cell>
          <cell r="O142" t="e">
            <v>#DIV/0!</v>
          </cell>
          <cell r="P142" t="e">
            <v>#DIV/0!</v>
          </cell>
          <cell r="Q142" t="e">
            <v>#DIV/0!</v>
          </cell>
          <cell r="R142" t="e">
            <v>#DIV/0!</v>
          </cell>
          <cell r="S142" t="e">
            <v>#DIV/0!</v>
          </cell>
          <cell r="T142" t="e">
            <v>#DIV/0!</v>
          </cell>
          <cell r="U142" t="e">
            <v>#DIV/0!</v>
          </cell>
          <cell r="V142" t="e">
            <v>#DIV/0!</v>
          </cell>
          <cell r="W142" t="e">
            <v>#DIV/0!</v>
          </cell>
          <cell r="X142" t="e">
            <v>#DIV/0!</v>
          </cell>
          <cell r="Y142" t="e">
            <v>#DIV/0!</v>
          </cell>
          <cell r="Z142" t="e">
            <v>#DIV/0!</v>
          </cell>
        </row>
        <row r="143">
          <cell r="F143" t="e">
            <v>#DIV/0!</v>
          </cell>
          <cell r="G143" t="e">
            <v>#DIV/0!</v>
          </cell>
          <cell r="H143" t="e">
            <v>#DIV/0!</v>
          </cell>
          <cell r="I143" t="e">
            <v>#DIV/0!</v>
          </cell>
          <cell r="J143" t="e">
            <v>#DIV/0!</v>
          </cell>
          <cell r="K143" t="e">
            <v>#DIV/0!</v>
          </cell>
          <cell r="L143" t="e">
            <v>#DIV/0!</v>
          </cell>
          <cell r="M143" t="e">
            <v>#DIV/0!</v>
          </cell>
          <cell r="N143" t="e">
            <v>#DIV/0!</v>
          </cell>
          <cell r="O143" t="e">
            <v>#DIV/0!</v>
          </cell>
          <cell r="P143" t="e">
            <v>#DIV/0!</v>
          </cell>
          <cell r="Q143" t="e">
            <v>#DIV/0!</v>
          </cell>
          <cell r="R143" t="e">
            <v>#DIV/0!</v>
          </cell>
          <cell r="S143" t="e">
            <v>#DIV/0!</v>
          </cell>
          <cell r="T143" t="e">
            <v>#DIV/0!</v>
          </cell>
          <cell r="U143" t="e">
            <v>#DIV/0!</v>
          </cell>
          <cell r="V143" t="e">
            <v>#DIV/0!</v>
          </cell>
          <cell r="W143" t="e">
            <v>#DIV/0!</v>
          </cell>
          <cell r="X143" t="e">
            <v>#DIV/0!</v>
          </cell>
          <cell r="Y143" t="e">
            <v>#DIV/0!</v>
          </cell>
          <cell r="Z143" t="e">
            <v>#DIV/0!</v>
          </cell>
        </row>
        <row r="144">
          <cell r="F144" t="e">
            <v>#DIV/0!</v>
          </cell>
          <cell r="G144" t="e">
            <v>#DIV/0!</v>
          </cell>
          <cell r="H144" t="e">
            <v>#DIV/0!</v>
          </cell>
          <cell r="I144" t="e">
            <v>#DIV/0!</v>
          </cell>
          <cell r="J144" t="e">
            <v>#DIV/0!</v>
          </cell>
          <cell r="K144" t="e">
            <v>#DIV/0!</v>
          </cell>
          <cell r="L144" t="e">
            <v>#DIV/0!</v>
          </cell>
          <cell r="M144" t="e">
            <v>#DIV/0!</v>
          </cell>
          <cell r="N144" t="e">
            <v>#DIV/0!</v>
          </cell>
          <cell r="O144" t="e">
            <v>#DIV/0!</v>
          </cell>
          <cell r="P144" t="e">
            <v>#DIV/0!</v>
          </cell>
          <cell r="Q144" t="e">
            <v>#DIV/0!</v>
          </cell>
          <cell r="R144" t="e">
            <v>#DIV/0!</v>
          </cell>
          <cell r="S144" t="e">
            <v>#DIV/0!</v>
          </cell>
          <cell r="T144" t="e">
            <v>#DIV/0!</v>
          </cell>
          <cell r="U144" t="e">
            <v>#DIV/0!</v>
          </cell>
          <cell r="V144" t="e">
            <v>#DIV/0!</v>
          </cell>
          <cell r="W144" t="e">
            <v>#DIV/0!</v>
          </cell>
          <cell r="X144" t="e">
            <v>#DIV/0!</v>
          </cell>
          <cell r="Y144" t="e">
            <v>#DIV/0!</v>
          </cell>
          <cell r="Z144" t="e">
            <v>#DIV/0!</v>
          </cell>
        </row>
        <row r="145">
          <cell r="F145" t="e">
            <v>#DIV/0!</v>
          </cell>
          <cell r="G145" t="e">
            <v>#DIV/0!</v>
          </cell>
          <cell r="H145" t="e">
            <v>#DIV/0!</v>
          </cell>
          <cell r="I145" t="e">
            <v>#DIV/0!</v>
          </cell>
          <cell r="J145" t="e">
            <v>#DIV/0!</v>
          </cell>
          <cell r="K145" t="e">
            <v>#DIV/0!</v>
          </cell>
          <cell r="L145" t="e">
            <v>#DIV/0!</v>
          </cell>
          <cell r="M145" t="e">
            <v>#DIV/0!</v>
          </cell>
          <cell r="N145" t="e">
            <v>#DIV/0!</v>
          </cell>
          <cell r="O145" t="e">
            <v>#DIV/0!</v>
          </cell>
          <cell r="P145" t="e">
            <v>#DIV/0!</v>
          </cell>
          <cell r="Q145" t="e">
            <v>#DIV/0!</v>
          </cell>
          <cell r="R145" t="e">
            <v>#DIV/0!</v>
          </cell>
          <cell r="S145" t="e">
            <v>#DIV/0!</v>
          </cell>
          <cell r="T145" t="e">
            <v>#DIV/0!</v>
          </cell>
          <cell r="U145" t="e">
            <v>#DIV/0!</v>
          </cell>
          <cell r="V145" t="e">
            <v>#DIV/0!</v>
          </cell>
          <cell r="W145" t="e">
            <v>#DIV/0!</v>
          </cell>
          <cell r="X145" t="e">
            <v>#DIV/0!</v>
          </cell>
          <cell r="Y145" t="e">
            <v>#DIV/0!</v>
          </cell>
          <cell r="Z145" t="e">
            <v>#DIV/0!</v>
          </cell>
        </row>
        <row r="146">
          <cell r="F146" t="e">
            <v>#DIV/0!</v>
          </cell>
          <cell r="G146" t="e">
            <v>#DIV/0!</v>
          </cell>
          <cell r="H146" t="e">
            <v>#DIV/0!</v>
          </cell>
          <cell r="I146" t="e">
            <v>#DIV/0!</v>
          </cell>
          <cell r="J146" t="e">
            <v>#DIV/0!</v>
          </cell>
          <cell r="K146" t="e">
            <v>#DIV/0!</v>
          </cell>
          <cell r="L146" t="e">
            <v>#DIV/0!</v>
          </cell>
          <cell r="M146" t="e">
            <v>#DIV/0!</v>
          </cell>
          <cell r="N146" t="e">
            <v>#DIV/0!</v>
          </cell>
          <cell r="O146" t="e">
            <v>#DIV/0!</v>
          </cell>
          <cell r="P146" t="e">
            <v>#DIV/0!</v>
          </cell>
          <cell r="Q146" t="e">
            <v>#DIV/0!</v>
          </cell>
          <cell r="R146" t="e">
            <v>#DIV/0!</v>
          </cell>
          <cell r="S146" t="e">
            <v>#DIV/0!</v>
          </cell>
          <cell r="T146" t="e">
            <v>#DIV/0!</v>
          </cell>
          <cell r="U146" t="e">
            <v>#DIV/0!</v>
          </cell>
          <cell r="V146" t="e">
            <v>#DIV/0!</v>
          </cell>
          <cell r="W146" t="e">
            <v>#DIV/0!</v>
          </cell>
          <cell r="X146" t="e">
            <v>#DIV/0!</v>
          </cell>
          <cell r="Y146" t="e">
            <v>#DIV/0!</v>
          </cell>
          <cell r="Z146" t="e">
            <v>#DIV/0!</v>
          </cell>
        </row>
        <row r="147">
          <cell r="F147" t="e">
            <v>#DIV/0!</v>
          </cell>
          <cell r="G147" t="e">
            <v>#DIV/0!</v>
          </cell>
          <cell r="H147" t="e">
            <v>#DIV/0!</v>
          </cell>
          <cell r="I147" t="e">
            <v>#DIV/0!</v>
          </cell>
          <cell r="J147" t="e">
            <v>#DIV/0!</v>
          </cell>
          <cell r="K147" t="e">
            <v>#DIV/0!</v>
          </cell>
          <cell r="L147" t="e">
            <v>#DIV/0!</v>
          </cell>
          <cell r="M147" t="e">
            <v>#DIV/0!</v>
          </cell>
          <cell r="N147" t="e">
            <v>#DIV/0!</v>
          </cell>
          <cell r="O147" t="e">
            <v>#DIV/0!</v>
          </cell>
          <cell r="P147" t="e">
            <v>#DIV/0!</v>
          </cell>
          <cell r="Q147" t="e">
            <v>#DIV/0!</v>
          </cell>
          <cell r="R147" t="e">
            <v>#DIV/0!</v>
          </cell>
          <cell r="S147" t="e">
            <v>#DIV/0!</v>
          </cell>
          <cell r="T147" t="e">
            <v>#DIV/0!</v>
          </cell>
          <cell r="U147" t="e">
            <v>#DIV/0!</v>
          </cell>
          <cell r="V147" t="e">
            <v>#DIV/0!</v>
          </cell>
          <cell r="W147" t="e">
            <v>#DIV/0!</v>
          </cell>
          <cell r="X147" t="e">
            <v>#DIV/0!</v>
          </cell>
          <cell r="Y147" t="e">
            <v>#DIV/0!</v>
          </cell>
          <cell r="Z147" t="e">
            <v>#DIV/0!</v>
          </cell>
        </row>
        <row r="148">
          <cell r="F148" t="e">
            <v>#DIV/0!</v>
          </cell>
          <cell r="G148" t="e">
            <v>#DIV/0!</v>
          </cell>
          <cell r="H148" t="e">
            <v>#DIV/0!</v>
          </cell>
          <cell r="I148" t="e">
            <v>#DIV/0!</v>
          </cell>
          <cell r="J148" t="e">
            <v>#DIV/0!</v>
          </cell>
          <cell r="K148" t="e">
            <v>#DIV/0!</v>
          </cell>
          <cell r="L148" t="e">
            <v>#DIV/0!</v>
          </cell>
          <cell r="M148" t="e">
            <v>#DIV/0!</v>
          </cell>
          <cell r="N148" t="e">
            <v>#DIV/0!</v>
          </cell>
          <cell r="O148" t="e">
            <v>#DIV/0!</v>
          </cell>
          <cell r="P148" t="e">
            <v>#DIV/0!</v>
          </cell>
          <cell r="Q148" t="e">
            <v>#DIV/0!</v>
          </cell>
          <cell r="R148" t="e">
            <v>#DIV/0!</v>
          </cell>
          <cell r="S148" t="e">
            <v>#DIV/0!</v>
          </cell>
          <cell r="T148" t="e">
            <v>#DIV/0!</v>
          </cell>
          <cell r="U148" t="e">
            <v>#DIV/0!</v>
          </cell>
          <cell r="V148" t="e">
            <v>#DIV/0!</v>
          </cell>
          <cell r="W148" t="e">
            <v>#DIV/0!</v>
          </cell>
          <cell r="X148" t="e">
            <v>#DIV/0!</v>
          </cell>
          <cell r="Y148" t="e">
            <v>#DIV/0!</v>
          </cell>
          <cell r="Z148" t="e">
            <v>#DIV/0!</v>
          </cell>
        </row>
        <row r="149">
          <cell r="F149" t="e">
            <v>#DIV/0!</v>
          </cell>
          <cell r="G149" t="e">
            <v>#DIV/0!</v>
          </cell>
          <cell r="H149" t="e">
            <v>#DIV/0!</v>
          </cell>
          <cell r="I149" t="e">
            <v>#DIV/0!</v>
          </cell>
          <cell r="J149" t="e">
            <v>#DIV/0!</v>
          </cell>
          <cell r="K149" t="e">
            <v>#DIV/0!</v>
          </cell>
          <cell r="L149" t="e">
            <v>#DIV/0!</v>
          </cell>
          <cell r="M149" t="e">
            <v>#DIV/0!</v>
          </cell>
          <cell r="N149" t="e">
            <v>#DIV/0!</v>
          </cell>
          <cell r="O149" t="e">
            <v>#DIV/0!</v>
          </cell>
          <cell r="P149" t="e">
            <v>#DIV/0!</v>
          </cell>
          <cell r="Q149" t="e">
            <v>#DIV/0!</v>
          </cell>
          <cell r="R149" t="e">
            <v>#DIV/0!</v>
          </cell>
          <cell r="S149" t="e">
            <v>#DIV/0!</v>
          </cell>
          <cell r="T149" t="e">
            <v>#DIV/0!</v>
          </cell>
          <cell r="U149" t="e">
            <v>#DIV/0!</v>
          </cell>
          <cell r="V149" t="e">
            <v>#DIV/0!</v>
          </cell>
          <cell r="W149" t="e">
            <v>#DIV/0!</v>
          </cell>
          <cell r="X149" t="e">
            <v>#DIV/0!</v>
          </cell>
          <cell r="Y149" t="e">
            <v>#DIV/0!</v>
          </cell>
          <cell r="Z149" t="e">
            <v>#DIV/0!</v>
          </cell>
        </row>
        <row r="150">
          <cell r="F150" t="e">
            <v>#DIV/0!</v>
          </cell>
          <cell r="G150" t="e">
            <v>#DIV/0!</v>
          </cell>
          <cell r="H150" t="e">
            <v>#DIV/0!</v>
          </cell>
          <cell r="I150" t="e">
            <v>#DIV/0!</v>
          </cell>
          <cell r="J150" t="e">
            <v>#DIV/0!</v>
          </cell>
          <cell r="K150" t="e">
            <v>#DIV/0!</v>
          </cell>
          <cell r="L150" t="e">
            <v>#DIV/0!</v>
          </cell>
          <cell r="M150" t="e">
            <v>#DIV/0!</v>
          </cell>
          <cell r="N150" t="e">
            <v>#DIV/0!</v>
          </cell>
          <cell r="O150" t="e">
            <v>#DIV/0!</v>
          </cell>
          <cell r="P150" t="e">
            <v>#DIV/0!</v>
          </cell>
          <cell r="Q150" t="e">
            <v>#DIV/0!</v>
          </cell>
          <cell r="R150" t="e">
            <v>#DIV/0!</v>
          </cell>
          <cell r="S150" t="e">
            <v>#DIV/0!</v>
          </cell>
          <cell r="T150" t="e">
            <v>#DIV/0!</v>
          </cell>
          <cell r="U150" t="e">
            <v>#DIV/0!</v>
          </cell>
          <cell r="V150" t="e">
            <v>#DIV/0!</v>
          </cell>
          <cell r="W150" t="e">
            <v>#DIV/0!</v>
          </cell>
          <cell r="X150" t="e">
            <v>#DIV/0!</v>
          </cell>
          <cell r="Y150" t="e">
            <v>#DIV/0!</v>
          </cell>
          <cell r="Z150" t="e">
            <v>#DIV/0!</v>
          </cell>
        </row>
        <row r="151">
          <cell r="F151" t="e">
            <v>#DIV/0!</v>
          </cell>
          <cell r="G151" t="e">
            <v>#DIV/0!</v>
          </cell>
          <cell r="H151" t="e">
            <v>#DIV/0!</v>
          </cell>
          <cell r="I151" t="e">
            <v>#DIV/0!</v>
          </cell>
          <cell r="J151" t="e">
            <v>#DIV/0!</v>
          </cell>
          <cell r="K151" t="e">
            <v>#DIV/0!</v>
          </cell>
          <cell r="L151" t="e">
            <v>#DIV/0!</v>
          </cell>
          <cell r="M151" t="e">
            <v>#DIV/0!</v>
          </cell>
          <cell r="N151" t="e">
            <v>#DIV/0!</v>
          </cell>
          <cell r="O151" t="e">
            <v>#DIV/0!</v>
          </cell>
          <cell r="P151" t="e">
            <v>#DIV/0!</v>
          </cell>
          <cell r="Q151" t="e">
            <v>#DIV/0!</v>
          </cell>
          <cell r="R151" t="e">
            <v>#DIV/0!</v>
          </cell>
          <cell r="S151" t="e">
            <v>#DIV/0!</v>
          </cell>
          <cell r="T151" t="e">
            <v>#DIV/0!</v>
          </cell>
          <cell r="U151" t="e">
            <v>#DIV/0!</v>
          </cell>
          <cell r="V151" t="e">
            <v>#DIV/0!</v>
          </cell>
          <cell r="W151" t="e">
            <v>#DIV/0!</v>
          </cell>
          <cell r="X151" t="e">
            <v>#DIV/0!</v>
          </cell>
          <cell r="Y151" t="e">
            <v>#DIV/0!</v>
          </cell>
          <cell r="Z151" t="e">
            <v>#DIV/0!</v>
          </cell>
        </row>
        <row r="152">
          <cell r="F152" t="e">
            <v>#DIV/0!</v>
          </cell>
          <cell r="G152" t="e">
            <v>#DIV/0!</v>
          </cell>
          <cell r="H152" t="e">
            <v>#DIV/0!</v>
          </cell>
          <cell r="I152" t="e">
            <v>#DIV/0!</v>
          </cell>
          <cell r="J152" t="e">
            <v>#DIV/0!</v>
          </cell>
          <cell r="K152" t="e">
            <v>#DIV/0!</v>
          </cell>
          <cell r="L152" t="e">
            <v>#DIV/0!</v>
          </cell>
          <cell r="M152" t="e">
            <v>#DIV/0!</v>
          </cell>
          <cell r="N152" t="e">
            <v>#DIV/0!</v>
          </cell>
          <cell r="O152" t="e">
            <v>#DIV/0!</v>
          </cell>
          <cell r="P152" t="e">
            <v>#DIV/0!</v>
          </cell>
          <cell r="Q152" t="e">
            <v>#DIV/0!</v>
          </cell>
          <cell r="R152" t="e">
            <v>#DIV/0!</v>
          </cell>
          <cell r="S152" t="e">
            <v>#DIV/0!</v>
          </cell>
          <cell r="T152" t="e">
            <v>#DIV/0!</v>
          </cell>
          <cell r="U152" t="e">
            <v>#DIV/0!</v>
          </cell>
          <cell r="V152" t="e">
            <v>#DIV/0!</v>
          </cell>
          <cell r="W152" t="e">
            <v>#DIV/0!</v>
          </cell>
          <cell r="X152" t="e">
            <v>#DIV/0!</v>
          </cell>
          <cell r="Y152" t="e">
            <v>#DIV/0!</v>
          </cell>
          <cell r="Z152" t="e">
            <v>#DIV/0!</v>
          </cell>
        </row>
        <row r="153">
          <cell r="F153" t="e">
            <v>#DIV/0!</v>
          </cell>
          <cell r="G153" t="e">
            <v>#DIV/0!</v>
          </cell>
          <cell r="H153" t="e">
            <v>#DIV/0!</v>
          </cell>
          <cell r="I153" t="e">
            <v>#DIV/0!</v>
          </cell>
          <cell r="J153" t="e">
            <v>#DIV/0!</v>
          </cell>
          <cell r="K153" t="e">
            <v>#DIV/0!</v>
          </cell>
          <cell r="L153" t="e">
            <v>#DIV/0!</v>
          </cell>
          <cell r="M153" t="e">
            <v>#DIV/0!</v>
          </cell>
          <cell r="N153" t="e">
            <v>#DIV/0!</v>
          </cell>
          <cell r="O153" t="e">
            <v>#DIV/0!</v>
          </cell>
          <cell r="P153" t="e">
            <v>#DIV/0!</v>
          </cell>
          <cell r="Q153" t="e">
            <v>#DIV/0!</v>
          </cell>
          <cell r="R153" t="e">
            <v>#DIV/0!</v>
          </cell>
          <cell r="S153" t="e">
            <v>#DIV/0!</v>
          </cell>
          <cell r="T153" t="e">
            <v>#DIV/0!</v>
          </cell>
          <cell r="U153" t="e">
            <v>#DIV/0!</v>
          </cell>
          <cell r="V153" t="e">
            <v>#DIV/0!</v>
          </cell>
          <cell r="W153" t="e">
            <v>#DIV/0!</v>
          </cell>
          <cell r="X153" t="e">
            <v>#DIV/0!</v>
          </cell>
          <cell r="Y153" t="e">
            <v>#DIV/0!</v>
          </cell>
          <cell r="Z153" t="e">
            <v>#DIV/0!</v>
          </cell>
        </row>
        <row r="154">
          <cell r="F154" t="e">
            <v>#DIV/0!</v>
          </cell>
          <cell r="G154" t="e">
            <v>#DIV/0!</v>
          </cell>
          <cell r="H154" t="e">
            <v>#DIV/0!</v>
          </cell>
          <cell r="I154" t="e">
            <v>#DIV/0!</v>
          </cell>
          <cell r="J154" t="e">
            <v>#DIV/0!</v>
          </cell>
          <cell r="K154" t="e">
            <v>#DIV/0!</v>
          </cell>
          <cell r="L154" t="e">
            <v>#DIV/0!</v>
          </cell>
          <cell r="M154" t="e">
            <v>#DIV/0!</v>
          </cell>
          <cell r="N154" t="e">
            <v>#DIV/0!</v>
          </cell>
          <cell r="O154" t="e">
            <v>#DIV/0!</v>
          </cell>
          <cell r="P154" t="e">
            <v>#DIV/0!</v>
          </cell>
          <cell r="Q154" t="e">
            <v>#DIV/0!</v>
          </cell>
          <cell r="R154" t="e">
            <v>#DIV/0!</v>
          </cell>
          <cell r="S154" t="e">
            <v>#DIV/0!</v>
          </cell>
          <cell r="T154" t="e">
            <v>#DIV/0!</v>
          </cell>
          <cell r="U154" t="e">
            <v>#DIV/0!</v>
          </cell>
          <cell r="V154" t="e">
            <v>#DIV/0!</v>
          </cell>
          <cell r="W154" t="e">
            <v>#DIV/0!</v>
          </cell>
          <cell r="X154" t="e">
            <v>#DIV/0!</v>
          </cell>
          <cell r="Y154" t="e">
            <v>#DIV/0!</v>
          </cell>
          <cell r="Z154" t="e">
            <v>#DIV/0!</v>
          </cell>
        </row>
        <row r="155">
          <cell r="F155" t="e">
            <v>#DIV/0!</v>
          </cell>
          <cell r="G155" t="e">
            <v>#DIV/0!</v>
          </cell>
          <cell r="H155" t="e">
            <v>#DIV/0!</v>
          </cell>
          <cell r="I155" t="e">
            <v>#DIV/0!</v>
          </cell>
          <cell r="J155" t="e">
            <v>#DIV/0!</v>
          </cell>
          <cell r="K155" t="e">
            <v>#DIV/0!</v>
          </cell>
          <cell r="L155" t="e">
            <v>#DIV/0!</v>
          </cell>
          <cell r="M155" t="e">
            <v>#DIV/0!</v>
          </cell>
          <cell r="N155" t="e">
            <v>#DIV/0!</v>
          </cell>
          <cell r="O155" t="e">
            <v>#DIV/0!</v>
          </cell>
          <cell r="P155" t="e">
            <v>#DIV/0!</v>
          </cell>
          <cell r="Q155" t="e">
            <v>#DIV/0!</v>
          </cell>
          <cell r="R155" t="e">
            <v>#DIV/0!</v>
          </cell>
          <cell r="S155" t="e">
            <v>#DIV/0!</v>
          </cell>
          <cell r="T155" t="e">
            <v>#DIV/0!</v>
          </cell>
          <cell r="U155" t="e">
            <v>#DIV/0!</v>
          </cell>
          <cell r="V155" t="e">
            <v>#DIV/0!</v>
          </cell>
          <cell r="W155" t="e">
            <v>#DIV/0!</v>
          </cell>
          <cell r="X155" t="e">
            <v>#DIV/0!</v>
          </cell>
          <cell r="Y155" t="e">
            <v>#DIV/0!</v>
          </cell>
          <cell r="Z155" t="e">
            <v>#DIV/0!</v>
          </cell>
        </row>
        <row r="156">
          <cell r="F156" t="e">
            <v>#DIV/0!</v>
          </cell>
          <cell r="G156" t="e">
            <v>#DIV/0!</v>
          </cell>
          <cell r="H156" t="e">
            <v>#DIV/0!</v>
          </cell>
          <cell r="I156" t="e">
            <v>#DIV/0!</v>
          </cell>
          <cell r="J156" t="e">
            <v>#DIV/0!</v>
          </cell>
          <cell r="K156" t="e">
            <v>#DIV/0!</v>
          </cell>
          <cell r="L156" t="e">
            <v>#DIV/0!</v>
          </cell>
          <cell r="M156" t="e">
            <v>#DIV/0!</v>
          </cell>
          <cell r="N156" t="e">
            <v>#DIV/0!</v>
          </cell>
          <cell r="O156" t="e">
            <v>#DIV/0!</v>
          </cell>
          <cell r="P156" t="e">
            <v>#DIV/0!</v>
          </cell>
          <cell r="Q156" t="e">
            <v>#DIV/0!</v>
          </cell>
          <cell r="R156" t="e">
            <v>#DIV/0!</v>
          </cell>
          <cell r="S156" t="e">
            <v>#DIV/0!</v>
          </cell>
          <cell r="T156" t="e">
            <v>#DIV/0!</v>
          </cell>
          <cell r="U156" t="e">
            <v>#DIV/0!</v>
          </cell>
          <cell r="V156" t="e">
            <v>#DIV/0!</v>
          </cell>
          <cell r="W156" t="e">
            <v>#DIV/0!</v>
          </cell>
          <cell r="X156" t="e">
            <v>#DIV/0!</v>
          </cell>
          <cell r="Y156" t="e">
            <v>#DIV/0!</v>
          </cell>
          <cell r="Z156" t="e">
            <v>#DIV/0!</v>
          </cell>
        </row>
        <row r="157">
          <cell r="F157" t="e">
            <v>#DIV/0!</v>
          </cell>
          <cell r="G157" t="e">
            <v>#DIV/0!</v>
          </cell>
          <cell r="H157" t="e">
            <v>#DIV/0!</v>
          </cell>
          <cell r="I157" t="e">
            <v>#DIV/0!</v>
          </cell>
          <cell r="J157" t="e">
            <v>#DIV/0!</v>
          </cell>
          <cell r="K157" t="e">
            <v>#DIV/0!</v>
          </cell>
          <cell r="L157" t="e">
            <v>#DIV/0!</v>
          </cell>
          <cell r="M157" t="e">
            <v>#DIV/0!</v>
          </cell>
          <cell r="N157" t="e">
            <v>#DIV/0!</v>
          </cell>
          <cell r="O157" t="e">
            <v>#DIV/0!</v>
          </cell>
          <cell r="P157" t="e">
            <v>#DIV/0!</v>
          </cell>
          <cell r="Q157" t="e">
            <v>#DIV/0!</v>
          </cell>
          <cell r="R157" t="e">
            <v>#DIV/0!</v>
          </cell>
          <cell r="S157" t="e">
            <v>#DIV/0!</v>
          </cell>
          <cell r="T157" t="e">
            <v>#DIV/0!</v>
          </cell>
          <cell r="U157" t="e">
            <v>#DIV/0!</v>
          </cell>
          <cell r="V157" t="e">
            <v>#DIV/0!</v>
          </cell>
          <cell r="W157" t="e">
            <v>#DIV/0!</v>
          </cell>
          <cell r="X157" t="e">
            <v>#DIV/0!</v>
          </cell>
          <cell r="Y157" t="e">
            <v>#DIV/0!</v>
          </cell>
          <cell r="Z157" t="e">
            <v>#DIV/0!</v>
          </cell>
        </row>
        <row r="158">
          <cell r="F158" t="e">
            <v>#DIV/0!</v>
          </cell>
          <cell r="G158" t="e">
            <v>#DIV/0!</v>
          </cell>
          <cell r="H158" t="e">
            <v>#DIV/0!</v>
          </cell>
          <cell r="I158" t="e">
            <v>#DIV/0!</v>
          </cell>
          <cell r="J158" t="e">
            <v>#DIV/0!</v>
          </cell>
          <cell r="K158" t="e">
            <v>#DIV/0!</v>
          </cell>
          <cell r="L158" t="e">
            <v>#DIV/0!</v>
          </cell>
          <cell r="M158" t="e">
            <v>#DIV/0!</v>
          </cell>
          <cell r="N158" t="e">
            <v>#DIV/0!</v>
          </cell>
          <cell r="O158" t="e">
            <v>#DIV/0!</v>
          </cell>
          <cell r="P158" t="e">
            <v>#DIV/0!</v>
          </cell>
          <cell r="Q158" t="e">
            <v>#DIV/0!</v>
          </cell>
          <cell r="R158" t="e">
            <v>#DIV/0!</v>
          </cell>
          <cell r="S158" t="e">
            <v>#DIV/0!</v>
          </cell>
          <cell r="T158" t="e">
            <v>#DIV/0!</v>
          </cell>
          <cell r="U158" t="e">
            <v>#DIV/0!</v>
          </cell>
          <cell r="V158" t="e">
            <v>#DIV/0!</v>
          </cell>
          <cell r="W158" t="e">
            <v>#DIV/0!</v>
          </cell>
          <cell r="X158" t="e">
            <v>#DIV/0!</v>
          </cell>
          <cell r="Y158" t="e">
            <v>#DIV/0!</v>
          </cell>
          <cell r="Z158" t="e">
            <v>#DIV/0!</v>
          </cell>
        </row>
        <row r="159">
          <cell r="F159" t="e">
            <v>#DIV/0!</v>
          </cell>
          <cell r="G159" t="e">
            <v>#DIV/0!</v>
          </cell>
          <cell r="H159" t="e">
            <v>#DIV/0!</v>
          </cell>
          <cell r="I159" t="e">
            <v>#DIV/0!</v>
          </cell>
          <cell r="J159" t="e">
            <v>#DIV/0!</v>
          </cell>
          <cell r="K159" t="e">
            <v>#DIV/0!</v>
          </cell>
          <cell r="L159" t="e">
            <v>#DIV/0!</v>
          </cell>
          <cell r="M159" t="e">
            <v>#DIV/0!</v>
          </cell>
          <cell r="N159" t="e">
            <v>#DIV/0!</v>
          </cell>
          <cell r="O159" t="e">
            <v>#DIV/0!</v>
          </cell>
          <cell r="P159" t="e">
            <v>#DIV/0!</v>
          </cell>
          <cell r="Q159" t="e">
            <v>#DIV/0!</v>
          </cell>
          <cell r="R159" t="e">
            <v>#DIV/0!</v>
          </cell>
          <cell r="S159" t="e">
            <v>#DIV/0!</v>
          </cell>
          <cell r="T159" t="e">
            <v>#DIV/0!</v>
          </cell>
          <cell r="U159" t="e">
            <v>#DIV/0!</v>
          </cell>
          <cell r="V159" t="e">
            <v>#DIV/0!</v>
          </cell>
          <cell r="W159" t="e">
            <v>#DIV/0!</v>
          </cell>
          <cell r="X159" t="e">
            <v>#DIV/0!</v>
          </cell>
          <cell r="Y159" t="e">
            <v>#DIV/0!</v>
          </cell>
          <cell r="Z159" t="e">
            <v>#DIV/0!</v>
          </cell>
        </row>
        <row r="160">
          <cell r="F160" t="e">
            <v>#DIV/0!</v>
          </cell>
          <cell r="G160" t="e">
            <v>#DIV/0!</v>
          </cell>
          <cell r="H160" t="e">
            <v>#DIV/0!</v>
          </cell>
          <cell r="I160" t="e">
            <v>#DIV/0!</v>
          </cell>
          <cell r="J160" t="e">
            <v>#DIV/0!</v>
          </cell>
          <cell r="K160" t="e">
            <v>#DIV/0!</v>
          </cell>
          <cell r="L160" t="e">
            <v>#DIV/0!</v>
          </cell>
          <cell r="M160" t="e">
            <v>#DIV/0!</v>
          </cell>
          <cell r="N160" t="e">
            <v>#DIV/0!</v>
          </cell>
          <cell r="O160" t="e">
            <v>#DIV/0!</v>
          </cell>
          <cell r="P160" t="e">
            <v>#DIV/0!</v>
          </cell>
          <cell r="Q160" t="e">
            <v>#DIV/0!</v>
          </cell>
          <cell r="R160" t="e">
            <v>#DIV/0!</v>
          </cell>
          <cell r="S160" t="e">
            <v>#DIV/0!</v>
          </cell>
          <cell r="T160" t="e">
            <v>#DIV/0!</v>
          </cell>
          <cell r="U160" t="e">
            <v>#DIV/0!</v>
          </cell>
          <cell r="V160" t="e">
            <v>#DIV/0!</v>
          </cell>
          <cell r="W160" t="e">
            <v>#DIV/0!</v>
          </cell>
          <cell r="X160" t="e">
            <v>#DIV/0!</v>
          </cell>
          <cell r="Y160" t="e">
            <v>#DIV/0!</v>
          </cell>
          <cell r="Z160" t="e">
            <v>#DIV/0!</v>
          </cell>
        </row>
        <row r="161">
          <cell r="F161" t="e">
            <v>#DIV/0!</v>
          </cell>
          <cell r="G161" t="e">
            <v>#DIV/0!</v>
          </cell>
          <cell r="H161" t="e">
            <v>#DIV/0!</v>
          </cell>
          <cell r="I161" t="e">
            <v>#DIV/0!</v>
          </cell>
          <cell r="J161" t="e">
            <v>#DIV/0!</v>
          </cell>
          <cell r="K161" t="e">
            <v>#DIV/0!</v>
          </cell>
          <cell r="L161" t="e">
            <v>#DIV/0!</v>
          </cell>
          <cell r="M161" t="e">
            <v>#DIV/0!</v>
          </cell>
          <cell r="N161" t="e">
            <v>#DIV/0!</v>
          </cell>
          <cell r="O161" t="e">
            <v>#DIV/0!</v>
          </cell>
          <cell r="P161" t="e">
            <v>#DIV/0!</v>
          </cell>
          <cell r="Q161" t="e">
            <v>#DIV/0!</v>
          </cell>
          <cell r="R161" t="e">
            <v>#DIV/0!</v>
          </cell>
          <cell r="S161" t="e">
            <v>#DIV/0!</v>
          </cell>
          <cell r="T161" t="e">
            <v>#DIV/0!</v>
          </cell>
          <cell r="U161" t="e">
            <v>#DIV/0!</v>
          </cell>
          <cell r="V161" t="e">
            <v>#DIV/0!</v>
          </cell>
          <cell r="W161" t="e">
            <v>#DIV/0!</v>
          </cell>
          <cell r="X161" t="e">
            <v>#DIV/0!</v>
          </cell>
          <cell r="Y161" t="e">
            <v>#DIV/0!</v>
          </cell>
          <cell r="Z161" t="e">
            <v>#DIV/0!</v>
          </cell>
        </row>
        <row r="162">
          <cell r="F162" t="e">
            <v>#DIV/0!</v>
          </cell>
          <cell r="G162" t="e">
            <v>#DIV/0!</v>
          </cell>
          <cell r="H162" t="e">
            <v>#DIV/0!</v>
          </cell>
          <cell r="I162" t="e">
            <v>#DIV/0!</v>
          </cell>
          <cell r="J162" t="e">
            <v>#DIV/0!</v>
          </cell>
          <cell r="K162" t="e">
            <v>#DIV/0!</v>
          </cell>
          <cell r="L162" t="e">
            <v>#DIV/0!</v>
          </cell>
          <cell r="M162" t="e">
            <v>#DIV/0!</v>
          </cell>
          <cell r="N162" t="e">
            <v>#DIV/0!</v>
          </cell>
          <cell r="O162" t="e">
            <v>#DIV/0!</v>
          </cell>
          <cell r="P162" t="e">
            <v>#DIV/0!</v>
          </cell>
          <cell r="Q162" t="e">
            <v>#DIV/0!</v>
          </cell>
          <cell r="R162" t="e">
            <v>#DIV/0!</v>
          </cell>
          <cell r="S162" t="e">
            <v>#DIV/0!</v>
          </cell>
          <cell r="T162" t="e">
            <v>#DIV/0!</v>
          </cell>
          <cell r="U162" t="e">
            <v>#DIV/0!</v>
          </cell>
          <cell r="V162" t="e">
            <v>#DIV/0!</v>
          </cell>
          <cell r="W162" t="e">
            <v>#DIV/0!</v>
          </cell>
          <cell r="X162" t="e">
            <v>#DIV/0!</v>
          </cell>
          <cell r="Y162" t="e">
            <v>#DIV/0!</v>
          </cell>
          <cell r="Z162" t="e">
            <v>#DIV/0!</v>
          </cell>
        </row>
        <row r="163">
          <cell r="F163" t="e">
            <v>#DIV/0!</v>
          </cell>
          <cell r="G163" t="e">
            <v>#DIV/0!</v>
          </cell>
          <cell r="H163" t="e">
            <v>#DIV/0!</v>
          </cell>
          <cell r="I163" t="e">
            <v>#DIV/0!</v>
          </cell>
          <cell r="J163" t="e">
            <v>#DIV/0!</v>
          </cell>
          <cell r="K163" t="e">
            <v>#DIV/0!</v>
          </cell>
          <cell r="L163" t="e">
            <v>#DIV/0!</v>
          </cell>
          <cell r="M163" t="e">
            <v>#DIV/0!</v>
          </cell>
          <cell r="N163" t="e">
            <v>#DIV/0!</v>
          </cell>
          <cell r="O163" t="e">
            <v>#DIV/0!</v>
          </cell>
          <cell r="P163" t="e">
            <v>#DIV/0!</v>
          </cell>
          <cell r="Q163" t="e">
            <v>#DIV/0!</v>
          </cell>
          <cell r="R163" t="e">
            <v>#DIV/0!</v>
          </cell>
          <cell r="S163" t="e">
            <v>#DIV/0!</v>
          </cell>
          <cell r="T163" t="e">
            <v>#DIV/0!</v>
          </cell>
          <cell r="U163" t="e">
            <v>#DIV/0!</v>
          </cell>
          <cell r="V163" t="e">
            <v>#DIV/0!</v>
          </cell>
          <cell r="W163" t="e">
            <v>#DIV/0!</v>
          </cell>
          <cell r="X163" t="e">
            <v>#DIV/0!</v>
          </cell>
          <cell r="Y163" t="e">
            <v>#DIV/0!</v>
          </cell>
          <cell r="Z163" t="e">
            <v>#DIV/0!</v>
          </cell>
        </row>
        <row r="164">
          <cell r="F164" t="e">
            <v>#DIV/0!</v>
          </cell>
          <cell r="G164" t="e">
            <v>#DIV/0!</v>
          </cell>
          <cell r="H164" t="e">
            <v>#DIV/0!</v>
          </cell>
          <cell r="I164" t="e">
            <v>#DIV/0!</v>
          </cell>
          <cell r="J164" t="e">
            <v>#DIV/0!</v>
          </cell>
          <cell r="K164" t="e">
            <v>#DIV/0!</v>
          </cell>
          <cell r="L164" t="e">
            <v>#DIV/0!</v>
          </cell>
          <cell r="M164" t="e">
            <v>#DIV/0!</v>
          </cell>
          <cell r="N164" t="e">
            <v>#DIV/0!</v>
          </cell>
          <cell r="O164" t="e">
            <v>#DIV/0!</v>
          </cell>
          <cell r="P164" t="e">
            <v>#DIV/0!</v>
          </cell>
          <cell r="Q164" t="e">
            <v>#DIV/0!</v>
          </cell>
          <cell r="R164" t="e">
            <v>#DIV/0!</v>
          </cell>
          <cell r="S164" t="e">
            <v>#DIV/0!</v>
          </cell>
          <cell r="T164" t="e">
            <v>#DIV/0!</v>
          </cell>
          <cell r="U164" t="e">
            <v>#DIV/0!</v>
          </cell>
          <cell r="V164" t="e">
            <v>#DIV/0!</v>
          </cell>
          <cell r="W164" t="e">
            <v>#DIV/0!</v>
          </cell>
          <cell r="X164" t="e">
            <v>#DIV/0!</v>
          </cell>
          <cell r="Y164" t="e">
            <v>#DIV/0!</v>
          </cell>
          <cell r="Z164" t="e">
            <v>#DIV/0!</v>
          </cell>
        </row>
        <row r="165">
          <cell r="F165" t="e">
            <v>#DIV/0!</v>
          </cell>
          <cell r="G165" t="e">
            <v>#DIV/0!</v>
          </cell>
          <cell r="H165" t="e">
            <v>#DIV/0!</v>
          </cell>
          <cell r="I165" t="e">
            <v>#DIV/0!</v>
          </cell>
          <cell r="J165" t="e">
            <v>#DIV/0!</v>
          </cell>
          <cell r="K165" t="e">
            <v>#DIV/0!</v>
          </cell>
          <cell r="L165" t="e">
            <v>#DIV/0!</v>
          </cell>
          <cell r="M165" t="e">
            <v>#DIV/0!</v>
          </cell>
          <cell r="N165" t="e">
            <v>#DIV/0!</v>
          </cell>
          <cell r="O165" t="e">
            <v>#DIV/0!</v>
          </cell>
          <cell r="P165" t="e">
            <v>#DIV/0!</v>
          </cell>
          <cell r="Q165" t="e">
            <v>#DIV/0!</v>
          </cell>
          <cell r="R165" t="e">
            <v>#DIV/0!</v>
          </cell>
          <cell r="S165" t="e">
            <v>#DIV/0!</v>
          </cell>
          <cell r="T165" t="e">
            <v>#DIV/0!</v>
          </cell>
          <cell r="U165" t="e">
            <v>#DIV/0!</v>
          </cell>
          <cell r="V165" t="e">
            <v>#DIV/0!</v>
          </cell>
          <cell r="W165" t="e">
            <v>#DIV/0!</v>
          </cell>
          <cell r="X165" t="e">
            <v>#DIV/0!</v>
          </cell>
          <cell r="Y165" t="e">
            <v>#DIV/0!</v>
          </cell>
          <cell r="Z165" t="e">
            <v>#DIV/0!</v>
          </cell>
        </row>
        <row r="166">
          <cell r="F166" t="e">
            <v>#DIV/0!</v>
          </cell>
          <cell r="G166" t="e">
            <v>#DIV/0!</v>
          </cell>
          <cell r="H166" t="e">
            <v>#DIV/0!</v>
          </cell>
          <cell r="I166" t="e">
            <v>#DIV/0!</v>
          </cell>
          <cell r="J166" t="e">
            <v>#DIV/0!</v>
          </cell>
          <cell r="K166" t="e">
            <v>#DIV/0!</v>
          </cell>
          <cell r="L166" t="e">
            <v>#DIV/0!</v>
          </cell>
          <cell r="M166" t="e">
            <v>#DIV/0!</v>
          </cell>
          <cell r="N166" t="e">
            <v>#DIV/0!</v>
          </cell>
          <cell r="O166" t="e">
            <v>#DIV/0!</v>
          </cell>
          <cell r="P166" t="e">
            <v>#DIV/0!</v>
          </cell>
          <cell r="Q166" t="e">
            <v>#DIV/0!</v>
          </cell>
          <cell r="R166" t="e">
            <v>#DIV/0!</v>
          </cell>
          <cell r="S166" t="e">
            <v>#DIV/0!</v>
          </cell>
          <cell r="T166" t="e">
            <v>#DIV/0!</v>
          </cell>
          <cell r="U166" t="e">
            <v>#DIV/0!</v>
          </cell>
          <cell r="V166" t="e">
            <v>#DIV/0!</v>
          </cell>
          <cell r="W166" t="e">
            <v>#DIV/0!</v>
          </cell>
          <cell r="X166" t="e">
            <v>#DIV/0!</v>
          </cell>
          <cell r="Y166" t="e">
            <v>#DIV/0!</v>
          </cell>
          <cell r="Z166" t="e">
            <v>#DIV/0!</v>
          </cell>
        </row>
        <row r="167">
          <cell r="F167" t="e">
            <v>#DIV/0!</v>
          </cell>
          <cell r="G167" t="e">
            <v>#DIV/0!</v>
          </cell>
          <cell r="H167" t="e">
            <v>#DIV/0!</v>
          </cell>
          <cell r="I167" t="e">
            <v>#DIV/0!</v>
          </cell>
          <cell r="J167" t="e">
            <v>#DIV/0!</v>
          </cell>
          <cell r="K167" t="e">
            <v>#DIV/0!</v>
          </cell>
          <cell r="L167" t="e">
            <v>#DIV/0!</v>
          </cell>
          <cell r="M167" t="e">
            <v>#DIV/0!</v>
          </cell>
          <cell r="N167" t="e">
            <v>#DIV/0!</v>
          </cell>
          <cell r="O167" t="e">
            <v>#DIV/0!</v>
          </cell>
          <cell r="P167" t="e">
            <v>#DIV/0!</v>
          </cell>
          <cell r="Q167" t="e">
            <v>#DIV/0!</v>
          </cell>
          <cell r="R167" t="e">
            <v>#DIV/0!</v>
          </cell>
          <cell r="S167" t="e">
            <v>#DIV/0!</v>
          </cell>
          <cell r="T167" t="e">
            <v>#DIV/0!</v>
          </cell>
          <cell r="U167" t="e">
            <v>#DIV/0!</v>
          </cell>
          <cell r="V167" t="e">
            <v>#DIV/0!</v>
          </cell>
          <cell r="W167" t="e">
            <v>#DIV/0!</v>
          </cell>
          <cell r="X167" t="e">
            <v>#DIV/0!</v>
          </cell>
          <cell r="Y167" t="e">
            <v>#DIV/0!</v>
          </cell>
          <cell r="Z167" t="e">
            <v>#DIV/0!</v>
          </cell>
        </row>
        <row r="168">
          <cell r="F168" t="e">
            <v>#DIV/0!</v>
          </cell>
          <cell r="G168" t="e">
            <v>#DIV/0!</v>
          </cell>
          <cell r="H168" t="e">
            <v>#DIV/0!</v>
          </cell>
          <cell r="I168" t="e">
            <v>#DIV/0!</v>
          </cell>
          <cell r="J168" t="e">
            <v>#DIV/0!</v>
          </cell>
          <cell r="K168" t="e">
            <v>#DIV/0!</v>
          </cell>
          <cell r="L168" t="e">
            <v>#DIV/0!</v>
          </cell>
          <cell r="M168" t="e">
            <v>#DIV/0!</v>
          </cell>
          <cell r="N168" t="e">
            <v>#DIV/0!</v>
          </cell>
          <cell r="O168" t="e">
            <v>#DIV/0!</v>
          </cell>
          <cell r="P168" t="e">
            <v>#DIV/0!</v>
          </cell>
          <cell r="Q168" t="e">
            <v>#DIV/0!</v>
          </cell>
          <cell r="R168" t="e">
            <v>#DIV/0!</v>
          </cell>
          <cell r="S168" t="e">
            <v>#DIV/0!</v>
          </cell>
          <cell r="T168" t="e">
            <v>#DIV/0!</v>
          </cell>
          <cell r="U168" t="e">
            <v>#DIV/0!</v>
          </cell>
          <cell r="V168" t="e">
            <v>#DIV/0!</v>
          </cell>
          <cell r="W168" t="e">
            <v>#DIV/0!</v>
          </cell>
          <cell r="X168" t="e">
            <v>#DIV/0!</v>
          </cell>
          <cell r="Y168" t="e">
            <v>#DIV/0!</v>
          </cell>
          <cell r="Z168" t="e">
            <v>#DIV/0!</v>
          </cell>
        </row>
        <row r="169">
          <cell r="F169" t="e">
            <v>#DIV/0!</v>
          </cell>
          <cell r="G169" t="e">
            <v>#DIV/0!</v>
          </cell>
          <cell r="H169" t="e">
            <v>#DIV/0!</v>
          </cell>
          <cell r="I169" t="e">
            <v>#DIV/0!</v>
          </cell>
          <cell r="J169" t="e">
            <v>#DIV/0!</v>
          </cell>
          <cell r="K169" t="e">
            <v>#DIV/0!</v>
          </cell>
          <cell r="L169" t="e">
            <v>#DIV/0!</v>
          </cell>
          <cell r="M169" t="e">
            <v>#DIV/0!</v>
          </cell>
          <cell r="N169" t="e">
            <v>#DIV/0!</v>
          </cell>
          <cell r="O169" t="e">
            <v>#DIV/0!</v>
          </cell>
          <cell r="P169" t="e">
            <v>#DIV/0!</v>
          </cell>
          <cell r="Q169" t="e">
            <v>#DIV/0!</v>
          </cell>
          <cell r="R169" t="e">
            <v>#DIV/0!</v>
          </cell>
          <cell r="S169" t="e">
            <v>#DIV/0!</v>
          </cell>
          <cell r="T169" t="e">
            <v>#DIV/0!</v>
          </cell>
          <cell r="U169" t="e">
            <v>#DIV/0!</v>
          </cell>
          <cell r="V169" t="e">
            <v>#DIV/0!</v>
          </cell>
          <cell r="W169" t="e">
            <v>#DIV/0!</v>
          </cell>
          <cell r="X169" t="e">
            <v>#DIV/0!</v>
          </cell>
          <cell r="Y169" t="e">
            <v>#DIV/0!</v>
          </cell>
          <cell r="Z169" t="e">
            <v>#DIV/0!</v>
          </cell>
        </row>
        <row r="170">
          <cell r="F170" t="e">
            <v>#DIV/0!</v>
          </cell>
          <cell r="G170" t="e">
            <v>#DIV/0!</v>
          </cell>
          <cell r="H170" t="e">
            <v>#DIV/0!</v>
          </cell>
          <cell r="I170" t="e">
            <v>#DIV/0!</v>
          </cell>
          <cell r="J170" t="e">
            <v>#DIV/0!</v>
          </cell>
          <cell r="K170" t="e">
            <v>#DIV/0!</v>
          </cell>
          <cell r="L170" t="e">
            <v>#DIV/0!</v>
          </cell>
          <cell r="M170" t="e">
            <v>#DIV/0!</v>
          </cell>
          <cell r="N170" t="e">
            <v>#DIV/0!</v>
          </cell>
          <cell r="O170" t="e">
            <v>#DIV/0!</v>
          </cell>
          <cell r="P170" t="e">
            <v>#DIV/0!</v>
          </cell>
          <cell r="Q170" t="e">
            <v>#DIV/0!</v>
          </cell>
          <cell r="R170" t="e">
            <v>#DIV/0!</v>
          </cell>
          <cell r="S170" t="e">
            <v>#DIV/0!</v>
          </cell>
          <cell r="T170" t="e">
            <v>#DIV/0!</v>
          </cell>
          <cell r="U170" t="e">
            <v>#DIV/0!</v>
          </cell>
          <cell r="V170" t="e">
            <v>#DIV/0!</v>
          </cell>
          <cell r="W170" t="e">
            <v>#DIV/0!</v>
          </cell>
          <cell r="X170" t="e">
            <v>#DIV/0!</v>
          </cell>
          <cell r="Y170" t="e">
            <v>#DIV/0!</v>
          </cell>
          <cell r="Z170" t="e">
            <v>#DIV/0!</v>
          </cell>
        </row>
        <row r="171">
          <cell r="F171" t="e">
            <v>#DIV/0!</v>
          </cell>
          <cell r="G171" t="e">
            <v>#DIV/0!</v>
          </cell>
          <cell r="H171" t="e">
            <v>#DIV/0!</v>
          </cell>
          <cell r="I171" t="e">
            <v>#DIV/0!</v>
          </cell>
          <cell r="J171" t="e">
            <v>#DIV/0!</v>
          </cell>
          <cell r="K171" t="e">
            <v>#DIV/0!</v>
          </cell>
          <cell r="L171" t="e">
            <v>#DIV/0!</v>
          </cell>
          <cell r="M171" t="e">
            <v>#DIV/0!</v>
          </cell>
          <cell r="N171" t="e">
            <v>#DIV/0!</v>
          </cell>
          <cell r="O171" t="e">
            <v>#DIV/0!</v>
          </cell>
          <cell r="P171" t="e">
            <v>#DIV/0!</v>
          </cell>
          <cell r="Q171" t="e">
            <v>#DIV/0!</v>
          </cell>
          <cell r="R171" t="e">
            <v>#DIV/0!</v>
          </cell>
          <cell r="S171" t="e">
            <v>#DIV/0!</v>
          </cell>
          <cell r="T171" t="e">
            <v>#DIV/0!</v>
          </cell>
          <cell r="U171" t="e">
            <v>#DIV/0!</v>
          </cell>
          <cell r="V171" t="e">
            <v>#DIV/0!</v>
          </cell>
          <cell r="W171" t="e">
            <v>#DIV/0!</v>
          </cell>
          <cell r="X171" t="e">
            <v>#DIV/0!</v>
          </cell>
          <cell r="Y171" t="e">
            <v>#DIV/0!</v>
          </cell>
          <cell r="Z171" t="e">
            <v>#DIV/0!</v>
          </cell>
        </row>
        <row r="172">
          <cell r="F172" t="e">
            <v>#DIV/0!</v>
          </cell>
          <cell r="G172" t="e">
            <v>#DIV/0!</v>
          </cell>
          <cell r="H172" t="e">
            <v>#DIV/0!</v>
          </cell>
          <cell r="I172" t="e">
            <v>#DIV/0!</v>
          </cell>
          <cell r="J172" t="e">
            <v>#DIV/0!</v>
          </cell>
          <cell r="K172" t="e">
            <v>#DIV/0!</v>
          </cell>
          <cell r="L172" t="e">
            <v>#DIV/0!</v>
          </cell>
          <cell r="M172" t="e">
            <v>#DIV/0!</v>
          </cell>
          <cell r="N172" t="e">
            <v>#DIV/0!</v>
          </cell>
          <cell r="O172" t="e">
            <v>#DIV/0!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 t="e">
            <v>#DIV/0!</v>
          </cell>
          <cell r="U172" t="e">
            <v>#DIV/0!</v>
          </cell>
          <cell r="V172" t="e">
            <v>#DIV/0!</v>
          </cell>
          <cell r="W172" t="e">
            <v>#DIV/0!</v>
          </cell>
          <cell r="X172" t="e">
            <v>#DIV/0!</v>
          </cell>
          <cell r="Y172" t="e">
            <v>#DIV/0!</v>
          </cell>
          <cell r="Z172" t="e">
            <v>#DIV/0!</v>
          </cell>
        </row>
        <row r="173">
          <cell r="F173" t="e">
            <v>#DIV/0!</v>
          </cell>
          <cell r="G173" t="e">
            <v>#DIV/0!</v>
          </cell>
          <cell r="H173" t="e">
            <v>#DIV/0!</v>
          </cell>
          <cell r="I173" t="e">
            <v>#DIV/0!</v>
          </cell>
          <cell r="J173" t="e">
            <v>#DIV/0!</v>
          </cell>
          <cell r="K173" t="e">
            <v>#DIV/0!</v>
          </cell>
          <cell r="L173" t="e">
            <v>#DIV/0!</v>
          </cell>
          <cell r="M173" t="e">
            <v>#DIV/0!</v>
          </cell>
          <cell r="N173" t="e">
            <v>#DIV/0!</v>
          </cell>
          <cell r="O173" t="e">
            <v>#DIV/0!</v>
          </cell>
          <cell r="P173" t="e">
            <v>#DIV/0!</v>
          </cell>
          <cell r="Q173" t="e">
            <v>#DIV/0!</v>
          </cell>
          <cell r="R173" t="e">
            <v>#DIV/0!</v>
          </cell>
          <cell r="S173" t="e">
            <v>#DIV/0!</v>
          </cell>
          <cell r="T173" t="e">
            <v>#DIV/0!</v>
          </cell>
          <cell r="U173" t="e">
            <v>#DIV/0!</v>
          </cell>
          <cell r="V173" t="e">
            <v>#DIV/0!</v>
          </cell>
          <cell r="W173" t="e">
            <v>#DIV/0!</v>
          </cell>
          <cell r="X173" t="e">
            <v>#DIV/0!</v>
          </cell>
          <cell r="Y173" t="e">
            <v>#DIV/0!</v>
          </cell>
          <cell r="Z173" t="e">
            <v>#DIV/0!</v>
          </cell>
        </row>
        <row r="174">
          <cell r="F174" t="e">
            <v>#DIV/0!</v>
          </cell>
          <cell r="G174" t="e">
            <v>#DIV/0!</v>
          </cell>
          <cell r="H174" t="e">
            <v>#DIV/0!</v>
          </cell>
          <cell r="I174" t="e">
            <v>#DIV/0!</v>
          </cell>
          <cell r="J174" t="e">
            <v>#DIV/0!</v>
          </cell>
          <cell r="K174" t="e">
            <v>#DIV/0!</v>
          </cell>
          <cell r="L174" t="e">
            <v>#DIV/0!</v>
          </cell>
          <cell r="M174" t="e">
            <v>#DIV/0!</v>
          </cell>
          <cell r="N174" t="e">
            <v>#DIV/0!</v>
          </cell>
          <cell r="O174" t="e">
            <v>#DIV/0!</v>
          </cell>
          <cell r="P174" t="e">
            <v>#DIV/0!</v>
          </cell>
          <cell r="Q174" t="e">
            <v>#DIV/0!</v>
          </cell>
          <cell r="R174" t="e">
            <v>#DIV/0!</v>
          </cell>
          <cell r="S174" t="e">
            <v>#DIV/0!</v>
          </cell>
          <cell r="T174" t="e">
            <v>#DIV/0!</v>
          </cell>
          <cell r="U174" t="e">
            <v>#DIV/0!</v>
          </cell>
          <cell r="V174" t="e">
            <v>#DIV/0!</v>
          </cell>
          <cell r="W174" t="e">
            <v>#DIV/0!</v>
          </cell>
          <cell r="X174" t="e">
            <v>#DIV/0!</v>
          </cell>
          <cell r="Y174" t="e">
            <v>#DIV/0!</v>
          </cell>
          <cell r="Z174" t="e">
            <v>#DIV/0!</v>
          </cell>
        </row>
        <row r="175">
          <cell r="F175" t="e">
            <v>#DIV/0!</v>
          </cell>
          <cell r="G175" t="e">
            <v>#DIV/0!</v>
          </cell>
          <cell r="H175" t="e">
            <v>#DIV/0!</v>
          </cell>
          <cell r="I175" t="e">
            <v>#DIV/0!</v>
          </cell>
          <cell r="J175" t="e">
            <v>#DIV/0!</v>
          </cell>
          <cell r="K175" t="e">
            <v>#DIV/0!</v>
          </cell>
          <cell r="L175" t="e">
            <v>#DIV/0!</v>
          </cell>
          <cell r="M175" t="e">
            <v>#DIV/0!</v>
          </cell>
          <cell r="N175" t="e">
            <v>#DIV/0!</v>
          </cell>
          <cell r="O175" t="e">
            <v>#DIV/0!</v>
          </cell>
          <cell r="P175" t="e">
            <v>#DIV/0!</v>
          </cell>
          <cell r="Q175" t="e">
            <v>#DIV/0!</v>
          </cell>
          <cell r="R175" t="e">
            <v>#DIV/0!</v>
          </cell>
          <cell r="S175" t="e">
            <v>#DIV/0!</v>
          </cell>
          <cell r="T175" t="e">
            <v>#DIV/0!</v>
          </cell>
          <cell r="U175" t="e">
            <v>#DIV/0!</v>
          </cell>
          <cell r="V175" t="e">
            <v>#DIV/0!</v>
          </cell>
          <cell r="W175" t="e">
            <v>#DIV/0!</v>
          </cell>
          <cell r="X175" t="e">
            <v>#DIV/0!</v>
          </cell>
          <cell r="Y175" t="e">
            <v>#DIV/0!</v>
          </cell>
          <cell r="Z175" t="e">
            <v>#DIV/0!</v>
          </cell>
        </row>
        <row r="176">
          <cell r="F176" t="e">
            <v>#DIV/0!</v>
          </cell>
          <cell r="G176" t="e">
            <v>#DIV/0!</v>
          </cell>
          <cell r="H176" t="e">
            <v>#DIV/0!</v>
          </cell>
          <cell r="I176" t="e">
            <v>#DIV/0!</v>
          </cell>
          <cell r="J176" t="e">
            <v>#DIV/0!</v>
          </cell>
          <cell r="K176" t="e">
            <v>#DIV/0!</v>
          </cell>
          <cell r="L176" t="e">
            <v>#DIV/0!</v>
          </cell>
          <cell r="M176" t="e">
            <v>#DIV/0!</v>
          </cell>
          <cell r="N176" t="e">
            <v>#DIV/0!</v>
          </cell>
          <cell r="O176" t="e">
            <v>#DIV/0!</v>
          </cell>
          <cell r="P176" t="e">
            <v>#DIV/0!</v>
          </cell>
          <cell r="Q176" t="e">
            <v>#DIV/0!</v>
          </cell>
          <cell r="R176" t="e">
            <v>#DIV/0!</v>
          </cell>
          <cell r="S176" t="e">
            <v>#DIV/0!</v>
          </cell>
          <cell r="T176" t="e">
            <v>#DIV/0!</v>
          </cell>
          <cell r="U176" t="e">
            <v>#DIV/0!</v>
          </cell>
          <cell r="V176" t="e">
            <v>#DIV/0!</v>
          </cell>
          <cell r="W176" t="e">
            <v>#DIV/0!</v>
          </cell>
          <cell r="X176" t="e">
            <v>#DIV/0!</v>
          </cell>
          <cell r="Y176" t="e">
            <v>#DIV/0!</v>
          </cell>
          <cell r="Z176" t="e">
            <v>#DIV/0!</v>
          </cell>
        </row>
        <row r="177">
          <cell r="F177" t="e">
            <v>#DIV/0!</v>
          </cell>
          <cell r="G177" t="e">
            <v>#DIV/0!</v>
          </cell>
          <cell r="H177" t="e">
            <v>#DIV/0!</v>
          </cell>
          <cell r="I177" t="e">
            <v>#DIV/0!</v>
          </cell>
          <cell r="J177" t="e">
            <v>#DIV/0!</v>
          </cell>
          <cell r="K177" t="e">
            <v>#DIV/0!</v>
          </cell>
          <cell r="L177" t="e">
            <v>#DIV/0!</v>
          </cell>
          <cell r="M177" t="e">
            <v>#DIV/0!</v>
          </cell>
          <cell r="N177" t="e">
            <v>#DIV/0!</v>
          </cell>
          <cell r="O177" t="e">
            <v>#DIV/0!</v>
          </cell>
          <cell r="P177" t="e">
            <v>#DIV/0!</v>
          </cell>
          <cell r="Q177" t="e">
            <v>#DIV/0!</v>
          </cell>
          <cell r="R177" t="e">
            <v>#DIV/0!</v>
          </cell>
          <cell r="S177" t="e">
            <v>#DIV/0!</v>
          </cell>
          <cell r="T177" t="e">
            <v>#DIV/0!</v>
          </cell>
          <cell r="U177" t="e">
            <v>#DIV/0!</v>
          </cell>
          <cell r="V177" t="e">
            <v>#DIV/0!</v>
          </cell>
          <cell r="W177" t="e">
            <v>#DIV/0!</v>
          </cell>
          <cell r="X177" t="e">
            <v>#DIV/0!</v>
          </cell>
          <cell r="Y177" t="e">
            <v>#DIV/0!</v>
          </cell>
          <cell r="Z177" t="e">
            <v>#DIV/0!</v>
          </cell>
        </row>
        <row r="178">
          <cell r="F178" t="e">
            <v>#DIV/0!</v>
          </cell>
          <cell r="G178" t="e">
            <v>#DIV/0!</v>
          </cell>
          <cell r="H178" t="e">
            <v>#DIV/0!</v>
          </cell>
          <cell r="I178" t="e">
            <v>#DIV/0!</v>
          </cell>
          <cell r="J178" t="e">
            <v>#DIV/0!</v>
          </cell>
          <cell r="K178" t="e">
            <v>#DIV/0!</v>
          </cell>
          <cell r="L178" t="e">
            <v>#DIV/0!</v>
          </cell>
          <cell r="M178" t="e">
            <v>#DIV/0!</v>
          </cell>
          <cell r="N178" t="e">
            <v>#DIV/0!</v>
          </cell>
          <cell r="O178" t="e">
            <v>#DIV/0!</v>
          </cell>
          <cell r="P178" t="e">
            <v>#DIV/0!</v>
          </cell>
          <cell r="Q178" t="e">
            <v>#DIV/0!</v>
          </cell>
          <cell r="R178" t="e">
            <v>#DIV/0!</v>
          </cell>
          <cell r="S178" t="e">
            <v>#DIV/0!</v>
          </cell>
          <cell r="T178" t="e">
            <v>#DIV/0!</v>
          </cell>
          <cell r="U178" t="e">
            <v>#DIV/0!</v>
          </cell>
          <cell r="V178" t="e">
            <v>#DIV/0!</v>
          </cell>
          <cell r="W178" t="e">
            <v>#DIV/0!</v>
          </cell>
          <cell r="X178" t="e">
            <v>#DIV/0!</v>
          </cell>
          <cell r="Y178" t="e">
            <v>#DIV/0!</v>
          </cell>
          <cell r="Z178" t="e">
            <v>#DIV/0!</v>
          </cell>
        </row>
        <row r="179">
          <cell r="F179" t="e">
            <v>#DIV/0!</v>
          </cell>
          <cell r="G179" t="e">
            <v>#DIV/0!</v>
          </cell>
          <cell r="H179" t="e">
            <v>#DIV/0!</v>
          </cell>
          <cell r="I179" t="e">
            <v>#DIV/0!</v>
          </cell>
          <cell r="J179" t="e">
            <v>#DIV/0!</v>
          </cell>
          <cell r="K179" t="e">
            <v>#DIV/0!</v>
          </cell>
          <cell r="L179" t="e">
            <v>#DIV/0!</v>
          </cell>
          <cell r="M179" t="e">
            <v>#DIV/0!</v>
          </cell>
          <cell r="N179" t="e">
            <v>#DIV/0!</v>
          </cell>
          <cell r="O179" t="e">
            <v>#DIV/0!</v>
          </cell>
          <cell r="P179" t="e">
            <v>#DIV/0!</v>
          </cell>
          <cell r="Q179" t="e">
            <v>#DIV/0!</v>
          </cell>
          <cell r="R179" t="e">
            <v>#DIV/0!</v>
          </cell>
          <cell r="S179" t="e">
            <v>#DIV/0!</v>
          </cell>
          <cell r="T179" t="e">
            <v>#DIV/0!</v>
          </cell>
          <cell r="U179" t="e">
            <v>#DIV/0!</v>
          </cell>
          <cell r="V179" t="e">
            <v>#DIV/0!</v>
          </cell>
          <cell r="W179" t="e">
            <v>#DIV/0!</v>
          </cell>
          <cell r="X179" t="e">
            <v>#DIV/0!</v>
          </cell>
          <cell r="Y179" t="e">
            <v>#DIV/0!</v>
          </cell>
          <cell r="Z179" t="e">
            <v>#DIV/0!</v>
          </cell>
        </row>
        <row r="180">
          <cell r="F180" t="e">
            <v>#DIV/0!</v>
          </cell>
          <cell r="G180" t="e">
            <v>#DIV/0!</v>
          </cell>
          <cell r="H180" t="e">
            <v>#DIV/0!</v>
          </cell>
          <cell r="I180" t="e">
            <v>#DIV/0!</v>
          </cell>
          <cell r="J180" t="e">
            <v>#DIV/0!</v>
          </cell>
          <cell r="K180" t="e">
            <v>#DIV/0!</v>
          </cell>
          <cell r="L180" t="e">
            <v>#DIV/0!</v>
          </cell>
          <cell r="M180" t="e">
            <v>#DIV/0!</v>
          </cell>
          <cell r="N180" t="e">
            <v>#DIV/0!</v>
          </cell>
          <cell r="O180" t="e">
            <v>#DIV/0!</v>
          </cell>
          <cell r="P180" t="e">
            <v>#DIV/0!</v>
          </cell>
          <cell r="Q180" t="e">
            <v>#DIV/0!</v>
          </cell>
          <cell r="R180" t="e">
            <v>#DIV/0!</v>
          </cell>
          <cell r="S180" t="e">
            <v>#DIV/0!</v>
          </cell>
          <cell r="T180" t="e">
            <v>#DIV/0!</v>
          </cell>
          <cell r="U180" t="e">
            <v>#DIV/0!</v>
          </cell>
          <cell r="V180" t="e">
            <v>#DIV/0!</v>
          </cell>
          <cell r="W180" t="e">
            <v>#DIV/0!</v>
          </cell>
          <cell r="X180" t="e">
            <v>#DIV/0!</v>
          </cell>
          <cell r="Y180" t="e">
            <v>#DIV/0!</v>
          </cell>
          <cell r="Z180" t="e">
            <v>#DIV/0!</v>
          </cell>
        </row>
        <row r="181">
          <cell r="F181" t="e">
            <v>#DIV/0!</v>
          </cell>
          <cell r="G181" t="e">
            <v>#DIV/0!</v>
          </cell>
          <cell r="H181" t="e">
            <v>#DIV/0!</v>
          </cell>
          <cell r="I181" t="e">
            <v>#DIV/0!</v>
          </cell>
          <cell r="J181" t="e">
            <v>#DIV/0!</v>
          </cell>
          <cell r="K181" t="e">
            <v>#DIV/0!</v>
          </cell>
          <cell r="L181" t="e">
            <v>#DIV/0!</v>
          </cell>
          <cell r="M181" t="e">
            <v>#DIV/0!</v>
          </cell>
          <cell r="N181" t="e">
            <v>#DIV/0!</v>
          </cell>
          <cell r="O181" t="e">
            <v>#DIV/0!</v>
          </cell>
          <cell r="P181" t="e">
            <v>#DIV/0!</v>
          </cell>
          <cell r="Q181" t="e">
            <v>#DIV/0!</v>
          </cell>
          <cell r="R181" t="e">
            <v>#DIV/0!</v>
          </cell>
          <cell r="S181" t="e">
            <v>#DIV/0!</v>
          </cell>
          <cell r="T181" t="e">
            <v>#DIV/0!</v>
          </cell>
          <cell r="U181" t="e">
            <v>#DIV/0!</v>
          </cell>
          <cell r="V181" t="e">
            <v>#DIV/0!</v>
          </cell>
          <cell r="W181" t="e">
            <v>#DIV/0!</v>
          </cell>
          <cell r="X181" t="e">
            <v>#DIV/0!</v>
          </cell>
          <cell r="Y181" t="e">
            <v>#DIV/0!</v>
          </cell>
          <cell r="Z181" t="e">
            <v>#DIV/0!</v>
          </cell>
        </row>
        <row r="182">
          <cell r="F182" t="e">
            <v>#DIV/0!</v>
          </cell>
          <cell r="G182" t="e">
            <v>#DIV/0!</v>
          </cell>
          <cell r="H182" t="e">
            <v>#DIV/0!</v>
          </cell>
          <cell r="I182" t="e">
            <v>#DIV/0!</v>
          </cell>
          <cell r="J182" t="e">
            <v>#DIV/0!</v>
          </cell>
          <cell r="K182" t="e">
            <v>#DIV/0!</v>
          </cell>
          <cell r="L182" t="e">
            <v>#DIV/0!</v>
          </cell>
          <cell r="M182" t="e">
            <v>#DIV/0!</v>
          </cell>
          <cell r="N182" t="e">
            <v>#DIV/0!</v>
          </cell>
          <cell r="O182" t="e">
            <v>#DIV/0!</v>
          </cell>
          <cell r="P182" t="e">
            <v>#DIV/0!</v>
          </cell>
          <cell r="Q182" t="e">
            <v>#DIV/0!</v>
          </cell>
          <cell r="R182" t="e">
            <v>#DIV/0!</v>
          </cell>
          <cell r="S182" t="e">
            <v>#DIV/0!</v>
          </cell>
          <cell r="T182" t="e">
            <v>#DIV/0!</v>
          </cell>
          <cell r="U182" t="e">
            <v>#DIV/0!</v>
          </cell>
          <cell r="V182" t="e">
            <v>#DIV/0!</v>
          </cell>
          <cell r="W182" t="e">
            <v>#DIV/0!</v>
          </cell>
          <cell r="X182" t="e">
            <v>#DIV/0!</v>
          </cell>
          <cell r="Y182" t="e">
            <v>#DIV/0!</v>
          </cell>
          <cell r="Z182" t="e">
            <v>#DIV/0!</v>
          </cell>
        </row>
        <row r="183">
          <cell r="F183" t="e">
            <v>#DIV/0!</v>
          </cell>
          <cell r="G183" t="e">
            <v>#DIV/0!</v>
          </cell>
          <cell r="H183" t="e">
            <v>#DIV/0!</v>
          </cell>
          <cell r="I183" t="e">
            <v>#DIV/0!</v>
          </cell>
          <cell r="J183" t="e">
            <v>#DIV/0!</v>
          </cell>
          <cell r="K183" t="e">
            <v>#DIV/0!</v>
          </cell>
          <cell r="L183" t="e">
            <v>#DIV/0!</v>
          </cell>
          <cell r="M183" t="e">
            <v>#DIV/0!</v>
          </cell>
          <cell r="N183" t="e">
            <v>#DIV/0!</v>
          </cell>
          <cell r="O183" t="e">
            <v>#DIV/0!</v>
          </cell>
          <cell r="P183" t="e">
            <v>#DIV/0!</v>
          </cell>
          <cell r="Q183" t="e">
            <v>#DIV/0!</v>
          </cell>
          <cell r="R183" t="e">
            <v>#DIV/0!</v>
          </cell>
          <cell r="S183" t="e">
            <v>#DIV/0!</v>
          </cell>
          <cell r="T183" t="e">
            <v>#DIV/0!</v>
          </cell>
          <cell r="U183" t="e">
            <v>#DIV/0!</v>
          </cell>
          <cell r="V183" t="e">
            <v>#DIV/0!</v>
          </cell>
          <cell r="W183" t="e">
            <v>#DIV/0!</v>
          </cell>
          <cell r="X183" t="e">
            <v>#DIV/0!</v>
          </cell>
          <cell r="Y183" t="e">
            <v>#DIV/0!</v>
          </cell>
          <cell r="Z183" t="e">
            <v>#DIV/0!</v>
          </cell>
        </row>
        <row r="184">
          <cell r="F184" t="e">
            <v>#DIV/0!</v>
          </cell>
          <cell r="G184" t="e">
            <v>#DIV/0!</v>
          </cell>
          <cell r="H184" t="e">
            <v>#DIV/0!</v>
          </cell>
          <cell r="I184" t="e">
            <v>#DIV/0!</v>
          </cell>
          <cell r="J184" t="e">
            <v>#DIV/0!</v>
          </cell>
          <cell r="K184" t="e">
            <v>#DIV/0!</v>
          </cell>
          <cell r="L184" t="e">
            <v>#DIV/0!</v>
          </cell>
          <cell r="M184" t="e">
            <v>#DIV/0!</v>
          </cell>
          <cell r="N184" t="e">
            <v>#DIV/0!</v>
          </cell>
          <cell r="O184" t="e">
            <v>#DIV/0!</v>
          </cell>
          <cell r="P184" t="e">
            <v>#DIV/0!</v>
          </cell>
          <cell r="Q184" t="e">
            <v>#DIV/0!</v>
          </cell>
          <cell r="R184" t="e">
            <v>#DIV/0!</v>
          </cell>
          <cell r="S184" t="e">
            <v>#DIV/0!</v>
          </cell>
          <cell r="T184" t="e">
            <v>#DIV/0!</v>
          </cell>
          <cell r="U184" t="e">
            <v>#DIV/0!</v>
          </cell>
          <cell r="V184" t="e">
            <v>#DIV/0!</v>
          </cell>
          <cell r="W184" t="e">
            <v>#DIV/0!</v>
          </cell>
          <cell r="X184" t="e">
            <v>#DIV/0!</v>
          </cell>
          <cell r="Y184" t="e">
            <v>#DIV/0!</v>
          </cell>
          <cell r="Z184" t="e">
            <v>#DIV/0!</v>
          </cell>
        </row>
        <row r="185">
          <cell r="F185" t="e">
            <v>#DIV/0!</v>
          </cell>
          <cell r="G185" t="e">
            <v>#DIV/0!</v>
          </cell>
          <cell r="H185" t="e">
            <v>#DIV/0!</v>
          </cell>
          <cell r="I185" t="e">
            <v>#DIV/0!</v>
          </cell>
          <cell r="J185" t="e">
            <v>#DIV/0!</v>
          </cell>
          <cell r="K185" t="e">
            <v>#DIV/0!</v>
          </cell>
          <cell r="L185" t="e">
            <v>#DIV/0!</v>
          </cell>
          <cell r="M185" t="e">
            <v>#DIV/0!</v>
          </cell>
          <cell r="N185" t="e">
            <v>#DIV/0!</v>
          </cell>
          <cell r="O185" t="e">
            <v>#DIV/0!</v>
          </cell>
          <cell r="P185" t="e">
            <v>#DIV/0!</v>
          </cell>
          <cell r="Q185" t="e">
            <v>#DIV/0!</v>
          </cell>
          <cell r="R185" t="e">
            <v>#DIV/0!</v>
          </cell>
          <cell r="S185" t="e">
            <v>#DIV/0!</v>
          </cell>
          <cell r="T185" t="e">
            <v>#DIV/0!</v>
          </cell>
          <cell r="U185" t="e">
            <v>#DIV/0!</v>
          </cell>
          <cell r="V185" t="e">
            <v>#DIV/0!</v>
          </cell>
          <cell r="W185" t="e">
            <v>#DIV/0!</v>
          </cell>
          <cell r="X185" t="e">
            <v>#DIV/0!</v>
          </cell>
          <cell r="Y185" t="e">
            <v>#DIV/0!</v>
          </cell>
          <cell r="Z185" t="e">
            <v>#DIV/0!</v>
          </cell>
        </row>
        <row r="186">
          <cell r="F186" t="e">
            <v>#DIV/0!</v>
          </cell>
          <cell r="G186" t="e">
            <v>#DIV/0!</v>
          </cell>
          <cell r="H186" t="e">
            <v>#DIV/0!</v>
          </cell>
          <cell r="I186" t="e">
            <v>#DIV/0!</v>
          </cell>
          <cell r="J186" t="e">
            <v>#DIV/0!</v>
          </cell>
          <cell r="K186" t="e">
            <v>#DIV/0!</v>
          </cell>
          <cell r="L186" t="e">
            <v>#DIV/0!</v>
          </cell>
          <cell r="M186" t="e">
            <v>#DIV/0!</v>
          </cell>
          <cell r="N186" t="e">
            <v>#DIV/0!</v>
          </cell>
          <cell r="O186" t="e">
            <v>#DIV/0!</v>
          </cell>
          <cell r="P186" t="e">
            <v>#DIV/0!</v>
          </cell>
          <cell r="Q186" t="e">
            <v>#DIV/0!</v>
          </cell>
          <cell r="R186" t="e">
            <v>#DIV/0!</v>
          </cell>
          <cell r="S186" t="e">
            <v>#DIV/0!</v>
          </cell>
          <cell r="T186" t="e">
            <v>#DIV/0!</v>
          </cell>
          <cell r="U186" t="e">
            <v>#DIV/0!</v>
          </cell>
          <cell r="V186" t="e">
            <v>#DIV/0!</v>
          </cell>
          <cell r="W186" t="e">
            <v>#DIV/0!</v>
          </cell>
          <cell r="X186" t="e">
            <v>#DIV/0!</v>
          </cell>
          <cell r="Y186" t="e">
            <v>#DIV/0!</v>
          </cell>
          <cell r="Z186" t="e">
            <v>#DIV/0!</v>
          </cell>
        </row>
        <row r="187">
          <cell r="F187" t="e">
            <v>#DIV/0!</v>
          </cell>
          <cell r="G187" t="e">
            <v>#DIV/0!</v>
          </cell>
          <cell r="H187" t="e">
            <v>#DIV/0!</v>
          </cell>
          <cell r="I187" t="e">
            <v>#DIV/0!</v>
          </cell>
          <cell r="J187" t="e">
            <v>#DIV/0!</v>
          </cell>
          <cell r="K187" t="e">
            <v>#DIV/0!</v>
          </cell>
          <cell r="L187" t="e">
            <v>#DIV/0!</v>
          </cell>
          <cell r="M187" t="e">
            <v>#DIV/0!</v>
          </cell>
          <cell r="N187" t="e">
            <v>#DIV/0!</v>
          </cell>
          <cell r="O187" t="e">
            <v>#DIV/0!</v>
          </cell>
          <cell r="P187" t="e">
            <v>#DIV/0!</v>
          </cell>
          <cell r="Q187" t="e">
            <v>#DIV/0!</v>
          </cell>
          <cell r="R187" t="e">
            <v>#DIV/0!</v>
          </cell>
          <cell r="S187" t="e">
            <v>#DIV/0!</v>
          </cell>
          <cell r="T187" t="e">
            <v>#DIV/0!</v>
          </cell>
          <cell r="U187" t="e">
            <v>#DIV/0!</v>
          </cell>
          <cell r="V187" t="e">
            <v>#DIV/0!</v>
          </cell>
          <cell r="W187" t="e">
            <v>#DIV/0!</v>
          </cell>
          <cell r="X187" t="e">
            <v>#DIV/0!</v>
          </cell>
          <cell r="Y187" t="e">
            <v>#DIV/0!</v>
          </cell>
          <cell r="Z187" t="e">
            <v>#DIV/0!</v>
          </cell>
        </row>
        <row r="188">
          <cell r="F188" t="e">
            <v>#DIV/0!</v>
          </cell>
          <cell r="G188" t="e">
            <v>#DIV/0!</v>
          </cell>
          <cell r="H188" t="e">
            <v>#DIV/0!</v>
          </cell>
          <cell r="I188" t="e">
            <v>#DIV/0!</v>
          </cell>
          <cell r="J188" t="e">
            <v>#DIV/0!</v>
          </cell>
          <cell r="K188" t="e">
            <v>#DIV/0!</v>
          </cell>
          <cell r="L188" t="e">
            <v>#DIV/0!</v>
          </cell>
          <cell r="M188" t="e">
            <v>#DIV/0!</v>
          </cell>
          <cell r="N188" t="e">
            <v>#DIV/0!</v>
          </cell>
          <cell r="O188" t="e">
            <v>#DIV/0!</v>
          </cell>
          <cell r="P188" t="e">
            <v>#DIV/0!</v>
          </cell>
          <cell r="Q188" t="e">
            <v>#DIV/0!</v>
          </cell>
          <cell r="R188" t="e">
            <v>#DIV/0!</v>
          </cell>
          <cell r="S188" t="e">
            <v>#DIV/0!</v>
          </cell>
          <cell r="T188" t="e">
            <v>#DIV/0!</v>
          </cell>
          <cell r="U188" t="e">
            <v>#DIV/0!</v>
          </cell>
          <cell r="V188" t="e">
            <v>#DIV/0!</v>
          </cell>
          <cell r="W188" t="e">
            <v>#DIV/0!</v>
          </cell>
          <cell r="X188" t="e">
            <v>#DIV/0!</v>
          </cell>
          <cell r="Y188" t="e">
            <v>#DIV/0!</v>
          </cell>
          <cell r="Z188" t="e">
            <v>#DIV/0!</v>
          </cell>
        </row>
        <row r="189">
          <cell r="F189" t="e">
            <v>#DIV/0!</v>
          </cell>
          <cell r="G189" t="e">
            <v>#DIV/0!</v>
          </cell>
          <cell r="H189" t="e">
            <v>#DIV/0!</v>
          </cell>
          <cell r="I189" t="e">
            <v>#DIV/0!</v>
          </cell>
          <cell r="J189" t="e">
            <v>#DIV/0!</v>
          </cell>
          <cell r="K189" t="e">
            <v>#DIV/0!</v>
          </cell>
          <cell r="L189" t="e">
            <v>#DIV/0!</v>
          </cell>
          <cell r="M189" t="e">
            <v>#DIV/0!</v>
          </cell>
          <cell r="N189" t="e">
            <v>#DIV/0!</v>
          </cell>
          <cell r="O189" t="e">
            <v>#DIV/0!</v>
          </cell>
          <cell r="P189" t="e">
            <v>#DIV/0!</v>
          </cell>
          <cell r="Q189" t="e">
            <v>#DIV/0!</v>
          </cell>
          <cell r="R189" t="e">
            <v>#DIV/0!</v>
          </cell>
          <cell r="S189" t="e">
            <v>#DIV/0!</v>
          </cell>
          <cell r="T189" t="e">
            <v>#DIV/0!</v>
          </cell>
          <cell r="U189" t="e">
            <v>#DIV/0!</v>
          </cell>
          <cell r="V189" t="e">
            <v>#DIV/0!</v>
          </cell>
          <cell r="W189" t="e">
            <v>#DIV/0!</v>
          </cell>
          <cell r="X189" t="e">
            <v>#DIV/0!</v>
          </cell>
          <cell r="Y189" t="e">
            <v>#DIV/0!</v>
          </cell>
          <cell r="Z189" t="e">
            <v>#DIV/0!</v>
          </cell>
        </row>
        <row r="190">
          <cell r="F190" t="e">
            <v>#DIV/0!</v>
          </cell>
          <cell r="G190" t="e">
            <v>#DIV/0!</v>
          </cell>
          <cell r="H190" t="e">
            <v>#DIV/0!</v>
          </cell>
          <cell r="I190" t="e">
            <v>#DIV/0!</v>
          </cell>
          <cell r="J190" t="e">
            <v>#DIV/0!</v>
          </cell>
          <cell r="K190" t="e">
            <v>#DIV/0!</v>
          </cell>
          <cell r="L190" t="e">
            <v>#DIV/0!</v>
          </cell>
          <cell r="M190" t="e">
            <v>#DIV/0!</v>
          </cell>
          <cell r="N190" t="e">
            <v>#DIV/0!</v>
          </cell>
          <cell r="O190" t="e">
            <v>#DIV/0!</v>
          </cell>
          <cell r="P190" t="e">
            <v>#DIV/0!</v>
          </cell>
          <cell r="Q190" t="e">
            <v>#DIV/0!</v>
          </cell>
          <cell r="R190" t="e">
            <v>#DIV/0!</v>
          </cell>
          <cell r="S190" t="e">
            <v>#DIV/0!</v>
          </cell>
          <cell r="T190" t="e">
            <v>#DIV/0!</v>
          </cell>
          <cell r="U190" t="e">
            <v>#DIV/0!</v>
          </cell>
          <cell r="V190" t="e">
            <v>#DIV/0!</v>
          </cell>
          <cell r="W190" t="e">
            <v>#DIV/0!</v>
          </cell>
          <cell r="X190" t="e">
            <v>#DIV/0!</v>
          </cell>
          <cell r="Y190" t="e">
            <v>#DIV/0!</v>
          </cell>
          <cell r="Z190" t="e">
            <v>#DIV/0!</v>
          </cell>
        </row>
        <row r="191">
          <cell r="F191" t="e">
            <v>#DIV/0!</v>
          </cell>
          <cell r="G191" t="e">
            <v>#DIV/0!</v>
          </cell>
          <cell r="H191" t="e">
            <v>#DIV/0!</v>
          </cell>
          <cell r="I191" t="e">
            <v>#DIV/0!</v>
          </cell>
          <cell r="J191" t="e">
            <v>#DIV/0!</v>
          </cell>
          <cell r="K191" t="e">
            <v>#DIV/0!</v>
          </cell>
          <cell r="L191" t="e">
            <v>#DIV/0!</v>
          </cell>
          <cell r="M191" t="e">
            <v>#DIV/0!</v>
          </cell>
          <cell r="N191" t="e">
            <v>#DIV/0!</v>
          </cell>
          <cell r="O191" t="e">
            <v>#DIV/0!</v>
          </cell>
          <cell r="P191" t="e">
            <v>#DIV/0!</v>
          </cell>
          <cell r="Q191" t="e">
            <v>#DIV/0!</v>
          </cell>
          <cell r="R191" t="e">
            <v>#DIV/0!</v>
          </cell>
          <cell r="S191" t="e">
            <v>#DIV/0!</v>
          </cell>
          <cell r="T191" t="e">
            <v>#DIV/0!</v>
          </cell>
          <cell r="U191" t="e">
            <v>#DIV/0!</v>
          </cell>
          <cell r="V191" t="e">
            <v>#DIV/0!</v>
          </cell>
          <cell r="W191" t="e">
            <v>#DIV/0!</v>
          </cell>
          <cell r="X191" t="e">
            <v>#DIV/0!</v>
          </cell>
          <cell r="Y191" t="e">
            <v>#DIV/0!</v>
          </cell>
          <cell r="Z191" t="e">
            <v>#DIV/0!</v>
          </cell>
        </row>
        <row r="192">
          <cell r="F192" t="e">
            <v>#DIV/0!</v>
          </cell>
          <cell r="G192" t="e">
            <v>#DIV/0!</v>
          </cell>
          <cell r="H192" t="e">
            <v>#DIV/0!</v>
          </cell>
          <cell r="I192" t="e">
            <v>#DIV/0!</v>
          </cell>
          <cell r="J192" t="e">
            <v>#DIV/0!</v>
          </cell>
          <cell r="K192" t="e">
            <v>#DIV/0!</v>
          </cell>
          <cell r="L192" t="e">
            <v>#DIV/0!</v>
          </cell>
          <cell r="M192" t="e">
            <v>#DIV/0!</v>
          </cell>
          <cell r="N192" t="e">
            <v>#DIV/0!</v>
          </cell>
          <cell r="O192" t="e">
            <v>#DIV/0!</v>
          </cell>
          <cell r="P192" t="e">
            <v>#DIV/0!</v>
          </cell>
          <cell r="Q192" t="e">
            <v>#DIV/0!</v>
          </cell>
          <cell r="R192" t="e">
            <v>#DIV/0!</v>
          </cell>
          <cell r="S192" t="e">
            <v>#DIV/0!</v>
          </cell>
          <cell r="T192" t="e">
            <v>#DIV/0!</v>
          </cell>
          <cell r="U192" t="e">
            <v>#DIV/0!</v>
          </cell>
          <cell r="V192" t="e">
            <v>#DIV/0!</v>
          </cell>
          <cell r="W192" t="e">
            <v>#DIV/0!</v>
          </cell>
          <cell r="X192" t="e">
            <v>#DIV/0!</v>
          </cell>
          <cell r="Y192" t="e">
            <v>#DIV/0!</v>
          </cell>
          <cell r="Z192" t="e">
            <v>#DIV/0!</v>
          </cell>
        </row>
        <row r="193">
          <cell r="F193" t="e">
            <v>#DIV/0!</v>
          </cell>
          <cell r="G193" t="e">
            <v>#DIV/0!</v>
          </cell>
          <cell r="H193" t="e">
            <v>#DIV/0!</v>
          </cell>
          <cell r="I193" t="e">
            <v>#DIV/0!</v>
          </cell>
          <cell r="J193" t="e">
            <v>#DIV/0!</v>
          </cell>
          <cell r="K193" t="e">
            <v>#DIV/0!</v>
          </cell>
          <cell r="L193" t="e">
            <v>#DIV/0!</v>
          </cell>
          <cell r="M193" t="e">
            <v>#DIV/0!</v>
          </cell>
          <cell r="N193" t="e">
            <v>#DIV/0!</v>
          </cell>
          <cell r="O193" t="e">
            <v>#DIV/0!</v>
          </cell>
          <cell r="P193" t="e">
            <v>#DIV/0!</v>
          </cell>
          <cell r="Q193" t="e">
            <v>#DIV/0!</v>
          </cell>
          <cell r="R193" t="e">
            <v>#DIV/0!</v>
          </cell>
          <cell r="S193" t="e">
            <v>#DIV/0!</v>
          </cell>
          <cell r="T193" t="e">
            <v>#DIV/0!</v>
          </cell>
          <cell r="U193" t="e">
            <v>#DIV/0!</v>
          </cell>
          <cell r="V193" t="e">
            <v>#DIV/0!</v>
          </cell>
          <cell r="W193" t="e">
            <v>#DIV/0!</v>
          </cell>
          <cell r="X193" t="e">
            <v>#DIV/0!</v>
          </cell>
          <cell r="Y193" t="e">
            <v>#DIV/0!</v>
          </cell>
          <cell r="Z193" t="e">
            <v>#DIV/0!</v>
          </cell>
        </row>
        <row r="194">
          <cell r="F194" t="e">
            <v>#DIV/0!</v>
          </cell>
          <cell r="G194" t="e">
            <v>#DIV/0!</v>
          </cell>
          <cell r="H194" t="e">
            <v>#DIV/0!</v>
          </cell>
          <cell r="I194" t="e">
            <v>#DIV/0!</v>
          </cell>
          <cell r="J194" t="e">
            <v>#DIV/0!</v>
          </cell>
          <cell r="K194" t="e">
            <v>#DIV/0!</v>
          </cell>
          <cell r="L194" t="e">
            <v>#DIV/0!</v>
          </cell>
          <cell r="M194" t="e">
            <v>#DIV/0!</v>
          </cell>
          <cell r="N194" t="e">
            <v>#DIV/0!</v>
          </cell>
          <cell r="O194" t="e">
            <v>#DIV/0!</v>
          </cell>
          <cell r="P194" t="e">
            <v>#DIV/0!</v>
          </cell>
          <cell r="Q194" t="e">
            <v>#DIV/0!</v>
          </cell>
          <cell r="R194" t="e">
            <v>#DIV/0!</v>
          </cell>
          <cell r="S194" t="e">
            <v>#DIV/0!</v>
          </cell>
          <cell r="T194" t="e">
            <v>#DIV/0!</v>
          </cell>
          <cell r="U194" t="e">
            <v>#DIV/0!</v>
          </cell>
          <cell r="V194" t="e">
            <v>#DIV/0!</v>
          </cell>
          <cell r="W194" t="e">
            <v>#DIV/0!</v>
          </cell>
          <cell r="X194" t="e">
            <v>#DIV/0!</v>
          </cell>
          <cell r="Y194" t="e">
            <v>#DIV/0!</v>
          </cell>
          <cell r="Z194" t="e">
            <v>#DIV/0!</v>
          </cell>
        </row>
        <row r="195">
          <cell r="F195" t="e">
            <v>#DIV/0!</v>
          </cell>
          <cell r="G195" t="e">
            <v>#DIV/0!</v>
          </cell>
          <cell r="H195" t="e">
            <v>#DIV/0!</v>
          </cell>
          <cell r="I195" t="e">
            <v>#DIV/0!</v>
          </cell>
          <cell r="J195" t="e">
            <v>#DIV/0!</v>
          </cell>
          <cell r="K195" t="e">
            <v>#DIV/0!</v>
          </cell>
          <cell r="L195" t="e">
            <v>#DIV/0!</v>
          </cell>
          <cell r="M195" t="e">
            <v>#DIV/0!</v>
          </cell>
          <cell r="N195" t="e">
            <v>#DIV/0!</v>
          </cell>
          <cell r="O195" t="e">
            <v>#DIV/0!</v>
          </cell>
          <cell r="P195" t="e">
            <v>#DIV/0!</v>
          </cell>
          <cell r="Q195" t="e">
            <v>#DIV/0!</v>
          </cell>
          <cell r="R195" t="e">
            <v>#DIV/0!</v>
          </cell>
          <cell r="S195" t="e">
            <v>#DIV/0!</v>
          </cell>
          <cell r="T195" t="e">
            <v>#DIV/0!</v>
          </cell>
          <cell r="U195" t="e">
            <v>#DIV/0!</v>
          </cell>
          <cell r="V195" t="e">
            <v>#DIV/0!</v>
          </cell>
          <cell r="W195" t="e">
            <v>#DIV/0!</v>
          </cell>
          <cell r="X195" t="e">
            <v>#DIV/0!</v>
          </cell>
          <cell r="Y195" t="e">
            <v>#DIV/0!</v>
          </cell>
          <cell r="Z195" t="e">
            <v>#DIV/0!</v>
          </cell>
        </row>
        <row r="196">
          <cell r="F196" t="e">
            <v>#DIV/0!</v>
          </cell>
          <cell r="G196" t="e">
            <v>#DIV/0!</v>
          </cell>
          <cell r="H196" t="e">
            <v>#DIV/0!</v>
          </cell>
          <cell r="I196" t="e">
            <v>#DIV/0!</v>
          </cell>
          <cell r="J196" t="e">
            <v>#DIV/0!</v>
          </cell>
          <cell r="K196" t="e">
            <v>#DIV/0!</v>
          </cell>
          <cell r="L196" t="e">
            <v>#DIV/0!</v>
          </cell>
          <cell r="M196" t="e">
            <v>#DIV/0!</v>
          </cell>
          <cell r="N196" t="e">
            <v>#DIV/0!</v>
          </cell>
          <cell r="O196" t="e">
            <v>#DIV/0!</v>
          </cell>
          <cell r="P196" t="e">
            <v>#DIV/0!</v>
          </cell>
          <cell r="Q196" t="e">
            <v>#DIV/0!</v>
          </cell>
          <cell r="R196" t="e">
            <v>#DIV/0!</v>
          </cell>
          <cell r="S196" t="e">
            <v>#DIV/0!</v>
          </cell>
          <cell r="T196" t="e">
            <v>#DIV/0!</v>
          </cell>
          <cell r="U196" t="e">
            <v>#DIV/0!</v>
          </cell>
          <cell r="V196" t="e">
            <v>#DIV/0!</v>
          </cell>
          <cell r="W196" t="e">
            <v>#DIV/0!</v>
          </cell>
          <cell r="X196" t="e">
            <v>#DIV/0!</v>
          </cell>
          <cell r="Y196" t="e">
            <v>#DIV/0!</v>
          </cell>
          <cell r="Z196" t="e">
            <v>#DIV/0!</v>
          </cell>
        </row>
        <row r="197">
          <cell r="F197" t="e">
            <v>#DIV/0!</v>
          </cell>
          <cell r="G197" t="e">
            <v>#DIV/0!</v>
          </cell>
          <cell r="H197" t="e">
            <v>#DIV/0!</v>
          </cell>
          <cell r="I197" t="e">
            <v>#DIV/0!</v>
          </cell>
          <cell r="J197" t="e">
            <v>#DIV/0!</v>
          </cell>
          <cell r="K197" t="e">
            <v>#DIV/0!</v>
          </cell>
          <cell r="L197" t="e">
            <v>#DIV/0!</v>
          </cell>
          <cell r="M197" t="e">
            <v>#DIV/0!</v>
          </cell>
          <cell r="N197" t="e">
            <v>#DIV/0!</v>
          </cell>
          <cell r="O197" t="e">
            <v>#DIV/0!</v>
          </cell>
          <cell r="P197" t="e">
            <v>#DIV/0!</v>
          </cell>
          <cell r="Q197" t="e">
            <v>#DIV/0!</v>
          </cell>
          <cell r="R197" t="e">
            <v>#DIV/0!</v>
          </cell>
          <cell r="S197" t="e">
            <v>#DIV/0!</v>
          </cell>
          <cell r="T197" t="e">
            <v>#DIV/0!</v>
          </cell>
          <cell r="U197" t="e">
            <v>#DIV/0!</v>
          </cell>
          <cell r="V197" t="e">
            <v>#DIV/0!</v>
          </cell>
          <cell r="W197" t="e">
            <v>#DIV/0!</v>
          </cell>
          <cell r="X197" t="e">
            <v>#DIV/0!</v>
          </cell>
          <cell r="Y197" t="e">
            <v>#DIV/0!</v>
          </cell>
          <cell r="Z197" t="e">
            <v>#DIV/0!</v>
          </cell>
        </row>
        <row r="198">
          <cell r="F198" t="e">
            <v>#DIV/0!</v>
          </cell>
          <cell r="G198" t="e">
            <v>#DIV/0!</v>
          </cell>
          <cell r="H198" t="e">
            <v>#DIV/0!</v>
          </cell>
          <cell r="I198" t="e">
            <v>#DIV/0!</v>
          </cell>
          <cell r="J198" t="e">
            <v>#DIV/0!</v>
          </cell>
          <cell r="K198" t="e">
            <v>#DIV/0!</v>
          </cell>
          <cell r="L198" t="e">
            <v>#DIV/0!</v>
          </cell>
          <cell r="M198" t="e">
            <v>#DIV/0!</v>
          </cell>
          <cell r="N198" t="e">
            <v>#DIV/0!</v>
          </cell>
          <cell r="O198" t="e">
            <v>#DIV/0!</v>
          </cell>
          <cell r="P198" t="e">
            <v>#DIV/0!</v>
          </cell>
          <cell r="Q198" t="e">
            <v>#DIV/0!</v>
          </cell>
          <cell r="R198" t="e">
            <v>#DIV/0!</v>
          </cell>
          <cell r="S198" t="e">
            <v>#DIV/0!</v>
          </cell>
          <cell r="T198" t="e">
            <v>#DIV/0!</v>
          </cell>
          <cell r="U198" t="e">
            <v>#DIV/0!</v>
          </cell>
          <cell r="V198" t="e">
            <v>#DIV/0!</v>
          </cell>
          <cell r="W198" t="e">
            <v>#DIV/0!</v>
          </cell>
          <cell r="X198" t="e">
            <v>#DIV/0!</v>
          </cell>
          <cell r="Y198" t="e">
            <v>#DIV/0!</v>
          </cell>
          <cell r="Z198" t="e">
            <v>#DIV/0!</v>
          </cell>
        </row>
        <row r="199">
          <cell r="F199" t="e">
            <v>#DIV/0!</v>
          </cell>
          <cell r="G199" t="e">
            <v>#DIV/0!</v>
          </cell>
          <cell r="H199" t="e">
            <v>#DIV/0!</v>
          </cell>
          <cell r="I199" t="e">
            <v>#DIV/0!</v>
          </cell>
          <cell r="J199" t="e">
            <v>#DIV/0!</v>
          </cell>
          <cell r="K199" t="e">
            <v>#DIV/0!</v>
          </cell>
          <cell r="L199" t="e">
            <v>#DIV/0!</v>
          </cell>
          <cell r="M199" t="e">
            <v>#DIV/0!</v>
          </cell>
          <cell r="N199" t="e">
            <v>#DIV/0!</v>
          </cell>
          <cell r="O199" t="e">
            <v>#DIV/0!</v>
          </cell>
          <cell r="P199" t="e">
            <v>#DIV/0!</v>
          </cell>
          <cell r="Q199" t="e">
            <v>#DIV/0!</v>
          </cell>
          <cell r="R199" t="e">
            <v>#DIV/0!</v>
          </cell>
          <cell r="S199" t="e">
            <v>#DIV/0!</v>
          </cell>
          <cell r="T199" t="e">
            <v>#DIV/0!</v>
          </cell>
          <cell r="U199" t="e">
            <v>#DIV/0!</v>
          </cell>
          <cell r="V199" t="e">
            <v>#DIV/0!</v>
          </cell>
          <cell r="W199" t="e">
            <v>#DIV/0!</v>
          </cell>
          <cell r="X199" t="e">
            <v>#DIV/0!</v>
          </cell>
          <cell r="Y199" t="e">
            <v>#DIV/0!</v>
          </cell>
          <cell r="Z199" t="e">
            <v>#DIV/0!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8"/>
  <sheetViews>
    <sheetView tabSelected="1" view="pageBreakPreview" zoomScale="60" zoomScaleNormal="100" workbookViewId="0">
      <selection activeCell="B19" sqref="B19"/>
    </sheetView>
  </sheetViews>
  <sheetFormatPr defaultColWidth="9.77734375" defaultRowHeight="15" x14ac:dyDescent="0.2"/>
  <cols>
    <col min="1" max="1" width="9.77734375" style="177" customWidth="1"/>
    <col min="2" max="2" width="41.5546875" style="177" customWidth="1"/>
    <col min="3" max="3" width="14.77734375" style="185" customWidth="1"/>
    <col min="4" max="4" width="4" style="177" customWidth="1"/>
    <col min="5" max="5" width="15.109375" style="177" customWidth="1"/>
    <col min="6" max="6" width="10.77734375" style="177" customWidth="1"/>
    <col min="7" max="7" width="8.77734375" style="177" customWidth="1"/>
    <col min="8" max="8" width="10.77734375" style="177" customWidth="1"/>
    <col min="9" max="9" width="12.77734375" style="177" customWidth="1"/>
    <col min="10" max="10" width="11.77734375" style="177" customWidth="1"/>
    <col min="11" max="12" width="12.77734375" style="177" customWidth="1"/>
    <col min="13" max="13" width="10.77734375" style="177" customWidth="1"/>
    <col min="14" max="16" width="9.77734375" style="177" customWidth="1"/>
    <col min="17" max="18" width="10.77734375" style="177" customWidth="1"/>
    <col min="19" max="26" width="9.77734375" style="177" customWidth="1"/>
    <col min="27" max="27" width="30.77734375" style="177" customWidth="1"/>
    <col min="28" max="28" width="8.77734375" style="177" customWidth="1"/>
    <col min="29" max="16384" width="9.77734375" style="177"/>
  </cols>
  <sheetData>
    <row r="1" spans="1:28" ht="18.75" x14ac:dyDescent="0.3">
      <c r="H1" s="214" t="s">
        <v>607</v>
      </c>
    </row>
    <row r="2" spans="1:28" ht="18.75" x14ac:dyDescent="0.3">
      <c r="H2" s="215" t="s">
        <v>525</v>
      </c>
    </row>
    <row r="3" spans="1:28" ht="15.75" x14ac:dyDescent="0.25">
      <c r="A3" s="220" t="s">
        <v>526</v>
      </c>
      <c r="B3" s="220"/>
      <c r="C3" s="220"/>
      <c r="D3" s="220"/>
      <c r="E3" s="220"/>
      <c r="F3" s="220"/>
      <c r="G3" s="220"/>
      <c r="H3" s="220"/>
    </row>
    <row r="4" spans="1:28" ht="15.75" x14ac:dyDescent="0.25">
      <c r="A4" s="220" t="s">
        <v>527</v>
      </c>
      <c r="B4" s="220"/>
      <c r="C4" s="220"/>
      <c r="D4" s="220"/>
      <c r="E4" s="220"/>
      <c r="F4" s="220"/>
      <c r="G4" s="220"/>
      <c r="H4" s="220"/>
    </row>
    <row r="5" spans="1:28" ht="15.75" x14ac:dyDescent="0.25">
      <c r="A5" s="220" t="s">
        <v>528</v>
      </c>
      <c r="B5" s="220"/>
      <c r="C5" s="220"/>
      <c r="D5" s="220"/>
      <c r="E5" s="220"/>
      <c r="F5" s="220"/>
      <c r="G5" s="220"/>
      <c r="H5" s="220"/>
    </row>
    <row r="6" spans="1:28" ht="15.75" x14ac:dyDescent="0.25">
      <c r="A6" s="220" t="s">
        <v>606</v>
      </c>
      <c r="B6" s="220"/>
      <c r="C6" s="220"/>
      <c r="D6" s="220"/>
      <c r="E6" s="220"/>
      <c r="F6" s="220"/>
      <c r="G6" s="220"/>
      <c r="H6" s="220"/>
    </row>
    <row r="7" spans="1:28" ht="24.75" customHeight="1" x14ac:dyDescent="0.25">
      <c r="A7" s="178"/>
      <c r="B7" s="178"/>
      <c r="C7" s="202" t="s">
        <v>83</v>
      </c>
      <c r="D7" s="179"/>
      <c r="E7" s="179"/>
      <c r="F7" s="179"/>
      <c r="G7" s="179"/>
    </row>
    <row r="8" spans="1:28" ht="15.75" customHeight="1" x14ac:dyDescent="0.25">
      <c r="A8" s="180" t="s">
        <v>498</v>
      </c>
      <c r="B8" s="180"/>
      <c r="C8" s="198"/>
      <c r="D8" s="178"/>
      <c r="E8" s="178"/>
      <c r="F8" s="178"/>
      <c r="G8" s="178"/>
    </row>
    <row r="9" spans="1:28" ht="16.149999999999999" customHeight="1" x14ac:dyDescent="0.25">
      <c r="A9" s="201" t="s">
        <v>531</v>
      </c>
      <c r="B9" s="185" t="s">
        <v>532</v>
      </c>
      <c r="C9" s="197">
        <f>'Rate Base'!G67</f>
        <v>53297174.733348817</v>
      </c>
      <c r="D9" s="197"/>
      <c r="E9" s="198" t="s">
        <v>530</v>
      </c>
      <c r="F9" s="198"/>
      <c r="G9" s="198"/>
      <c r="H9" s="185"/>
    </row>
    <row r="10" spans="1:28" x14ac:dyDescent="0.2">
      <c r="A10" s="201" t="s">
        <v>533</v>
      </c>
      <c r="B10" s="185" t="s">
        <v>499</v>
      </c>
      <c r="C10" s="197">
        <f>'Rate Base'!G70</f>
        <v>23403452.171422482</v>
      </c>
      <c r="D10" s="197"/>
      <c r="E10" s="197"/>
      <c r="F10" s="197"/>
      <c r="G10" s="185"/>
      <c r="H10" s="185"/>
      <c r="AA10" s="177" t="s">
        <v>499</v>
      </c>
      <c r="AB10" s="177" t="s">
        <v>534</v>
      </c>
    </row>
    <row r="11" spans="1:28" x14ac:dyDescent="0.2">
      <c r="A11" s="187">
        <v>370</v>
      </c>
      <c r="B11" s="187" t="s">
        <v>500</v>
      </c>
      <c r="C11" s="203">
        <f>'Rate Base'!G71</f>
        <v>26683502.179084383</v>
      </c>
      <c r="D11" s="200"/>
      <c r="E11" s="197"/>
      <c r="F11" s="197"/>
      <c r="G11" s="185"/>
      <c r="H11" s="185"/>
    </row>
    <row r="12" spans="1:28" ht="15.75" x14ac:dyDescent="0.25">
      <c r="A12" s="184"/>
      <c r="B12" s="185" t="s">
        <v>535</v>
      </c>
      <c r="C12" s="197">
        <f>SUM(C9:C11)</f>
        <v>103384129.08385569</v>
      </c>
      <c r="D12" s="197"/>
      <c r="E12" s="197"/>
      <c r="F12" s="197"/>
      <c r="G12" s="185"/>
      <c r="H12" s="197"/>
      <c r="I12" s="181"/>
      <c r="M12" s="182"/>
      <c r="O12" s="182"/>
      <c r="Q12" s="183"/>
    </row>
    <row r="13" spans="1:28" ht="15.75" x14ac:dyDescent="0.25">
      <c r="A13" s="184"/>
      <c r="B13" s="185"/>
      <c r="C13" s="197"/>
      <c r="D13" s="197"/>
      <c r="E13" s="197"/>
      <c r="F13" s="197"/>
      <c r="G13" s="185"/>
      <c r="H13" s="197"/>
      <c r="I13" s="181"/>
      <c r="M13" s="182"/>
      <c r="O13" s="182"/>
      <c r="Q13" s="183"/>
    </row>
    <row r="14" spans="1:28" ht="18" customHeight="1" x14ac:dyDescent="0.25">
      <c r="A14" s="184" t="s">
        <v>501</v>
      </c>
      <c r="B14" s="185"/>
      <c r="D14" s="185"/>
      <c r="E14" s="185"/>
      <c r="F14" s="185"/>
      <c r="G14" s="185"/>
      <c r="H14" s="197"/>
      <c r="I14" s="181"/>
      <c r="O14" s="182"/>
      <c r="R14" s="183"/>
    </row>
    <row r="15" spans="1:28" ht="18" customHeight="1" x14ac:dyDescent="0.25">
      <c r="A15" s="201" t="s">
        <v>531</v>
      </c>
      <c r="B15" s="185" t="s">
        <v>532</v>
      </c>
      <c r="C15" s="200">
        <f>('Rate Base'!G102/'Rate Base'!G75)*C9</f>
        <v>22566905.407846753</v>
      </c>
      <c r="D15" s="200"/>
      <c r="E15" s="198" t="s">
        <v>530</v>
      </c>
      <c r="F15" s="185"/>
      <c r="G15" s="185"/>
      <c r="H15" s="197"/>
      <c r="I15" s="181"/>
      <c r="R15" s="183"/>
    </row>
    <row r="16" spans="1:28" ht="18" customHeight="1" x14ac:dyDescent="0.2">
      <c r="A16" s="201" t="s">
        <v>533</v>
      </c>
      <c r="B16" s="185" t="s">
        <v>499</v>
      </c>
      <c r="C16" s="200">
        <f>'Cust Cost'!G15</f>
        <v>17266223.329569701</v>
      </c>
      <c r="D16" s="200"/>
      <c r="E16" s="185"/>
      <c r="F16" s="185"/>
      <c r="G16" s="185"/>
      <c r="H16" s="197"/>
      <c r="I16" s="181"/>
      <c r="O16" s="182"/>
      <c r="R16" s="183"/>
    </row>
    <row r="17" spans="1:18" ht="18" customHeight="1" x14ac:dyDescent="0.2">
      <c r="A17" s="187">
        <v>370</v>
      </c>
      <c r="B17" s="187" t="s">
        <v>500</v>
      </c>
      <c r="C17" s="203">
        <f>'Cust Cost'!G16</f>
        <v>14184447.413783902</v>
      </c>
      <c r="D17" s="200"/>
      <c r="E17" s="185"/>
      <c r="F17" s="185"/>
      <c r="G17" s="185"/>
      <c r="H17" s="197"/>
      <c r="I17" s="181"/>
      <c r="O17" s="182"/>
      <c r="R17" s="183"/>
    </row>
    <row r="18" spans="1:18" ht="18" customHeight="1" x14ac:dyDescent="0.25">
      <c r="A18" s="184"/>
      <c r="B18" s="185" t="s">
        <v>536</v>
      </c>
      <c r="C18" s="197">
        <f>SUM(C15:C17)</f>
        <v>54017576.151200354</v>
      </c>
      <c r="D18" s="197"/>
      <c r="E18" s="204"/>
      <c r="F18" s="204"/>
      <c r="G18" s="204"/>
      <c r="H18" s="197"/>
      <c r="I18" s="181"/>
    </row>
    <row r="19" spans="1:18" ht="18" customHeight="1" x14ac:dyDescent="0.25">
      <c r="A19" s="184"/>
      <c r="B19" s="185"/>
      <c r="C19" s="205"/>
      <c r="D19" s="205"/>
      <c r="E19" s="204"/>
      <c r="F19" s="204"/>
      <c r="G19" s="204"/>
      <c r="H19" s="197"/>
      <c r="I19" s="181"/>
    </row>
    <row r="20" spans="1:18" ht="18" customHeight="1" x14ac:dyDescent="0.25">
      <c r="A20" s="184" t="s">
        <v>537</v>
      </c>
      <c r="B20" s="185"/>
      <c r="C20" s="205">
        <f>C12-C18</f>
        <v>49366552.932655334</v>
      </c>
      <c r="D20" s="205"/>
      <c r="E20" s="204"/>
      <c r="F20" s="204"/>
      <c r="G20" s="204"/>
      <c r="H20" s="197"/>
      <c r="I20" s="181"/>
    </row>
    <row r="21" spans="1:18" ht="18" customHeight="1" x14ac:dyDescent="0.25">
      <c r="A21" s="184" t="s">
        <v>68</v>
      </c>
      <c r="B21" s="189"/>
      <c r="C21" s="200"/>
      <c r="D21" s="200"/>
      <c r="E21" s="197"/>
      <c r="F21" s="197"/>
      <c r="G21" s="185"/>
      <c r="H21" s="197"/>
      <c r="I21" s="181"/>
      <c r="M21" s="182"/>
      <c r="Q21" s="182"/>
    </row>
    <row r="22" spans="1:18" ht="16.899999999999999" customHeight="1" x14ac:dyDescent="0.2">
      <c r="A22" s="185" t="s">
        <v>69</v>
      </c>
      <c r="B22" s="189"/>
      <c r="C22" s="200">
        <f>'Rate Base'!G113*'Conroy Rebuttal 5'!J22</f>
        <v>3751878.7955107619</v>
      </c>
      <c r="D22" s="200"/>
      <c r="E22" s="197"/>
      <c r="F22" s="185"/>
      <c r="G22" s="185"/>
      <c r="H22" s="197"/>
      <c r="I22" s="181"/>
      <c r="J22" s="186">
        <f>$C$112/Expenses!G150</f>
        <v>0.11177732638871897</v>
      </c>
      <c r="M22" s="182"/>
      <c r="Q22" s="182"/>
    </row>
    <row r="23" spans="1:18" ht="16.899999999999999" customHeight="1" x14ac:dyDescent="0.2">
      <c r="A23" s="185" t="s">
        <v>70</v>
      </c>
      <c r="B23" s="189"/>
      <c r="C23" s="200">
        <f>'Rate Base'!G114*'Conroy Rebuttal 5'!J23</f>
        <v>4380466.8828357672</v>
      </c>
      <c r="D23" s="200"/>
      <c r="E23" s="197"/>
      <c r="F23" s="185"/>
      <c r="G23" s="185"/>
      <c r="H23" s="197"/>
      <c r="I23" s="181"/>
      <c r="J23" s="186">
        <f>J22</f>
        <v>0.11177732638871897</v>
      </c>
      <c r="M23" s="182"/>
      <c r="Q23" s="182"/>
    </row>
    <row r="24" spans="1:18" ht="16.899999999999999" customHeight="1" x14ac:dyDescent="0.2">
      <c r="A24" s="187" t="s">
        <v>71</v>
      </c>
      <c r="B24" s="187"/>
      <c r="C24" s="203">
        <f>'Rate Base'!G115*'Conroy Rebuttal 5'!J24</f>
        <v>210378.36421080449</v>
      </c>
      <c r="D24" s="200"/>
      <c r="E24" s="197"/>
      <c r="F24" s="185"/>
      <c r="G24" s="185"/>
      <c r="H24" s="197"/>
      <c r="I24" s="181"/>
      <c r="J24" s="186">
        <f>J23</f>
        <v>0.11177732638871897</v>
      </c>
      <c r="M24" s="182"/>
      <c r="Q24" s="182"/>
    </row>
    <row r="25" spans="1:18" ht="16.899999999999999" hidden="1" customHeight="1" x14ac:dyDescent="0.2">
      <c r="A25" s="187" t="s">
        <v>72</v>
      </c>
      <c r="B25" s="187"/>
      <c r="C25" s="203">
        <f>'Rate Base'!G116*'Conroy Rebuttal 5'!J25</f>
        <v>0</v>
      </c>
      <c r="D25" s="200"/>
      <c r="E25" s="197"/>
      <c r="F25" s="185"/>
      <c r="G25" s="185"/>
      <c r="H25" s="197"/>
      <c r="I25" s="181"/>
      <c r="J25" s="186">
        <f>J22</f>
        <v>0.11177732638871897</v>
      </c>
      <c r="M25" s="182"/>
      <c r="Q25" s="182"/>
    </row>
    <row r="26" spans="1:18" x14ac:dyDescent="0.2">
      <c r="A26" s="189" t="s">
        <v>26</v>
      </c>
      <c r="B26" s="189"/>
      <c r="C26" s="200">
        <f>SUM(C22:C25)</f>
        <v>8342724.0425573345</v>
      </c>
      <c r="D26" s="200"/>
      <c r="E26" s="197"/>
      <c r="F26" s="185"/>
      <c r="G26" s="185"/>
      <c r="H26" s="197"/>
      <c r="I26" s="181"/>
      <c r="J26" s="186"/>
      <c r="M26" s="182"/>
      <c r="Q26" s="182"/>
    </row>
    <row r="27" spans="1:18" x14ac:dyDescent="0.2">
      <c r="A27" s="185"/>
      <c r="B27" s="185"/>
      <c r="C27" s="200"/>
      <c r="D27" s="200"/>
      <c r="E27" s="197"/>
      <c r="F27" s="185"/>
      <c r="G27" s="185"/>
      <c r="H27" s="197"/>
      <c r="I27" s="181"/>
      <c r="J27" s="186"/>
      <c r="M27" s="182"/>
      <c r="Q27" s="182"/>
    </row>
    <row r="28" spans="1:18" ht="15.75" x14ac:dyDescent="0.25">
      <c r="A28" s="184" t="s">
        <v>78</v>
      </c>
      <c r="B28" s="185"/>
      <c r="C28" s="200"/>
      <c r="D28" s="200"/>
      <c r="E28" s="197"/>
      <c r="F28" s="185"/>
      <c r="G28" s="185"/>
      <c r="H28" s="197"/>
      <c r="I28" s="181"/>
      <c r="J28" s="186"/>
      <c r="M28" s="182"/>
      <c r="Q28" s="182"/>
    </row>
    <row r="29" spans="1:18" x14ac:dyDescent="0.2">
      <c r="A29" s="185" t="s">
        <v>78</v>
      </c>
      <c r="B29" s="187"/>
      <c r="C29" s="203">
        <f>'Rate Base'!F129*J29</f>
        <v>107412.08646126033</v>
      </c>
      <c r="D29" s="200"/>
      <c r="E29" s="197"/>
      <c r="F29" s="185"/>
      <c r="G29" s="185"/>
      <c r="H29" s="197"/>
      <c r="I29" s="181"/>
      <c r="J29" s="186">
        <f>J22</f>
        <v>0.11177732638871897</v>
      </c>
      <c r="M29" s="182"/>
      <c r="Q29" s="182"/>
    </row>
    <row r="30" spans="1:18" x14ac:dyDescent="0.2">
      <c r="A30" s="188" t="s">
        <v>26</v>
      </c>
      <c r="B30" s="185"/>
      <c r="C30" s="200">
        <f>SUM(C29)</f>
        <v>107412.08646126033</v>
      </c>
      <c r="D30" s="200"/>
      <c r="E30" s="197"/>
      <c r="F30" s="185"/>
      <c r="G30" s="185"/>
      <c r="H30" s="197"/>
      <c r="I30" s="181"/>
      <c r="J30" s="186"/>
      <c r="M30" s="182"/>
      <c r="Q30" s="182"/>
    </row>
    <row r="31" spans="1:18" x14ac:dyDescent="0.2">
      <c r="A31" s="185"/>
      <c r="B31" s="185"/>
      <c r="C31" s="200"/>
      <c r="D31" s="200"/>
      <c r="E31" s="197"/>
      <c r="F31" s="185"/>
      <c r="G31" s="185"/>
      <c r="H31" s="197"/>
      <c r="I31" s="181"/>
      <c r="J31" s="186"/>
      <c r="M31" s="182"/>
      <c r="Q31" s="182"/>
    </row>
    <row r="32" spans="1:18" x14ac:dyDescent="0.2">
      <c r="A32" s="185"/>
      <c r="B32" s="185"/>
      <c r="C32" s="200"/>
      <c r="D32" s="200"/>
      <c r="E32" s="197"/>
      <c r="F32" s="185"/>
      <c r="G32" s="185"/>
      <c r="H32" s="197"/>
      <c r="I32" s="181"/>
      <c r="J32" s="186"/>
      <c r="M32" s="182"/>
      <c r="Q32" s="182"/>
    </row>
    <row r="33" spans="1:17" ht="15.75" x14ac:dyDescent="0.25">
      <c r="A33" s="184" t="s">
        <v>538</v>
      </c>
      <c r="B33" s="185"/>
      <c r="C33" s="200"/>
      <c r="D33" s="200"/>
      <c r="E33" s="197"/>
      <c r="F33" s="185"/>
      <c r="G33" s="185"/>
      <c r="H33" s="197"/>
      <c r="I33" s="181"/>
      <c r="J33" s="186"/>
      <c r="M33" s="182"/>
      <c r="Q33" s="182"/>
    </row>
    <row r="34" spans="1:17" x14ac:dyDescent="0.2">
      <c r="A34" s="185" t="s">
        <v>539</v>
      </c>
      <c r="B34" s="187"/>
      <c r="C34" s="203">
        <f>'Rate Base'!G122*J34</f>
        <v>19664178.115528859</v>
      </c>
      <c r="D34" s="200"/>
      <c r="E34" s="197"/>
      <c r="F34" s="185"/>
      <c r="G34" s="185"/>
      <c r="H34" s="197"/>
      <c r="I34" s="181"/>
      <c r="J34" s="186">
        <f>J22</f>
        <v>0.11177732638871897</v>
      </c>
      <c r="M34" s="182"/>
      <c r="Q34" s="182"/>
    </row>
    <row r="35" spans="1:17" x14ac:dyDescent="0.2">
      <c r="A35" s="188" t="s">
        <v>26</v>
      </c>
      <c r="B35" s="185"/>
      <c r="C35" s="200">
        <f>SUM(C34)</f>
        <v>19664178.115528859</v>
      </c>
      <c r="D35" s="200"/>
      <c r="E35" s="197"/>
      <c r="F35" s="216"/>
      <c r="G35" s="185"/>
      <c r="H35" s="197"/>
      <c r="I35" s="181"/>
      <c r="M35" s="182"/>
      <c r="Q35" s="182"/>
    </row>
    <row r="36" spans="1:17" x14ac:dyDescent="0.2">
      <c r="A36" s="185"/>
      <c r="B36" s="185"/>
      <c r="C36" s="197"/>
      <c r="D36" s="197"/>
      <c r="E36" s="197"/>
      <c r="F36" s="197"/>
      <c r="G36" s="185"/>
      <c r="H36" s="197"/>
      <c r="I36" s="181"/>
      <c r="M36" s="182"/>
      <c r="Q36" s="182"/>
    </row>
    <row r="37" spans="1:17" ht="15.75" x14ac:dyDescent="0.25">
      <c r="A37" s="184" t="s">
        <v>15</v>
      </c>
      <c r="B37" s="185"/>
      <c r="C37" s="197">
        <f>C20+C26-C30-C35</f>
        <v>37937686.773222551</v>
      </c>
      <c r="D37" s="197"/>
      <c r="E37" s="197"/>
      <c r="F37" s="197"/>
      <c r="G37" s="185"/>
      <c r="H37" s="197"/>
      <c r="I37" s="181"/>
      <c r="M37" s="182"/>
      <c r="Q37" s="182"/>
    </row>
    <row r="38" spans="1:17" ht="15.75" x14ac:dyDescent="0.25">
      <c r="A38" s="184"/>
      <c r="B38" s="185"/>
      <c r="C38" s="197"/>
      <c r="D38" s="197"/>
      <c r="E38" s="197"/>
      <c r="F38" s="197"/>
      <c r="G38" s="185"/>
      <c r="H38" s="197"/>
      <c r="I38" s="181"/>
      <c r="M38" s="182"/>
      <c r="Q38" s="182"/>
    </row>
    <row r="39" spans="1:17" ht="15.75" x14ac:dyDescent="0.25">
      <c r="A39" s="184"/>
      <c r="B39" s="185"/>
      <c r="C39" s="197"/>
      <c r="D39" s="197"/>
      <c r="E39" s="197"/>
      <c r="F39" s="197"/>
      <c r="G39" s="185"/>
      <c r="H39" s="197"/>
      <c r="I39" s="181"/>
      <c r="M39" s="182"/>
      <c r="Q39" s="182"/>
    </row>
    <row r="40" spans="1:17" ht="15.75" x14ac:dyDescent="0.25">
      <c r="A40" s="184" t="s">
        <v>491</v>
      </c>
      <c r="B40" s="185"/>
      <c r="C40" s="197"/>
      <c r="D40" s="197"/>
      <c r="E40" s="197"/>
      <c r="F40" s="197"/>
      <c r="G40" s="185"/>
      <c r="H40" s="197"/>
      <c r="I40" s="181"/>
    </row>
    <row r="41" spans="1:17" ht="15.75" x14ac:dyDescent="0.25">
      <c r="A41" s="184"/>
      <c r="B41" s="184" t="s">
        <v>158</v>
      </c>
      <c r="C41" s="197"/>
      <c r="D41" s="197"/>
      <c r="E41" s="197"/>
      <c r="F41" s="197"/>
      <c r="G41" s="185"/>
      <c r="H41" s="197"/>
      <c r="I41" s="181"/>
    </row>
    <row r="42" spans="1:17" ht="15.75" x14ac:dyDescent="0.25">
      <c r="A42" s="184">
        <v>580</v>
      </c>
      <c r="B42" s="185" t="s">
        <v>540</v>
      </c>
      <c r="C42" s="200">
        <f>Expenses!G87*J42</f>
        <v>295921.19912889489</v>
      </c>
      <c r="D42" s="197"/>
      <c r="E42" s="198" t="s">
        <v>530</v>
      </c>
      <c r="F42" s="185"/>
      <c r="G42" s="185"/>
      <c r="H42" s="197"/>
      <c r="I42" s="181"/>
      <c r="J42" s="186">
        <f>('Rate Base'!G67+'Rate Base'!G70+'Rate Base'!G71)/'Rate Base'!G75</f>
        <v>0.19851756622281341</v>
      </c>
    </row>
    <row r="43" spans="1:17" ht="15.75" hidden="1" x14ac:dyDescent="0.25">
      <c r="A43" s="184">
        <v>581</v>
      </c>
      <c r="B43" s="185" t="s">
        <v>541</v>
      </c>
      <c r="C43" s="200">
        <f>Expenses!G88*J43</f>
        <v>0</v>
      </c>
      <c r="D43" s="197"/>
      <c r="E43" s="198" t="s">
        <v>530</v>
      </c>
      <c r="F43" s="185"/>
      <c r="G43" s="185"/>
      <c r="H43" s="197"/>
      <c r="I43" s="181"/>
      <c r="J43" s="186">
        <v>0</v>
      </c>
    </row>
    <row r="44" spans="1:17" ht="15.75" hidden="1" x14ac:dyDescent="0.25">
      <c r="A44" s="184">
        <v>582</v>
      </c>
      <c r="B44" s="185" t="s">
        <v>542</v>
      </c>
      <c r="C44" s="200">
        <f>Expenses!G89*J44</f>
        <v>0</v>
      </c>
      <c r="D44" s="197"/>
      <c r="E44" s="198" t="s">
        <v>530</v>
      </c>
      <c r="F44" s="185"/>
      <c r="G44" s="185"/>
      <c r="H44" s="197"/>
      <c r="I44" s="181"/>
      <c r="J44" s="186">
        <v>0</v>
      </c>
    </row>
    <row r="45" spans="1:17" ht="18" hidden="1" customHeight="1" x14ac:dyDescent="0.25">
      <c r="A45" s="184">
        <v>583</v>
      </c>
      <c r="B45" s="185" t="s">
        <v>543</v>
      </c>
      <c r="C45" s="200">
        <f>Expenses!G90*J45</f>
        <v>0</v>
      </c>
      <c r="D45" s="197"/>
      <c r="E45" s="198"/>
      <c r="F45" s="185"/>
      <c r="G45" s="185"/>
      <c r="H45" s="197"/>
      <c r="I45" s="181"/>
      <c r="J45" s="186">
        <v>0</v>
      </c>
    </row>
    <row r="46" spans="1:17" ht="18" hidden="1" customHeight="1" x14ac:dyDescent="0.25">
      <c r="A46" s="184">
        <v>584</v>
      </c>
      <c r="B46" s="185" t="s">
        <v>544</v>
      </c>
      <c r="C46" s="200">
        <f>Expenses!G91*J46</f>
        <v>0</v>
      </c>
      <c r="D46" s="197"/>
      <c r="E46" s="198"/>
      <c r="F46" s="185"/>
      <c r="G46" s="185"/>
      <c r="H46" s="197"/>
      <c r="I46" s="181"/>
      <c r="J46" s="186">
        <v>0</v>
      </c>
    </row>
    <row r="47" spans="1:17" ht="18" hidden="1" customHeight="1" x14ac:dyDescent="0.25">
      <c r="A47" s="184">
        <v>585</v>
      </c>
      <c r="B47" s="185" t="s">
        <v>545</v>
      </c>
      <c r="C47" s="200">
        <f>Expenses!G92*J47</f>
        <v>0</v>
      </c>
      <c r="D47" s="197"/>
      <c r="E47" s="197"/>
      <c r="F47" s="185"/>
      <c r="G47" s="185"/>
      <c r="H47" s="197"/>
      <c r="I47" s="181"/>
      <c r="J47" s="186">
        <v>0</v>
      </c>
    </row>
    <row r="48" spans="1:17" ht="18" customHeight="1" x14ac:dyDescent="0.25">
      <c r="A48" s="184">
        <v>586</v>
      </c>
      <c r="B48" s="185" t="s">
        <v>546</v>
      </c>
      <c r="C48" s="200">
        <f>Expenses!G93*J48</f>
        <v>4348074.384476454</v>
      </c>
      <c r="D48" s="197"/>
      <c r="E48" s="197"/>
      <c r="F48" s="185"/>
      <c r="G48" s="185"/>
      <c r="H48" s="197"/>
      <c r="I48" s="181"/>
      <c r="J48" s="186">
        <v>1</v>
      </c>
    </row>
    <row r="49" spans="1:10" ht="18" hidden="1" customHeight="1" x14ac:dyDescent="0.25">
      <c r="A49" s="184">
        <v>586</v>
      </c>
      <c r="B49" s="185" t="s">
        <v>547</v>
      </c>
      <c r="C49" s="200">
        <f>Expenses!G94*J49</f>
        <v>0</v>
      </c>
      <c r="D49" s="197"/>
      <c r="E49" s="197"/>
      <c r="F49" s="185"/>
      <c r="G49" s="185"/>
      <c r="H49" s="197"/>
      <c r="I49" s="181"/>
      <c r="J49" s="186">
        <f>J42</f>
        <v>0.19851756622281341</v>
      </c>
    </row>
    <row r="50" spans="1:10" ht="18" hidden="1" customHeight="1" x14ac:dyDescent="0.25">
      <c r="A50" s="184">
        <v>587</v>
      </c>
      <c r="B50" s="185" t="s">
        <v>548</v>
      </c>
      <c r="C50" s="200">
        <f>Expenses!G95*J50</f>
        <v>0</v>
      </c>
      <c r="D50" s="197"/>
      <c r="E50" s="197"/>
      <c r="F50" s="185"/>
      <c r="G50" s="185"/>
      <c r="H50" s="197"/>
      <c r="I50" s="181"/>
      <c r="J50" s="186">
        <f>J42</f>
        <v>0.19851756622281341</v>
      </c>
    </row>
    <row r="51" spans="1:10" ht="18" customHeight="1" x14ac:dyDescent="0.25">
      <c r="A51" s="184">
        <v>588</v>
      </c>
      <c r="B51" s="185" t="s">
        <v>549</v>
      </c>
      <c r="C51" s="200">
        <f>Expenses!G96*J51</f>
        <v>314398.74548562145</v>
      </c>
      <c r="D51" s="197"/>
      <c r="E51" s="198" t="s">
        <v>530</v>
      </c>
      <c r="F51" s="185"/>
      <c r="G51" s="185"/>
      <c r="H51" s="197"/>
      <c r="I51" s="181"/>
      <c r="J51" s="186">
        <f>J50</f>
        <v>0.19851756622281341</v>
      </c>
    </row>
    <row r="52" spans="1:10" ht="18" hidden="1" customHeight="1" x14ac:dyDescent="0.25">
      <c r="A52" s="184">
        <v>588</v>
      </c>
      <c r="B52" s="185" t="s">
        <v>550</v>
      </c>
      <c r="C52" s="200">
        <f>Expenses!G97*J52</f>
        <v>0</v>
      </c>
      <c r="D52" s="197"/>
      <c r="E52" s="198" t="s">
        <v>530</v>
      </c>
      <c r="F52" s="185"/>
      <c r="G52" s="185"/>
      <c r="H52" s="197"/>
      <c r="I52" s="181"/>
      <c r="J52" s="186">
        <v>0</v>
      </c>
    </row>
    <row r="53" spans="1:10" ht="18" customHeight="1" x14ac:dyDescent="0.25">
      <c r="A53" s="184">
        <v>589</v>
      </c>
      <c r="B53" s="185" t="s">
        <v>551</v>
      </c>
      <c r="C53" s="200">
        <f>Expenses!G98*J53</f>
        <v>1399.7996490971227</v>
      </c>
      <c r="D53" s="197"/>
      <c r="E53" s="198" t="s">
        <v>530</v>
      </c>
      <c r="F53" s="185"/>
      <c r="G53" s="185"/>
      <c r="H53" s="197"/>
      <c r="I53" s="181"/>
      <c r="J53" s="186">
        <f>J50</f>
        <v>0.19851756622281341</v>
      </c>
    </row>
    <row r="54" spans="1:10" ht="18" customHeight="1" x14ac:dyDescent="0.25">
      <c r="A54" s="184">
        <v>590</v>
      </c>
      <c r="B54" s="185" t="s">
        <v>552</v>
      </c>
      <c r="C54" s="200">
        <f>Expenses!G99*J54</f>
        <v>37444.098054464768</v>
      </c>
      <c r="D54" s="197"/>
      <c r="E54" s="198" t="s">
        <v>530</v>
      </c>
      <c r="F54" s="185"/>
      <c r="G54" s="185"/>
      <c r="H54" s="197"/>
      <c r="I54" s="181"/>
      <c r="J54" s="186">
        <f>J50</f>
        <v>0.19851756622281341</v>
      </c>
    </row>
    <row r="55" spans="1:10" ht="18" customHeight="1" x14ac:dyDescent="0.25">
      <c r="A55" s="184">
        <v>591</v>
      </c>
      <c r="B55" s="185" t="s">
        <v>553</v>
      </c>
      <c r="C55" s="200">
        <f>Expenses!G100*J55</f>
        <v>74672.9518071192</v>
      </c>
      <c r="D55" s="197"/>
      <c r="E55" s="198" t="s">
        <v>530</v>
      </c>
      <c r="F55" s="185"/>
      <c r="G55" s="185"/>
      <c r="H55" s="197"/>
      <c r="I55" s="181"/>
      <c r="J55" s="186">
        <f>J42</f>
        <v>0.19851756622281341</v>
      </c>
    </row>
    <row r="56" spans="1:10" ht="18" customHeight="1" x14ac:dyDescent="0.25">
      <c r="A56" s="184">
        <v>592</v>
      </c>
      <c r="B56" s="185" t="s">
        <v>554</v>
      </c>
      <c r="C56" s="200">
        <f>Expenses!G101*J56</f>
        <v>85833.041520195242</v>
      </c>
      <c r="D56" s="197"/>
      <c r="E56" s="198" t="s">
        <v>530</v>
      </c>
      <c r="F56" s="185"/>
      <c r="G56" s="185"/>
      <c r="H56" s="197"/>
      <c r="I56" s="181"/>
      <c r="J56" s="186">
        <f>J42</f>
        <v>0.19851756622281341</v>
      </c>
    </row>
    <row r="57" spans="1:10" ht="18" hidden="1" customHeight="1" x14ac:dyDescent="0.25">
      <c r="A57" s="184">
        <v>593</v>
      </c>
      <c r="B57" s="185" t="s">
        <v>555</v>
      </c>
      <c r="C57" s="200">
        <f>Expenses!G102*J57</f>
        <v>0</v>
      </c>
      <c r="D57" s="197"/>
      <c r="E57" s="198" t="s">
        <v>530</v>
      </c>
      <c r="F57" s="185"/>
      <c r="G57" s="185"/>
      <c r="H57" s="197"/>
      <c r="I57" s="181"/>
      <c r="J57" s="186">
        <f>J45</f>
        <v>0</v>
      </c>
    </row>
    <row r="58" spans="1:10" ht="18" hidden="1" customHeight="1" x14ac:dyDescent="0.25">
      <c r="A58" s="184">
        <v>594</v>
      </c>
      <c r="B58" s="185" t="s">
        <v>556</v>
      </c>
      <c r="C58" s="200">
        <f>Expenses!G103*J58</f>
        <v>0</v>
      </c>
      <c r="D58" s="197"/>
      <c r="E58" s="198" t="s">
        <v>530</v>
      </c>
      <c r="F58" s="185"/>
      <c r="G58" s="185"/>
      <c r="H58" s="197"/>
      <c r="I58" s="181"/>
      <c r="J58" s="186">
        <f>J46</f>
        <v>0</v>
      </c>
    </row>
    <row r="59" spans="1:10" ht="18" customHeight="1" x14ac:dyDescent="0.25">
      <c r="A59" s="184">
        <v>595</v>
      </c>
      <c r="B59" s="185" t="s">
        <v>557</v>
      </c>
      <c r="C59" s="200">
        <f>Expenses!G104*J59</f>
        <v>81049.873623598221</v>
      </c>
      <c r="D59" s="197"/>
      <c r="E59" s="198" t="s">
        <v>530</v>
      </c>
      <c r="F59" s="185"/>
      <c r="G59" s="185"/>
      <c r="H59" s="197"/>
      <c r="I59" s="181"/>
      <c r="J59" s="186">
        <f>'Rate Base'!G67/('Rate Base'!G67+'Rate Base'!G68)</f>
        <v>0.49778042572849918</v>
      </c>
    </row>
    <row r="60" spans="1:10" ht="18" hidden="1" customHeight="1" x14ac:dyDescent="0.25">
      <c r="A60" s="184">
        <v>596</v>
      </c>
      <c r="B60" s="185" t="s">
        <v>558</v>
      </c>
      <c r="C60" s="200">
        <f>Expenses!G105*J60</f>
        <v>0</v>
      </c>
      <c r="D60" s="197"/>
      <c r="E60" s="198" t="s">
        <v>530</v>
      </c>
      <c r="F60" s="185"/>
      <c r="G60" s="185"/>
      <c r="H60" s="197"/>
      <c r="I60" s="181"/>
      <c r="J60" s="186">
        <v>0</v>
      </c>
    </row>
    <row r="61" spans="1:10" ht="18" hidden="1" customHeight="1" x14ac:dyDescent="0.25">
      <c r="A61" s="184">
        <v>597</v>
      </c>
      <c r="B61" s="185" t="s">
        <v>559</v>
      </c>
      <c r="C61" s="200">
        <f>Expenses!G106*J61</f>
        <v>0</v>
      </c>
      <c r="D61" s="197"/>
      <c r="E61" s="198" t="s">
        <v>530</v>
      </c>
      <c r="F61" s="185"/>
      <c r="G61" s="185"/>
      <c r="H61" s="197"/>
      <c r="I61" s="181"/>
      <c r="J61" s="186">
        <f>J42</f>
        <v>0.19851756622281341</v>
      </c>
    </row>
    <row r="62" spans="1:10" ht="18" customHeight="1" x14ac:dyDescent="0.25">
      <c r="A62" s="199">
        <v>598</v>
      </c>
      <c r="B62" s="187" t="s">
        <v>549</v>
      </c>
      <c r="C62" s="203">
        <f>Expenses!G107*J62</f>
        <v>42120.832840320028</v>
      </c>
      <c r="D62" s="200"/>
      <c r="E62" s="198" t="s">
        <v>530</v>
      </c>
      <c r="F62" s="185"/>
      <c r="G62" s="185"/>
      <c r="H62" s="197"/>
      <c r="I62" s="181"/>
      <c r="J62" s="186">
        <f>J50</f>
        <v>0.19851756622281341</v>
      </c>
    </row>
    <row r="63" spans="1:10" ht="18" customHeight="1" x14ac:dyDescent="0.25">
      <c r="A63" s="184"/>
      <c r="B63" s="185" t="s">
        <v>26</v>
      </c>
      <c r="C63" s="197">
        <f>SUM(C42:C62)</f>
        <v>5280914.9265857646</v>
      </c>
      <c r="D63" s="197"/>
      <c r="E63" s="197"/>
      <c r="F63" s="197"/>
      <c r="G63" s="185"/>
      <c r="H63" s="197"/>
      <c r="I63" s="181"/>
    </row>
    <row r="64" spans="1:10" ht="18" customHeight="1" x14ac:dyDescent="0.25">
      <c r="A64" s="184"/>
      <c r="B64" s="185"/>
      <c r="C64" s="197"/>
      <c r="D64" s="197"/>
      <c r="E64" s="197"/>
      <c r="F64" s="197"/>
      <c r="G64" s="185"/>
      <c r="H64" s="197"/>
      <c r="I64" s="181"/>
    </row>
    <row r="65" spans="1:9" ht="18" customHeight="1" x14ac:dyDescent="0.25">
      <c r="A65" s="184"/>
      <c r="B65" s="184" t="s">
        <v>175</v>
      </c>
      <c r="C65" s="197"/>
      <c r="D65" s="197"/>
      <c r="E65" s="197"/>
      <c r="F65" s="197"/>
      <c r="G65" s="185"/>
      <c r="H65" s="197"/>
      <c r="I65" s="181"/>
    </row>
    <row r="66" spans="1:9" ht="18" customHeight="1" x14ac:dyDescent="0.25">
      <c r="A66" s="184">
        <v>901</v>
      </c>
      <c r="B66" s="185" t="s">
        <v>560</v>
      </c>
      <c r="C66" s="200">
        <f>Expenses!G111</f>
        <v>760219.19943559007</v>
      </c>
      <c r="D66" s="197"/>
      <c r="E66" s="198" t="s">
        <v>530</v>
      </c>
      <c r="F66" s="197"/>
      <c r="G66" s="185"/>
      <c r="H66" s="197"/>
      <c r="I66" s="181"/>
    </row>
    <row r="67" spans="1:9" ht="18" customHeight="1" x14ac:dyDescent="0.25">
      <c r="A67" s="184">
        <v>902</v>
      </c>
      <c r="B67" s="185" t="s">
        <v>561</v>
      </c>
      <c r="C67" s="200">
        <f>Expenses!G112</f>
        <v>1614704.1515359124</v>
      </c>
      <c r="D67" s="197"/>
      <c r="E67" s="197"/>
      <c r="F67" s="197"/>
      <c r="G67" s="185"/>
      <c r="H67" s="197"/>
      <c r="I67" s="181"/>
    </row>
    <row r="68" spans="1:9" ht="18" customHeight="1" x14ac:dyDescent="0.25">
      <c r="A68" s="184">
        <v>903</v>
      </c>
      <c r="B68" s="185" t="s">
        <v>506</v>
      </c>
      <c r="C68" s="200">
        <f>Expenses!G113</f>
        <v>3984146.7791649397</v>
      </c>
      <c r="D68" s="197"/>
      <c r="E68" s="197"/>
      <c r="F68" s="197"/>
      <c r="G68" s="185"/>
      <c r="H68" s="197"/>
      <c r="I68" s="181"/>
    </row>
    <row r="69" spans="1:9" ht="18" customHeight="1" x14ac:dyDescent="0.25">
      <c r="A69" s="184">
        <v>904</v>
      </c>
      <c r="B69" s="185" t="s">
        <v>562</v>
      </c>
      <c r="C69" s="200">
        <f>Expenses!G114</f>
        <v>2472448.5580743053</v>
      </c>
      <c r="D69" s="197"/>
      <c r="E69" s="198" t="s">
        <v>530</v>
      </c>
      <c r="F69" s="197"/>
      <c r="G69" s="185"/>
      <c r="H69" s="197"/>
      <c r="I69" s="181"/>
    </row>
    <row r="70" spans="1:9" ht="18" customHeight="1" x14ac:dyDescent="0.25">
      <c r="A70" s="199">
        <v>905</v>
      </c>
      <c r="B70" s="187" t="s">
        <v>563</v>
      </c>
      <c r="C70" s="203">
        <f>Expenses!G115</f>
        <v>330100.42662992707</v>
      </c>
      <c r="D70" s="200"/>
      <c r="E70" s="198"/>
      <c r="F70" s="197"/>
      <c r="G70" s="185"/>
      <c r="H70" s="197"/>
      <c r="I70" s="181"/>
    </row>
    <row r="71" spans="1:9" ht="18" customHeight="1" x14ac:dyDescent="0.25">
      <c r="A71" s="184"/>
      <c r="B71" s="185" t="s">
        <v>26</v>
      </c>
      <c r="C71" s="197">
        <f>SUM(C66:C70)</f>
        <v>9161619.1148406733</v>
      </c>
      <c r="D71" s="197"/>
      <c r="E71" s="197"/>
      <c r="F71" s="197"/>
      <c r="G71" s="185"/>
      <c r="H71" s="197"/>
      <c r="I71" s="181"/>
    </row>
    <row r="72" spans="1:9" ht="18" customHeight="1" x14ac:dyDescent="0.25">
      <c r="A72" s="184"/>
      <c r="B72" s="185"/>
      <c r="C72" s="197"/>
      <c r="D72" s="197"/>
      <c r="E72" s="197"/>
      <c r="F72" s="197"/>
      <c r="G72" s="185"/>
      <c r="H72" s="197"/>
      <c r="I72" s="181"/>
    </row>
    <row r="73" spans="1:9" ht="18" customHeight="1" x14ac:dyDescent="0.3">
      <c r="A73" s="185"/>
      <c r="B73" s="185"/>
      <c r="D73" s="185"/>
      <c r="E73" s="185"/>
      <c r="F73" s="185"/>
      <c r="G73" s="185"/>
      <c r="H73" s="217" t="str">
        <f>H1</f>
        <v>Conroy Rebuttal Exhibit 5</v>
      </c>
      <c r="I73" s="181"/>
    </row>
    <row r="74" spans="1:9" ht="18" customHeight="1" x14ac:dyDescent="0.3">
      <c r="A74" s="185"/>
      <c r="B74" s="185"/>
      <c r="D74" s="185"/>
      <c r="E74" s="185"/>
      <c r="F74" s="185"/>
      <c r="G74" s="185"/>
      <c r="H74" s="218" t="s">
        <v>564</v>
      </c>
      <c r="I74" s="181"/>
    </row>
    <row r="75" spans="1:9" ht="18" customHeight="1" x14ac:dyDescent="0.25">
      <c r="A75" s="219" t="s">
        <v>526</v>
      </c>
      <c r="B75" s="219"/>
      <c r="C75" s="219"/>
      <c r="D75" s="219"/>
      <c r="E75" s="219"/>
      <c r="F75" s="219"/>
      <c r="G75" s="219"/>
      <c r="H75" s="219"/>
      <c r="I75" s="181"/>
    </row>
    <row r="76" spans="1:9" ht="18" customHeight="1" x14ac:dyDescent="0.25">
      <c r="A76" s="219" t="s">
        <v>527</v>
      </c>
      <c r="B76" s="219"/>
      <c r="C76" s="219"/>
      <c r="D76" s="219"/>
      <c r="E76" s="219"/>
      <c r="F76" s="219"/>
      <c r="G76" s="219"/>
      <c r="H76" s="219"/>
      <c r="I76" s="181"/>
    </row>
    <row r="77" spans="1:9" ht="18" customHeight="1" x14ac:dyDescent="0.25">
      <c r="A77" s="219" t="s">
        <v>565</v>
      </c>
      <c r="B77" s="219"/>
      <c r="C77" s="219"/>
      <c r="D77" s="219"/>
      <c r="E77" s="219"/>
      <c r="F77" s="219"/>
      <c r="G77" s="219"/>
      <c r="H77" s="219"/>
      <c r="I77" s="181"/>
    </row>
    <row r="78" spans="1:9" ht="18" customHeight="1" x14ac:dyDescent="0.25">
      <c r="A78" s="219" t="s">
        <v>529</v>
      </c>
      <c r="B78" s="219"/>
      <c r="C78" s="219"/>
      <c r="D78" s="219"/>
      <c r="E78" s="219"/>
      <c r="F78" s="219"/>
      <c r="G78" s="219"/>
      <c r="H78" s="219"/>
      <c r="I78" s="181"/>
    </row>
    <row r="79" spans="1:9" ht="18" customHeight="1" x14ac:dyDescent="0.25">
      <c r="A79" s="184"/>
      <c r="B79" s="185"/>
      <c r="C79" s="197"/>
      <c r="D79" s="197"/>
      <c r="E79" s="197"/>
      <c r="F79" s="197"/>
      <c r="G79" s="185"/>
      <c r="H79" s="197"/>
      <c r="I79" s="181"/>
    </row>
    <row r="80" spans="1:9" ht="18" customHeight="1" x14ac:dyDescent="0.25">
      <c r="A80" s="184"/>
      <c r="B80" s="185"/>
      <c r="C80" s="197"/>
      <c r="D80" s="197"/>
      <c r="E80" s="197"/>
      <c r="F80" s="197"/>
      <c r="G80" s="185"/>
      <c r="H80" s="197"/>
      <c r="I80" s="181"/>
    </row>
    <row r="81" spans="1:9" ht="18" customHeight="1" x14ac:dyDescent="0.25">
      <c r="A81" s="184"/>
      <c r="B81" s="185"/>
      <c r="C81" s="202" t="s">
        <v>83</v>
      </c>
      <c r="D81" s="197"/>
      <c r="E81" s="197"/>
      <c r="F81" s="197"/>
      <c r="G81" s="185"/>
      <c r="H81" s="197"/>
      <c r="I81" s="181"/>
    </row>
    <row r="82" spans="1:9" ht="18" customHeight="1" x14ac:dyDescent="0.25">
      <c r="A82" s="184"/>
      <c r="B82" s="184" t="s">
        <v>181</v>
      </c>
      <c r="C82" s="197"/>
      <c r="D82" s="197"/>
      <c r="E82" s="197"/>
      <c r="F82" s="197"/>
      <c r="G82" s="185"/>
      <c r="H82" s="197"/>
      <c r="I82" s="181"/>
    </row>
    <row r="83" spans="1:9" ht="18" customHeight="1" x14ac:dyDescent="0.25">
      <c r="A83" s="184">
        <v>907</v>
      </c>
      <c r="B83" s="185" t="s">
        <v>566</v>
      </c>
      <c r="C83" s="200">
        <f>Expenses!G119</f>
        <v>128164.37757909365</v>
      </c>
      <c r="D83" s="197"/>
      <c r="E83" s="198" t="s">
        <v>530</v>
      </c>
      <c r="F83" s="197"/>
      <c r="G83" s="185"/>
      <c r="H83" s="197"/>
      <c r="I83" s="181"/>
    </row>
    <row r="84" spans="1:9" ht="18" customHeight="1" x14ac:dyDescent="0.25">
      <c r="A84" s="184">
        <v>908</v>
      </c>
      <c r="B84" s="185" t="s">
        <v>567</v>
      </c>
      <c r="C84" s="200">
        <f>Expenses!G120</f>
        <v>8155013.8406959344</v>
      </c>
      <c r="D84" s="197"/>
      <c r="E84" s="198" t="s">
        <v>530</v>
      </c>
      <c r="F84" s="197"/>
      <c r="G84" s="185"/>
      <c r="H84" s="197"/>
      <c r="I84" s="181"/>
    </row>
    <row r="85" spans="1:9" ht="18" hidden="1" customHeight="1" x14ac:dyDescent="0.25">
      <c r="A85" s="184">
        <v>908</v>
      </c>
      <c r="B85" s="185" t="s">
        <v>568</v>
      </c>
      <c r="C85" s="200">
        <f>Expenses!G121</f>
        <v>0</v>
      </c>
      <c r="D85" s="197"/>
      <c r="E85" s="198" t="s">
        <v>530</v>
      </c>
      <c r="F85" s="197"/>
      <c r="G85" s="185"/>
      <c r="H85" s="197"/>
      <c r="I85" s="181"/>
    </row>
    <row r="86" spans="1:9" ht="18" customHeight="1" x14ac:dyDescent="0.25">
      <c r="A86" s="184">
        <v>909</v>
      </c>
      <c r="B86" s="185" t="s">
        <v>569</v>
      </c>
      <c r="C86" s="200">
        <f>Expenses!G122</f>
        <v>37699.57900128646</v>
      </c>
      <c r="D86" s="197"/>
      <c r="E86" s="198" t="s">
        <v>530</v>
      </c>
      <c r="F86" s="197"/>
      <c r="G86" s="185"/>
      <c r="H86" s="197"/>
      <c r="I86" s="181"/>
    </row>
    <row r="87" spans="1:9" ht="18" hidden="1" customHeight="1" x14ac:dyDescent="0.25">
      <c r="A87" s="184">
        <v>909</v>
      </c>
      <c r="B87" s="185" t="s">
        <v>570</v>
      </c>
      <c r="C87" s="200">
        <f>Expenses!G123</f>
        <v>0</v>
      </c>
      <c r="D87" s="197"/>
      <c r="E87" s="198" t="s">
        <v>530</v>
      </c>
      <c r="F87" s="197"/>
      <c r="G87" s="185"/>
      <c r="H87" s="197"/>
      <c r="I87" s="181"/>
    </row>
    <row r="88" spans="1:9" ht="18" customHeight="1" x14ac:dyDescent="0.25">
      <c r="A88" s="184">
        <v>910</v>
      </c>
      <c r="B88" s="185" t="s">
        <v>571</v>
      </c>
      <c r="C88" s="200">
        <f>Expenses!G124</f>
        <v>237495.77081906024</v>
      </c>
      <c r="D88" s="197"/>
      <c r="E88" s="198" t="s">
        <v>530</v>
      </c>
      <c r="F88" s="197"/>
      <c r="G88" s="185"/>
      <c r="H88" s="197"/>
      <c r="I88" s="181"/>
    </row>
    <row r="89" spans="1:9" ht="18" hidden="1" customHeight="1" x14ac:dyDescent="0.25">
      <c r="A89" s="184">
        <v>911</v>
      </c>
      <c r="B89" s="185" t="s">
        <v>572</v>
      </c>
      <c r="C89" s="200">
        <f>Expenses!G125</f>
        <v>0</v>
      </c>
      <c r="D89" s="197"/>
      <c r="E89" s="198" t="s">
        <v>530</v>
      </c>
      <c r="F89" s="197"/>
      <c r="G89" s="185"/>
      <c r="H89" s="197"/>
      <c r="I89" s="181"/>
    </row>
    <row r="90" spans="1:9" ht="18" hidden="1" customHeight="1" x14ac:dyDescent="0.25">
      <c r="A90" s="184">
        <v>912</v>
      </c>
      <c r="B90" s="185" t="s">
        <v>572</v>
      </c>
      <c r="C90" s="200">
        <f>Expenses!G126</f>
        <v>0</v>
      </c>
      <c r="D90" s="197"/>
      <c r="E90" s="198" t="s">
        <v>530</v>
      </c>
      <c r="F90" s="197"/>
      <c r="G90" s="185"/>
      <c r="H90" s="197"/>
      <c r="I90" s="181"/>
    </row>
    <row r="91" spans="1:9" ht="18" customHeight="1" x14ac:dyDescent="0.25">
      <c r="A91" s="199">
        <v>913</v>
      </c>
      <c r="B91" s="187" t="s">
        <v>573</v>
      </c>
      <c r="C91" s="203">
        <f>Expenses!G127</f>
        <v>14291.109353355427</v>
      </c>
      <c r="D91" s="200"/>
      <c r="E91" s="198" t="s">
        <v>530</v>
      </c>
      <c r="F91" s="200"/>
      <c r="G91" s="185"/>
      <c r="H91" s="197"/>
      <c r="I91" s="181"/>
    </row>
    <row r="92" spans="1:9" ht="18" hidden="1" customHeight="1" x14ac:dyDescent="0.25">
      <c r="A92" s="184">
        <v>915</v>
      </c>
      <c r="B92" s="185" t="s">
        <v>574</v>
      </c>
      <c r="C92" s="200">
        <f>Expenses!G128</f>
        <v>0</v>
      </c>
      <c r="D92" s="197"/>
      <c r="E92" s="198" t="s">
        <v>530</v>
      </c>
      <c r="F92" s="197"/>
      <c r="G92" s="185"/>
      <c r="H92" s="197"/>
      <c r="I92" s="181"/>
    </row>
    <row r="93" spans="1:9" ht="18" hidden="1" customHeight="1" x14ac:dyDescent="0.25">
      <c r="A93" s="199">
        <v>916</v>
      </c>
      <c r="B93" s="187" t="s">
        <v>575</v>
      </c>
      <c r="C93" s="203">
        <f>Expenses!G129</f>
        <v>0</v>
      </c>
      <c r="D93" s="200"/>
      <c r="E93" s="198" t="s">
        <v>530</v>
      </c>
      <c r="F93" s="197"/>
      <c r="G93" s="185"/>
      <c r="H93" s="197"/>
      <c r="I93" s="181"/>
    </row>
    <row r="94" spans="1:9" ht="18" customHeight="1" x14ac:dyDescent="0.25">
      <c r="A94" s="184"/>
      <c r="B94" s="185" t="s">
        <v>26</v>
      </c>
      <c r="C94" s="197">
        <f>SUM(C83:C93)</f>
        <v>8572664.6774487309</v>
      </c>
      <c r="D94" s="197"/>
      <c r="E94" s="197"/>
      <c r="F94" s="197"/>
      <c r="G94" s="185"/>
      <c r="H94" s="197"/>
      <c r="I94" s="181"/>
    </row>
    <row r="95" spans="1:9" ht="18" customHeight="1" x14ac:dyDescent="0.25">
      <c r="A95" s="184"/>
      <c r="B95" s="185"/>
      <c r="C95" s="197"/>
      <c r="D95" s="197"/>
      <c r="E95" s="197"/>
      <c r="F95" s="197"/>
      <c r="G95" s="185"/>
      <c r="H95" s="197"/>
      <c r="I95" s="181"/>
    </row>
    <row r="96" spans="1:9" ht="18" customHeight="1" x14ac:dyDescent="0.25">
      <c r="A96" s="184"/>
      <c r="B96" s="184" t="s">
        <v>192</v>
      </c>
      <c r="C96" s="197"/>
      <c r="D96" s="197"/>
      <c r="E96" s="197"/>
      <c r="F96" s="197"/>
      <c r="G96" s="185"/>
      <c r="H96" s="197"/>
      <c r="I96" s="181"/>
    </row>
    <row r="97" spans="1:10" ht="18" customHeight="1" x14ac:dyDescent="0.25">
      <c r="A97" s="184">
        <v>920</v>
      </c>
      <c r="B97" s="185" t="s">
        <v>576</v>
      </c>
      <c r="C97" s="200">
        <f>Expenses!G133*J97</f>
        <v>1605024.2858123814</v>
      </c>
      <c r="D97" s="197"/>
      <c r="E97" s="198" t="s">
        <v>530</v>
      </c>
      <c r="F97" s="185"/>
      <c r="G97" s="185"/>
      <c r="H97" s="197"/>
      <c r="I97" s="181"/>
      <c r="J97" s="186">
        <f>((J59*Labor!G120)+Labor!G106+Labor!G140+Labor!G155+(J62*Labor!G109+J62*Labor!G123))/Labor!G157</f>
        <v>0.21485949214708369</v>
      </c>
    </row>
    <row r="98" spans="1:10" ht="18" customHeight="1" x14ac:dyDescent="0.25">
      <c r="A98" s="184">
        <v>921</v>
      </c>
      <c r="B98" s="185" t="s">
        <v>577</v>
      </c>
      <c r="C98" s="200">
        <f>Expenses!G134*J98</f>
        <v>521666.53369602852</v>
      </c>
      <c r="D98" s="197"/>
      <c r="E98" s="198" t="s">
        <v>530</v>
      </c>
      <c r="F98" s="185"/>
      <c r="G98" s="185"/>
      <c r="H98" s="197"/>
      <c r="I98" s="181"/>
      <c r="J98" s="186">
        <f t="shared" ref="J98:J109" si="0">J97</f>
        <v>0.21485949214708369</v>
      </c>
    </row>
    <row r="99" spans="1:10" ht="18" customHeight="1" x14ac:dyDescent="0.25">
      <c r="A99" s="184">
        <v>922</v>
      </c>
      <c r="B99" s="185" t="s">
        <v>578</v>
      </c>
      <c r="C99" s="200">
        <f>Expenses!G135*J99</f>
        <v>-205499.51571020848</v>
      </c>
      <c r="D99" s="197"/>
      <c r="E99" s="198" t="s">
        <v>530</v>
      </c>
      <c r="F99" s="185"/>
      <c r="G99" s="185"/>
      <c r="H99" s="197"/>
      <c r="I99" s="181"/>
      <c r="J99" s="186">
        <f t="shared" si="0"/>
        <v>0.21485949214708369</v>
      </c>
    </row>
    <row r="100" spans="1:10" ht="18" customHeight="1" x14ac:dyDescent="0.25">
      <c r="A100" s="184">
        <v>923</v>
      </c>
      <c r="B100" s="185" t="s">
        <v>579</v>
      </c>
      <c r="C100" s="200">
        <f>Expenses!G136*J100</f>
        <v>513716.50658473768</v>
      </c>
      <c r="D100" s="197"/>
      <c r="E100" s="198" t="s">
        <v>530</v>
      </c>
      <c r="F100" s="185"/>
      <c r="G100" s="185"/>
      <c r="H100" s="197"/>
      <c r="I100" s="181"/>
      <c r="J100" s="186">
        <f t="shared" si="0"/>
        <v>0.21485949214708369</v>
      </c>
    </row>
    <row r="101" spans="1:10" ht="18" customHeight="1" x14ac:dyDescent="0.25">
      <c r="A101" s="184">
        <v>924</v>
      </c>
      <c r="B101" s="185" t="s">
        <v>580</v>
      </c>
      <c r="C101" s="200">
        <f>Expenses!G137*J101</f>
        <v>113324.44681215522</v>
      </c>
      <c r="D101" s="197"/>
      <c r="E101" s="198" t="s">
        <v>530</v>
      </c>
      <c r="F101" s="185"/>
      <c r="G101" s="185"/>
      <c r="H101" s="197"/>
      <c r="I101" s="181"/>
      <c r="J101" s="186">
        <f>('Rate Base'!G67+'Rate Base'!G70+'Rate Base'!G71)/'Rate Base'!G95</f>
        <v>5.8639308311969347E-2</v>
      </c>
    </row>
    <row r="102" spans="1:10" ht="18" customHeight="1" x14ac:dyDescent="0.25">
      <c r="A102" s="184">
        <v>925</v>
      </c>
      <c r="B102" s="185" t="s">
        <v>581</v>
      </c>
      <c r="C102" s="200">
        <f>Expenses!G138*J102</f>
        <v>238790.47977868578</v>
      </c>
      <c r="D102" s="197"/>
      <c r="E102" s="198" t="s">
        <v>530</v>
      </c>
      <c r="F102" s="185"/>
      <c r="G102" s="185"/>
      <c r="H102" s="197"/>
      <c r="I102" s="181"/>
      <c r="J102" s="186">
        <f>J97</f>
        <v>0.21485949214708369</v>
      </c>
    </row>
    <row r="103" spans="1:10" ht="18" customHeight="1" x14ac:dyDescent="0.25">
      <c r="A103" s="184">
        <v>926</v>
      </c>
      <c r="B103" s="185" t="s">
        <v>582</v>
      </c>
      <c r="C103" s="200">
        <f>Expenses!G139*J103</f>
        <v>3615913.3873103573</v>
      </c>
      <c r="D103" s="197"/>
      <c r="E103" s="198" t="s">
        <v>530</v>
      </c>
      <c r="F103" s="185"/>
      <c r="G103" s="185"/>
      <c r="H103" s="197"/>
      <c r="I103" s="181"/>
      <c r="J103" s="186">
        <f t="shared" si="0"/>
        <v>0.21485949214708369</v>
      </c>
    </row>
    <row r="104" spans="1:10" ht="18" customHeight="1" x14ac:dyDescent="0.25">
      <c r="A104" s="184">
        <v>927</v>
      </c>
      <c r="B104" s="185" t="s">
        <v>583</v>
      </c>
      <c r="C104" s="200">
        <f>Expenses!G140*J104</f>
        <v>778.76507909678617</v>
      </c>
      <c r="D104" s="197"/>
      <c r="E104" s="198" t="s">
        <v>530</v>
      </c>
      <c r="F104" s="185"/>
      <c r="G104" s="185"/>
      <c r="H104" s="197"/>
      <c r="I104" s="181"/>
      <c r="J104" s="186">
        <f>J101</f>
        <v>5.8639308311969347E-2</v>
      </c>
    </row>
    <row r="105" spans="1:10" ht="18" customHeight="1" x14ac:dyDescent="0.25">
      <c r="A105" s="184">
        <v>928</v>
      </c>
      <c r="B105" s="185" t="s">
        <v>584</v>
      </c>
      <c r="C105" s="200">
        <f>Expenses!G141*J105</f>
        <v>29734.680478978215</v>
      </c>
      <c r="D105" s="197"/>
      <c r="E105" s="198" t="s">
        <v>530</v>
      </c>
      <c r="F105" s="185"/>
      <c r="G105" s="185"/>
      <c r="H105" s="197"/>
      <c r="I105" s="181"/>
      <c r="J105" s="186">
        <f>J104</f>
        <v>5.8639308311969347E-2</v>
      </c>
    </row>
    <row r="106" spans="1:10" ht="18" customHeight="1" x14ac:dyDescent="0.25">
      <c r="A106" s="184">
        <v>929</v>
      </c>
      <c r="B106" s="185" t="s">
        <v>585</v>
      </c>
      <c r="C106" s="200">
        <f>Expenses!G142*J106</f>
        <v>-14990.579625734688</v>
      </c>
      <c r="D106" s="197"/>
      <c r="E106" s="198" t="s">
        <v>530</v>
      </c>
      <c r="F106" s="185"/>
      <c r="G106" s="185"/>
      <c r="H106" s="197"/>
      <c r="I106" s="181"/>
      <c r="J106" s="186">
        <f>J97</f>
        <v>0.21485949214708369</v>
      </c>
    </row>
    <row r="107" spans="1:10" ht="18" customHeight="1" x14ac:dyDescent="0.25">
      <c r="A107" s="184">
        <v>930</v>
      </c>
      <c r="B107" s="185" t="s">
        <v>586</v>
      </c>
      <c r="C107" s="200">
        <f>Expenses!G143*J107</f>
        <v>281306.49094822124</v>
      </c>
      <c r="D107" s="197"/>
      <c r="E107" s="198" t="s">
        <v>530</v>
      </c>
      <c r="F107" s="185"/>
      <c r="G107" s="185"/>
      <c r="H107" s="197"/>
      <c r="I107" s="181"/>
      <c r="J107" s="186">
        <f t="shared" si="0"/>
        <v>0.21485949214708369</v>
      </c>
    </row>
    <row r="108" spans="1:10" ht="18" customHeight="1" x14ac:dyDescent="0.25">
      <c r="A108" s="184">
        <v>931</v>
      </c>
      <c r="B108" s="185" t="s">
        <v>587</v>
      </c>
      <c r="C108" s="200">
        <f>Expenses!G144*J108</f>
        <v>45269.487249363614</v>
      </c>
      <c r="D108" s="197"/>
      <c r="E108" s="198" t="s">
        <v>530</v>
      </c>
      <c r="F108" s="185"/>
      <c r="G108" s="185"/>
      <c r="H108" s="197"/>
      <c r="I108" s="181"/>
      <c r="J108" s="186">
        <f>('Rate Base'!G67+'Rate Base'!G70+'Rate Base'!G71)/('Rate Base'!G39+'Rate Base'!G43+'Rate Base'!G75)</f>
        <v>6.544122207826171E-2</v>
      </c>
    </row>
    <row r="109" spans="1:10" ht="18" customHeight="1" x14ac:dyDescent="0.25">
      <c r="A109" s="199">
        <v>935</v>
      </c>
      <c r="B109" s="187" t="s">
        <v>588</v>
      </c>
      <c r="C109" s="203">
        <f>Expenses!G145*J109</f>
        <v>254796.72228665094</v>
      </c>
      <c r="D109" s="200"/>
      <c r="E109" s="198" t="s">
        <v>530</v>
      </c>
      <c r="F109" s="185"/>
      <c r="G109" s="185"/>
      <c r="H109" s="197"/>
      <c r="I109" s="181"/>
      <c r="J109" s="186">
        <f t="shared" si="0"/>
        <v>6.544122207826171E-2</v>
      </c>
    </row>
    <row r="110" spans="1:10" ht="18" customHeight="1" x14ac:dyDescent="0.25">
      <c r="A110" s="184"/>
      <c r="B110" s="185" t="s">
        <v>26</v>
      </c>
      <c r="C110" s="197">
        <f>SUM(C97:C109)</f>
        <v>6999831.6907007126</v>
      </c>
      <c r="D110" s="197"/>
      <c r="E110" s="197"/>
      <c r="F110" s="197"/>
      <c r="G110" s="185"/>
      <c r="H110" s="197"/>
    </row>
    <row r="111" spans="1:10" ht="18" customHeight="1" x14ac:dyDescent="0.25">
      <c r="A111" s="184"/>
      <c r="B111" s="185"/>
      <c r="C111" s="197"/>
      <c r="D111" s="197"/>
      <c r="E111" s="197"/>
      <c r="F111" s="197"/>
      <c r="G111" s="185"/>
      <c r="H111" s="197"/>
    </row>
    <row r="112" spans="1:10" ht="18" customHeight="1" x14ac:dyDescent="0.25">
      <c r="A112" s="184"/>
      <c r="B112" s="185" t="s">
        <v>589</v>
      </c>
      <c r="C112" s="197">
        <f>C63+C71+C94+C110</f>
        <v>30015030.409575883</v>
      </c>
      <c r="D112" s="197"/>
      <c r="E112" s="197"/>
      <c r="F112" s="197"/>
      <c r="G112" s="185"/>
      <c r="H112" s="197"/>
    </row>
    <row r="113" spans="1:10" ht="18" customHeight="1" x14ac:dyDescent="0.25">
      <c r="A113" s="184"/>
      <c r="B113" s="185"/>
      <c r="C113" s="197"/>
      <c r="D113" s="197"/>
      <c r="E113" s="197"/>
      <c r="F113" s="197"/>
      <c r="G113" s="185"/>
      <c r="H113" s="197"/>
    </row>
    <row r="114" spans="1:10" ht="16.899999999999999" customHeight="1" x14ac:dyDescent="0.25">
      <c r="A114" s="184"/>
      <c r="B114" s="185"/>
      <c r="C114" s="197"/>
      <c r="D114" s="197"/>
      <c r="E114" s="197"/>
      <c r="F114" s="197"/>
      <c r="G114" s="197"/>
      <c r="H114" s="197"/>
    </row>
    <row r="115" spans="1:10" ht="18" customHeight="1" x14ac:dyDescent="0.25">
      <c r="A115" s="184" t="s">
        <v>207</v>
      </c>
      <c r="B115" s="185"/>
      <c r="C115" s="197"/>
      <c r="D115" s="197"/>
      <c r="E115" s="197"/>
      <c r="F115" s="197"/>
      <c r="G115" s="197"/>
      <c r="H115" s="185"/>
    </row>
    <row r="116" spans="1:10" ht="18" hidden="1" customHeight="1" x14ac:dyDescent="0.25">
      <c r="A116" s="201" t="s">
        <v>4</v>
      </c>
      <c r="B116" s="185" t="s">
        <v>590</v>
      </c>
      <c r="C116" s="197">
        <v>0</v>
      </c>
      <c r="D116" s="197"/>
      <c r="E116" s="198" t="s">
        <v>530</v>
      </c>
      <c r="F116" s="197"/>
      <c r="G116" s="197"/>
      <c r="H116" s="185"/>
    </row>
    <row r="117" spans="1:10" ht="18" hidden="1" customHeight="1" x14ac:dyDescent="0.25">
      <c r="A117" s="201" t="s">
        <v>4</v>
      </c>
      <c r="B117" s="185" t="s">
        <v>591</v>
      </c>
      <c r="C117" s="197">
        <v>0</v>
      </c>
      <c r="D117" s="197"/>
      <c r="E117" s="198" t="s">
        <v>530</v>
      </c>
      <c r="F117" s="197"/>
      <c r="G117" s="197"/>
      <c r="H117" s="185"/>
    </row>
    <row r="118" spans="1:10" ht="18" hidden="1" customHeight="1" x14ac:dyDescent="0.25">
      <c r="A118" s="201" t="s">
        <v>5</v>
      </c>
      <c r="B118" s="185" t="s">
        <v>592</v>
      </c>
      <c r="C118" s="197">
        <v>0</v>
      </c>
      <c r="D118" s="197"/>
      <c r="E118" s="198" t="s">
        <v>530</v>
      </c>
      <c r="F118" s="197"/>
      <c r="G118" s="197"/>
      <c r="H118" s="185"/>
    </row>
    <row r="119" spans="1:10" ht="18" hidden="1" customHeight="1" x14ac:dyDescent="0.25">
      <c r="A119" s="201" t="s">
        <v>5</v>
      </c>
      <c r="B119" s="185" t="s">
        <v>593</v>
      </c>
      <c r="C119" s="197">
        <v>0</v>
      </c>
      <c r="D119" s="197"/>
      <c r="E119" s="198" t="s">
        <v>530</v>
      </c>
      <c r="F119" s="197"/>
      <c r="G119" s="197"/>
      <c r="H119" s="185"/>
    </row>
    <row r="120" spans="1:10" ht="18" customHeight="1" x14ac:dyDescent="0.25">
      <c r="A120" s="201" t="s">
        <v>531</v>
      </c>
      <c r="B120" s="185" t="s">
        <v>604</v>
      </c>
      <c r="C120" s="197">
        <f>('Rate Base'!G67/'Rate Base'!G75)*Expenses!G159</f>
        <v>1262515.8179458072</v>
      </c>
      <c r="D120" s="197"/>
      <c r="E120" s="198" t="s">
        <v>530</v>
      </c>
      <c r="F120" s="197"/>
      <c r="G120" s="197"/>
      <c r="H120" s="185"/>
    </row>
    <row r="121" spans="1:10" ht="18" customHeight="1" x14ac:dyDescent="0.2">
      <c r="A121" s="201" t="s">
        <v>533</v>
      </c>
      <c r="B121" s="185" t="s">
        <v>499</v>
      </c>
      <c r="C121" s="200">
        <f>'Cust Cost'!G31</f>
        <v>826141.86165121361</v>
      </c>
      <c r="D121" s="197"/>
      <c r="E121" s="197"/>
      <c r="F121" s="197"/>
      <c r="G121" s="197"/>
      <c r="H121" s="204"/>
    </row>
    <row r="122" spans="1:10" ht="18" customHeight="1" x14ac:dyDescent="0.2">
      <c r="A122" s="187">
        <v>370</v>
      </c>
      <c r="B122" s="187" t="s">
        <v>500</v>
      </c>
      <c r="C122" s="203">
        <f>'Cust Cost'!G32</f>
        <v>779158.26362926397</v>
      </c>
      <c r="D122" s="200"/>
      <c r="E122" s="197"/>
      <c r="F122" s="197"/>
      <c r="G122" s="197"/>
      <c r="H122" s="204"/>
    </row>
    <row r="123" spans="1:10" ht="18" customHeight="1" x14ac:dyDescent="0.25">
      <c r="A123" s="184"/>
      <c r="B123" s="185" t="s">
        <v>594</v>
      </c>
      <c r="C123" s="197">
        <f>C116+C117+C118+C119+C120+C121+C122</f>
        <v>2867815.9432262848</v>
      </c>
      <c r="D123" s="197"/>
      <c r="E123" s="204"/>
      <c r="F123" s="197"/>
      <c r="G123" s="197"/>
      <c r="H123" s="185"/>
    </row>
    <row r="124" spans="1:10" ht="18" customHeight="1" x14ac:dyDescent="0.25">
      <c r="A124" s="184"/>
      <c r="B124" s="185"/>
      <c r="C124" s="197"/>
      <c r="D124" s="197"/>
      <c r="E124" s="197"/>
      <c r="F124" s="197"/>
      <c r="G124" s="197"/>
      <c r="H124" s="185"/>
    </row>
    <row r="125" spans="1:10" ht="18" customHeight="1" x14ac:dyDescent="0.25">
      <c r="A125" s="184" t="s">
        <v>595</v>
      </c>
      <c r="B125" s="185"/>
      <c r="D125" s="185"/>
      <c r="E125" s="185"/>
      <c r="F125" s="185"/>
      <c r="G125" s="197"/>
      <c r="H125" s="185"/>
    </row>
    <row r="126" spans="1:10" ht="18" customHeight="1" x14ac:dyDescent="0.25">
      <c r="A126" s="184"/>
      <c r="B126" s="185"/>
      <c r="D126" s="185"/>
      <c r="E126" s="185"/>
      <c r="F126" s="205"/>
      <c r="G126" s="197"/>
      <c r="H126" s="185"/>
    </row>
    <row r="127" spans="1:10" ht="18" customHeight="1" x14ac:dyDescent="0.25">
      <c r="A127" s="184"/>
      <c r="B127" s="185" t="s">
        <v>226</v>
      </c>
      <c r="C127" s="205">
        <f>H132*C20</f>
        <v>827782.30889899936</v>
      </c>
      <c r="D127" s="205"/>
      <c r="E127" s="185"/>
      <c r="F127" s="205"/>
      <c r="G127" s="197"/>
      <c r="H127" s="185"/>
      <c r="J127" s="186"/>
    </row>
    <row r="128" spans="1:10" ht="18" customHeight="1" x14ac:dyDescent="0.25">
      <c r="A128" s="184"/>
      <c r="B128" s="185" t="s">
        <v>596</v>
      </c>
      <c r="C128" s="205">
        <f>C20*H134</f>
        <v>3021430.505690237</v>
      </c>
      <c r="D128" s="205"/>
      <c r="E128" s="185"/>
      <c r="F128" s="185"/>
      <c r="G128" s="197"/>
      <c r="H128" s="185"/>
      <c r="J128" s="186"/>
    </row>
    <row r="129" spans="1:11" ht="18" customHeight="1" x14ac:dyDescent="0.25">
      <c r="A129" s="184"/>
      <c r="B129" s="185" t="s">
        <v>597</v>
      </c>
      <c r="C129" s="205">
        <f>F137/(1-F137)*C128</f>
        <v>1802623.5902442078</v>
      </c>
      <c r="D129" s="205"/>
      <c r="E129" s="185"/>
      <c r="F129" s="205"/>
      <c r="G129" s="197"/>
      <c r="H129" s="185"/>
      <c r="J129" s="186"/>
    </row>
    <row r="130" spans="1:11" ht="18" customHeight="1" x14ac:dyDescent="0.25">
      <c r="A130" s="184"/>
      <c r="B130" s="185"/>
      <c r="C130" s="205"/>
      <c r="D130" s="205"/>
      <c r="E130" s="185"/>
      <c r="F130" s="205"/>
      <c r="G130" s="197"/>
      <c r="H130" s="185"/>
      <c r="J130" s="186"/>
    </row>
    <row r="131" spans="1:11" ht="18" customHeight="1" x14ac:dyDescent="0.25">
      <c r="A131" s="184"/>
      <c r="B131" s="185" t="s">
        <v>598</v>
      </c>
      <c r="C131" s="206">
        <f>C129+C128+C127</f>
        <v>5651836.4048334444</v>
      </c>
      <c r="D131" s="206"/>
      <c r="E131" s="185"/>
      <c r="F131" s="207" t="s">
        <v>599</v>
      </c>
      <c r="G131" s="201" t="s">
        <v>523</v>
      </c>
      <c r="H131" s="201" t="s">
        <v>600</v>
      </c>
      <c r="J131" s="186"/>
    </row>
    <row r="132" spans="1:11" ht="18" customHeight="1" x14ac:dyDescent="0.25">
      <c r="A132" s="184"/>
      <c r="B132" s="185"/>
      <c r="D132" s="185"/>
      <c r="E132" s="185" t="s">
        <v>515</v>
      </c>
      <c r="F132" s="204">
        <v>0.44359999999999999</v>
      </c>
      <c r="G132" s="204">
        <v>3.78E-2</v>
      </c>
      <c r="H132" s="204">
        <f>F132*G132</f>
        <v>1.6768080000000001E-2</v>
      </c>
      <c r="J132" s="186"/>
    </row>
    <row r="133" spans="1:11" ht="18" customHeight="1" x14ac:dyDescent="0.25">
      <c r="A133" s="184"/>
      <c r="B133" s="185"/>
      <c r="D133" s="185"/>
      <c r="E133" s="185"/>
      <c r="F133" s="204"/>
      <c r="G133" s="204"/>
      <c r="H133" s="204"/>
    </row>
    <row r="134" spans="1:11" ht="18" customHeight="1" x14ac:dyDescent="0.25">
      <c r="A134" s="184"/>
      <c r="B134" s="185" t="s">
        <v>103</v>
      </c>
      <c r="C134" s="197">
        <f>C112</f>
        <v>30015030.409575883</v>
      </c>
      <c r="D134" s="197"/>
      <c r="E134" s="185" t="s">
        <v>601</v>
      </c>
      <c r="F134" s="208">
        <f>1-F132</f>
        <v>0.55640000000000001</v>
      </c>
      <c r="G134" s="208">
        <v>0.11</v>
      </c>
      <c r="H134" s="208">
        <f>G134*F134</f>
        <v>6.1204000000000001E-2</v>
      </c>
    </row>
    <row r="135" spans="1:11" ht="18" customHeight="1" x14ac:dyDescent="0.25">
      <c r="A135" s="184"/>
      <c r="B135" s="185" t="s">
        <v>207</v>
      </c>
      <c r="C135" s="197">
        <f>C123</f>
        <v>2867815.9432262848</v>
      </c>
      <c r="D135" s="197"/>
      <c r="E135" s="185" t="s">
        <v>81</v>
      </c>
      <c r="F135" s="204">
        <v>1</v>
      </c>
      <c r="G135" s="185"/>
      <c r="H135" s="204">
        <f>H134+H132</f>
        <v>7.7972079999999999E-2</v>
      </c>
    </row>
    <row r="136" spans="1:11" ht="18" customHeight="1" x14ac:dyDescent="0.25">
      <c r="A136" s="184"/>
      <c r="B136" s="185"/>
      <c r="C136" s="197"/>
      <c r="D136" s="197"/>
      <c r="E136" s="185"/>
      <c r="F136" s="185"/>
      <c r="G136" s="185"/>
      <c r="H136" s="185"/>
    </row>
    <row r="137" spans="1:11" ht="18" customHeight="1" x14ac:dyDescent="0.25">
      <c r="A137" s="184"/>
      <c r="B137" s="185"/>
      <c r="D137" s="185"/>
      <c r="E137" s="185" t="s">
        <v>605</v>
      </c>
      <c r="F137" s="204">
        <v>0.37367400000000001</v>
      </c>
      <c r="G137" s="197"/>
      <c r="H137" s="185"/>
    </row>
    <row r="138" spans="1:11" ht="18" customHeight="1" x14ac:dyDescent="0.25">
      <c r="A138" s="184"/>
      <c r="B138" s="185" t="s">
        <v>493</v>
      </c>
      <c r="C138" s="197">
        <f>C135+C134+C131</f>
        <v>38534682.757635616</v>
      </c>
      <c r="D138" s="197"/>
      <c r="E138" s="185"/>
      <c r="F138" s="185"/>
      <c r="G138" s="197"/>
      <c r="H138" s="185"/>
    </row>
    <row r="139" spans="1:11" ht="18" customHeight="1" x14ac:dyDescent="0.25">
      <c r="A139" s="184"/>
      <c r="B139" s="185"/>
      <c r="C139" s="197"/>
      <c r="D139" s="197"/>
      <c r="E139" s="185"/>
      <c r="F139" s="185"/>
      <c r="G139" s="197"/>
      <c r="H139" s="185"/>
    </row>
    <row r="140" spans="1:11" ht="18" customHeight="1" x14ac:dyDescent="0.25">
      <c r="A140" s="184"/>
      <c r="B140" s="185"/>
      <c r="D140" s="185"/>
      <c r="E140" s="185"/>
      <c r="F140" s="185"/>
      <c r="G140" s="197"/>
      <c r="H140" s="185"/>
    </row>
    <row r="141" spans="1:11" ht="18" customHeight="1" x14ac:dyDescent="0.25">
      <c r="A141" s="184"/>
      <c r="B141" s="185" t="s">
        <v>602</v>
      </c>
      <c r="C141" s="206">
        <f>'Alloc Amt'!G14</f>
        <v>4173228</v>
      </c>
      <c r="D141" s="206"/>
      <c r="E141" s="185"/>
      <c r="F141" s="185"/>
      <c r="G141" s="197"/>
      <c r="H141" s="185"/>
    </row>
    <row r="142" spans="1:11" ht="18" customHeight="1" x14ac:dyDescent="0.25">
      <c r="A142" s="184"/>
      <c r="B142" s="185"/>
      <c r="D142" s="185"/>
      <c r="E142" s="185"/>
      <c r="F142" s="185"/>
      <c r="G142" s="197"/>
      <c r="H142" s="185"/>
      <c r="I142" s="182"/>
      <c r="K142" s="182"/>
    </row>
    <row r="143" spans="1:11" ht="18" customHeight="1" x14ac:dyDescent="0.25">
      <c r="A143" s="184"/>
      <c r="B143" s="185" t="s">
        <v>495</v>
      </c>
      <c r="C143" s="213">
        <f>C138/C141</f>
        <v>9.2337832386909167</v>
      </c>
      <c r="D143" s="209"/>
      <c r="E143" s="185"/>
      <c r="F143" s="185"/>
      <c r="G143" s="197"/>
      <c r="H143" s="185"/>
    </row>
    <row r="144" spans="1:11" ht="18" customHeight="1" x14ac:dyDescent="0.2">
      <c r="C144" s="177"/>
    </row>
    <row r="145" spans="1:12" ht="18" customHeight="1" x14ac:dyDescent="0.2">
      <c r="C145" s="177"/>
    </row>
    <row r="146" spans="1:12" ht="18" customHeight="1" x14ac:dyDescent="0.2">
      <c r="C146" s="177"/>
    </row>
    <row r="147" spans="1:12" ht="18" customHeight="1" x14ac:dyDescent="0.2">
      <c r="C147" s="177"/>
    </row>
    <row r="148" spans="1:12" ht="18" customHeight="1" x14ac:dyDescent="0.2">
      <c r="C148" s="177"/>
    </row>
    <row r="149" spans="1:12" ht="18" customHeight="1" x14ac:dyDescent="0.2">
      <c r="C149" s="177"/>
    </row>
    <row r="150" spans="1:12" ht="18" customHeight="1" x14ac:dyDescent="0.2">
      <c r="C150" s="177"/>
    </row>
    <row r="151" spans="1:12" ht="18" customHeight="1" x14ac:dyDescent="0.2">
      <c r="C151" s="177"/>
    </row>
    <row r="152" spans="1:12" ht="18" customHeight="1" x14ac:dyDescent="0.2">
      <c r="C152" s="177"/>
    </row>
    <row r="153" spans="1:12" ht="18" customHeight="1" x14ac:dyDescent="0.2">
      <c r="C153" s="177"/>
      <c r="J153" s="191"/>
      <c r="K153" s="191"/>
      <c r="L153" s="181"/>
    </row>
    <row r="154" spans="1:12" ht="18" customHeight="1" x14ac:dyDescent="0.2">
      <c r="C154" s="177"/>
    </row>
    <row r="155" spans="1:12" ht="18" customHeight="1" x14ac:dyDescent="0.25">
      <c r="A155" s="180"/>
      <c r="G155" s="181"/>
      <c r="J155" s="191"/>
      <c r="K155" s="191"/>
    </row>
    <row r="156" spans="1:12" ht="16.899999999999999" customHeight="1" x14ac:dyDescent="0.2">
      <c r="A156" s="192"/>
      <c r="B156" s="192"/>
      <c r="C156" s="210" t="s">
        <v>603</v>
      </c>
      <c r="D156" s="193"/>
      <c r="E156" s="181"/>
      <c r="F156" s="181"/>
      <c r="K156" s="191"/>
    </row>
    <row r="157" spans="1:12" ht="16.899999999999999" customHeight="1" x14ac:dyDescent="0.2">
      <c r="A157" s="192"/>
      <c r="B157" s="192"/>
      <c r="C157" s="210"/>
      <c r="D157" s="193"/>
      <c r="E157" s="181"/>
      <c r="F157" s="181"/>
      <c r="H157" s="190"/>
      <c r="K157" s="191"/>
    </row>
    <row r="158" spans="1:12" ht="16.899999999999999" customHeight="1" x14ac:dyDescent="0.2">
      <c r="A158" s="192"/>
      <c r="B158" s="192"/>
      <c r="C158" s="210"/>
      <c r="D158" s="193"/>
      <c r="E158" s="181"/>
      <c r="F158" s="181"/>
      <c r="K158" s="191"/>
    </row>
    <row r="159" spans="1:12" ht="16.899999999999999" customHeight="1" x14ac:dyDescent="0.2">
      <c r="A159" s="192"/>
      <c r="B159" s="192"/>
      <c r="C159" s="211"/>
      <c r="D159" s="192"/>
      <c r="F159" s="181"/>
      <c r="K159" s="191"/>
    </row>
    <row r="160" spans="1:12" ht="16.899999999999999" customHeight="1" x14ac:dyDescent="0.2">
      <c r="A160" s="192"/>
      <c r="B160" s="192"/>
      <c r="C160" s="210"/>
      <c r="D160" s="193"/>
      <c r="E160" s="181"/>
      <c r="F160" s="181"/>
      <c r="K160" s="191"/>
    </row>
    <row r="161" spans="1:6" ht="16.899999999999999" customHeight="1" x14ac:dyDescent="0.2">
      <c r="A161" s="192"/>
      <c r="B161" s="192"/>
      <c r="C161" s="210"/>
      <c r="D161" s="193"/>
      <c r="E161" s="181"/>
      <c r="F161" s="194"/>
    </row>
    <row r="162" spans="1:6" ht="9" customHeight="1" x14ac:dyDescent="0.2">
      <c r="C162" s="197"/>
      <c r="D162" s="181"/>
      <c r="E162" s="181"/>
      <c r="F162" s="181"/>
    </row>
    <row r="163" spans="1:6" ht="18" customHeight="1" x14ac:dyDescent="0.2">
      <c r="C163" s="197"/>
      <c r="D163" s="181"/>
      <c r="E163" s="181"/>
      <c r="F163" s="181"/>
    </row>
    <row r="164" spans="1:6" ht="9" customHeight="1" x14ac:dyDescent="0.2">
      <c r="C164" s="197"/>
      <c r="D164" s="181"/>
      <c r="E164" s="181"/>
      <c r="F164" s="181"/>
    </row>
    <row r="165" spans="1:6" ht="16.899999999999999" customHeight="1" x14ac:dyDescent="0.2">
      <c r="A165" s="192"/>
      <c r="B165" s="192"/>
      <c r="C165" s="210"/>
      <c r="D165" s="193"/>
      <c r="F165" s="181"/>
    </row>
    <row r="166" spans="1:6" ht="18" customHeight="1" x14ac:dyDescent="0.2">
      <c r="A166" s="192"/>
      <c r="B166" s="192"/>
      <c r="C166" s="210"/>
      <c r="D166" s="193"/>
      <c r="E166" s="181"/>
      <c r="F166" s="195"/>
    </row>
    <row r="167" spans="1:6" ht="16.149999999999999" customHeight="1" x14ac:dyDescent="0.2">
      <c r="A167" s="192"/>
      <c r="B167" s="192"/>
      <c r="C167" s="210"/>
      <c r="D167" s="193"/>
      <c r="E167" s="181"/>
      <c r="F167" s="181"/>
    </row>
    <row r="168" spans="1:6" ht="16.899999999999999" customHeight="1" x14ac:dyDescent="0.2">
      <c r="A168" s="192"/>
      <c r="B168" s="192"/>
      <c r="C168" s="212"/>
      <c r="D168" s="196"/>
      <c r="E168" s="190"/>
      <c r="F168" s="190"/>
    </row>
  </sheetData>
  <mergeCells count="8">
    <mergeCell ref="A76:H76"/>
    <mergeCell ref="A77:H77"/>
    <mergeCell ref="A78:H78"/>
    <mergeCell ref="A3:H3"/>
    <mergeCell ref="A4:H4"/>
    <mergeCell ref="A5:H5"/>
    <mergeCell ref="A6:H6"/>
    <mergeCell ref="A75:H75"/>
  </mergeCells>
  <pageMargins left="0.59" right="0.69" top="0.56000000000000005" bottom="0.5" header="0.47" footer="0"/>
  <pageSetup scale="66" fitToHeight="2" orientation="portrait" r:id="rId1"/>
  <headerFooter scaleWithDoc="0" alignWithMargins="0"/>
  <rowBreaks count="1" manualBreakCount="1">
    <brk id="7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8"/>
  <sheetViews>
    <sheetView zoomScale="87" zoomScaleNormal="87" workbookViewId="0">
      <pane ySplit="9" topLeftCell="A94" activePane="bottomLeft" state="frozen"/>
      <selection pane="bottomLeft" activeCell="E68" sqref="E68"/>
    </sheetView>
  </sheetViews>
  <sheetFormatPr defaultRowHeight="15" x14ac:dyDescent="0.2"/>
  <cols>
    <col min="1" max="1" width="1.6640625" style="2" customWidth="1"/>
    <col min="2" max="2" width="6.6640625" style="2" customWidth="1"/>
    <col min="3" max="3" width="45.6640625" style="2" customWidth="1"/>
    <col min="4" max="4" width="7.6640625" style="3" customWidth="1"/>
    <col min="5" max="5" width="11.6640625" style="2" customWidth="1"/>
    <col min="6" max="6" width="12.6640625" style="4" customWidth="1"/>
    <col min="7" max="7" width="13.6640625" style="2" customWidth="1"/>
    <col min="8" max="8" width="11.6640625" style="2" customWidth="1"/>
    <col min="9" max="9" width="10.6640625" style="2" customWidth="1"/>
    <col min="10" max="13" width="11.6640625" style="2" customWidth="1"/>
    <col min="14" max="15" width="10.6640625" style="2" customWidth="1"/>
    <col min="16" max="16" width="11.6640625" style="2" customWidth="1"/>
    <col min="17" max="17" width="13.6640625" style="2" customWidth="1"/>
    <col min="18" max="18" width="8.6640625" style="2" customWidth="1"/>
    <col min="19" max="256" width="9.6640625" style="2" customWidth="1"/>
  </cols>
  <sheetData>
    <row r="1" spans="1:20" x14ac:dyDescent="0.2"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</row>
    <row r="2" spans="1:20" x14ac:dyDescent="0.2"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</row>
    <row r="3" spans="1:20" x14ac:dyDescent="0.2"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5"/>
      <c r="O3" s="5"/>
    </row>
    <row r="4" spans="1:20" x14ac:dyDescent="0.2">
      <c r="A4" s="5"/>
      <c r="B4" s="5"/>
      <c r="C4" s="7" t="s">
        <v>16</v>
      </c>
      <c r="D4" s="5"/>
      <c r="E4" s="5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0" x14ac:dyDescent="0.2">
      <c r="A5" s="5"/>
      <c r="B5" s="5"/>
      <c r="C5" s="7" t="s">
        <v>17</v>
      </c>
      <c r="D5" s="5"/>
      <c r="E5" s="5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0" x14ac:dyDescent="0.2">
      <c r="A6" s="5"/>
      <c r="B6" s="5"/>
      <c r="C6" s="7" t="s">
        <v>18</v>
      </c>
      <c r="D6" s="5"/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20" x14ac:dyDescent="0.2">
      <c r="B7" s="5"/>
      <c r="C7" s="7"/>
      <c r="D7" s="5"/>
      <c r="E7" s="5"/>
      <c r="F7" s="6"/>
      <c r="G7" s="5"/>
      <c r="H7" s="5"/>
      <c r="I7" s="5"/>
      <c r="J7" s="5"/>
      <c r="K7" s="5"/>
      <c r="L7" s="5"/>
      <c r="M7" s="5"/>
      <c r="N7" s="5"/>
      <c r="O7" s="5"/>
    </row>
    <row r="8" spans="1:20" x14ac:dyDescent="0.2">
      <c r="A8" s="8"/>
      <c r="B8" s="9"/>
      <c r="C8" s="8"/>
      <c r="D8" s="8"/>
      <c r="E8" s="8"/>
      <c r="F8" s="10" t="s">
        <v>81</v>
      </c>
      <c r="G8" s="8" t="s">
        <v>83</v>
      </c>
      <c r="H8" s="8" t="s">
        <v>85</v>
      </c>
      <c r="I8" s="8" t="s">
        <v>87</v>
      </c>
      <c r="J8" s="8" t="s">
        <v>87</v>
      </c>
      <c r="K8" s="8" t="s">
        <v>90</v>
      </c>
      <c r="L8" s="8" t="s">
        <v>90</v>
      </c>
      <c r="M8" s="9" t="s">
        <v>91</v>
      </c>
      <c r="N8" s="9" t="s">
        <v>93</v>
      </c>
      <c r="O8" s="9" t="s">
        <v>93</v>
      </c>
      <c r="P8" s="8" t="s">
        <v>96</v>
      </c>
      <c r="Q8" s="8" t="s">
        <v>98</v>
      </c>
      <c r="R8" s="8" t="s">
        <v>100</v>
      </c>
    </row>
    <row r="9" spans="1:20" x14ac:dyDescent="0.2">
      <c r="A9" s="11"/>
      <c r="B9" s="12" t="s">
        <v>0</v>
      </c>
      <c r="C9" s="13" t="s">
        <v>19</v>
      </c>
      <c r="D9" s="13" t="s">
        <v>79</v>
      </c>
      <c r="E9" s="13"/>
      <c r="F9" s="14" t="s">
        <v>82</v>
      </c>
      <c r="G9" s="11" t="s">
        <v>84</v>
      </c>
      <c r="H9" s="11" t="s">
        <v>86</v>
      </c>
      <c r="I9" s="11" t="s">
        <v>88</v>
      </c>
      <c r="J9" s="11" t="s">
        <v>89</v>
      </c>
      <c r="K9" s="11" t="s">
        <v>88</v>
      </c>
      <c r="L9" s="11" t="s">
        <v>89</v>
      </c>
      <c r="M9" s="11" t="s">
        <v>92</v>
      </c>
      <c r="N9" s="11" t="s">
        <v>94</v>
      </c>
      <c r="O9" s="11" t="s">
        <v>95</v>
      </c>
      <c r="P9" s="11" t="s">
        <v>97</v>
      </c>
      <c r="Q9" s="11" t="s">
        <v>99</v>
      </c>
      <c r="R9" s="11" t="s">
        <v>101</v>
      </c>
      <c r="T9" s="2" t="s">
        <v>102</v>
      </c>
    </row>
    <row r="10" spans="1:20" x14ac:dyDescent="0.2">
      <c r="A10" s="15"/>
      <c r="B10" s="16"/>
      <c r="C10" s="16"/>
      <c r="D10" s="17"/>
      <c r="E10" s="16"/>
      <c r="F10" s="18"/>
      <c r="G10" s="16"/>
      <c r="H10" s="16"/>
      <c r="I10" s="16"/>
      <c r="J10" s="16"/>
      <c r="K10" s="16"/>
      <c r="L10" s="16"/>
      <c r="M10" s="16"/>
      <c r="N10" s="16"/>
      <c r="O10" s="16"/>
      <c r="P10" s="15"/>
      <c r="Q10" s="15"/>
      <c r="R10" s="15"/>
    </row>
    <row r="11" spans="1:20" x14ac:dyDescent="0.2">
      <c r="B11" s="19" t="s">
        <v>1</v>
      </c>
      <c r="C11" s="19"/>
      <c r="D11" s="20"/>
      <c r="E11" s="21"/>
      <c r="F11" s="22"/>
      <c r="G11" s="21"/>
      <c r="H11" s="21"/>
      <c r="I11" s="21"/>
      <c r="J11" s="21"/>
      <c r="K11" s="21"/>
      <c r="L11" s="21"/>
      <c r="M11" s="21"/>
      <c r="N11" s="21"/>
      <c r="O11" s="21"/>
    </row>
    <row r="12" spans="1:20" x14ac:dyDescent="0.2">
      <c r="B12" s="21"/>
      <c r="C12" s="21"/>
      <c r="D12" s="20"/>
      <c r="E12" s="21"/>
      <c r="F12" s="22"/>
      <c r="G12" s="21"/>
      <c r="H12" s="21"/>
      <c r="I12" s="21"/>
      <c r="J12" s="21"/>
      <c r="K12" s="21"/>
      <c r="L12" s="21"/>
      <c r="M12" s="21"/>
      <c r="N12" s="21"/>
      <c r="O12" s="21"/>
    </row>
    <row r="13" spans="1:20" x14ac:dyDescent="0.2">
      <c r="B13" s="19" t="s">
        <v>2</v>
      </c>
      <c r="C13" s="19"/>
      <c r="D13" s="20"/>
      <c r="E13" s="21"/>
      <c r="F13" s="22"/>
      <c r="G13" s="21"/>
      <c r="H13" s="21"/>
      <c r="I13" s="21"/>
      <c r="J13" s="21"/>
      <c r="K13" s="21"/>
      <c r="L13" s="21"/>
      <c r="M13" s="21"/>
      <c r="N13" s="21"/>
      <c r="O13" s="21"/>
    </row>
    <row r="14" spans="1:20" x14ac:dyDescent="0.2">
      <c r="B14" s="21"/>
      <c r="C14" s="19"/>
      <c r="D14" s="20"/>
      <c r="E14" s="21"/>
      <c r="F14" s="22"/>
      <c r="G14" s="21"/>
      <c r="H14" s="21"/>
      <c r="I14" s="21"/>
      <c r="J14" s="21"/>
      <c r="K14" s="21"/>
      <c r="L14" s="21"/>
      <c r="M14" s="21"/>
      <c r="N14" s="21"/>
      <c r="O14" s="21"/>
    </row>
    <row r="15" spans="1:20" x14ac:dyDescent="0.2">
      <c r="B15" s="21"/>
      <c r="C15" s="19" t="s">
        <v>20</v>
      </c>
      <c r="D15" s="20"/>
      <c r="E15" s="21"/>
      <c r="F15" s="22"/>
      <c r="G15" s="21"/>
      <c r="H15" s="21"/>
      <c r="I15" s="21"/>
      <c r="J15" s="21"/>
      <c r="K15" s="21"/>
      <c r="L15" s="21"/>
      <c r="M15" s="21"/>
      <c r="N15" s="21"/>
      <c r="O15" s="21"/>
    </row>
    <row r="16" spans="1:20" x14ac:dyDescent="0.2">
      <c r="B16" s="23">
        <v>301</v>
      </c>
      <c r="C16" s="2" t="s">
        <v>21</v>
      </c>
      <c r="D16" s="20">
        <v>54</v>
      </c>
      <c r="E16" s="21" t="s">
        <v>80</v>
      </c>
      <c r="F16" s="22">
        <v>2240</v>
      </c>
      <c r="G16" s="4">
        <f t="shared" ref="G16:R16" si="0">INDEX(ALLOC,($D16)+1,(G$1)+1)*$F16</f>
        <v>969.11228695368379</v>
      </c>
      <c r="H16" s="4">
        <f t="shared" si="0"/>
        <v>276.97616368150079</v>
      </c>
      <c r="I16" s="4">
        <f t="shared" si="0"/>
        <v>35.170242872598592</v>
      </c>
      <c r="J16" s="4">
        <f t="shared" si="0"/>
        <v>394.20337689371638</v>
      </c>
      <c r="K16" s="4">
        <f t="shared" si="0"/>
        <v>285.11225274065123</v>
      </c>
      <c r="L16" s="4">
        <f t="shared" si="0"/>
        <v>101.51770441481102</v>
      </c>
      <c r="M16" s="4">
        <f t="shared" si="0"/>
        <v>64.62005119661579</v>
      </c>
      <c r="N16" s="4">
        <f t="shared" si="0"/>
        <v>36.453452131477576</v>
      </c>
      <c r="O16" s="4">
        <f t="shared" si="0"/>
        <v>8.97557405348293</v>
      </c>
      <c r="P16" s="4">
        <f t="shared" si="0"/>
        <v>66.778773654166358</v>
      </c>
      <c r="Q16" s="4">
        <f t="shared" si="0"/>
        <v>0.54532446840038185</v>
      </c>
      <c r="R16" s="4">
        <f t="shared" si="0"/>
        <v>0.53479693889498436</v>
      </c>
      <c r="T16" s="23">
        <f t="shared" ref="T16:T47" si="1">SUM(G16:R16)-F16</f>
        <v>0</v>
      </c>
    </row>
    <row r="17" spans="2:20" x14ac:dyDescent="0.2">
      <c r="B17" s="23">
        <v>302</v>
      </c>
      <c r="C17" s="2" t="s">
        <v>22</v>
      </c>
      <c r="D17" s="20"/>
      <c r="E17" s="21"/>
      <c r="F17" s="2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T17" s="23">
        <f t="shared" si="1"/>
        <v>0</v>
      </c>
    </row>
    <row r="18" spans="2:20" x14ac:dyDescent="0.2">
      <c r="B18" s="23">
        <v>303</v>
      </c>
      <c r="C18" s="2" t="s">
        <v>23</v>
      </c>
      <c r="D18" s="20"/>
      <c r="E18" s="21"/>
      <c r="F18" s="2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T18" s="23">
        <f t="shared" si="1"/>
        <v>0</v>
      </c>
    </row>
    <row r="19" spans="2:20" x14ac:dyDescent="0.2">
      <c r="B19" s="23">
        <v>301</v>
      </c>
      <c r="C19" s="2" t="s">
        <v>24</v>
      </c>
      <c r="D19" s="20"/>
      <c r="E19" s="21"/>
      <c r="F19" s="2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T19" s="23">
        <f t="shared" si="1"/>
        <v>0</v>
      </c>
    </row>
    <row r="20" spans="2:20" x14ac:dyDescent="0.2">
      <c r="B20" s="23">
        <v>302</v>
      </c>
      <c r="C20" s="2" t="s">
        <v>25</v>
      </c>
      <c r="D20" s="20"/>
      <c r="E20" s="21"/>
      <c r="F20" s="2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T20" s="23">
        <f t="shared" si="1"/>
        <v>0</v>
      </c>
    </row>
    <row r="21" spans="2:20" x14ac:dyDescent="0.2">
      <c r="B21" s="21"/>
      <c r="C21" s="16" t="s">
        <v>26</v>
      </c>
      <c r="D21" s="17"/>
      <c r="E21" s="16"/>
      <c r="F21" s="18">
        <f t="shared" ref="F21:R21" si="2">SUM(F16:F20)</f>
        <v>2240</v>
      </c>
      <c r="G21" s="18">
        <f t="shared" si="2"/>
        <v>969.11228695368379</v>
      </c>
      <c r="H21" s="18">
        <f t="shared" si="2"/>
        <v>276.97616368150079</v>
      </c>
      <c r="I21" s="18">
        <f t="shared" si="2"/>
        <v>35.170242872598592</v>
      </c>
      <c r="J21" s="18">
        <f t="shared" si="2"/>
        <v>394.20337689371638</v>
      </c>
      <c r="K21" s="18">
        <f t="shared" si="2"/>
        <v>285.11225274065123</v>
      </c>
      <c r="L21" s="18">
        <f t="shared" si="2"/>
        <v>101.51770441481102</v>
      </c>
      <c r="M21" s="18">
        <f t="shared" si="2"/>
        <v>64.62005119661579</v>
      </c>
      <c r="N21" s="18">
        <f t="shared" si="2"/>
        <v>36.453452131477576</v>
      </c>
      <c r="O21" s="18">
        <f t="shared" si="2"/>
        <v>8.97557405348293</v>
      </c>
      <c r="P21" s="18">
        <f t="shared" si="2"/>
        <v>66.778773654166358</v>
      </c>
      <c r="Q21" s="18">
        <f t="shared" si="2"/>
        <v>0.54532446840038185</v>
      </c>
      <c r="R21" s="18">
        <f t="shared" si="2"/>
        <v>0.53479693889498436</v>
      </c>
      <c r="T21" s="23">
        <f t="shared" si="1"/>
        <v>0</v>
      </c>
    </row>
    <row r="22" spans="2:20" x14ac:dyDescent="0.2">
      <c r="B22" s="21"/>
      <c r="C22" s="21"/>
      <c r="D22" s="20"/>
      <c r="E22" s="24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4"/>
      <c r="Q22" s="4"/>
      <c r="R22" s="4"/>
      <c r="T22" s="23">
        <f t="shared" si="1"/>
        <v>0</v>
      </c>
    </row>
    <row r="23" spans="2:20" x14ac:dyDescent="0.2">
      <c r="B23" s="21"/>
      <c r="C23" s="19" t="s">
        <v>27</v>
      </c>
      <c r="D23" s="20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4"/>
      <c r="Q23" s="4"/>
      <c r="R23" s="4"/>
      <c r="T23" s="23">
        <f t="shared" si="1"/>
        <v>0</v>
      </c>
    </row>
    <row r="24" spans="2:20" x14ac:dyDescent="0.2">
      <c r="B24" s="21"/>
      <c r="C24" s="21" t="s">
        <v>28</v>
      </c>
      <c r="D24" s="20"/>
      <c r="E24" s="25">
        <v>2130297618</v>
      </c>
      <c r="F24" s="25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4"/>
      <c r="R24" s="4"/>
      <c r="T24" s="23">
        <f t="shared" si="1"/>
        <v>0</v>
      </c>
    </row>
    <row r="25" spans="2:20" x14ac:dyDescent="0.2">
      <c r="B25" s="21"/>
      <c r="C25" s="21" t="s">
        <v>29</v>
      </c>
      <c r="D25" s="20">
        <v>1</v>
      </c>
      <c r="E25" s="26">
        <v>0.74512</v>
      </c>
      <c r="F25" s="25">
        <f>E24*E25</f>
        <v>1587327361.1241601</v>
      </c>
      <c r="G25" s="4">
        <f t="shared" ref="G25:R26" si="3">INDEX(ALLOC,($D25)+1,(G$1)+1)*$F25</f>
        <v>580285841.69979334</v>
      </c>
      <c r="H25" s="4">
        <f t="shared" si="3"/>
        <v>191397159.36414441</v>
      </c>
      <c r="I25" s="4">
        <f t="shared" si="3"/>
        <v>31325370.36276111</v>
      </c>
      <c r="J25" s="4">
        <f t="shared" si="3"/>
        <v>319137524.32790083</v>
      </c>
      <c r="K25" s="4">
        <f t="shared" si="3"/>
        <v>256643837.23035538</v>
      </c>
      <c r="L25" s="4">
        <f t="shared" si="3"/>
        <v>86770991.387406275</v>
      </c>
      <c r="M25" s="4">
        <f t="shared" si="3"/>
        <v>69481435.47274445</v>
      </c>
      <c r="N25" s="4">
        <f t="shared" si="3"/>
        <v>29166452.012964275</v>
      </c>
      <c r="O25" s="4">
        <f t="shared" si="3"/>
        <v>7837886.4918559762</v>
      </c>
      <c r="P25" s="4">
        <f t="shared" si="3"/>
        <v>14338541.006373376</v>
      </c>
      <c r="Q25" s="4">
        <f t="shared" si="3"/>
        <v>517821.74441621447</v>
      </c>
      <c r="R25" s="4">
        <f t="shared" si="3"/>
        <v>424500.0234445011</v>
      </c>
      <c r="T25" s="23">
        <f t="shared" si="1"/>
        <v>0</v>
      </c>
    </row>
    <row r="26" spans="2:20" x14ac:dyDescent="0.2">
      <c r="B26" s="21"/>
      <c r="C26" s="21" t="s">
        <v>30</v>
      </c>
      <c r="D26" s="20">
        <v>30</v>
      </c>
      <c r="E26" s="26">
        <f>1-E25</f>
        <v>0.25488</v>
      </c>
      <c r="F26" s="25">
        <f>E26*E24</f>
        <v>542970256.87583995</v>
      </c>
      <c r="G26" s="4">
        <f t="shared" si="3"/>
        <v>265115831.52758101</v>
      </c>
      <c r="H26" s="4">
        <f t="shared" si="3"/>
        <v>70969183.493306562</v>
      </c>
      <c r="I26" s="4">
        <f t="shared" si="3"/>
        <v>7961186.2513967631</v>
      </c>
      <c r="J26" s="4">
        <f t="shared" si="3"/>
        <v>94946882.389797613</v>
      </c>
      <c r="K26" s="4">
        <f t="shared" si="3"/>
        <v>56078668.811122842</v>
      </c>
      <c r="L26" s="4">
        <f t="shared" si="3"/>
        <v>21413812.58617774</v>
      </c>
      <c r="M26" s="4">
        <f t="shared" si="3"/>
        <v>14323422.651063163</v>
      </c>
      <c r="N26" s="4">
        <f t="shared" si="3"/>
        <v>10124158.346998738</v>
      </c>
      <c r="O26" s="4">
        <f t="shared" si="3"/>
        <v>1956477.7399900532</v>
      </c>
      <c r="P26" s="4">
        <f t="shared" si="3"/>
        <v>0</v>
      </c>
      <c r="Q26" s="4">
        <f t="shared" si="3"/>
        <v>4502.3546317762739</v>
      </c>
      <c r="R26" s="4">
        <f t="shared" si="3"/>
        <v>76130.723773671518</v>
      </c>
      <c r="T26" s="23">
        <f t="shared" si="1"/>
        <v>0</v>
      </c>
    </row>
    <row r="27" spans="2:20" x14ac:dyDescent="0.2">
      <c r="B27" s="21"/>
      <c r="C27" s="21"/>
      <c r="D27" s="20"/>
      <c r="E27" s="26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T27" s="23">
        <f t="shared" si="1"/>
        <v>0</v>
      </c>
    </row>
    <row r="28" spans="2:20" x14ac:dyDescent="0.2">
      <c r="B28" s="21"/>
      <c r="C28" s="21"/>
      <c r="D28" s="20"/>
      <c r="E28" s="27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T28" s="23">
        <f t="shared" si="1"/>
        <v>0</v>
      </c>
    </row>
    <row r="29" spans="2:20" x14ac:dyDescent="0.2">
      <c r="B29" s="21">
        <v>330</v>
      </c>
      <c r="C29" s="21" t="s">
        <v>31</v>
      </c>
      <c r="D29" s="20"/>
      <c r="E29" s="25">
        <v>42551883</v>
      </c>
      <c r="G29" s="22"/>
      <c r="H29" s="22"/>
      <c r="I29" s="22"/>
      <c r="J29" s="22"/>
      <c r="K29" s="22"/>
      <c r="L29" s="22"/>
      <c r="M29" s="22"/>
      <c r="N29" s="22"/>
      <c r="O29" s="22"/>
      <c r="P29" s="4"/>
      <c r="Q29" s="4"/>
      <c r="R29" s="4"/>
      <c r="T29" s="23">
        <f t="shared" si="1"/>
        <v>0</v>
      </c>
    </row>
    <row r="30" spans="2:20" x14ac:dyDescent="0.2">
      <c r="B30" s="21"/>
      <c r="C30" s="21" t="s">
        <v>29</v>
      </c>
      <c r="D30" s="20">
        <v>1</v>
      </c>
      <c r="E30" s="26">
        <v>0.74512</v>
      </c>
      <c r="F30" s="25">
        <f>E29*E30</f>
        <v>31706259.060959999</v>
      </c>
      <c r="G30" s="4">
        <f t="shared" ref="G30:R31" si="4">INDEX(ALLOC,($D30)+1,(G$1)+1)*$F30</f>
        <v>11590988.523823306</v>
      </c>
      <c r="H30" s="4">
        <f t="shared" si="4"/>
        <v>3823085.3111696183</v>
      </c>
      <c r="I30" s="4">
        <f t="shared" si="4"/>
        <v>625712.33396923332</v>
      </c>
      <c r="J30" s="4">
        <f t="shared" si="4"/>
        <v>6374650.4156821938</v>
      </c>
      <c r="K30" s="4">
        <f t="shared" si="4"/>
        <v>5126362.8341047717</v>
      </c>
      <c r="L30" s="4">
        <f t="shared" si="4"/>
        <v>1733217.4819673104</v>
      </c>
      <c r="M30" s="4">
        <f t="shared" si="4"/>
        <v>1387865.1921340465</v>
      </c>
      <c r="N30" s="4">
        <f t="shared" si="4"/>
        <v>582588.76275980053</v>
      </c>
      <c r="O30" s="4">
        <f t="shared" si="4"/>
        <v>156558.79542401852</v>
      </c>
      <c r="P30" s="4">
        <f t="shared" si="4"/>
        <v>286406.89175943215</v>
      </c>
      <c r="Q30" s="4">
        <f t="shared" si="4"/>
        <v>10343.291987502313</v>
      </c>
      <c r="R30" s="4">
        <f t="shared" si="4"/>
        <v>8479.2261787656316</v>
      </c>
      <c r="T30" s="23">
        <f t="shared" si="1"/>
        <v>0</v>
      </c>
    </row>
    <row r="31" spans="2:20" x14ac:dyDescent="0.2">
      <c r="B31" s="21"/>
      <c r="C31" s="21" t="s">
        <v>30</v>
      </c>
      <c r="D31" s="20">
        <v>30</v>
      </c>
      <c r="E31" s="26">
        <f>1-E30</f>
        <v>0.25488</v>
      </c>
      <c r="F31" s="25">
        <f>E31*E29</f>
        <v>10845623.93904</v>
      </c>
      <c r="G31" s="4">
        <f t="shared" si="4"/>
        <v>5295587.6912637744</v>
      </c>
      <c r="H31" s="4">
        <f t="shared" si="4"/>
        <v>1417582.3918199171</v>
      </c>
      <c r="I31" s="4">
        <f t="shared" si="4"/>
        <v>159021.66112765361</v>
      </c>
      <c r="J31" s="4">
        <f t="shared" si="4"/>
        <v>1896527.788665738</v>
      </c>
      <c r="K31" s="4">
        <f t="shared" si="4"/>
        <v>1120150.0362596982</v>
      </c>
      <c r="L31" s="4">
        <f t="shared" si="4"/>
        <v>427732.74497036159</v>
      </c>
      <c r="M31" s="4">
        <f t="shared" si="4"/>
        <v>286104.90837416385</v>
      </c>
      <c r="N31" s="4">
        <f t="shared" si="4"/>
        <v>202226.20436454139</v>
      </c>
      <c r="O31" s="4">
        <f t="shared" si="4"/>
        <v>39079.897184657682</v>
      </c>
      <c r="P31" s="4">
        <f t="shared" si="4"/>
        <v>0</v>
      </c>
      <c r="Q31" s="4">
        <f t="shared" si="4"/>
        <v>89.932817788961202</v>
      </c>
      <c r="R31" s="4">
        <f t="shared" si="4"/>
        <v>1520.6821917042528</v>
      </c>
      <c r="T31" s="23">
        <f t="shared" si="1"/>
        <v>0</v>
      </c>
    </row>
    <row r="32" spans="2:20" x14ac:dyDescent="0.2">
      <c r="B32" s="21"/>
      <c r="C32" s="21"/>
      <c r="D32" s="20"/>
      <c r="E32" s="26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T32" s="23">
        <f t="shared" si="1"/>
        <v>0</v>
      </c>
    </row>
    <row r="33" spans="2:20" x14ac:dyDescent="0.2">
      <c r="B33" s="21"/>
      <c r="C33" s="21"/>
      <c r="D33" s="20"/>
      <c r="E33" s="25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T33" s="23">
        <f t="shared" si="1"/>
        <v>0</v>
      </c>
    </row>
    <row r="34" spans="2:20" x14ac:dyDescent="0.2">
      <c r="B34" s="21">
        <v>340</v>
      </c>
      <c r="C34" s="21" t="s">
        <v>32</v>
      </c>
      <c r="D34" s="20"/>
      <c r="E34" s="25">
        <v>237084259</v>
      </c>
      <c r="G34" s="22"/>
      <c r="H34" s="22"/>
      <c r="I34" s="22"/>
      <c r="J34" s="22"/>
      <c r="K34" s="22"/>
      <c r="L34" s="22"/>
      <c r="M34" s="22"/>
      <c r="N34" s="22"/>
      <c r="O34" s="22"/>
      <c r="P34" s="4"/>
      <c r="Q34" s="4"/>
      <c r="R34" s="4"/>
      <c r="T34" s="23">
        <f t="shared" si="1"/>
        <v>0</v>
      </c>
    </row>
    <row r="35" spans="2:20" x14ac:dyDescent="0.2">
      <c r="B35" s="21"/>
      <c r="C35" s="21" t="s">
        <v>29</v>
      </c>
      <c r="D35" s="20">
        <v>1</v>
      </c>
      <c r="E35" s="26">
        <v>0.74512</v>
      </c>
      <c r="F35" s="25">
        <f>E34*E35</f>
        <v>176656223.06608</v>
      </c>
      <c r="G35" s="4">
        <f t="shared" ref="G35:R35" si="5">INDEX(ALLOC,($D35)+1,(G$1)+1)*$F35</f>
        <v>64580947.575179048</v>
      </c>
      <c r="H35" s="4">
        <f t="shared" si="5"/>
        <v>21300898.672155906</v>
      </c>
      <c r="I35" s="4">
        <f t="shared" si="5"/>
        <v>3486251.0090624243</v>
      </c>
      <c r="J35" s="4">
        <f t="shared" si="5"/>
        <v>35517329.989510804</v>
      </c>
      <c r="K35" s="4">
        <f t="shared" si="5"/>
        <v>28562306.723039024</v>
      </c>
      <c r="L35" s="4">
        <f t="shared" si="5"/>
        <v>9656883.6306977458</v>
      </c>
      <c r="M35" s="4">
        <f t="shared" si="5"/>
        <v>7732701.0574125024</v>
      </c>
      <c r="N35" s="4">
        <f t="shared" si="5"/>
        <v>3245981.5026431172</v>
      </c>
      <c r="O35" s="4">
        <f t="shared" si="5"/>
        <v>872291.03358448367</v>
      </c>
      <c r="P35" s="4">
        <f t="shared" si="5"/>
        <v>1595759.3628765661</v>
      </c>
      <c r="Q35" s="4">
        <f t="shared" si="5"/>
        <v>57629.217406844793</v>
      </c>
      <c r="R35" s="4">
        <f t="shared" si="5"/>
        <v>47243.292511545296</v>
      </c>
      <c r="T35" s="23">
        <f t="shared" si="1"/>
        <v>0</v>
      </c>
    </row>
    <row r="36" spans="2:20" x14ac:dyDescent="0.2">
      <c r="B36" s="21"/>
      <c r="C36" s="21" t="s">
        <v>30</v>
      </c>
      <c r="D36" s="20">
        <v>30</v>
      </c>
      <c r="E36" s="26">
        <f>1-E35</f>
        <v>0.25488</v>
      </c>
      <c r="F36" s="25">
        <f>E36*E34</f>
        <v>60428035.933919996</v>
      </c>
      <c r="G36" s="4">
        <f t="shared" ref="G36:R36" si="6">INDEX(ALLOC,($D36)+1,(G$1)+1)*$F36</f>
        <v>29505168.637373645</v>
      </c>
      <c r="H36" s="4">
        <f t="shared" si="6"/>
        <v>7898274.9350028224</v>
      </c>
      <c r="I36" s="4">
        <f t="shared" si="6"/>
        <v>886013.26275969646</v>
      </c>
      <c r="J36" s="4">
        <f t="shared" si="6"/>
        <v>10566791.731607391</v>
      </c>
      <c r="K36" s="4">
        <f t="shared" si="6"/>
        <v>6241085.5311727021</v>
      </c>
      <c r="L36" s="4">
        <f t="shared" si="6"/>
        <v>2383177.7524706521</v>
      </c>
      <c r="M36" s="4">
        <f t="shared" si="6"/>
        <v>1594076.8167216368</v>
      </c>
      <c r="N36" s="4">
        <f t="shared" si="6"/>
        <v>1126733.9170901054</v>
      </c>
      <c r="O36" s="4">
        <f t="shared" si="6"/>
        <v>217739.56432952103</v>
      </c>
      <c r="P36" s="4">
        <f t="shared" si="6"/>
        <v>0</v>
      </c>
      <c r="Q36" s="4">
        <f t="shared" si="6"/>
        <v>501.07431121856314</v>
      </c>
      <c r="R36" s="4">
        <f t="shared" si="6"/>
        <v>8472.7110806047931</v>
      </c>
      <c r="T36" s="23">
        <f t="shared" si="1"/>
        <v>0</v>
      </c>
    </row>
    <row r="37" spans="2:20" x14ac:dyDescent="0.2">
      <c r="B37" s="21"/>
      <c r="C37" s="21"/>
      <c r="D37" s="20"/>
      <c r="E37" s="28"/>
      <c r="F37" s="2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T37" s="23">
        <f t="shared" si="1"/>
        <v>0</v>
      </c>
    </row>
    <row r="38" spans="2:20" x14ac:dyDescent="0.2">
      <c r="B38" s="21"/>
      <c r="C38" s="21"/>
      <c r="D38" s="20"/>
      <c r="E38" s="29"/>
      <c r="G38" s="22"/>
      <c r="H38" s="22"/>
      <c r="I38" s="22"/>
      <c r="J38" s="22"/>
      <c r="K38" s="22"/>
      <c r="L38" s="22"/>
      <c r="M38" s="22"/>
      <c r="N38" s="22"/>
      <c r="O38" s="22"/>
      <c r="P38" s="4"/>
      <c r="Q38" s="4"/>
      <c r="R38" s="4"/>
      <c r="T38" s="23">
        <f t="shared" si="1"/>
        <v>0</v>
      </c>
    </row>
    <row r="39" spans="2:20" x14ac:dyDescent="0.2">
      <c r="B39" s="21"/>
      <c r="C39" s="16" t="s">
        <v>33</v>
      </c>
      <c r="D39" s="17"/>
      <c r="E39" s="16"/>
      <c r="F39" s="18">
        <f t="shared" ref="F39:R39" si="7">SUM(F24:F38)</f>
        <v>2409933760</v>
      </c>
      <c r="G39" s="18">
        <f t="shared" si="7"/>
        <v>956374365.65501416</v>
      </c>
      <c r="H39" s="18">
        <f t="shared" si="7"/>
        <v>296806184.1675992</v>
      </c>
      <c r="I39" s="18">
        <f t="shared" si="7"/>
        <v>44443554.88107688</v>
      </c>
      <c r="J39" s="18">
        <f t="shared" si="7"/>
        <v>468439706.64316458</v>
      </c>
      <c r="K39" s="18">
        <f t="shared" si="7"/>
        <v>353772411.16605443</v>
      </c>
      <c r="L39" s="18">
        <f t="shared" si="7"/>
        <v>122385815.58369009</v>
      </c>
      <c r="M39" s="18">
        <f t="shared" si="7"/>
        <v>94805606.09844996</v>
      </c>
      <c r="N39" s="18">
        <f t="shared" si="7"/>
        <v>44448140.746820569</v>
      </c>
      <c r="O39" s="18">
        <f t="shared" si="7"/>
        <v>11080033.522368709</v>
      </c>
      <c r="P39" s="18">
        <f t="shared" si="7"/>
        <v>16220707.261009375</v>
      </c>
      <c r="Q39" s="18">
        <f t="shared" si="7"/>
        <v>590887.61557134544</v>
      </c>
      <c r="R39" s="18">
        <f t="shared" si="7"/>
        <v>566346.65918079263</v>
      </c>
      <c r="T39" s="23">
        <f t="shared" si="1"/>
        <v>0</v>
      </c>
    </row>
    <row r="40" spans="2:20" x14ac:dyDescent="0.2">
      <c r="B40" s="21"/>
      <c r="C40" s="21"/>
      <c r="D40" s="20"/>
      <c r="E40" s="21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4"/>
      <c r="Q40" s="4"/>
      <c r="R40" s="4"/>
      <c r="T40" s="23">
        <f t="shared" si="1"/>
        <v>0</v>
      </c>
    </row>
    <row r="41" spans="2:20" x14ac:dyDescent="0.2">
      <c r="B41" s="21"/>
      <c r="C41" s="19" t="s">
        <v>34</v>
      </c>
      <c r="D41" s="20"/>
      <c r="E41" s="30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4"/>
      <c r="Q41" s="4"/>
      <c r="R41" s="4"/>
      <c r="T41" s="23">
        <f t="shared" si="1"/>
        <v>0</v>
      </c>
    </row>
    <row r="42" spans="2:20" x14ac:dyDescent="0.2">
      <c r="B42" s="21"/>
      <c r="C42" s="2" t="s">
        <v>34</v>
      </c>
      <c r="D42" s="20">
        <v>51</v>
      </c>
      <c r="E42" s="21"/>
      <c r="F42" s="22">
        <v>258654497</v>
      </c>
      <c r="G42" s="4">
        <f t="shared" ref="G42:R42" si="8">INDEX(ALLOC,($D42)+1,(G$1)+1)*$F42</f>
        <v>102646194.92786048</v>
      </c>
      <c r="H42" s="4">
        <f t="shared" si="8"/>
        <v>31855752.862003867</v>
      </c>
      <c r="I42" s="4">
        <f t="shared" si="8"/>
        <v>4770058.6312616467</v>
      </c>
      <c r="J42" s="4">
        <f t="shared" si="8"/>
        <v>50276915.784031875</v>
      </c>
      <c r="K42" s="4">
        <f t="shared" si="8"/>
        <v>37969850.699395575</v>
      </c>
      <c r="L42" s="4">
        <f t="shared" si="8"/>
        <v>13135482.018283408</v>
      </c>
      <c r="M42" s="4">
        <f t="shared" si="8"/>
        <v>10175340.403619519</v>
      </c>
      <c r="N42" s="4">
        <f t="shared" si="8"/>
        <v>4770550.8252036264</v>
      </c>
      <c r="O42" s="4">
        <f t="shared" si="8"/>
        <v>1189203.0167133792</v>
      </c>
      <c r="P42" s="4">
        <f t="shared" si="8"/>
        <v>1740943.6504929611</v>
      </c>
      <c r="Q42" s="4">
        <f t="shared" si="8"/>
        <v>63419.062185815317</v>
      </c>
      <c r="R42" s="4">
        <f t="shared" si="8"/>
        <v>60785.118947849565</v>
      </c>
      <c r="T42" s="23">
        <f t="shared" si="1"/>
        <v>0</v>
      </c>
    </row>
    <row r="43" spans="2:20" x14ac:dyDescent="0.2">
      <c r="B43" s="21"/>
      <c r="C43" s="16" t="s">
        <v>35</v>
      </c>
      <c r="D43" s="17"/>
      <c r="E43" s="16"/>
      <c r="F43" s="18">
        <f t="shared" ref="F43:P43" si="9">SUM(F42:F42)</f>
        <v>258654497</v>
      </c>
      <c r="G43" s="22">
        <f t="shared" si="9"/>
        <v>102646194.92786048</v>
      </c>
      <c r="H43" s="22">
        <f t="shared" si="9"/>
        <v>31855752.862003867</v>
      </c>
      <c r="I43" s="22">
        <f t="shared" si="9"/>
        <v>4770058.6312616467</v>
      </c>
      <c r="J43" s="22">
        <f t="shared" si="9"/>
        <v>50276915.784031875</v>
      </c>
      <c r="K43" s="22">
        <f t="shared" si="9"/>
        <v>37969850.699395575</v>
      </c>
      <c r="L43" s="22">
        <f t="shared" si="9"/>
        <v>13135482.018283408</v>
      </c>
      <c r="M43" s="22">
        <f t="shared" si="9"/>
        <v>10175340.403619519</v>
      </c>
      <c r="N43" s="22">
        <f t="shared" si="9"/>
        <v>4770550.8252036264</v>
      </c>
      <c r="O43" s="22">
        <f t="shared" si="9"/>
        <v>1189203.0167133792</v>
      </c>
      <c r="P43" s="22">
        <f t="shared" si="9"/>
        <v>1740943.6504929611</v>
      </c>
      <c r="Q43" s="22">
        <f>SUM(Q42:Q42)</f>
        <v>63419.062185815317</v>
      </c>
      <c r="R43" s="22">
        <f>SUM(R42:R42)</f>
        <v>60785.118947849565</v>
      </c>
      <c r="T43" s="23">
        <f t="shared" si="1"/>
        <v>0</v>
      </c>
    </row>
    <row r="44" spans="2:20" x14ac:dyDescent="0.2">
      <c r="B44" s="21"/>
      <c r="C44" s="21"/>
      <c r="D44" s="20"/>
      <c r="E44" s="21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4"/>
      <c r="Q44" s="4"/>
      <c r="R44" s="4"/>
      <c r="T44" s="23">
        <f t="shared" si="1"/>
        <v>0</v>
      </c>
    </row>
    <row r="45" spans="2:20" x14ac:dyDescent="0.2">
      <c r="B45" s="21"/>
      <c r="C45" s="19" t="s">
        <v>36</v>
      </c>
      <c r="D45" s="20"/>
      <c r="E45" s="21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4"/>
      <c r="Q45" s="4"/>
      <c r="R45" s="4"/>
      <c r="T45" s="23">
        <f t="shared" si="1"/>
        <v>0</v>
      </c>
    </row>
    <row r="46" spans="2:20" x14ac:dyDescent="0.2">
      <c r="B46" s="21" t="s">
        <v>3</v>
      </c>
      <c r="C46" s="31" t="s">
        <v>37</v>
      </c>
      <c r="D46" s="20">
        <v>28</v>
      </c>
      <c r="E46" s="21"/>
      <c r="F46" s="22">
        <v>108073255</v>
      </c>
      <c r="G46" s="4">
        <f t="shared" ref="G46:R46" si="10">INDEX(ALLOC,($D46)+1,(G$1)+1)*$F46</f>
        <v>51848618.372719795</v>
      </c>
      <c r="H46" s="4">
        <f t="shared" si="10"/>
        <v>14709521.156178426</v>
      </c>
      <c r="I46" s="4">
        <f t="shared" si="10"/>
        <v>1532962.727934286</v>
      </c>
      <c r="J46" s="4">
        <f t="shared" si="10"/>
        <v>17934185.877889194</v>
      </c>
      <c r="K46" s="4">
        <f t="shared" si="10"/>
        <v>14351617.024792887</v>
      </c>
      <c r="L46" s="4">
        <f t="shared" si="10"/>
        <v>4299893.9577409811</v>
      </c>
      <c r="M46" s="4">
        <f t="shared" si="10"/>
        <v>0</v>
      </c>
      <c r="N46" s="4">
        <f t="shared" si="10"/>
        <v>2010309.3380179724</v>
      </c>
      <c r="O46" s="4">
        <f t="shared" si="10"/>
        <v>453888.47413145081</v>
      </c>
      <c r="P46" s="4">
        <f t="shared" si="10"/>
        <v>887211.39448823489</v>
      </c>
      <c r="Q46" s="4">
        <f t="shared" si="10"/>
        <v>31924.230130485972</v>
      </c>
      <c r="R46" s="4">
        <f t="shared" si="10"/>
        <v>13122.445976288156</v>
      </c>
      <c r="T46" s="23">
        <f t="shared" si="1"/>
        <v>0</v>
      </c>
    </row>
    <row r="47" spans="2:20" x14ac:dyDescent="0.2">
      <c r="B47" s="21"/>
      <c r="C47" s="31"/>
      <c r="D47" s="20"/>
      <c r="E47" s="21"/>
      <c r="F47" s="22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T47" s="23">
        <f t="shared" si="1"/>
        <v>0</v>
      </c>
    </row>
    <row r="48" spans="2:20" x14ac:dyDescent="0.2">
      <c r="B48" s="21" t="s">
        <v>4</v>
      </c>
      <c r="C48" s="31" t="s">
        <v>38</v>
      </c>
      <c r="D48" s="20"/>
      <c r="E48" s="25"/>
      <c r="F48" s="2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T48" s="23">
        <f t="shared" ref="T48:T79" si="11">SUM(G48:R48)-F48</f>
        <v>0</v>
      </c>
    </row>
    <row r="49" spans="2:20" x14ac:dyDescent="0.2">
      <c r="B49" s="21"/>
      <c r="C49" s="31" t="s">
        <v>39</v>
      </c>
      <c r="D49" s="20"/>
      <c r="E49" s="25">
        <f>126617183+152091121</f>
        <v>278708304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T49" s="23">
        <f t="shared" si="11"/>
        <v>0</v>
      </c>
    </row>
    <row r="50" spans="2:20" x14ac:dyDescent="0.2">
      <c r="B50" s="21"/>
      <c r="C50" s="31" t="s">
        <v>40</v>
      </c>
      <c r="D50" s="20">
        <v>19</v>
      </c>
      <c r="E50" s="28">
        <v>0</v>
      </c>
      <c r="F50" s="4">
        <f>E50*E49</f>
        <v>0</v>
      </c>
      <c r="G50" s="4">
        <f t="shared" ref="G50:R51" si="12">INDEX(ALLOC,($D50)+1,(G$1)+1)*$F50</f>
        <v>0</v>
      </c>
      <c r="H50" s="4">
        <f t="shared" si="12"/>
        <v>0</v>
      </c>
      <c r="I50" s="4">
        <f t="shared" si="12"/>
        <v>0</v>
      </c>
      <c r="J50" s="4">
        <f t="shared" si="12"/>
        <v>0</v>
      </c>
      <c r="K50" s="4">
        <f t="shared" si="12"/>
        <v>0</v>
      </c>
      <c r="L50" s="4">
        <f t="shared" si="12"/>
        <v>0</v>
      </c>
      <c r="M50" s="4">
        <f t="shared" si="12"/>
        <v>0</v>
      </c>
      <c r="N50" s="4">
        <f t="shared" si="12"/>
        <v>0</v>
      </c>
      <c r="O50" s="4">
        <f t="shared" si="12"/>
        <v>0</v>
      </c>
      <c r="P50" s="4">
        <f t="shared" si="12"/>
        <v>0</v>
      </c>
      <c r="Q50" s="4">
        <f t="shared" si="12"/>
        <v>0</v>
      </c>
      <c r="R50" s="4">
        <f t="shared" si="12"/>
        <v>0</v>
      </c>
      <c r="T50" s="23">
        <f t="shared" si="11"/>
        <v>0</v>
      </c>
    </row>
    <row r="51" spans="2:20" x14ac:dyDescent="0.2">
      <c r="B51" s="21"/>
      <c r="C51" s="31" t="s">
        <v>41</v>
      </c>
      <c r="D51" s="20">
        <v>28</v>
      </c>
      <c r="E51" s="28">
        <v>1</v>
      </c>
      <c r="F51" s="4">
        <f>E51*E49</f>
        <v>278708304</v>
      </c>
      <c r="G51" s="4">
        <f t="shared" si="12"/>
        <v>133711531.97341909</v>
      </c>
      <c r="H51" s="4">
        <f t="shared" si="12"/>
        <v>37934137.304281324</v>
      </c>
      <c r="I51" s="4">
        <f t="shared" si="12"/>
        <v>3953331.8580788402</v>
      </c>
      <c r="J51" s="4">
        <f t="shared" si="12"/>
        <v>46250171.049694471</v>
      </c>
      <c r="K51" s="4">
        <f t="shared" si="12"/>
        <v>37011144.344986662</v>
      </c>
      <c r="L51" s="4">
        <f t="shared" si="12"/>
        <v>11088924.381354447</v>
      </c>
      <c r="M51" s="4">
        <f t="shared" si="12"/>
        <v>0</v>
      </c>
      <c r="N51" s="4">
        <f t="shared" si="12"/>
        <v>5184353.0216088323</v>
      </c>
      <c r="O51" s="4">
        <f t="shared" si="12"/>
        <v>1170525.3703177953</v>
      </c>
      <c r="P51" s="4">
        <f t="shared" si="12"/>
        <v>2288014.5790676046</v>
      </c>
      <c r="Q51" s="4">
        <f t="shared" si="12"/>
        <v>82328.861439154804</v>
      </c>
      <c r="R51" s="4">
        <f t="shared" si="12"/>
        <v>33841.255751785182</v>
      </c>
      <c r="T51" s="23">
        <f t="shared" si="11"/>
        <v>0</v>
      </c>
    </row>
    <row r="52" spans="2:20" x14ac:dyDescent="0.2">
      <c r="B52" s="21"/>
      <c r="C52" s="31"/>
      <c r="D52" s="20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T52" s="23">
        <f t="shared" si="11"/>
        <v>0</v>
      </c>
    </row>
    <row r="53" spans="2:20" x14ac:dyDescent="0.2">
      <c r="B53" s="21"/>
      <c r="C53" s="31" t="s">
        <v>42</v>
      </c>
      <c r="D53" s="20"/>
      <c r="E53" s="25">
        <f>42205728+50697040</f>
        <v>92902768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T53" s="23">
        <f t="shared" si="11"/>
        <v>0</v>
      </c>
    </row>
    <row r="54" spans="2:20" x14ac:dyDescent="0.2">
      <c r="B54" s="21"/>
      <c r="C54" s="31" t="s">
        <v>40</v>
      </c>
      <c r="D54" s="20">
        <v>18</v>
      </c>
      <c r="E54" s="28">
        <v>0</v>
      </c>
      <c r="F54" s="4">
        <f>E54*E53</f>
        <v>0</v>
      </c>
      <c r="G54" s="4">
        <f t="shared" ref="G54:R54" si="13">INDEX(ALLOC,($D54)+1,(G$1)+1)*$F54</f>
        <v>0</v>
      </c>
      <c r="H54" s="4">
        <f t="shared" si="13"/>
        <v>0</v>
      </c>
      <c r="I54" s="4">
        <f t="shared" si="13"/>
        <v>0</v>
      </c>
      <c r="J54" s="4">
        <f t="shared" si="13"/>
        <v>0</v>
      </c>
      <c r="K54" s="4">
        <f t="shared" si="13"/>
        <v>0</v>
      </c>
      <c r="L54" s="4">
        <f t="shared" si="13"/>
        <v>0</v>
      </c>
      <c r="M54" s="4">
        <f t="shared" si="13"/>
        <v>0</v>
      </c>
      <c r="N54" s="4">
        <f t="shared" si="13"/>
        <v>0</v>
      </c>
      <c r="O54" s="4">
        <f t="shared" si="13"/>
        <v>0</v>
      </c>
      <c r="P54" s="4">
        <f t="shared" si="13"/>
        <v>0</v>
      </c>
      <c r="Q54" s="4">
        <f t="shared" si="13"/>
        <v>0</v>
      </c>
      <c r="R54" s="4">
        <f t="shared" si="13"/>
        <v>0</v>
      </c>
      <c r="T54" s="23">
        <f t="shared" si="11"/>
        <v>0</v>
      </c>
    </row>
    <row r="55" spans="2:20" x14ac:dyDescent="0.2">
      <c r="B55" s="21"/>
      <c r="C55" s="31" t="s">
        <v>41</v>
      </c>
      <c r="D55" s="20">
        <v>29</v>
      </c>
      <c r="E55" s="28">
        <v>1</v>
      </c>
      <c r="F55" s="4">
        <f>E55*E53</f>
        <v>92902768</v>
      </c>
      <c r="G55" s="4">
        <f t="shared" ref="G55:P55" si="14">INDEX(ALLOC,($D55)+1,(G$1)+1)*$F55</f>
        <v>64298072.729078114</v>
      </c>
      <c r="H55" s="4">
        <f t="shared" si="14"/>
        <v>12393795.035801504</v>
      </c>
      <c r="I55" s="4">
        <f t="shared" si="14"/>
        <v>0</v>
      </c>
      <c r="J55" s="4">
        <f t="shared" si="14"/>
        <v>12356032.167067509</v>
      </c>
      <c r="K55" s="4">
        <f t="shared" si="14"/>
        <v>0</v>
      </c>
      <c r="L55" s="4">
        <f t="shared" si="14"/>
        <v>3315515.3229324548</v>
      </c>
      <c r="M55" s="4">
        <f t="shared" si="14"/>
        <v>0</v>
      </c>
      <c r="N55" s="4">
        <f t="shared" si="14"/>
        <v>0</v>
      </c>
      <c r="O55" s="4">
        <f t="shared" si="14"/>
        <v>0</v>
      </c>
      <c r="P55" s="4">
        <f t="shared" si="14"/>
        <v>512735.83992158575</v>
      </c>
      <c r="Q55" s="4">
        <f>INDEX(ALLOC,($D55)+1,(Q$1)+1)*$F55</f>
        <v>19042.814147912351</v>
      </c>
      <c r="R55" s="4">
        <f>INDEX(ALLOC,($D55)+1,(R$1)+1)*$F55</f>
        <v>7574.0910509210707</v>
      </c>
      <c r="T55" s="23">
        <f t="shared" si="11"/>
        <v>0</v>
      </c>
    </row>
    <row r="56" spans="2:20" x14ac:dyDescent="0.2">
      <c r="B56" s="21"/>
      <c r="C56" s="31"/>
      <c r="D56" s="20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T56" s="23">
        <f t="shared" si="11"/>
        <v>0</v>
      </c>
    </row>
    <row r="57" spans="2:20" x14ac:dyDescent="0.2">
      <c r="B57" s="21" t="s">
        <v>5</v>
      </c>
      <c r="C57" s="31" t="s">
        <v>43</v>
      </c>
      <c r="D57" s="20"/>
      <c r="E57" s="25"/>
      <c r="F57" s="2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T57" s="23">
        <f t="shared" si="11"/>
        <v>0</v>
      </c>
    </row>
    <row r="58" spans="2:20" x14ac:dyDescent="0.2">
      <c r="B58" s="21"/>
      <c r="C58" s="31" t="s">
        <v>39</v>
      </c>
      <c r="D58" s="20"/>
      <c r="E58" s="25">
        <f>39580034+120081256</f>
        <v>159661290</v>
      </c>
      <c r="F58" s="2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T58" s="23">
        <f t="shared" si="11"/>
        <v>0</v>
      </c>
    </row>
    <row r="59" spans="2:20" x14ac:dyDescent="0.2">
      <c r="B59" s="21"/>
      <c r="C59" s="31" t="s">
        <v>40</v>
      </c>
      <c r="D59" s="20">
        <v>19</v>
      </c>
      <c r="E59" s="28">
        <v>0</v>
      </c>
      <c r="F59" s="4">
        <f>E59*E58</f>
        <v>0</v>
      </c>
      <c r="G59" s="4">
        <f t="shared" ref="G59:R60" si="15">INDEX(ALLOC,($D59)+1,(G$1)+1)*$F59</f>
        <v>0</v>
      </c>
      <c r="H59" s="4">
        <f t="shared" si="15"/>
        <v>0</v>
      </c>
      <c r="I59" s="4">
        <f t="shared" si="15"/>
        <v>0</v>
      </c>
      <c r="J59" s="4">
        <f t="shared" si="15"/>
        <v>0</v>
      </c>
      <c r="K59" s="4">
        <f t="shared" si="15"/>
        <v>0</v>
      </c>
      <c r="L59" s="4">
        <f t="shared" si="15"/>
        <v>0</v>
      </c>
      <c r="M59" s="4">
        <f t="shared" si="15"/>
        <v>0</v>
      </c>
      <c r="N59" s="4">
        <f t="shared" si="15"/>
        <v>0</v>
      </c>
      <c r="O59" s="4">
        <f t="shared" si="15"/>
        <v>0</v>
      </c>
      <c r="P59" s="4">
        <f t="shared" si="15"/>
        <v>0</v>
      </c>
      <c r="Q59" s="4">
        <f t="shared" si="15"/>
        <v>0</v>
      </c>
      <c r="R59" s="4">
        <f t="shared" si="15"/>
        <v>0</v>
      </c>
      <c r="T59" s="23">
        <f t="shared" si="11"/>
        <v>0</v>
      </c>
    </row>
    <row r="60" spans="2:20" x14ac:dyDescent="0.2">
      <c r="B60" s="21"/>
      <c r="C60" s="31" t="s">
        <v>41</v>
      </c>
      <c r="D60" s="20">
        <v>28</v>
      </c>
      <c r="E60" s="28">
        <v>1</v>
      </c>
      <c r="F60" s="4">
        <f>E60*E58</f>
        <v>159661290</v>
      </c>
      <c r="G60" s="4">
        <f t="shared" si="15"/>
        <v>76598204.561398134</v>
      </c>
      <c r="H60" s="4">
        <f t="shared" si="15"/>
        <v>21731011.276358236</v>
      </c>
      <c r="I60" s="4">
        <f t="shared" si="15"/>
        <v>2264712.0850011148</v>
      </c>
      <c r="J60" s="4">
        <f t="shared" si="15"/>
        <v>26494947.823710606</v>
      </c>
      <c r="K60" s="4">
        <f t="shared" si="15"/>
        <v>21202264.03622612</v>
      </c>
      <c r="L60" s="4">
        <f t="shared" si="15"/>
        <v>6352419.1637989478</v>
      </c>
      <c r="M60" s="4">
        <f t="shared" si="15"/>
        <v>0</v>
      </c>
      <c r="N60" s="4">
        <f t="shared" si="15"/>
        <v>2969916.8606238011</v>
      </c>
      <c r="O60" s="4">
        <f t="shared" si="15"/>
        <v>670549.05763649917</v>
      </c>
      <c r="P60" s="4">
        <f t="shared" si="15"/>
        <v>1310715.7339407466</v>
      </c>
      <c r="Q60" s="4">
        <f t="shared" si="15"/>
        <v>47163.044778194744</v>
      </c>
      <c r="R60" s="4">
        <f t="shared" si="15"/>
        <v>19386.356527611541</v>
      </c>
      <c r="T60" s="23">
        <f t="shared" si="11"/>
        <v>0</v>
      </c>
    </row>
    <row r="61" spans="2:20" x14ac:dyDescent="0.2">
      <c r="B61" s="21"/>
      <c r="C61" s="31"/>
      <c r="D61" s="20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T61" s="23">
        <f t="shared" si="11"/>
        <v>0</v>
      </c>
    </row>
    <row r="62" spans="2:20" x14ac:dyDescent="0.2">
      <c r="B62" s="21"/>
      <c r="C62" s="31" t="s">
        <v>42</v>
      </c>
      <c r="D62" s="20"/>
      <c r="E62" s="25">
        <f>13193345+40027085</f>
        <v>53220430</v>
      </c>
      <c r="F62" s="2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T62" s="23">
        <f t="shared" si="11"/>
        <v>0</v>
      </c>
    </row>
    <row r="63" spans="2:20" x14ac:dyDescent="0.2">
      <c r="B63" s="21"/>
      <c r="C63" s="31" t="s">
        <v>40</v>
      </c>
      <c r="D63" s="20">
        <v>18</v>
      </c>
      <c r="E63" s="28">
        <v>0</v>
      </c>
      <c r="F63" s="4">
        <f>E63*E62</f>
        <v>0</v>
      </c>
      <c r="G63" s="4">
        <f t="shared" ref="G63:P64" si="16">INDEX(ALLOC,($D63)+1,(G$1)+1)*$F63</f>
        <v>0</v>
      </c>
      <c r="H63" s="4">
        <f t="shared" si="16"/>
        <v>0</v>
      </c>
      <c r="I63" s="4">
        <f t="shared" si="16"/>
        <v>0</v>
      </c>
      <c r="J63" s="4">
        <f t="shared" si="16"/>
        <v>0</v>
      </c>
      <c r="K63" s="4">
        <f t="shared" si="16"/>
        <v>0</v>
      </c>
      <c r="L63" s="4">
        <f t="shared" si="16"/>
        <v>0</v>
      </c>
      <c r="M63" s="4">
        <f t="shared" si="16"/>
        <v>0</v>
      </c>
      <c r="N63" s="4">
        <f t="shared" si="16"/>
        <v>0</v>
      </c>
      <c r="O63" s="4">
        <f t="shared" si="16"/>
        <v>0</v>
      </c>
      <c r="P63" s="4">
        <f t="shared" si="16"/>
        <v>0</v>
      </c>
      <c r="Q63" s="4">
        <f>INDEX(ALLOC,($D63)+1,(Q$1)+1)*$F63</f>
        <v>0</v>
      </c>
      <c r="R63" s="4">
        <f>INDEX(ALLOC,($D63)+1,(R$1)+1)*$F63</f>
        <v>0</v>
      </c>
      <c r="T63" s="23">
        <f t="shared" si="11"/>
        <v>0</v>
      </c>
    </row>
    <row r="64" spans="2:20" x14ac:dyDescent="0.2">
      <c r="B64" s="21"/>
      <c r="C64" s="31" t="s">
        <v>41</v>
      </c>
      <c r="D64" s="20">
        <v>29</v>
      </c>
      <c r="E64" s="28">
        <v>1</v>
      </c>
      <c r="F64" s="4">
        <f>E64*E62</f>
        <v>53220430</v>
      </c>
      <c r="G64" s="4">
        <f t="shared" si="16"/>
        <v>36833897.982596286</v>
      </c>
      <c r="H64" s="4">
        <f t="shared" si="16"/>
        <v>7099929.4782822989</v>
      </c>
      <c r="I64" s="4">
        <f t="shared" si="16"/>
        <v>0</v>
      </c>
      <c r="J64" s="4">
        <f t="shared" si="16"/>
        <v>7078296.58019624</v>
      </c>
      <c r="K64" s="4">
        <f t="shared" si="16"/>
        <v>0</v>
      </c>
      <c r="L64" s="4">
        <f t="shared" si="16"/>
        <v>1899331.4726430338</v>
      </c>
      <c r="M64" s="4">
        <f t="shared" si="16"/>
        <v>0</v>
      </c>
      <c r="N64" s="4">
        <f t="shared" si="16"/>
        <v>0</v>
      </c>
      <c r="O64" s="4">
        <f t="shared" si="16"/>
        <v>0</v>
      </c>
      <c r="P64" s="4">
        <f t="shared" si="16"/>
        <v>293726.68290182657</v>
      </c>
      <c r="Q64" s="4">
        <f>INDEX(ALLOC,($D64)+1,(Q$1)+1)*$F64</f>
        <v>10908.897325448677</v>
      </c>
      <c r="R64" s="4">
        <f>INDEX(ALLOC,($D64)+1,(R$1)+1)*$F64</f>
        <v>4338.9060548677226</v>
      </c>
      <c r="T64" s="23">
        <f t="shared" si="11"/>
        <v>0</v>
      </c>
    </row>
    <row r="65" spans="2:20" x14ac:dyDescent="0.2">
      <c r="B65" s="21"/>
      <c r="C65" s="31"/>
      <c r="D65" s="20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T65" s="23">
        <f t="shared" si="11"/>
        <v>0</v>
      </c>
    </row>
    <row r="66" spans="2:20" x14ac:dyDescent="0.2">
      <c r="B66" s="21">
        <v>368</v>
      </c>
      <c r="C66" s="31" t="s">
        <v>44</v>
      </c>
      <c r="D66" s="20"/>
      <c r="E66" s="25">
        <v>139487571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T66" s="23">
        <f t="shared" si="11"/>
        <v>0</v>
      </c>
    </row>
    <row r="67" spans="2:20" x14ac:dyDescent="0.2">
      <c r="B67" s="21"/>
      <c r="C67" s="31" t="s">
        <v>40</v>
      </c>
      <c r="D67" s="20">
        <v>18</v>
      </c>
      <c r="E67" s="28">
        <v>0.443</v>
      </c>
      <c r="F67" s="4">
        <f>E67*E66</f>
        <v>61792993.953000002</v>
      </c>
      <c r="G67" s="4">
        <f t="shared" ref="G67:R67" si="17">INDEX(ALLOC,($D67)+1,(G$1)+1)*$F67</f>
        <v>53297174.733348817</v>
      </c>
      <c r="H67" s="4">
        <f t="shared" si="17"/>
        <v>6700371.7322926931</v>
      </c>
      <c r="I67" s="4">
        <f t="shared" si="17"/>
        <v>0</v>
      </c>
      <c r="J67" s="4">
        <f t="shared" si="17"/>
        <v>438216.34372414654</v>
      </c>
      <c r="K67" s="4">
        <f t="shared" si="17"/>
        <v>0</v>
      </c>
      <c r="L67" s="4">
        <f t="shared" si="17"/>
        <v>23732.309749807177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1315495.5339405856</v>
      </c>
      <c r="Q67" s="4">
        <f t="shared" si="17"/>
        <v>2615.0889087367145</v>
      </c>
      <c r="R67" s="4">
        <f t="shared" si="17"/>
        <v>15388.211035225291</v>
      </c>
      <c r="T67" s="23">
        <f t="shared" si="11"/>
        <v>0</v>
      </c>
    </row>
    <row r="68" spans="2:20" x14ac:dyDescent="0.2">
      <c r="B68" s="21"/>
      <c r="C68" s="31" t="s">
        <v>41</v>
      </c>
      <c r="D68" s="20">
        <v>29</v>
      </c>
      <c r="E68" s="28">
        <f>1-E67</f>
        <v>0.55699999999999994</v>
      </c>
      <c r="F68" s="4">
        <f>E68*E66</f>
        <v>77694577.046999991</v>
      </c>
      <c r="G68" s="4">
        <f t="shared" ref="G68:P68" si="18">INDEX(ALLOC,($D68)+1,(G$1)+1)*$F68</f>
        <v>53772472.80321043</v>
      </c>
      <c r="H68" s="4">
        <f t="shared" si="18"/>
        <v>10364929.743684342</v>
      </c>
      <c r="I68" s="4">
        <f t="shared" si="18"/>
        <v>0</v>
      </c>
      <c r="J68" s="4">
        <f t="shared" si="18"/>
        <v>10333348.65974539</v>
      </c>
      <c r="K68" s="4">
        <f t="shared" si="18"/>
        <v>0</v>
      </c>
      <c r="L68" s="4">
        <f t="shared" si="18"/>
        <v>2772765.1850812957</v>
      </c>
      <c r="M68" s="4">
        <f t="shared" si="18"/>
        <v>0</v>
      </c>
      <c r="N68" s="4">
        <f t="shared" si="18"/>
        <v>0</v>
      </c>
      <c r="O68" s="4">
        <f t="shared" si="18"/>
        <v>0</v>
      </c>
      <c r="P68" s="4">
        <f t="shared" si="18"/>
        <v>428800.93970446498</v>
      </c>
      <c r="Q68" s="4">
        <f>INDEX(ALLOC,($D68)+1,(Q$1)+1)*$F68</f>
        <v>15925.503866652041</v>
      </c>
      <c r="R68" s="4">
        <f>INDEX(ALLOC,($D68)+1,(R$1)+1)*$F68</f>
        <v>6334.2117074141461</v>
      </c>
      <c r="T68" s="23">
        <f t="shared" si="11"/>
        <v>0</v>
      </c>
    </row>
    <row r="69" spans="2:20" x14ac:dyDescent="0.2">
      <c r="B69" s="21"/>
      <c r="C69" s="31"/>
      <c r="D69" s="20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T69" s="23">
        <f t="shared" si="11"/>
        <v>0</v>
      </c>
    </row>
    <row r="70" spans="2:20" x14ac:dyDescent="0.2">
      <c r="B70" s="21">
        <v>369</v>
      </c>
      <c r="C70" s="31" t="s">
        <v>45</v>
      </c>
      <c r="D70" s="20">
        <v>27</v>
      </c>
      <c r="E70" s="32"/>
      <c r="F70" s="4">
        <v>28292567</v>
      </c>
      <c r="G70" s="4">
        <f t="shared" ref="G70:R71" si="19">INDEX(ALLOC,($D70)+1,(G$1)+1)*$F70</f>
        <v>23403452.171422482</v>
      </c>
      <c r="H70" s="4">
        <f t="shared" si="19"/>
        <v>3908605.1829556911</v>
      </c>
      <c r="I70" s="4">
        <f t="shared" si="19"/>
        <v>0</v>
      </c>
      <c r="J70" s="4">
        <f t="shared" si="19"/>
        <v>834966.0902825495</v>
      </c>
      <c r="K70" s="4">
        <f t="shared" si="19"/>
        <v>0</v>
      </c>
      <c r="L70" s="4">
        <f t="shared" si="19"/>
        <v>66488.754911790747</v>
      </c>
      <c r="M70" s="4">
        <f t="shared" si="19"/>
        <v>0</v>
      </c>
      <c r="N70" s="4">
        <f t="shared" si="19"/>
        <v>0</v>
      </c>
      <c r="O70" s="4">
        <f t="shared" si="19"/>
        <v>0</v>
      </c>
      <c r="P70" s="4">
        <f t="shared" si="19"/>
        <v>0</v>
      </c>
      <c r="Q70" s="4">
        <f t="shared" si="19"/>
        <v>11483.163356584653</v>
      </c>
      <c r="R70" s="4">
        <f t="shared" si="19"/>
        <v>67571.637070903424</v>
      </c>
      <c r="T70" s="23">
        <f t="shared" si="11"/>
        <v>0</v>
      </c>
    </row>
    <row r="71" spans="2:20" x14ac:dyDescent="0.2">
      <c r="B71" s="21">
        <v>370</v>
      </c>
      <c r="C71" s="31" t="s">
        <v>46</v>
      </c>
      <c r="D71" s="20">
        <v>26</v>
      </c>
      <c r="F71" s="4">
        <v>38125261</v>
      </c>
      <c r="G71" s="4">
        <f t="shared" si="19"/>
        <v>26683502.179084383</v>
      </c>
      <c r="H71" s="4">
        <f t="shared" si="19"/>
        <v>7924441.6414097091</v>
      </c>
      <c r="I71" s="4">
        <f t="shared" si="19"/>
        <v>361592.34572394291</v>
      </c>
      <c r="J71" s="4">
        <f t="shared" si="19"/>
        <v>2076231.4726204025</v>
      </c>
      <c r="K71" s="4">
        <f t="shared" si="19"/>
        <v>406913.7996856214</v>
      </c>
      <c r="L71" s="4">
        <f t="shared" si="19"/>
        <v>124739.18785711779</v>
      </c>
      <c r="M71" s="4">
        <f t="shared" si="19"/>
        <v>359625.08556977985</v>
      </c>
      <c r="N71" s="4">
        <f t="shared" si="19"/>
        <v>32693.753767070375</v>
      </c>
      <c r="O71" s="4">
        <f t="shared" si="19"/>
        <v>65386.266360541907</v>
      </c>
      <c r="P71" s="4">
        <f t="shared" si="19"/>
        <v>0</v>
      </c>
      <c r="Q71" s="4">
        <f t="shared" si="19"/>
        <v>13093.140294173545</v>
      </c>
      <c r="R71" s="4">
        <f t="shared" si="19"/>
        <v>77042.127627257592</v>
      </c>
      <c r="T71" s="23">
        <f t="shared" si="11"/>
        <v>0</v>
      </c>
    </row>
    <row r="72" spans="2:20" x14ac:dyDescent="0.2">
      <c r="B72" s="21">
        <v>371</v>
      </c>
      <c r="C72" s="31" t="s">
        <v>47</v>
      </c>
      <c r="D72" s="20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T72" s="23">
        <f t="shared" si="11"/>
        <v>0</v>
      </c>
    </row>
    <row r="73" spans="2:20" x14ac:dyDescent="0.2">
      <c r="B73" s="21">
        <v>373</v>
      </c>
      <c r="C73" s="31" t="s">
        <v>48</v>
      </c>
      <c r="D73" s="20">
        <v>7</v>
      </c>
      <c r="F73" s="4">
        <v>83856546</v>
      </c>
      <c r="G73" s="4">
        <f t="shared" ref="G73:R74" si="20">INDEX(ALLOC,($D73)+1,(G$1)+1)*$F73</f>
        <v>0</v>
      </c>
      <c r="H73" s="4">
        <f t="shared" si="20"/>
        <v>0</v>
      </c>
      <c r="I73" s="4">
        <f t="shared" si="20"/>
        <v>0</v>
      </c>
      <c r="J73" s="4">
        <f t="shared" si="20"/>
        <v>0</v>
      </c>
      <c r="K73" s="4">
        <f t="shared" si="20"/>
        <v>0</v>
      </c>
      <c r="L73" s="4">
        <f t="shared" si="20"/>
        <v>0</v>
      </c>
      <c r="M73" s="4">
        <f t="shared" si="20"/>
        <v>0</v>
      </c>
      <c r="N73" s="4">
        <f t="shared" si="20"/>
        <v>0</v>
      </c>
      <c r="O73" s="4">
        <f t="shared" si="20"/>
        <v>0</v>
      </c>
      <c r="P73" s="4">
        <f t="shared" si="20"/>
        <v>83856546</v>
      </c>
      <c r="Q73" s="4">
        <f t="shared" si="20"/>
        <v>0</v>
      </c>
      <c r="R73" s="4">
        <f t="shared" si="20"/>
        <v>0</v>
      </c>
      <c r="T73" s="23">
        <f t="shared" si="11"/>
        <v>0</v>
      </c>
    </row>
    <row r="74" spans="2:20" x14ac:dyDescent="0.2">
      <c r="B74" s="2">
        <v>374</v>
      </c>
      <c r="C74" s="2" t="s">
        <v>49</v>
      </c>
      <c r="D74" s="20">
        <v>55</v>
      </c>
      <c r="F74" s="4">
        <v>626515</v>
      </c>
      <c r="G74" s="4">
        <f t="shared" si="20"/>
        <v>333832.86139059125</v>
      </c>
      <c r="H74" s="4">
        <f t="shared" si="20"/>
        <v>84850.013645575629</v>
      </c>
      <c r="I74" s="4">
        <f t="shared" si="20"/>
        <v>6665.0912625775163</v>
      </c>
      <c r="J74" s="4">
        <f t="shared" si="20"/>
        <v>98806.704576201722</v>
      </c>
      <c r="K74" s="4">
        <f t="shared" si="20"/>
        <v>62398.671208858163</v>
      </c>
      <c r="L74" s="4">
        <f t="shared" si="20"/>
        <v>24285.060971841303</v>
      </c>
      <c r="M74" s="4">
        <f t="shared" si="20"/>
        <v>0</v>
      </c>
      <c r="N74" s="4">
        <f t="shared" si="20"/>
        <v>8740.5224926485971</v>
      </c>
      <c r="O74" s="4">
        <f t="shared" si="20"/>
        <v>1973.4387849042707</v>
      </c>
      <c r="P74" s="4">
        <f t="shared" si="20"/>
        <v>4721.9049187883529</v>
      </c>
      <c r="Q74" s="4">
        <f t="shared" si="20"/>
        <v>170.90684351415496</v>
      </c>
      <c r="R74" s="4">
        <f t="shared" si="20"/>
        <v>69.823904498995958</v>
      </c>
      <c r="T74" s="23">
        <f t="shared" si="11"/>
        <v>0</v>
      </c>
    </row>
    <row r="75" spans="2:20" x14ac:dyDescent="0.2">
      <c r="B75" s="21"/>
      <c r="C75" s="16" t="s">
        <v>50</v>
      </c>
      <c r="D75" s="17"/>
      <c r="E75" s="16"/>
      <c r="F75" s="18">
        <f>SUM(F46:F74)</f>
        <v>982954507</v>
      </c>
      <c r="G75" s="18">
        <f t="shared" ref="G75:R75" si="21">SUM(G46:G74)</f>
        <v>520780760.36766815</v>
      </c>
      <c r="H75" s="18">
        <f t="shared" si="21"/>
        <v>122851592.5648898</v>
      </c>
      <c r="I75" s="18">
        <f t="shared" si="21"/>
        <v>8119264.1080007609</v>
      </c>
      <c r="J75" s="18">
        <f t="shared" si="21"/>
        <v>123895202.76950671</v>
      </c>
      <c r="K75" s="18">
        <f t="shared" si="21"/>
        <v>73034337.876900151</v>
      </c>
      <c r="L75" s="18">
        <f t="shared" si="21"/>
        <v>29968094.797041718</v>
      </c>
      <c r="M75" s="18">
        <f t="shared" si="21"/>
        <v>359625.08556977985</v>
      </c>
      <c r="N75" s="18">
        <f t="shared" si="21"/>
        <v>10206013.496510327</v>
      </c>
      <c r="O75" s="18">
        <f t="shared" si="21"/>
        <v>2362322.6072311914</v>
      </c>
      <c r="P75" s="18">
        <f t="shared" si="21"/>
        <v>90897968.608883843</v>
      </c>
      <c r="Q75" s="18">
        <f t="shared" si="21"/>
        <v>234655.65109085763</v>
      </c>
      <c r="R75" s="18">
        <f t="shared" si="21"/>
        <v>244669.06670677313</v>
      </c>
      <c r="T75" s="23">
        <f t="shared" si="11"/>
        <v>0</v>
      </c>
    </row>
    <row r="76" spans="2:20" x14ac:dyDescent="0.2">
      <c r="B76" s="21"/>
      <c r="C76" s="21"/>
      <c r="D76" s="20"/>
      <c r="E76" s="21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4"/>
      <c r="Q76" s="4"/>
      <c r="R76" s="4"/>
      <c r="T76" s="23">
        <f t="shared" si="11"/>
        <v>0</v>
      </c>
    </row>
    <row r="77" spans="2:20" x14ac:dyDescent="0.2">
      <c r="B77" s="21"/>
      <c r="C77" s="19" t="s">
        <v>51</v>
      </c>
      <c r="D77" s="20"/>
      <c r="E77" s="21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4"/>
      <c r="Q77" s="4"/>
      <c r="R77" s="4"/>
      <c r="T77" s="23">
        <f t="shared" si="11"/>
        <v>0</v>
      </c>
    </row>
    <row r="78" spans="2:20" x14ac:dyDescent="0.2">
      <c r="B78" s="21"/>
      <c r="C78" s="21" t="s">
        <v>52</v>
      </c>
      <c r="D78" s="20">
        <v>54</v>
      </c>
      <c r="E78" s="21"/>
      <c r="F78" s="22">
        <v>16083154</v>
      </c>
      <c r="G78" s="4">
        <f t="shared" ref="G78:R78" si="22">INDEX(ALLOC,($D78)+1,(G$1)+1)*$F78</f>
        <v>6958206.3189144135</v>
      </c>
      <c r="H78" s="4">
        <f t="shared" si="22"/>
        <v>1988683.1673298145</v>
      </c>
      <c r="I78" s="4">
        <f t="shared" si="22"/>
        <v>252521.62157919892</v>
      </c>
      <c r="J78" s="4">
        <f t="shared" si="22"/>
        <v>2830372.1508489652</v>
      </c>
      <c r="K78" s="4">
        <f t="shared" si="22"/>
        <v>2047100.1196941142</v>
      </c>
      <c r="L78" s="4">
        <f t="shared" si="22"/>
        <v>728895.03295977029</v>
      </c>
      <c r="M78" s="4">
        <f t="shared" si="22"/>
        <v>463970.64057279285</v>
      </c>
      <c r="N78" s="4">
        <f t="shared" si="22"/>
        <v>261735.03770633129</v>
      </c>
      <c r="O78" s="4">
        <f t="shared" si="22"/>
        <v>64444.437384183126</v>
      </c>
      <c r="P78" s="4">
        <f t="shared" si="22"/>
        <v>479470.22348709835</v>
      </c>
      <c r="Q78" s="4">
        <f t="shared" si="22"/>
        <v>3915.4184844872652</v>
      </c>
      <c r="R78" s="4">
        <f t="shared" si="22"/>
        <v>3839.8310388288496</v>
      </c>
      <c r="T78" s="23">
        <f t="shared" si="11"/>
        <v>0</v>
      </c>
    </row>
    <row r="79" spans="2:20" x14ac:dyDescent="0.2">
      <c r="B79" s="21"/>
      <c r="C79" s="2" t="s">
        <v>53</v>
      </c>
      <c r="D79" s="20">
        <v>54</v>
      </c>
      <c r="E79" s="21"/>
      <c r="F79" s="22">
        <v>156297545</v>
      </c>
      <c r="G79" s="4">
        <f t="shared" ref="G79:R81" si="23">INDEX(ALLOC,($D79)+1,(G$1)+1)*$F79</f>
        <v>67620478.250087634</v>
      </c>
      <c r="H79" s="4">
        <f t="shared" si="23"/>
        <v>19326202.860239614</v>
      </c>
      <c r="I79" s="4">
        <f t="shared" si="23"/>
        <v>2454027.9544825484</v>
      </c>
      <c r="J79" s="4">
        <f t="shared" si="23"/>
        <v>27505812.517498929</v>
      </c>
      <c r="K79" s="4">
        <f t="shared" si="23"/>
        <v>19893904.086063977</v>
      </c>
      <c r="L79" s="4">
        <f t="shared" si="23"/>
        <v>7083467.8455672422</v>
      </c>
      <c r="M79" s="4">
        <f t="shared" si="23"/>
        <v>4508908.6427702494</v>
      </c>
      <c r="N79" s="4">
        <f t="shared" si="23"/>
        <v>2543564.7655915013</v>
      </c>
      <c r="O79" s="4">
        <f t="shared" si="23"/>
        <v>626276.87032369676</v>
      </c>
      <c r="P79" s="4">
        <f t="shared" si="23"/>
        <v>4659534.9911861075</v>
      </c>
      <c r="Q79" s="4">
        <f t="shared" si="23"/>
        <v>38050.390910450784</v>
      </c>
      <c r="R79" s="4">
        <f t="shared" si="23"/>
        <v>37315.825278036187</v>
      </c>
      <c r="T79" s="23">
        <f t="shared" si="11"/>
        <v>0</v>
      </c>
    </row>
    <row r="80" spans="2:20" x14ac:dyDescent="0.2">
      <c r="B80" s="21">
        <v>106</v>
      </c>
      <c r="C80" s="2" t="s">
        <v>54</v>
      </c>
      <c r="D80" s="20">
        <v>54</v>
      </c>
      <c r="E80" s="21"/>
      <c r="F80" s="22">
        <v>110296327</v>
      </c>
      <c r="G80" s="4">
        <f t="shared" si="23"/>
        <v>47718538.259625599</v>
      </c>
      <c r="H80" s="4">
        <f t="shared" si="23"/>
        <v>13638148.89313408</v>
      </c>
      <c r="I80" s="4">
        <f t="shared" si="23"/>
        <v>1731762.7716721224</v>
      </c>
      <c r="J80" s="4">
        <f t="shared" si="23"/>
        <v>19410350.251059636</v>
      </c>
      <c r="K80" s="4">
        <f t="shared" si="23"/>
        <v>14038765.294638176</v>
      </c>
      <c r="L80" s="4">
        <f t="shared" si="23"/>
        <v>4998674.0725113126</v>
      </c>
      <c r="M80" s="4">
        <f t="shared" si="23"/>
        <v>3181854.5971154803</v>
      </c>
      <c r="N80" s="4">
        <f t="shared" si="23"/>
        <v>1794947.2663269187</v>
      </c>
      <c r="O80" s="4">
        <f t="shared" si="23"/>
        <v>441952.16554270923</v>
      </c>
      <c r="P80" s="4">
        <f t="shared" si="23"/>
        <v>3288148.8641155879</v>
      </c>
      <c r="Q80" s="4">
        <f t="shared" si="23"/>
        <v>26851.46691419182</v>
      </c>
      <c r="R80" s="4">
        <f t="shared" si="23"/>
        <v>26333.097344178666</v>
      </c>
      <c r="T80" s="23">
        <f t="shared" ref="T80:T111" si="24">SUM(G80:R80)-F80</f>
        <v>0</v>
      </c>
    </row>
    <row r="81" spans="1:243" x14ac:dyDescent="0.2">
      <c r="B81" s="21">
        <v>105</v>
      </c>
      <c r="C81" s="2" t="s">
        <v>55</v>
      </c>
      <c r="D81" s="20">
        <v>53</v>
      </c>
      <c r="E81" s="21"/>
      <c r="F81" s="22">
        <v>627088</v>
      </c>
      <c r="G81" s="4">
        <f t="shared" si="23"/>
        <v>332238.53508150222</v>
      </c>
      <c r="H81" s="4">
        <f t="shared" si="23"/>
        <v>78374.694789747387</v>
      </c>
      <c r="I81" s="4">
        <f t="shared" si="23"/>
        <v>5179.7850813028326</v>
      </c>
      <c r="J81" s="4">
        <f t="shared" si="23"/>
        <v>79040.478843162186</v>
      </c>
      <c r="K81" s="4">
        <f t="shared" si="23"/>
        <v>46593.160257567812</v>
      </c>
      <c r="L81" s="4">
        <f t="shared" si="23"/>
        <v>19118.517180864095</v>
      </c>
      <c r="M81" s="4">
        <f t="shared" si="23"/>
        <v>229.42727669875987</v>
      </c>
      <c r="N81" s="4">
        <f t="shared" si="23"/>
        <v>6511.0526946285891</v>
      </c>
      <c r="O81" s="4">
        <f t="shared" si="23"/>
        <v>1507.0729607259366</v>
      </c>
      <c r="P81" s="4">
        <f t="shared" si="23"/>
        <v>57989.484694440434</v>
      </c>
      <c r="Q81" s="4">
        <f t="shared" si="23"/>
        <v>149.70147843400011</v>
      </c>
      <c r="R81" s="4">
        <f t="shared" si="23"/>
        <v>156.08966092569827</v>
      </c>
      <c r="T81" s="23">
        <f t="shared" si="24"/>
        <v>0</v>
      </c>
    </row>
    <row r="82" spans="1:243" x14ac:dyDescent="0.2">
      <c r="B82" s="21">
        <v>105</v>
      </c>
      <c r="C82" s="2" t="s">
        <v>56</v>
      </c>
      <c r="D82" s="20"/>
      <c r="E82" s="21"/>
      <c r="F82" s="22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T82" s="23">
        <f t="shared" si="24"/>
        <v>0</v>
      </c>
    </row>
    <row r="83" spans="1:243" x14ac:dyDescent="0.2">
      <c r="B83" s="21"/>
      <c r="C83" s="2" t="s">
        <v>57</v>
      </c>
      <c r="D83" s="20"/>
      <c r="E83" s="21"/>
      <c r="F83" s="22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T83" s="23">
        <f t="shared" si="24"/>
        <v>0</v>
      </c>
    </row>
    <row r="84" spans="1:243" x14ac:dyDescent="0.2">
      <c r="A84" s="21"/>
      <c r="B84" s="21"/>
      <c r="C84" s="2" t="s">
        <v>58</v>
      </c>
      <c r="D84" s="20"/>
      <c r="E84" s="21"/>
      <c r="F84" s="22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21"/>
      <c r="T84" s="23">
        <f t="shared" si="24"/>
        <v>0</v>
      </c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</row>
    <row r="85" spans="1:243" x14ac:dyDescent="0.2">
      <c r="A85" s="21"/>
      <c r="B85" s="21"/>
      <c r="C85" s="16"/>
      <c r="D85" s="17"/>
      <c r="E85" s="16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33"/>
      <c r="R85" s="33"/>
      <c r="S85" s="21"/>
      <c r="T85" s="23">
        <f t="shared" si="24"/>
        <v>0</v>
      </c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</row>
    <row r="86" spans="1:243" x14ac:dyDescent="0.2">
      <c r="A86" s="21"/>
      <c r="B86" s="21"/>
      <c r="C86" s="21"/>
      <c r="D86" s="20"/>
      <c r="E86" s="21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4"/>
      <c r="R86" s="4"/>
      <c r="S86" s="21"/>
      <c r="T86" s="23">
        <f t="shared" si="24"/>
        <v>0</v>
      </c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</row>
    <row r="87" spans="1:243" x14ac:dyDescent="0.2">
      <c r="A87" s="21"/>
      <c r="B87" s="21"/>
      <c r="C87" s="19" t="s">
        <v>59</v>
      </c>
      <c r="D87" s="20"/>
      <c r="E87" s="21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4"/>
      <c r="R87" s="4"/>
      <c r="S87" s="21"/>
      <c r="T87" s="23">
        <f t="shared" si="24"/>
        <v>0</v>
      </c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</row>
    <row r="88" spans="1:243" x14ac:dyDescent="0.2">
      <c r="A88" s="29"/>
      <c r="B88" s="29"/>
      <c r="C88" s="2" t="s">
        <v>60</v>
      </c>
      <c r="D88" s="34">
        <v>51</v>
      </c>
      <c r="E88" s="29"/>
      <c r="F88" s="4">
        <v>104203661</v>
      </c>
      <c r="G88" s="4">
        <f t="shared" ref="G88:R91" si="25">INDEX(ALLOC,($D88)+1,(G$1)+1)*$F88</f>
        <v>41352883.56963186</v>
      </c>
      <c r="H88" s="4">
        <f t="shared" si="25"/>
        <v>12833668.506185031</v>
      </c>
      <c r="I88" s="4">
        <f t="shared" si="25"/>
        <v>1921704.7386657756</v>
      </c>
      <c r="J88" s="4">
        <f t="shared" si="25"/>
        <v>20254968.49755064</v>
      </c>
      <c r="K88" s="4">
        <f t="shared" si="25"/>
        <v>15296843.845326336</v>
      </c>
      <c r="L88" s="4">
        <f t="shared" si="25"/>
        <v>5291867.4570919992</v>
      </c>
      <c r="M88" s="4">
        <f t="shared" si="25"/>
        <v>4099320.6546815676</v>
      </c>
      <c r="N88" s="4">
        <f t="shared" si="25"/>
        <v>1921903.0279330071</v>
      </c>
      <c r="O88" s="4">
        <f t="shared" si="25"/>
        <v>479092.02991269971</v>
      </c>
      <c r="P88" s="4">
        <f t="shared" si="25"/>
        <v>701370.76323892793</v>
      </c>
      <c r="Q88" s="4">
        <f t="shared" si="25"/>
        <v>25549.520822553564</v>
      </c>
      <c r="R88" s="4">
        <f t="shared" si="25"/>
        <v>24488.388959602711</v>
      </c>
      <c r="T88" s="23">
        <f t="shared" si="24"/>
        <v>0</v>
      </c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</row>
    <row r="89" spans="1:243" x14ac:dyDescent="0.2">
      <c r="A89" s="29"/>
      <c r="B89" s="29"/>
      <c r="C89" s="2" t="s">
        <v>61</v>
      </c>
      <c r="D89" s="34">
        <v>52</v>
      </c>
      <c r="E89" s="29"/>
      <c r="F89" s="4">
        <v>11300039</v>
      </c>
      <c r="G89" s="4">
        <f t="shared" si="25"/>
        <v>4484383.6830195365</v>
      </c>
      <c r="H89" s="4">
        <f t="shared" si="25"/>
        <v>1391706.9058923235</v>
      </c>
      <c r="I89" s="4">
        <f t="shared" si="25"/>
        <v>208393.23959460569</v>
      </c>
      <c r="J89" s="4">
        <f t="shared" si="25"/>
        <v>2196486.4935608511</v>
      </c>
      <c r="K89" s="4">
        <f t="shared" si="25"/>
        <v>1658818.2254853556</v>
      </c>
      <c r="L89" s="4">
        <f t="shared" si="25"/>
        <v>573859.95918099664</v>
      </c>
      <c r="M89" s="4">
        <f t="shared" si="25"/>
        <v>444537.96370366716</v>
      </c>
      <c r="N89" s="4">
        <f t="shared" si="25"/>
        <v>208414.74245190935</v>
      </c>
      <c r="O89" s="4">
        <f t="shared" si="25"/>
        <v>51953.631673292861</v>
      </c>
      <c r="P89" s="4">
        <f t="shared" si="25"/>
        <v>76057.951342608314</v>
      </c>
      <c r="Q89" s="4">
        <f t="shared" si="25"/>
        <v>2770.6376048166608</v>
      </c>
      <c r="R89" s="4">
        <f t="shared" si="25"/>
        <v>2655.5664900360844</v>
      </c>
      <c r="T89" s="23">
        <f t="shared" si="24"/>
        <v>0</v>
      </c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</row>
    <row r="90" spans="1:243" x14ac:dyDescent="0.2">
      <c r="A90" s="29"/>
      <c r="B90" s="29"/>
      <c r="C90" s="2" t="s">
        <v>62</v>
      </c>
      <c r="D90" s="34">
        <v>53</v>
      </c>
      <c r="E90" s="29"/>
      <c r="F90" s="4">
        <v>21638589</v>
      </c>
      <c r="G90" s="4">
        <f t="shared" si="25"/>
        <v>11464376.786975207</v>
      </c>
      <c r="H90" s="4">
        <f t="shared" si="25"/>
        <v>2704433.5221783626</v>
      </c>
      <c r="I90" s="4">
        <f t="shared" si="25"/>
        <v>178736.06333185066</v>
      </c>
      <c r="J90" s="4">
        <f t="shared" si="25"/>
        <v>2727407.375121804</v>
      </c>
      <c r="K90" s="4">
        <f t="shared" si="25"/>
        <v>1607765.1701589634</v>
      </c>
      <c r="L90" s="4">
        <f t="shared" si="25"/>
        <v>659712.40968756669</v>
      </c>
      <c r="M90" s="4">
        <f t="shared" si="25"/>
        <v>7916.7238822521585</v>
      </c>
      <c r="N90" s="4">
        <f t="shared" si="25"/>
        <v>224673.40025069934</v>
      </c>
      <c r="O90" s="4">
        <f t="shared" si="25"/>
        <v>52003.757670632644</v>
      </c>
      <c r="P90" s="4">
        <f t="shared" si="25"/>
        <v>2001012.0200430993</v>
      </c>
      <c r="Q90" s="4">
        <f t="shared" si="25"/>
        <v>5165.6685577234648</v>
      </c>
      <c r="R90" s="4">
        <f t="shared" si="25"/>
        <v>5386.1021418374212</v>
      </c>
      <c r="T90" s="23">
        <f t="shared" si="24"/>
        <v>0</v>
      </c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</row>
    <row r="91" spans="1:243" x14ac:dyDescent="0.2">
      <c r="A91" s="29"/>
      <c r="B91" s="29"/>
      <c r="C91" s="2" t="s">
        <v>63</v>
      </c>
      <c r="D91" s="34">
        <v>54</v>
      </c>
      <c r="E91" s="29"/>
      <c r="F91" s="4">
        <v>7669785</v>
      </c>
      <c r="G91" s="4">
        <f t="shared" si="25"/>
        <v>3318251.2865147586</v>
      </c>
      <c r="H91" s="4">
        <f t="shared" si="25"/>
        <v>948369.47569728561</v>
      </c>
      <c r="I91" s="4">
        <f t="shared" si="25"/>
        <v>120423.30412080965</v>
      </c>
      <c r="J91" s="4">
        <f t="shared" si="25"/>
        <v>1349756.762075345</v>
      </c>
      <c r="K91" s="4">
        <f t="shared" si="25"/>
        <v>976227.53544038197</v>
      </c>
      <c r="L91" s="4">
        <f t="shared" si="25"/>
        <v>347597.7529264068</v>
      </c>
      <c r="M91" s="4">
        <f t="shared" si="25"/>
        <v>221259.77650314098</v>
      </c>
      <c r="N91" s="4">
        <f t="shared" si="25"/>
        <v>124817.02694474319</v>
      </c>
      <c r="O91" s="4">
        <f t="shared" si="25"/>
        <v>30732.465732943114</v>
      </c>
      <c r="P91" s="4">
        <f t="shared" si="25"/>
        <v>228651.2662906787</v>
      </c>
      <c r="Q91" s="4">
        <f t="shared" si="25"/>
        <v>1867.1970660134921</v>
      </c>
      <c r="R91" s="4">
        <f t="shared" si="25"/>
        <v>1831.1506874922623</v>
      </c>
      <c r="T91" s="23">
        <f t="shared" si="24"/>
        <v>0</v>
      </c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</row>
    <row r="92" spans="1:243" x14ac:dyDescent="0.2">
      <c r="A92" s="21"/>
      <c r="B92" s="21"/>
      <c r="C92" s="16" t="s">
        <v>64</v>
      </c>
      <c r="D92" s="17"/>
      <c r="E92" s="16"/>
      <c r="F92" s="18">
        <f t="shared" ref="F92:R92" si="26">SUM(F88:F91)</f>
        <v>144812074</v>
      </c>
      <c r="G92" s="18">
        <f t="shared" si="26"/>
        <v>60619895.326141357</v>
      </c>
      <c r="H92" s="18">
        <f t="shared" si="26"/>
        <v>17878178.409953002</v>
      </c>
      <c r="I92" s="18">
        <f t="shared" si="26"/>
        <v>2429257.3457130417</v>
      </c>
      <c r="J92" s="18">
        <f t="shared" si="26"/>
        <v>26528619.128308643</v>
      </c>
      <c r="K92" s="18">
        <f t="shared" si="26"/>
        <v>19539654.776411038</v>
      </c>
      <c r="L92" s="18">
        <f t="shared" si="26"/>
        <v>6873037.578886969</v>
      </c>
      <c r="M92" s="18">
        <f t="shared" si="26"/>
        <v>4773035.1187706282</v>
      </c>
      <c r="N92" s="18">
        <f t="shared" si="26"/>
        <v>2479808.1975803589</v>
      </c>
      <c r="O92" s="18">
        <f t="shared" si="26"/>
        <v>613781.88498956838</v>
      </c>
      <c r="P92" s="18">
        <f t="shared" si="26"/>
        <v>3007092.0009153141</v>
      </c>
      <c r="Q92" s="18">
        <f t="shared" si="26"/>
        <v>35353.024051107182</v>
      </c>
      <c r="R92" s="18">
        <f t="shared" si="26"/>
        <v>34361.208278968479</v>
      </c>
      <c r="S92" s="21"/>
      <c r="T92" s="23">
        <f t="shared" si="24"/>
        <v>0</v>
      </c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</row>
    <row r="93" spans="1:243" x14ac:dyDescent="0.2">
      <c r="A93" s="21"/>
      <c r="B93" s="21"/>
      <c r="C93" s="21"/>
      <c r="D93" s="20"/>
      <c r="E93" s="21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1"/>
      <c r="T93" s="23">
        <f t="shared" si="24"/>
        <v>0</v>
      </c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</row>
    <row r="94" spans="1:243" x14ac:dyDescent="0.2">
      <c r="A94" s="21"/>
      <c r="B94" s="21"/>
      <c r="C94" s="35" t="s">
        <v>65</v>
      </c>
      <c r="D94" s="36"/>
      <c r="E94" s="35"/>
      <c r="F94" s="37">
        <f>SUM(F82,F81,F80,F79,F78,F75,F43,F39,F21)</f>
        <v>3934849118</v>
      </c>
      <c r="G94" s="37">
        <f t="shared" ref="G94:R94" si="27">SUM(G82,G81,G80,G79,G78,G75,G43,G39,G21)</f>
        <v>1702431751.4265389</v>
      </c>
      <c r="H94" s="37">
        <f t="shared" si="27"/>
        <v>486545216.18614978</v>
      </c>
      <c r="I94" s="37">
        <f t="shared" si="27"/>
        <v>61776404.923397332</v>
      </c>
      <c r="J94" s="37">
        <f t="shared" si="27"/>
        <v>692437794.79833066</v>
      </c>
      <c r="K94" s="37">
        <f t="shared" si="27"/>
        <v>500803247.5152567</v>
      </c>
      <c r="L94" s="37">
        <f t="shared" si="27"/>
        <v>178319649.38493884</v>
      </c>
      <c r="M94" s="37">
        <f t="shared" si="27"/>
        <v>113495599.51542567</v>
      </c>
      <c r="N94" s="37">
        <f t="shared" si="27"/>
        <v>64031499.644306034</v>
      </c>
      <c r="O94" s="37">
        <f t="shared" si="27"/>
        <v>15765748.668098647</v>
      </c>
      <c r="P94" s="37">
        <f t="shared" si="27"/>
        <v>117344829.86264308</v>
      </c>
      <c r="Q94" s="37">
        <f t="shared" si="27"/>
        <v>957929.85196005064</v>
      </c>
      <c r="R94" s="37">
        <f t="shared" si="27"/>
        <v>939446.22295432363</v>
      </c>
      <c r="S94" s="21"/>
      <c r="T94" s="23">
        <f t="shared" si="24"/>
        <v>0</v>
      </c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</row>
    <row r="95" spans="1:243" x14ac:dyDescent="0.2">
      <c r="A95" s="21"/>
      <c r="B95" s="21"/>
      <c r="C95" s="19" t="s">
        <v>66</v>
      </c>
      <c r="D95" s="12"/>
      <c r="E95" s="19"/>
      <c r="F95" s="38">
        <f>F94+F92</f>
        <v>4079661192</v>
      </c>
      <c r="G95" s="38">
        <f t="shared" ref="G95:R95" si="28">G94+G92</f>
        <v>1763051646.7526803</v>
      </c>
      <c r="H95" s="38">
        <f t="shared" si="28"/>
        <v>504423394.59610277</v>
      </c>
      <c r="I95" s="38">
        <f t="shared" si="28"/>
        <v>64205662.269110374</v>
      </c>
      <c r="J95" s="38">
        <f t="shared" si="28"/>
        <v>718966413.92663932</v>
      </c>
      <c r="K95" s="38">
        <f t="shared" si="28"/>
        <v>520342902.29166776</v>
      </c>
      <c r="L95" s="38">
        <f t="shared" si="28"/>
        <v>185192686.96382579</v>
      </c>
      <c r="M95" s="38">
        <f t="shared" si="28"/>
        <v>118268634.6341963</v>
      </c>
      <c r="N95" s="38">
        <f t="shared" si="28"/>
        <v>66511307.841886394</v>
      </c>
      <c r="O95" s="38">
        <f t="shared" si="28"/>
        <v>16379530.553088216</v>
      </c>
      <c r="P95" s="38">
        <f t="shared" si="28"/>
        <v>120351921.8635584</v>
      </c>
      <c r="Q95" s="38">
        <f t="shared" si="28"/>
        <v>993282.87601115787</v>
      </c>
      <c r="R95" s="38">
        <f t="shared" si="28"/>
        <v>973807.4312332921</v>
      </c>
      <c r="S95" s="21"/>
      <c r="T95" s="23">
        <f t="shared" si="24"/>
        <v>0</v>
      </c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</row>
    <row r="96" spans="1:243" x14ac:dyDescent="0.2">
      <c r="A96" s="21"/>
      <c r="B96" s="21"/>
      <c r="C96" s="21"/>
      <c r="D96" s="20"/>
      <c r="E96" s="21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1"/>
      <c r="T96" s="23">
        <f t="shared" si="24"/>
        <v>0</v>
      </c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</row>
    <row r="97" spans="1:243" x14ac:dyDescent="0.2">
      <c r="A97" s="21"/>
      <c r="B97" s="21"/>
      <c r="C97" s="21"/>
      <c r="D97" s="20"/>
      <c r="E97" s="21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1"/>
      <c r="T97" s="23">
        <f t="shared" si="24"/>
        <v>0</v>
      </c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</row>
    <row r="98" spans="1:243" x14ac:dyDescent="0.2">
      <c r="A98" s="21"/>
      <c r="B98" s="19" t="s">
        <v>6</v>
      </c>
      <c r="C98" s="21"/>
      <c r="D98" s="20"/>
      <c r="E98" s="21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1"/>
      <c r="T98" s="23">
        <f t="shared" si="24"/>
        <v>0</v>
      </c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</row>
    <row r="99" spans="1:243" x14ac:dyDescent="0.2">
      <c r="A99" s="21"/>
      <c r="B99" s="21"/>
      <c r="C99" s="21"/>
      <c r="D99" s="20"/>
      <c r="E99" s="21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1"/>
      <c r="T99" s="23">
        <f t="shared" si="24"/>
        <v>0</v>
      </c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</row>
    <row r="100" spans="1:243" x14ac:dyDescent="0.2">
      <c r="B100" s="2" t="s">
        <v>7</v>
      </c>
      <c r="C100" s="19"/>
      <c r="D100" s="20">
        <v>51</v>
      </c>
      <c r="E100" s="21"/>
      <c r="F100" s="22">
        <v>1236518343</v>
      </c>
      <c r="G100" s="4">
        <f t="shared" ref="G100:R103" si="29">INDEX(ALLOC,($D100)+1,(G$1)+1)*$F100</f>
        <v>490708278.18413323</v>
      </c>
      <c r="H100" s="4">
        <f t="shared" si="29"/>
        <v>152288953.80056944</v>
      </c>
      <c r="I100" s="4">
        <f t="shared" si="29"/>
        <v>22803643.714497257</v>
      </c>
      <c r="J100" s="4">
        <f t="shared" si="29"/>
        <v>240352784.57355273</v>
      </c>
      <c r="K100" s="4">
        <f t="shared" si="29"/>
        <v>181517883.56795514</v>
      </c>
      <c r="L100" s="4">
        <f t="shared" si="29"/>
        <v>62795213.878512599</v>
      </c>
      <c r="M100" s="4">
        <f t="shared" si="29"/>
        <v>48644022.049786977</v>
      </c>
      <c r="N100" s="4">
        <f t="shared" si="29"/>
        <v>22805996.686684594</v>
      </c>
      <c r="O100" s="4">
        <f t="shared" si="29"/>
        <v>5685079.3656103685</v>
      </c>
      <c r="P100" s="4">
        <f t="shared" si="29"/>
        <v>8322719.2371757887</v>
      </c>
      <c r="Q100" s="4">
        <f t="shared" si="29"/>
        <v>303179.85806609935</v>
      </c>
      <c r="R100" s="4">
        <f t="shared" si="29"/>
        <v>290588.08345579566</v>
      </c>
      <c r="T100" s="23">
        <f t="shared" si="24"/>
        <v>0</v>
      </c>
    </row>
    <row r="101" spans="1:243" x14ac:dyDescent="0.2">
      <c r="B101" s="2" t="s">
        <v>8</v>
      </c>
      <c r="C101" s="19"/>
      <c r="D101" s="20">
        <v>52</v>
      </c>
      <c r="E101" s="21"/>
      <c r="F101" s="22">
        <v>139855579</v>
      </c>
      <c r="G101" s="4">
        <f t="shared" si="29"/>
        <v>55501231.141489841</v>
      </c>
      <c r="H101" s="4">
        <f t="shared" si="29"/>
        <v>17224540.120779175</v>
      </c>
      <c r="I101" s="4">
        <f t="shared" si="29"/>
        <v>2579190.8490925832</v>
      </c>
      <c r="J101" s="4">
        <f t="shared" si="29"/>
        <v>27184940.717694215</v>
      </c>
      <c r="K101" s="4">
        <f t="shared" si="29"/>
        <v>20530458.645408832</v>
      </c>
      <c r="L101" s="4">
        <f t="shared" si="29"/>
        <v>7102410.6072708815</v>
      </c>
      <c r="M101" s="4">
        <f t="shared" si="29"/>
        <v>5501849.5335509339</v>
      </c>
      <c r="N101" s="4">
        <f t="shared" si="29"/>
        <v>2579456.980435878</v>
      </c>
      <c r="O101" s="4">
        <f t="shared" si="29"/>
        <v>643007.09394198656</v>
      </c>
      <c r="P101" s="4">
        <f t="shared" si="29"/>
        <v>941335.58499880508</v>
      </c>
      <c r="Q101" s="4">
        <f t="shared" si="29"/>
        <v>34290.954785271737</v>
      </c>
      <c r="R101" s="4">
        <f t="shared" si="29"/>
        <v>32866.770551587862</v>
      </c>
      <c r="T101" s="23">
        <f t="shared" si="24"/>
        <v>0</v>
      </c>
    </row>
    <row r="102" spans="1:243" x14ac:dyDescent="0.2">
      <c r="B102" s="2" t="s">
        <v>9</v>
      </c>
      <c r="C102" s="21"/>
      <c r="D102" s="20">
        <v>53</v>
      </c>
      <c r="E102" s="21"/>
      <c r="F102" s="22">
        <v>416199198</v>
      </c>
      <c r="G102" s="4">
        <f t="shared" si="29"/>
        <v>220507188.5375196</v>
      </c>
      <c r="H102" s="4">
        <f t="shared" si="29"/>
        <v>52017396.465867057</v>
      </c>
      <c r="I102" s="4">
        <f t="shared" si="29"/>
        <v>3437830.7297390536</v>
      </c>
      <c r="J102" s="4">
        <f t="shared" si="29"/>
        <v>52459278.289586253</v>
      </c>
      <c r="K102" s="4">
        <f t="shared" si="29"/>
        <v>30923946.769010406</v>
      </c>
      <c r="L102" s="4">
        <f t="shared" si="29"/>
        <v>12688987.060228959</v>
      </c>
      <c r="M102" s="4">
        <f t="shared" si="29"/>
        <v>152271.21003965623</v>
      </c>
      <c r="N102" s="4">
        <f t="shared" si="29"/>
        <v>4321394.939211335</v>
      </c>
      <c r="O102" s="4">
        <f t="shared" si="29"/>
        <v>1000246.4687278663</v>
      </c>
      <c r="P102" s="4">
        <f t="shared" si="29"/>
        <v>38487703.515709728</v>
      </c>
      <c r="Q102" s="4">
        <f t="shared" si="29"/>
        <v>99357.084274687353</v>
      </c>
      <c r="R102" s="4">
        <f t="shared" si="29"/>
        <v>103596.93008535892</v>
      </c>
      <c r="T102" s="23">
        <f t="shared" si="24"/>
        <v>0</v>
      </c>
    </row>
    <row r="103" spans="1:243" x14ac:dyDescent="0.2">
      <c r="B103" s="2" t="s">
        <v>10</v>
      </c>
      <c r="C103" s="21"/>
      <c r="D103" s="20">
        <v>54</v>
      </c>
      <c r="E103" s="21"/>
      <c r="F103" s="22">
        <v>81570485</v>
      </c>
      <c r="G103" s="4">
        <f t="shared" si="29"/>
        <v>35290606.815299623</v>
      </c>
      <c r="H103" s="4">
        <f t="shared" si="29"/>
        <v>10086196.430776522</v>
      </c>
      <c r="I103" s="4">
        <f t="shared" si="29"/>
        <v>1280738.2895918128</v>
      </c>
      <c r="J103" s="4">
        <f t="shared" si="29"/>
        <v>14355071.715115286</v>
      </c>
      <c r="K103" s="4">
        <f t="shared" si="29"/>
        <v>10382475.328347098</v>
      </c>
      <c r="L103" s="4">
        <f t="shared" si="29"/>
        <v>3696807.3148226677</v>
      </c>
      <c r="M103" s="4">
        <f t="shared" si="29"/>
        <v>2353164.6950146337</v>
      </c>
      <c r="N103" s="4">
        <f t="shared" si="29"/>
        <v>1327466.8617361204</v>
      </c>
      <c r="O103" s="4">
        <f t="shared" si="29"/>
        <v>326849.07531072258</v>
      </c>
      <c r="P103" s="4">
        <f t="shared" si="29"/>
        <v>2431775.4261944517</v>
      </c>
      <c r="Q103" s="4">
        <f t="shared" si="29"/>
        <v>19858.205968654605</v>
      </c>
      <c r="R103" s="4">
        <f t="shared" si="29"/>
        <v>19474.841822401446</v>
      </c>
      <c r="T103" s="23">
        <f t="shared" si="24"/>
        <v>0</v>
      </c>
    </row>
    <row r="104" spans="1:243" x14ac:dyDescent="0.2">
      <c r="B104" s="2" t="s">
        <v>11</v>
      </c>
      <c r="C104" s="21"/>
      <c r="D104" s="20"/>
      <c r="E104" s="21"/>
      <c r="F104" s="22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T104" s="23">
        <f t="shared" si="24"/>
        <v>0</v>
      </c>
    </row>
    <row r="105" spans="1:243" x14ac:dyDescent="0.2">
      <c r="A105" s="21"/>
      <c r="B105" s="16"/>
      <c r="C105" s="39" t="s">
        <v>67</v>
      </c>
      <c r="D105" s="9"/>
      <c r="E105" s="39"/>
      <c r="F105" s="40">
        <f t="shared" ref="F105:R105" si="30">SUM(F100:F104)</f>
        <v>1874143605</v>
      </c>
      <c r="G105" s="40">
        <f t="shared" si="30"/>
        <v>802007304.67844224</v>
      </c>
      <c r="H105" s="40">
        <f t="shared" si="30"/>
        <v>231617086.81799221</v>
      </c>
      <c r="I105" s="40">
        <f t="shared" si="30"/>
        <v>30101403.582920708</v>
      </c>
      <c r="J105" s="40">
        <f t="shared" si="30"/>
        <v>334352075.29594851</v>
      </c>
      <c r="K105" s="40">
        <f t="shared" si="30"/>
        <v>243354764.31072146</v>
      </c>
      <c r="L105" s="40">
        <f t="shared" si="30"/>
        <v>86283418.86083512</v>
      </c>
      <c r="M105" s="40">
        <f t="shared" si="30"/>
        <v>56651307.488392197</v>
      </c>
      <c r="N105" s="40">
        <f t="shared" si="30"/>
        <v>31034315.468067925</v>
      </c>
      <c r="O105" s="40">
        <f t="shared" si="30"/>
        <v>7655182.0035909442</v>
      </c>
      <c r="P105" s="40">
        <f t="shared" si="30"/>
        <v>50183533.764078774</v>
      </c>
      <c r="Q105" s="40">
        <f t="shared" si="30"/>
        <v>456686.10309471301</v>
      </c>
      <c r="R105" s="40">
        <f t="shared" si="30"/>
        <v>446526.62591514387</v>
      </c>
      <c r="T105" s="23">
        <f t="shared" si="24"/>
        <v>0</v>
      </c>
    </row>
    <row r="106" spans="1:243" x14ac:dyDescent="0.2">
      <c r="A106" s="21"/>
      <c r="B106" s="21"/>
      <c r="C106" s="21"/>
      <c r="D106" s="20"/>
      <c r="E106" s="21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4"/>
      <c r="Q106" s="4"/>
      <c r="R106" s="4"/>
      <c r="T106" s="23">
        <f t="shared" si="24"/>
        <v>0</v>
      </c>
    </row>
    <row r="107" spans="1:243" x14ac:dyDescent="0.2">
      <c r="A107" s="21"/>
      <c r="B107" s="19" t="s">
        <v>12</v>
      </c>
      <c r="C107" s="21"/>
      <c r="D107" s="20"/>
      <c r="E107" s="21"/>
      <c r="F107" s="22">
        <f t="shared" ref="F107:R107" si="31">F95-F105</f>
        <v>2205517587</v>
      </c>
      <c r="G107" s="22">
        <f t="shared" si="31"/>
        <v>961044342.07423806</v>
      </c>
      <c r="H107" s="22">
        <f t="shared" si="31"/>
        <v>272806307.77811056</v>
      </c>
      <c r="I107" s="22">
        <f t="shared" si="31"/>
        <v>34104258.686189666</v>
      </c>
      <c r="J107" s="22">
        <f t="shared" si="31"/>
        <v>384614338.63069081</v>
      </c>
      <c r="K107" s="22">
        <f t="shared" si="31"/>
        <v>276988137.9809463</v>
      </c>
      <c r="L107" s="22">
        <f t="shared" si="31"/>
        <v>98909268.102990672</v>
      </c>
      <c r="M107" s="22">
        <f t="shared" si="31"/>
        <v>61617327.1458041</v>
      </c>
      <c r="N107" s="22">
        <f t="shared" si="31"/>
        <v>35476992.373818472</v>
      </c>
      <c r="O107" s="22">
        <f t="shared" si="31"/>
        <v>8724348.5494972728</v>
      </c>
      <c r="P107" s="22">
        <f t="shared" si="31"/>
        <v>70168388.099479616</v>
      </c>
      <c r="Q107" s="22">
        <f t="shared" si="31"/>
        <v>536596.77291644481</v>
      </c>
      <c r="R107" s="22">
        <f t="shared" si="31"/>
        <v>527280.80531814822</v>
      </c>
      <c r="T107" s="23">
        <f t="shared" si="24"/>
        <v>0</v>
      </c>
    </row>
    <row r="108" spans="1:243" x14ac:dyDescent="0.2">
      <c r="A108" s="21"/>
      <c r="B108" s="21"/>
      <c r="C108" s="21"/>
      <c r="D108" s="20"/>
      <c r="E108" s="21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4"/>
      <c r="Q108" s="4"/>
      <c r="R108" s="4"/>
      <c r="T108" s="23">
        <f t="shared" si="24"/>
        <v>0</v>
      </c>
    </row>
    <row r="109" spans="1:243" x14ac:dyDescent="0.2">
      <c r="A109" s="21"/>
      <c r="B109" s="21"/>
      <c r="C109" s="21"/>
      <c r="D109" s="20"/>
      <c r="E109" s="21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4"/>
      <c r="Q109" s="4"/>
      <c r="R109" s="4"/>
      <c r="T109" s="23">
        <f t="shared" si="24"/>
        <v>0</v>
      </c>
    </row>
    <row r="110" spans="1:243" x14ac:dyDescent="0.2">
      <c r="A110" s="21"/>
      <c r="B110" s="19" t="s">
        <v>13</v>
      </c>
      <c r="C110" s="21"/>
      <c r="D110" s="20"/>
      <c r="E110" s="21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4"/>
      <c r="Q110" s="4"/>
      <c r="R110" s="4"/>
      <c r="T110" s="23">
        <f t="shared" si="24"/>
        <v>0</v>
      </c>
    </row>
    <row r="111" spans="1:243" x14ac:dyDescent="0.2">
      <c r="A111" s="21"/>
      <c r="B111" s="21"/>
      <c r="C111" s="21"/>
      <c r="D111" s="20"/>
      <c r="E111" s="21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4"/>
      <c r="Q111" s="4"/>
      <c r="R111" s="4"/>
      <c r="T111" s="23">
        <f t="shared" si="24"/>
        <v>0</v>
      </c>
    </row>
    <row r="112" spans="1:243" x14ac:dyDescent="0.2">
      <c r="A112" s="21"/>
      <c r="B112" s="21"/>
      <c r="C112" s="19" t="s">
        <v>68</v>
      </c>
      <c r="D112" s="20"/>
      <c r="E112" s="21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4"/>
      <c r="Q112" s="4"/>
      <c r="R112" s="4"/>
      <c r="T112" s="23">
        <f t="shared" ref="T112:T143" si="32">SUM(G112:R112)-F112</f>
        <v>0</v>
      </c>
    </row>
    <row r="113" spans="1:20" x14ac:dyDescent="0.2">
      <c r="A113" s="21"/>
      <c r="B113" s="21"/>
      <c r="C113" s="2" t="s">
        <v>69</v>
      </c>
      <c r="D113" s="20">
        <v>67</v>
      </c>
      <c r="E113" s="21"/>
      <c r="F113" s="22">
        <v>82477382</v>
      </c>
      <c r="G113" s="4">
        <f t="shared" ref="G113:R115" si="33">INDEX(ALLOC,($D113)+1,(G$1)+1)*$F113</f>
        <v>33565651.610445186</v>
      </c>
      <c r="H113" s="4">
        <f t="shared" si="33"/>
        <v>10507770.599241363</v>
      </c>
      <c r="I113" s="4">
        <f t="shared" si="33"/>
        <v>1476545.0526427212</v>
      </c>
      <c r="J113" s="4">
        <f t="shared" si="33"/>
        <v>15352946.645337945</v>
      </c>
      <c r="K113" s="4">
        <f t="shared" si="33"/>
        <v>11894788.594579576</v>
      </c>
      <c r="L113" s="4">
        <f t="shared" si="33"/>
        <v>3956546.8134880397</v>
      </c>
      <c r="M113" s="4">
        <f t="shared" si="33"/>
        <v>3059093.5660064062</v>
      </c>
      <c r="N113" s="4">
        <f t="shared" si="33"/>
        <v>1394841.314525198</v>
      </c>
      <c r="O113" s="4">
        <f t="shared" si="33"/>
        <v>367800.28290025162</v>
      </c>
      <c r="P113" s="4">
        <f t="shared" si="33"/>
        <v>854465.2944620169</v>
      </c>
      <c r="Q113" s="4">
        <f t="shared" si="33"/>
        <v>23969.606276337588</v>
      </c>
      <c r="R113" s="4">
        <f t="shared" si="33"/>
        <v>22962.620094964288</v>
      </c>
      <c r="T113" s="23">
        <f t="shared" si="32"/>
        <v>0</v>
      </c>
    </row>
    <row r="114" spans="1:20" x14ac:dyDescent="0.2">
      <c r="A114" s="21"/>
      <c r="B114" s="21"/>
      <c r="C114" s="2" t="s">
        <v>70</v>
      </c>
      <c r="D114" s="20">
        <v>57</v>
      </c>
      <c r="E114" s="21"/>
      <c r="F114" s="22">
        <v>90578486</v>
      </c>
      <c r="G114" s="4">
        <f t="shared" si="33"/>
        <v>39189225.797029458</v>
      </c>
      <c r="H114" s="4">
        <f t="shared" si="33"/>
        <v>11200055.639003573</v>
      </c>
      <c r="I114" s="4">
        <f t="shared" si="33"/>
        <v>1422065.5127250233</v>
      </c>
      <c r="J114" s="4">
        <f t="shared" si="33"/>
        <v>15939611.716011791</v>
      </c>
      <c r="K114" s="4">
        <f t="shared" si="33"/>
        <v>11528269.212739661</v>
      </c>
      <c r="L114" s="4">
        <f t="shared" si="33"/>
        <v>4104839.4438941712</v>
      </c>
      <c r="M114" s="4">
        <f t="shared" si="33"/>
        <v>2612618.4927250338</v>
      </c>
      <c r="N114" s="4">
        <f t="shared" si="33"/>
        <v>1473976.7955927958</v>
      </c>
      <c r="O114" s="4">
        <f t="shared" si="33"/>
        <v>362920.55989652104</v>
      </c>
      <c r="P114" s="4">
        <f t="shared" si="33"/>
        <v>2701226.072497603</v>
      </c>
      <c r="Q114" s="4">
        <f t="shared" si="33"/>
        <v>22051.121423646291</v>
      </c>
      <c r="R114" s="4">
        <f t="shared" si="33"/>
        <v>21625.636460711954</v>
      </c>
      <c r="T114" s="23">
        <f t="shared" si="32"/>
        <v>0</v>
      </c>
    </row>
    <row r="115" spans="1:20" x14ac:dyDescent="0.2">
      <c r="A115" s="21"/>
      <c r="B115" s="21"/>
      <c r="C115" s="2" t="s">
        <v>71</v>
      </c>
      <c r="D115" s="20">
        <v>57</v>
      </c>
      <c r="E115" s="21"/>
      <c r="F115" s="22">
        <v>4350165</v>
      </c>
      <c r="G115" s="4">
        <f t="shared" si="33"/>
        <v>1882120.2027966625</v>
      </c>
      <c r="H115" s="4">
        <f t="shared" si="33"/>
        <v>537899.14349910838</v>
      </c>
      <c r="I115" s="4">
        <f t="shared" si="33"/>
        <v>68296.787618678572</v>
      </c>
      <c r="J115" s="4">
        <f t="shared" si="33"/>
        <v>765523.29435694509</v>
      </c>
      <c r="K115" s="4">
        <f t="shared" si="33"/>
        <v>553662.08306724881</v>
      </c>
      <c r="L115" s="4">
        <f t="shared" si="33"/>
        <v>197140.95110231679</v>
      </c>
      <c r="M115" s="4">
        <f t="shared" si="33"/>
        <v>125474.84537779972</v>
      </c>
      <c r="N115" s="4">
        <f t="shared" si="33"/>
        <v>70789.903322075115</v>
      </c>
      <c r="O115" s="4">
        <f t="shared" si="33"/>
        <v>17429.793620554105</v>
      </c>
      <c r="P115" s="4">
        <f t="shared" si="33"/>
        <v>129730.35470770106</v>
      </c>
      <c r="Q115" s="4">
        <f t="shared" si="33"/>
        <v>1059.0375359982972</v>
      </c>
      <c r="R115" s="4">
        <f t="shared" si="33"/>
        <v>1038.6029949110987</v>
      </c>
      <c r="T115" s="23">
        <f t="shared" si="32"/>
        <v>0</v>
      </c>
    </row>
    <row r="116" spans="1:20" x14ac:dyDescent="0.2">
      <c r="A116" s="21"/>
      <c r="B116" s="21"/>
      <c r="C116" s="2" t="s">
        <v>72</v>
      </c>
      <c r="D116" s="20"/>
      <c r="E116" s="21"/>
      <c r="F116" s="22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T116" s="23">
        <f t="shared" si="32"/>
        <v>0</v>
      </c>
    </row>
    <row r="117" spans="1:20" x14ac:dyDescent="0.2">
      <c r="A117" s="21"/>
      <c r="B117" s="21"/>
      <c r="C117" s="16" t="s">
        <v>26</v>
      </c>
      <c r="D117" s="17"/>
      <c r="E117" s="16"/>
      <c r="F117" s="18">
        <f t="shared" ref="F117:R117" si="34">SUM(F113:F116)</f>
        <v>177406033</v>
      </c>
      <c r="G117" s="18">
        <f t="shared" si="34"/>
        <v>74636997.610271305</v>
      </c>
      <c r="H117" s="18">
        <f t="shared" si="34"/>
        <v>22245725.381744046</v>
      </c>
      <c r="I117" s="18">
        <f t="shared" si="34"/>
        <v>2966907.3529864228</v>
      </c>
      <c r="J117" s="18">
        <f t="shared" si="34"/>
        <v>32058081.655706681</v>
      </c>
      <c r="K117" s="18">
        <f t="shared" si="34"/>
        <v>23976719.890386488</v>
      </c>
      <c r="L117" s="18">
        <f t="shared" si="34"/>
        <v>8258527.2084845267</v>
      </c>
      <c r="M117" s="18">
        <f t="shared" si="34"/>
        <v>5797186.9041092405</v>
      </c>
      <c r="N117" s="18">
        <f t="shared" si="34"/>
        <v>2939608.0134400688</v>
      </c>
      <c r="O117" s="18">
        <f t="shared" si="34"/>
        <v>748150.63641732687</v>
      </c>
      <c r="P117" s="18">
        <f t="shared" si="34"/>
        <v>3685421.7216673209</v>
      </c>
      <c r="Q117" s="18">
        <f t="shared" si="34"/>
        <v>47079.76523598218</v>
      </c>
      <c r="R117" s="18">
        <f t="shared" si="34"/>
        <v>45626.859550587338</v>
      </c>
      <c r="T117" s="23">
        <f t="shared" si="32"/>
        <v>0</v>
      </c>
    </row>
    <row r="118" spans="1:20" x14ac:dyDescent="0.2">
      <c r="A118" s="21"/>
      <c r="B118" s="21"/>
      <c r="C118" s="21"/>
      <c r="D118" s="20"/>
      <c r="E118" s="21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4"/>
      <c r="Q118" s="4"/>
      <c r="R118" s="4"/>
      <c r="T118" s="23">
        <f t="shared" si="32"/>
        <v>0</v>
      </c>
    </row>
    <row r="119" spans="1:20" x14ac:dyDescent="0.2">
      <c r="A119" s="21"/>
      <c r="B119" s="19" t="s">
        <v>14</v>
      </c>
      <c r="C119" s="19"/>
      <c r="D119" s="20"/>
      <c r="E119" s="21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4"/>
      <c r="Q119" s="4"/>
      <c r="R119" s="4"/>
      <c r="T119" s="23">
        <f t="shared" si="32"/>
        <v>0</v>
      </c>
    </row>
    <row r="120" spans="1:20" x14ac:dyDescent="0.2">
      <c r="A120" s="21"/>
      <c r="B120" s="21"/>
      <c r="C120" s="31"/>
      <c r="D120" s="20"/>
      <c r="E120" s="21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4"/>
      <c r="Q120" s="4"/>
      <c r="R120" s="4"/>
      <c r="T120" s="23">
        <f t="shared" si="32"/>
        <v>0</v>
      </c>
    </row>
    <row r="121" spans="1:20" x14ac:dyDescent="0.2">
      <c r="A121" s="21"/>
      <c r="B121" s="21"/>
      <c r="C121" s="41" t="s">
        <v>73</v>
      </c>
      <c r="D121" s="20"/>
      <c r="E121" s="21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4"/>
      <c r="Q121" s="4"/>
      <c r="R121" s="4"/>
      <c r="T121" s="23">
        <f t="shared" si="32"/>
        <v>0</v>
      </c>
    </row>
    <row r="122" spans="1:20" x14ac:dyDescent="0.2">
      <c r="A122" s="21"/>
      <c r="B122" s="21"/>
      <c r="C122" s="31" t="s">
        <v>74</v>
      </c>
      <c r="D122" s="20">
        <v>57</v>
      </c>
      <c r="E122" s="21"/>
      <c r="F122" s="22">
        <v>406612247</v>
      </c>
      <c r="G122" s="4">
        <f t="shared" ref="G122:R125" si="35">INDEX(ALLOC,($D122)+1,(G$1)+1)*$F122</f>
        <v>175922781.04008621</v>
      </c>
      <c r="H122" s="4">
        <f t="shared" si="35"/>
        <v>50277720.361767404</v>
      </c>
      <c r="I122" s="4">
        <f t="shared" si="35"/>
        <v>6383737.2321538785</v>
      </c>
      <c r="J122" s="4">
        <f t="shared" si="35"/>
        <v>71553871.370239943</v>
      </c>
      <c r="K122" s="4">
        <f t="shared" si="35"/>
        <v>51751090.745908417</v>
      </c>
      <c r="L122" s="4">
        <f t="shared" si="35"/>
        <v>18426870.039051428</v>
      </c>
      <c r="M122" s="4">
        <f t="shared" si="35"/>
        <v>11728200.843196686</v>
      </c>
      <c r="N122" s="4">
        <f t="shared" si="35"/>
        <v>6616770.0891119596</v>
      </c>
      <c r="O122" s="4">
        <f t="shared" si="35"/>
        <v>1629172.123080336</v>
      </c>
      <c r="P122" s="4">
        <f t="shared" si="35"/>
        <v>12125965.574134625</v>
      </c>
      <c r="Q122" s="4">
        <f t="shared" si="35"/>
        <v>98988.804371698789</v>
      </c>
      <c r="R122" s="4">
        <f t="shared" si="35"/>
        <v>97078.776897366275</v>
      </c>
      <c r="T122" s="23">
        <f t="shared" si="32"/>
        <v>0</v>
      </c>
    </row>
    <row r="123" spans="1:20" x14ac:dyDescent="0.2">
      <c r="A123" s="21"/>
      <c r="B123" s="21"/>
      <c r="C123" s="31" t="s">
        <v>75</v>
      </c>
      <c r="D123" s="20">
        <v>57</v>
      </c>
      <c r="E123" s="21"/>
      <c r="F123" s="22">
        <v>27127029</v>
      </c>
      <c r="G123" s="4">
        <f t="shared" si="35"/>
        <v>11736642.017659318</v>
      </c>
      <c r="H123" s="4">
        <f t="shared" si="35"/>
        <v>3354264.8761082566</v>
      </c>
      <c r="I123" s="4">
        <f t="shared" si="35"/>
        <v>425889.34864280658</v>
      </c>
      <c r="J123" s="4">
        <f t="shared" si="35"/>
        <v>4773697.6887535034</v>
      </c>
      <c r="K123" s="4">
        <f t="shared" si="35"/>
        <v>3452560.3933564969</v>
      </c>
      <c r="L123" s="4">
        <f t="shared" si="35"/>
        <v>1229343.7829691817</v>
      </c>
      <c r="M123" s="4">
        <f t="shared" si="35"/>
        <v>782443.83128779917</v>
      </c>
      <c r="N123" s="4">
        <f t="shared" si="35"/>
        <v>441436.07433858898</v>
      </c>
      <c r="O123" s="4">
        <f t="shared" si="35"/>
        <v>108689.78923989923</v>
      </c>
      <c r="P123" s="4">
        <f t="shared" si="35"/>
        <v>808980.60058321769</v>
      </c>
      <c r="Q123" s="4">
        <f t="shared" si="35"/>
        <v>6604.0120204898794</v>
      </c>
      <c r="R123" s="4">
        <f t="shared" si="35"/>
        <v>6476.5850404387475</v>
      </c>
      <c r="T123" s="23">
        <f t="shared" si="32"/>
        <v>0</v>
      </c>
    </row>
    <row r="124" spans="1:20" x14ac:dyDescent="0.2">
      <c r="A124" s="21"/>
      <c r="B124" s="21"/>
      <c r="C124" s="31" t="s">
        <v>76</v>
      </c>
      <c r="D124" s="20">
        <v>57</v>
      </c>
      <c r="E124" s="21"/>
      <c r="F124" s="22">
        <v>27021378</v>
      </c>
      <c r="G124" s="4">
        <f t="shared" si="35"/>
        <v>11690931.594825776</v>
      </c>
      <c r="H124" s="4">
        <f t="shared" si="35"/>
        <v>3341201.0998124555</v>
      </c>
      <c r="I124" s="4">
        <f t="shared" si="35"/>
        <v>424230.64744211629</v>
      </c>
      <c r="J124" s="4">
        <f t="shared" si="35"/>
        <v>4755105.6809625104</v>
      </c>
      <c r="K124" s="4">
        <f t="shared" si="35"/>
        <v>3439113.7878281693</v>
      </c>
      <c r="L124" s="4">
        <f t="shared" si="35"/>
        <v>1224555.8867342316</v>
      </c>
      <c r="M124" s="4">
        <f t="shared" si="35"/>
        <v>779396.46575361607</v>
      </c>
      <c r="N124" s="4">
        <f t="shared" si="35"/>
        <v>439716.82367203251</v>
      </c>
      <c r="O124" s="4">
        <f t="shared" si="35"/>
        <v>108266.47768141692</v>
      </c>
      <c r="P124" s="4">
        <f t="shared" si="35"/>
        <v>805829.88291958347</v>
      </c>
      <c r="Q124" s="4">
        <f t="shared" si="35"/>
        <v>6578.2915306427685</v>
      </c>
      <c r="R124" s="4">
        <f t="shared" si="35"/>
        <v>6451.3608374452169</v>
      </c>
      <c r="T124" s="23">
        <f t="shared" si="32"/>
        <v>0</v>
      </c>
    </row>
    <row r="125" spans="1:20" x14ac:dyDescent="0.2">
      <c r="A125" s="21"/>
      <c r="B125" s="21"/>
      <c r="C125" s="31" t="s">
        <v>77</v>
      </c>
      <c r="D125" s="20">
        <v>57</v>
      </c>
      <c r="E125" s="21"/>
      <c r="F125" s="22">
        <v>204351</v>
      </c>
      <c r="G125" s="4">
        <f t="shared" si="35"/>
        <v>88413.46145760006</v>
      </c>
      <c r="H125" s="4">
        <f t="shared" si="35"/>
        <v>25268.059458247284</v>
      </c>
      <c r="I125" s="4">
        <f t="shared" si="35"/>
        <v>3208.2729842809608</v>
      </c>
      <c r="J125" s="4">
        <f t="shared" si="35"/>
        <v>35960.808549821922</v>
      </c>
      <c r="K125" s="4">
        <f t="shared" si="35"/>
        <v>26008.530788343742</v>
      </c>
      <c r="L125" s="4">
        <f t="shared" si="35"/>
        <v>9260.7867744578743</v>
      </c>
      <c r="M125" s="4">
        <f t="shared" si="35"/>
        <v>5894.2385237798453</v>
      </c>
      <c r="N125" s="4">
        <f t="shared" si="35"/>
        <v>3325.3882401631595</v>
      </c>
      <c r="O125" s="4">
        <f t="shared" si="35"/>
        <v>818.77256521392917</v>
      </c>
      <c r="P125" s="4">
        <f t="shared" si="35"/>
        <v>6094.1430301778018</v>
      </c>
      <c r="Q125" s="4">
        <f t="shared" si="35"/>
        <v>49.748774935844516</v>
      </c>
      <c r="R125" s="4">
        <f t="shared" si="35"/>
        <v>48.78885297754865</v>
      </c>
      <c r="T125" s="23">
        <f t="shared" si="32"/>
        <v>0</v>
      </c>
    </row>
    <row r="126" spans="1:20" x14ac:dyDescent="0.2">
      <c r="A126" s="21"/>
      <c r="B126" s="21"/>
      <c r="C126" s="42" t="s">
        <v>26</v>
      </c>
      <c r="D126" s="17"/>
      <c r="E126" s="16"/>
      <c r="F126" s="33">
        <f t="shared" ref="F126:R126" si="36">SUM(F122:F125)</f>
        <v>460965005</v>
      </c>
      <c r="G126" s="33">
        <f t="shared" si="36"/>
        <v>199438768.1140289</v>
      </c>
      <c r="H126" s="33">
        <f t="shared" si="36"/>
        <v>56998454.397146367</v>
      </c>
      <c r="I126" s="33">
        <f t="shared" si="36"/>
        <v>7237065.5012230827</v>
      </c>
      <c r="J126" s="33">
        <f t="shared" si="36"/>
        <v>81118635.548505783</v>
      </c>
      <c r="K126" s="33">
        <f t="shared" si="36"/>
        <v>58668773.457881428</v>
      </c>
      <c r="L126" s="33">
        <f t="shared" si="36"/>
        <v>20890030.495529298</v>
      </c>
      <c r="M126" s="33">
        <f t="shared" si="36"/>
        <v>13295935.378761882</v>
      </c>
      <c r="N126" s="33">
        <f t="shared" si="36"/>
        <v>7501248.3753627446</v>
      </c>
      <c r="O126" s="33">
        <f t="shared" si="36"/>
        <v>1846947.1625668663</v>
      </c>
      <c r="P126" s="33">
        <f t="shared" si="36"/>
        <v>13746870.200667605</v>
      </c>
      <c r="Q126" s="33">
        <f t="shared" si="36"/>
        <v>112220.85669776729</v>
      </c>
      <c r="R126" s="33">
        <f t="shared" si="36"/>
        <v>110055.51162822779</v>
      </c>
      <c r="T126" s="23">
        <f t="shared" si="32"/>
        <v>0</v>
      </c>
    </row>
    <row r="127" spans="1:20" x14ac:dyDescent="0.2">
      <c r="A127" s="21"/>
      <c r="B127" s="21"/>
      <c r="C127" s="31"/>
      <c r="D127" s="20"/>
      <c r="E127" s="21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4"/>
      <c r="Q127" s="4"/>
      <c r="R127" s="4"/>
      <c r="T127" s="23">
        <f t="shared" si="32"/>
        <v>0</v>
      </c>
    </row>
    <row r="128" spans="1:20" x14ac:dyDescent="0.2">
      <c r="A128" s="21"/>
      <c r="B128" s="21"/>
      <c r="C128" s="41" t="s">
        <v>73</v>
      </c>
      <c r="D128" s="20"/>
      <c r="E128" s="21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4"/>
      <c r="Q128" s="4"/>
      <c r="R128" s="4"/>
      <c r="T128" s="23">
        <f t="shared" si="32"/>
        <v>0</v>
      </c>
    </row>
    <row r="129" spans="1:20" x14ac:dyDescent="0.2">
      <c r="A129" s="21"/>
      <c r="B129" s="21"/>
      <c r="C129" s="2" t="s">
        <v>78</v>
      </c>
      <c r="D129" s="20">
        <v>68</v>
      </c>
      <c r="E129" s="21"/>
      <c r="F129" s="22">
        <v>960947</v>
      </c>
      <c r="G129" s="4">
        <f t="shared" ref="G129:R129" si="37">INDEX(ALLOC,($D129)+1,(G$1)+1)*$F129</f>
        <v>512031.93324135017</v>
      </c>
      <c r="H129" s="4">
        <f t="shared" si="37"/>
        <v>130142.71974761176</v>
      </c>
      <c r="I129" s="4">
        <f t="shared" si="37"/>
        <v>10222.898818863199</v>
      </c>
      <c r="J129" s="4">
        <f t="shared" si="37"/>
        <v>151549.45427066763</v>
      </c>
      <c r="K129" s="4">
        <f t="shared" si="37"/>
        <v>95706.911889002877</v>
      </c>
      <c r="L129" s="4">
        <f t="shared" si="37"/>
        <v>37248.360351640404</v>
      </c>
      <c r="M129" s="4">
        <f t="shared" si="37"/>
        <v>0</v>
      </c>
      <c r="N129" s="4">
        <f t="shared" si="37"/>
        <v>13406.189584835465</v>
      </c>
      <c r="O129" s="4">
        <f t="shared" si="37"/>
        <v>3026.8550314635795</v>
      </c>
      <c r="P129" s="4">
        <f t="shared" si="37"/>
        <v>7242.4448991563022</v>
      </c>
      <c r="Q129" s="4">
        <f t="shared" si="37"/>
        <v>262.13645092998047</v>
      </c>
      <c r="R129" s="4">
        <f t="shared" si="37"/>
        <v>107.09571447865839</v>
      </c>
      <c r="T129" s="23">
        <f t="shared" si="32"/>
        <v>0</v>
      </c>
    </row>
    <row r="130" spans="1:20" x14ac:dyDescent="0.2">
      <c r="A130" s="21"/>
      <c r="B130" s="21"/>
      <c r="C130" s="21"/>
      <c r="D130" s="20"/>
      <c r="E130" s="21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4"/>
      <c r="R130" s="4"/>
      <c r="T130" s="23">
        <f t="shared" si="32"/>
        <v>0</v>
      </c>
    </row>
    <row r="131" spans="1:20" x14ac:dyDescent="0.2">
      <c r="A131" s="21"/>
      <c r="B131" s="35" t="s">
        <v>15</v>
      </c>
      <c r="C131" s="35"/>
      <c r="D131" s="36"/>
      <c r="E131" s="35"/>
      <c r="F131" s="37">
        <f t="shared" ref="F131:R131" si="38">F107+F117-F126-F129</f>
        <v>1920997668</v>
      </c>
      <c r="G131" s="37">
        <f t="shared" si="38"/>
        <v>835730539.6372391</v>
      </c>
      <c r="H131" s="37">
        <f t="shared" si="38"/>
        <v>237923436.04296061</v>
      </c>
      <c r="I131" s="37">
        <f t="shared" si="38"/>
        <v>29823877.639134146</v>
      </c>
      <c r="J131" s="37">
        <f t="shared" si="38"/>
        <v>335402235.28362107</v>
      </c>
      <c r="K131" s="37">
        <f t="shared" si="38"/>
        <v>242200377.50156233</v>
      </c>
      <c r="L131" s="37">
        <f t="shared" si="38"/>
        <v>86240516.455594271</v>
      </c>
      <c r="M131" s="37">
        <f t="shared" si="38"/>
        <v>54118578.671151467</v>
      </c>
      <c r="N131" s="37">
        <f t="shared" si="38"/>
        <v>30901945.822310962</v>
      </c>
      <c r="O131" s="37">
        <f t="shared" si="38"/>
        <v>7622525.1683162702</v>
      </c>
      <c r="P131" s="37">
        <f t="shared" si="38"/>
        <v>60099697.175580174</v>
      </c>
      <c r="Q131" s="37">
        <f t="shared" si="38"/>
        <v>471193.5450037297</v>
      </c>
      <c r="R131" s="37">
        <f t="shared" si="38"/>
        <v>462745.05752602918</v>
      </c>
      <c r="T131" s="23">
        <f t="shared" si="32"/>
        <v>0</v>
      </c>
    </row>
    <row r="132" spans="1:20" x14ac:dyDescent="0.2">
      <c r="A132" s="21"/>
      <c r="B132" s="21"/>
      <c r="C132" s="21"/>
      <c r="D132" s="20"/>
      <c r="E132" s="21"/>
      <c r="F132" s="22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T132" s="23">
        <f t="shared" si="32"/>
        <v>0</v>
      </c>
    </row>
    <row r="133" spans="1:20" x14ac:dyDescent="0.2">
      <c r="A133" s="21"/>
      <c r="B133" s="21"/>
      <c r="C133" s="21"/>
      <c r="D133" s="20"/>
      <c r="E133" s="21"/>
      <c r="F133" s="22"/>
      <c r="G133" s="43"/>
      <c r="H133" s="21"/>
      <c r="I133" s="21"/>
      <c r="J133" s="21"/>
      <c r="K133" s="21"/>
      <c r="L133" s="21"/>
      <c r="M133" s="21"/>
      <c r="N133" s="21"/>
      <c r="O133" s="21"/>
      <c r="T133" s="23">
        <f t="shared" si="32"/>
        <v>0</v>
      </c>
    </row>
    <row r="134" spans="1:20" x14ac:dyDescent="0.2">
      <c r="A134" s="21"/>
      <c r="B134" s="21"/>
      <c r="C134" s="21"/>
      <c r="D134" s="20"/>
      <c r="E134" s="21"/>
      <c r="F134" s="22"/>
      <c r="G134" s="21"/>
      <c r="H134" s="21"/>
      <c r="I134" s="21"/>
      <c r="J134" s="21"/>
      <c r="K134" s="21"/>
      <c r="L134" s="21"/>
      <c r="M134" s="21"/>
      <c r="N134" s="21"/>
      <c r="O134" s="21"/>
      <c r="T134" s="23">
        <f t="shared" si="32"/>
        <v>0</v>
      </c>
    </row>
    <row r="135" spans="1:20" x14ac:dyDescent="0.2">
      <c r="A135" s="21"/>
      <c r="B135" s="21"/>
      <c r="C135" s="21"/>
      <c r="D135" s="20"/>
      <c r="E135" s="21"/>
      <c r="F135" s="22"/>
      <c r="G135" s="21"/>
      <c r="H135" s="21"/>
      <c r="I135" s="21"/>
      <c r="J135" s="21"/>
      <c r="K135" s="21"/>
      <c r="L135" s="21"/>
      <c r="M135" s="21"/>
      <c r="N135" s="21"/>
      <c r="O135" s="21"/>
      <c r="T135" s="23">
        <f t="shared" si="32"/>
        <v>0</v>
      </c>
    </row>
    <row r="136" spans="1:20" x14ac:dyDescent="0.2">
      <c r="A136" s="21"/>
      <c r="B136" s="21"/>
      <c r="C136" s="21"/>
      <c r="D136" s="20"/>
      <c r="E136" s="21"/>
      <c r="F136" s="22"/>
      <c r="G136" s="21"/>
      <c r="H136" s="21"/>
      <c r="I136" s="21"/>
      <c r="J136" s="21"/>
      <c r="K136" s="21"/>
      <c r="L136" s="21"/>
      <c r="M136" s="21"/>
      <c r="N136" s="21"/>
      <c r="O136" s="21"/>
      <c r="T136" s="23">
        <f t="shared" si="32"/>
        <v>0</v>
      </c>
    </row>
    <row r="137" spans="1:20" x14ac:dyDescent="0.2">
      <c r="G137" s="21"/>
      <c r="H137" s="21"/>
      <c r="I137" s="21"/>
      <c r="J137" s="21"/>
      <c r="K137" s="21"/>
      <c r="L137" s="21"/>
      <c r="M137" s="21"/>
      <c r="N137" s="21"/>
      <c r="O137" s="21"/>
      <c r="T137" s="23">
        <f t="shared" si="32"/>
        <v>0</v>
      </c>
    </row>
    <row r="138" spans="1:20" x14ac:dyDescent="0.2">
      <c r="G138" s="21"/>
      <c r="H138" s="21"/>
      <c r="I138" s="21"/>
      <c r="J138" s="21"/>
      <c r="K138" s="21"/>
      <c r="L138" s="21"/>
      <c r="M138" s="21"/>
      <c r="N138" s="21"/>
      <c r="O138" s="21"/>
      <c r="T138" s="23">
        <f t="shared" si="32"/>
        <v>0</v>
      </c>
    </row>
    <row r="139" spans="1:20" x14ac:dyDescent="0.2">
      <c r="G139" s="21"/>
      <c r="H139" s="21"/>
      <c r="I139" s="21"/>
      <c r="J139" s="21"/>
      <c r="K139" s="21"/>
      <c r="L139" s="21"/>
      <c r="M139" s="21"/>
      <c r="N139" s="21"/>
      <c r="O139" s="21"/>
      <c r="T139" s="23">
        <f t="shared" si="32"/>
        <v>0</v>
      </c>
    </row>
    <row r="140" spans="1:20" x14ac:dyDescent="0.2">
      <c r="G140" s="21"/>
      <c r="H140" s="21"/>
      <c r="I140" s="21"/>
      <c r="J140" s="21"/>
      <c r="K140" s="21"/>
      <c r="L140" s="21"/>
      <c r="M140" s="21"/>
      <c r="N140" s="21"/>
      <c r="O140" s="21"/>
      <c r="T140" s="23">
        <f t="shared" si="32"/>
        <v>0</v>
      </c>
    </row>
    <row r="141" spans="1:20" x14ac:dyDescent="0.2">
      <c r="G141" s="21"/>
      <c r="H141" s="21"/>
      <c r="I141" s="21"/>
      <c r="J141" s="21"/>
      <c r="K141" s="21"/>
      <c r="L141" s="21"/>
      <c r="M141" s="21"/>
      <c r="N141" s="21"/>
      <c r="O141" s="21"/>
      <c r="T141" s="23">
        <f t="shared" si="32"/>
        <v>0</v>
      </c>
    </row>
    <row r="142" spans="1:20" x14ac:dyDescent="0.2">
      <c r="G142" s="21"/>
      <c r="H142" s="21"/>
      <c r="I142" s="21"/>
      <c r="J142" s="21"/>
      <c r="K142" s="21"/>
      <c r="L142" s="21"/>
      <c r="M142" s="21"/>
      <c r="N142" s="21"/>
      <c r="O142" s="21"/>
      <c r="T142" s="23">
        <f t="shared" si="32"/>
        <v>0</v>
      </c>
    </row>
    <row r="143" spans="1:20" x14ac:dyDescent="0.2">
      <c r="G143" s="21"/>
      <c r="H143" s="21"/>
      <c r="I143" s="21"/>
      <c r="J143" s="21"/>
      <c r="K143" s="21"/>
      <c r="L143" s="21"/>
      <c r="M143" s="21"/>
      <c r="N143" s="21"/>
      <c r="O143" s="21"/>
      <c r="T143" s="23">
        <f t="shared" si="32"/>
        <v>0</v>
      </c>
    </row>
    <row r="144" spans="1:20" x14ac:dyDescent="0.2">
      <c r="G144" s="21"/>
      <c r="H144" s="21"/>
      <c r="I144" s="21"/>
      <c r="J144" s="21"/>
      <c r="K144" s="21"/>
      <c r="L144" s="21"/>
      <c r="M144" s="21"/>
      <c r="N144" s="21"/>
      <c r="O144" s="21"/>
      <c r="T144" s="23">
        <f t="shared" ref="T144:T175" si="39">SUM(G144:R144)-F144</f>
        <v>0</v>
      </c>
    </row>
    <row r="145" spans="7:20" x14ac:dyDescent="0.2">
      <c r="G145" s="21"/>
      <c r="H145" s="21"/>
      <c r="I145" s="21"/>
      <c r="J145" s="21"/>
      <c r="K145" s="21"/>
      <c r="L145" s="21"/>
      <c r="M145" s="21"/>
      <c r="N145" s="21"/>
      <c r="O145" s="21"/>
      <c r="T145" s="23">
        <f t="shared" si="39"/>
        <v>0</v>
      </c>
    </row>
    <row r="146" spans="7:20" x14ac:dyDescent="0.2">
      <c r="G146" s="21"/>
      <c r="H146" s="21"/>
      <c r="I146" s="21"/>
      <c r="J146" s="21"/>
      <c r="K146" s="21"/>
      <c r="L146" s="21"/>
      <c r="M146" s="21"/>
      <c r="N146" s="21"/>
      <c r="O146" s="21"/>
      <c r="T146" s="23">
        <f t="shared" si="39"/>
        <v>0</v>
      </c>
    </row>
    <row r="147" spans="7:20" x14ac:dyDescent="0.2">
      <c r="G147" s="21"/>
      <c r="H147" s="21"/>
      <c r="I147" s="21"/>
      <c r="J147" s="21"/>
      <c r="K147" s="21"/>
      <c r="L147" s="21"/>
      <c r="M147" s="21"/>
      <c r="N147" s="21"/>
      <c r="O147" s="21"/>
      <c r="T147" s="23">
        <f t="shared" si="39"/>
        <v>0</v>
      </c>
    </row>
    <row r="148" spans="7:20" x14ac:dyDescent="0.2">
      <c r="G148" s="21"/>
      <c r="H148" s="21"/>
      <c r="I148" s="21"/>
      <c r="J148" s="21"/>
      <c r="K148" s="21"/>
      <c r="L148" s="21"/>
      <c r="M148" s="21"/>
      <c r="N148" s="21"/>
      <c r="O148" s="21"/>
      <c r="T148" s="23">
        <f t="shared" si="39"/>
        <v>0</v>
      </c>
    </row>
    <row r="149" spans="7:20" x14ac:dyDescent="0.2">
      <c r="G149" s="21"/>
      <c r="H149" s="21"/>
      <c r="I149" s="21"/>
      <c r="J149" s="21"/>
      <c r="K149" s="21"/>
      <c r="L149" s="21"/>
      <c r="M149" s="21"/>
      <c r="N149" s="21"/>
      <c r="O149" s="21"/>
      <c r="T149" s="23">
        <f t="shared" si="39"/>
        <v>0</v>
      </c>
    </row>
    <row r="150" spans="7:20" x14ac:dyDescent="0.2">
      <c r="G150" s="21"/>
      <c r="H150" s="21"/>
      <c r="I150" s="21"/>
      <c r="J150" s="21"/>
      <c r="K150" s="21"/>
      <c r="L150" s="21"/>
      <c r="M150" s="21"/>
      <c r="N150" s="21"/>
      <c r="O150" s="21"/>
      <c r="T150" s="23">
        <f t="shared" si="39"/>
        <v>0</v>
      </c>
    </row>
    <row r="151" spans="7:20" x14ac:dyDescent="0.2">
      <c r="G151" s="21"/>
      <c r="H151" s="21"/>
      <c r="I151" s="21"/>
      <c r="J151" s="21"/>
      <c r="K151" s="21"/>
      <c r="L151" s="21"/>
      <c r="M151" s="21"/>
      <c r="N151" s="21"/>
      <c r="O151" s="21"/>
      <c r="T151" s="23">
        <f t="shared" si="39"/>
        <v>0</v>
      </c>
    </row>
    <row r="152" spans="7:20" x14ac:dyDescent="0.2">
      <c r="G152" s="21"/>
      <c r="H152" s="21"/>
      <c r="I152" s="21"/>
      <c r="J152" s="21"/>
      <c r="K152" s="21"/>
      <c r="L152" s="21"/>
      <c r="M152" s="21"/>
      <c r="N152" s="21"/>
      <c r="O152" s="21"/>
      <c r="T152" s="23">
        <f t="shared" si="39"/>
        <v>0</v>
      </c>
    </row>
    <row r="153" spans="7:20" x14ac:dyDescent="0.2">
      <c r="G153" s="21"/>
      <c r="H153" s="21"/>
      <c r="I153" s="21"/>
      <c r="J153" s="21"/>
      <c r="K153" s="21"/>
      <c r="L153" s="21"/>
      <c r="M153" s="21"/>
      <c r="N153" s="21"/>
      <c r="O153" s="21"/>
      <c r="T153" s="23">
        <f t="shared" si="39"/>
        <v>0</v>
      </c>
    </row>
    <row r="154" spans="7:20" x14ac:dyDescent="0.2">
      <c r="G154" s="21"/>
      <c r="H154" s="21"/>
      <c r="I154" s="21"/>
      <c r="J154" s="21"/>
      <c r="K154" s="21"/>
      <c r="L154" s="21"/>
      <c r="M154" s="21"/>
      <c r="N154" s="21"/>
      <c r="O154" s="21"/>
      <c r="T154" s="23">
        <f t="shared" si="39"/>
        <v>0</v>
      </c>
    </row>
    <row r="155" spans="7:20" x14ac:dyDescent="0.2">
      <c r="G155" s="21"/>
      <c r="H155" s="21"/>
      <c r="I155" s="21"/>
      <c r="J155" s="21"/>
      <c r="K155" s="21"/>
      <c r="L155" s="21"/>
      <c r="M155" s="21"/>
      <c r="N155" s="21"/>
      <c r="O155" s="21"/>
      <c r="T155" s="23">
        <f t="shared" si="39"/>
        <v>0</v>
      </c>
    </row>
    <row r="156" spans="7:20" x14ac:dyDescent="0.2">
      <c r="G156" s="21"/>
      <c r="H156" s="21"/>
      <c r="I156" s="21"/>
      <c r="J156" s="21"/>
      <c r="K156" s="21"/>
      <c r="L156" s="21"/>
      <c r="M156" s="21"/>
      <c r="N156" s="21"/>
      <c r="O156" s="21"/>
      <c r="T156" s="23">
        <f t="shared" si="39"/>
        <v>0</v>
      </c>
    </row>
    <row r="157" spans="7:20" x14ac:dyDescent="0.2">
      <c r="G157" s="21"/>
      <c r="H157" s="21"/>
      <c r="I157" s="21"/>
      <c r="J157" s="21"/>
      <c r="K157" s="21"/>
      <c r="L157" s="21"/>
      <c r="M157" s="21"/>
      <c r="N157" s="21"/>
      <c r="O157" s="21"/>
      <c r="T157" s="23">
        <f t="shared" si="39"/>
        <v>0</v>
      </c>
    </row>
    <row r="158" spans="7:20" x14ac:dyDescent="0.2">
      <c r="G158" s="21"/>
      <c r="H158" s="21"/>
      <c r="I158" s="21"/>
      <c r="J158" s="21"/>
      <c r="K158" s="21"/>
      <c r="L158" s="21"/>
      <c r="M158" s="21"/>
      <c r="N158" s="21"/>
      <c r="O158" s="21"/>
      <c r="T158" s="23">
        <f t="shared" si="39"/>
        <v>0</v>
      </c>
    </row>
    <row r="159" spans="7:20" x14ac:dyDescent="0.2">
      <c r="G159" s="21"/>
      <c r="H159" s="21"/>
      <c r="I159" s="21"/>
      <c r="J159" s="21"/>
      <c r="K159" s="21"/>
      <c r="L159" s="21"/>
      <c r="M159" s="21"/>
      <c r="N159" s="21"/>
      <c r="O159" s="21"/>
      <c r="T159" s="23">
        <f t="shared" si="39"/>
        <v>0</v>
      </c>
    </row>
    <row r="160" spans="7:20" x14ac:dyDescent="0.2">
      <c r="G160" s="21"/>
      <c r="H160" s="21"/>
      <c r="I160" s="21"/>
      <c r="J160" s="21"/>
      <c r="K160" s="21"/>
      <c r="L160" s="21"/>
      <c r="M160" s="21"/>
      <c r="N160" s="21"/>
      <c r="O160" s="21"/>
      <c r="T160" s="23">
        <f t="shared" si="39"/>
        <v>0</v>
      </c>
    </row>
    <row r="161" spans="7:20" x14ac:dyDescent="0.2">
      <c r="G161" s="21"/>
      <c r="H161" s="21"/>
      <c r="I161" s="21"/>
      <c r="J161" s="21"/>
      <c r="K161" s="21"/>
      <c r="L161" s="21"/>
      <c r="M161" s="21"/>
      <c r="N161" s="21"/>
      <c r="O161" s="21"/>
      <c r="T161" s="23">
        <f t="shared" si="39"/>
        <v>0</v>
      </c>
    </row>
    <row r="162" spans="7:20" x14ac:dyDescent="0.2">
      <c r="G162" s="21"/>
      <c r="H162" s="21"/>
      <c r="I162" s="21"/>
      <c r="J162" s="21"/>
      <c r="K162" s="21"/>
      <c r="L162" s="21"/>
      <c r="M162" s="21"/>
      <c r="N162" s="21"/>
      <c r="O162" s="21"/>
      <c r="T162" s="23">
        <f t="shared" si="39"/>
        <v>0</v>
      </c>
    </row>
    <row r="163" spans="7:20" x14ac:dyDescent="0.2">
      <c r="G163" s="21"/>
      <c r="H163" s="21"/>
      <c r="I163" s="21"/>
      <c r="J163" s="21"/>
      <c r="K163" s="21"/>
      <c r="L163" s="21"/>
      <c r="M163" s="21"/>
      <c r="N163" s="21"/>
      <c r="O163" s="21"/>
      <c r="T163" s="23">
        <f t="shared" si="39"/>
        <v>0</v>
      </c>
    </row>
    <row r="164" spans="7:20" x14ac:dyDescent="0.2">
      <c r="G164" s="21"/>
      <c r="H164" s="21"/>
      <c r="I164" s="21"/>
      <c r="J164" s="21"/>
      <c r="K164" s="21"/>
      <c r="L164" s="21"/>
      <c r="M164" s="21"/>
      <c r="N164" s="21"/>
      <c r="O164" s="21"/>
      <c r="T164" s="23">
        <f t="shared" si="39"/>
        <v>0</v>
      </c>
    </row>
    <row r="165" spans="7:20" x14ac:dyDescent="0.2">
      <c r="G165" s="21"/>
      <c r="H165" s="21"/>
      <c r="I165" s="21"/>
      <c r="J165" s="21"/>
      <c r="K165" s="21"/>
      <c r="L165" s="21"/>
      <c r="M165" s="21"/>
      <c r="N165" s="21"/>
      <c r="O165" s="21"/>
      <c r="T165" s="23">
        <f t="shared" si="39"/>
        <v>0</v>
      </c>
    </row>
    <row r="166" spans="7:20" x14ac:dyDescent="0.2">
      <c r="G166" s="21"/>
      <c r="H166" s="21"/>
      <c r="I166" s="21"/>
      <c r="J166" s="21"/>
      <c r="K166" s="21"/>
      <c r="L166" s="21"/>
      <c r="M166" s="21"/>
      <c r="N166" s="21"/>
      <c r="O166" s="21"/>
      <c r="T166" s="23">
        <f t="shared" si="39"/>
        <v>0</v>
      </c>
    </row>
    <row r="167" spans="7:20" x14ac:dyDescent="0.2">
      <c r="G167" s="21"/>
      <c r="H167" s="21"/>
      <c r="I167" s="21"/>
      <c r="J167" s="21"/>
      <c r="K167" s="21"/>
      <c r="L167" s="21"/>
      <c r="M167" s="21"/>
      <c r="N167" s="21"/>
      <c r="O167" s="21"/>
      <c r="T167" s="23">
        <f t="shared" si="39"/>
        <v>0</v>
      </c>
    </row>
    <row r="168" spans="7:20" x14ac:dyDescent="0.2">
      <c r="G168" s="21"/>
      <c r="H168" s="21"/>
      <c r="I168" s="21"/>
      <c r="J168" s="21"/>
      <c r="K168" s="21"/>
      <c r="L168" s="21"/>
      <c r="M168" s="21"/>
      <c r="N168" s="21"/>
      <c r="O168" s="21"/>
      <c r="T168" s="23">
        <f t="shared" si="39"/>
        <v>0</v>
      </c>
    </row>
    <row r="169" spans="7:20" x14ac:dyDescent="0.2">
      <c r="T169" s="23">
        <f t="shared" si="39"/>
        <v>0</v>
      </c>
    </row>
    <row r="170" spans="7:20" x14ac:dyDescent="0.2">
      <c r="T170" s="23">
        <f t="shared" si="39"/>
        <v>0</v>
      </c>
    </row>
    <row r="171" spans="7:20" x14ac:dyDescent="0.2">
      <c r="T171" s="23">
        <f t="shared" si="39"/>
        <v>0</v>
      </c>
    </row>
    <row r="172" spans="7:20" x14ac:dyDescent="0.2">
      <c r="T172" s="23">
        <f t="shared" si="39"/>
        <v>0</v>
      </c>
    </row>
    <row r="173" spans="7:20" x14ac:dyDescent="0.2">
      <c r="T173" s="23">
        <f t="shared" si="39"/>
        <v>0</v>
      </c>
    </row>
    <row r="174" spans="7:20" x14ac:dyDescent="0.2">
      <c r="T174" s="23">
        <f t="shared" si="39"/>
        <v>0</v>
      </c>
    </row>
    <row r="175" spans="7:20" x14ac:dyDescent="0.2">
      <c r="T175" s="23">
        <f t="shared" si="39"/>
        <v>0</v>
      </c>
    </row>
    <row r="176" spans="7:20" x14ac:dyDescent="0.2">
      <c r="T176" s="23">
        <f t="shared" ref="T176:T208" si="40">SUM(G176:R176)-F176</f>
        <v>0</v>
      </c>
    </row>
    <row r="177" spans="20:20" x14ac:dyDescent="0.2">
      <c r="T177" s="23">
        <f t="shared" si="40"/>
        <v>0</v>
      </c>
    </row>
    <row r="178" spans="20:20" x14ac:dyDescent="0.2">
      <c r="T178" s="23">
        <f t="shared" si="40"/>
        <v>0</v>
      </c>
    </row>
    <row r="179" spans="20:20" x14ac:dyDescent="0.2">
      <c r="T179" s="23">
        <f t="shared" si="40"/>
        <v>0</v>
      </c>
    </row>
    <row r="180" spans="20:20" x14ac:dyDescent="0.2">
      <c r="T180" s="23">
        <f t="shared" si="40"/>
        <v>0</v>
      </c>
    </row>
    <row r="181" spans="20:20" x14ac:dyDescent="0.2">
      <c r="T181" s="23">
        <f t="shared" si="40"/>
        <v>0</v>
      </c>
    </row>
    <row r="182" spans="20:20" x14ac:dyDescent="0.2">
      <c r="T182" s="23">
        <f t="shared" si="40"/>
        <v>0</v>
      </c>
    </row>
    <row r="183" spans="20:20" x14ac:dyDescent="0.2">
      <c r="T183" s="23">
        <f t="shared" si="40"/>
        <v>0</v>
      </c>
    </row>
    <row r="184" spans="20:20" x14ac:dyDescent="0.2">
      <c r="T184" s="23">
        <f t="shared" si="40"/>
        <v>0</v>
      </c>
    </row>
    <row r="185" spans="20:20" x14ac:dyDescent="0.2">
      <c r="T185" s="23">
        <f t="shared" si="40"/>
        <v>0</v>
      </c>
    </row>
    <row r="186" spans="20:20" x14ac:dyDescent="0.2">
      <c r="T186" s="23">
        <f t="shared" si="40"/>
        <v>0</v>
      </c>
    </row>
    <row r="187" spans="20:20" x14ac:dyDescent="0.2">
      <c r="T187" s="23">
        <f t="shared" si="40"/>
        <v>0</v>
      </c>
    </row>
    <row r="188" spans="20:20" x14ac:dyDescent="0.2">
      <c r="T188" s="23">
        <f t="shared" si="40"/>
        <v>0</v>
      </c>
    </row>
    <row r="189" spans="20:20" x14ac:dyDescent="0.2">
      <c r="T189" s="23">
        <f t="shared" si="40"/>
        <v>0</v>
      </c>
    </row>
    <row r="190" spans="20:20" x14ac:dyDescent="0.2">
      <c r="T190" s="23">
        <f t="shared" si="40"/>
        <v>0</v>
      </c>
    </row>
    <row r="191" spans="20:20" x14ac:dyDescent="0.2">
      <c r="T191" s="23">
        <f t="shared" si="40"/>
        <v>0</v>
      </c>
    </row>
    <row r="192" spans="20:20" x14ac:dyDescent="0.2">
      <c r="T192" s="23">
        <f t="shared" si="40"/>
        <v>0</v>
      </c>
    </row>
    <row r="193" spans="20:20" x14ac:dyDescent="0.2">
      <c r="T193" s="23">
        <f t="shared" si="40"/>
        <v>0</v>
      </c>
    </row>
    <row r="194" spans="20:20" x14ac:dyDescent="0.2">
      <c r="T194" s="23">
        <f t="shared" si="40"/>
        <v>0</v>
      </c>
    </row>
    <row r="195" spans="20:20" x14ac:dyDescent="0.2">
      <c r="T195" s="23">
        <f t="shared" si="40"/>
        <v>0</v>
      </c>
    </row>
    <row r="196" spans="20:20" x14ac:dyDescent="0.2">
      <c r="T196" s="23">
        <f t="shared" si="40"/>
        <v>0</v>
      </c>
    </row>
    <row r="197" spans="20:20" x14ac:dyDescent="0.2">
      <c r="T197" s="23">
        <f t="shared" si="40"/>
        <v>0</v>
      </c>
    </row>
    <row r="198" spans="20:20" x14ac:dyDescent="0.2">
      <c r="T198" s="23">
        <f t="shared" si="40"/>
        <v>0</v>
      </c>
    </row>
    <row r="199" spans="20:20" x14ac:dyDescent="0.2">
      <c r="T199" s="23">
        <f t="shared" si="40"/>
        <v>0</v>
      </c>
    </row>
    <row r="200" spans="20:20" x14ac:dyDescent="0.2">
      <c r="T200" s="23">
        <f t="shared" si="40"/>
        <v>0</v>
      </c>
    </row>
    <row r="201" spans="20:20" x14ac:dyDescent="0.2">
      <c r="T201" s="23">
        <f t="shared" si="40"/>
        <v>0</v>
      </c>
    </row>
    <row r="202" spans="20:20" x14ac:dyDescent="0.2">
      <c r="T202" s="23">
        <f t="shared" si="40"/>
        <v>0</v>
      </c>
    </row>
    <row r="203" spans="20:20" x14ac:dyDescent="0.2">
      <c r="T203" s="23">
        <f t="shared" si="40"/>
        <v>0</v>
      </c>
    </row>
    <row r="204" spans="20:20" x14ac:dyDescent="0.2">
      <c r="T204" s="23">
        <f t="shared" si="40"/>
        <v>0</v>
      </c>
    </row>
    <row r="205" spans="20:20" x14ac:dyDescent="0.2">
      <c r="T205" s="23">
        <f t="shared" si="40"/>
        <v>0</v>
      </c>
    </row>
    <row r="206" spans="20:20" x14ac:dyDescent="0.2">
      <c r="T206" s="23">
        <f t="shared" si="40"/>
        <v>0</v>
      </c>
    </row>
    <row r="207" spans="20:20" x14ac:dyDescent="0.2">
      <c r="T207" s="23">
        <f t="shared" si="40"/>
        <v>0</v>
      </c>
    </row>
    <row r="208" spans="20:20" x14ac:dyDescent="0.2">
      <c r="T208" s="23">
        <f t="shared" si="40"/>
        <v>0</v>
      </c>
    </row>
  </sheetData>
  <printOptions horizontalCentered="1"/>
  <pageMargins left="0.5" right="0.5" top="0.5" bottom="0.5" header="0" footer="0"/>
  <pageSetup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5"/>
  <sheetViews>
    <sheetView zoomScale="87" zoomScaleNormal="87" workbookViewId="0">
      <pane ySplit="9" topLeftCell="A110" activePane="bottomLeft" state="frozen"/>
      <selection pane="bottomLeft" activeCell="G243" sqref="G243"/>
    </sheetView>
  </sheetViews>
  <sheetFormatPr defaultRowHeight="15" x14ac:dyDescent="0.2"/>
  <cols>
    <col min="1" max="1" width="9.6640625" style="45" customWidth="1"/>
    <col min="2" max="2" width="44.6640625" style="45" customWidth="1"/>
    <col min="3" max="3" width="9.6640625" style="45" customWidth="1"/>
    <col min="4" max="4" width="9.6640625" style="46" customWidth="1"/>
    <col min="5" max="5" width="2.6640625" style="45" customWidth="1"/>
    <col min="6" max="6" width="13.6640625" style="47" customWidth="1"/>
    <col min="7" max="14" width="11.6640625" style="45" customWidth="1"/>
    <col min="15" max="15" width="10.6640625" style="45" customWidth="1"/>
    <col min="16" max="16" width="11.6640625" style="45" customWidth="1"/>
    <col min="17" max="17" width="12.6640625" style="45" customWidth="1"/>
    <col min="18" max="18" width="8.6640625" style="45" customWidth="1"/>
    <col min="19" max="256" width="9.6640625" style="45" customWidth="1"/>
  </cols>
  <sheetData>
    <row r="1" spans="1:22" x14ac:dyDescent="0.2">
      <c r="G1" s="45">
        <v>6</v>
      </c>
      <c r="H1" s="45">
        <v>7</v>
      </c>
      <c r="I1" s="45">
        <v>8</v>
      </c>
      <c r="J1" s="45">
        <v>9</v>
      </c>
      <c r="K1" s="45">
        <v>10</v>
      </c>
      <c r="L1" s="45">
        <v>11</v>
      </c>
      <c r="M1" s="45">
        <v>12</v>
      </c>
      <c r="N1" s="45">
        <v>13</v>
      </c>
      <c r="O1" s="45">
        <v>14</v>
      </c>
      <c r="P1" s="45">
        <v>15</v>
      </c>
      <c r="Q1" s="45">
        <v>16</v>
      </c>
      <c r="R1" s="45">
        <v>17</v>
      </c>
      <c r="S1" s="45">
        <v>18</v>
      </c>
      <c r="T1" s="45">
        <v>19</v>
      </c>
    </row>
    <row r="2" spans="1:22" x14ac:dyDescent="0.2">
      <c r="C2" s="48"/>
      <c r="D2" s="48"/>
      <c r="E2" s="48"/>
      <c r="F2" s="49"/>
      <c r="G2" s="48"/>
      <c r="H2" s="48"/>
      <c r="I2" s="48"/>
      <c r="J2" s="48"/>
      <c r="K2" s="48"/>
      <c r="L2" s="48"/>
      <c r="M2" s="48"/>
      <c r="N2" s="48"/>
      <c r="O2" s="48"/>
    </row>
    <row r="3" spans="1:22" x14ac:dyDescent="0.2">
      <c r="C3" s="48"/>
      <c r="D3" s="48"/>
      <c r="E3" s="48"/>
      <c r="F3" s="49"/>
      <c r="G3" s="48"/>
      <c r="H3" s="48"/>
      <c r="I3" s="48"/>
      <c r="J3" s="48"/>
      <c r="K3" s="48"/>
      <c r="L3" s="48"/>
      <c r="M3" s="48"/>
      <c r="N3" s="48"/>
      <c r="O3" s="48"/>
    </row>
    <row r="4" spans="1:22" x14ac:dyDescent="0.2">
      <c r="B4" s="48"/>
      <c r="C4" s="50" t="s">
        <v>16</v>
      </c>
      <c r="D4" s="48"/>
      <c r="E4" s="48"/>
      <c r="F4" s="49"/>
      <c r="G4" s="48"/>
      <c r="H4" s="48"/>
      <c r="I4" s="48"/>
      <c r="J4" s="48"/>
      <c r="K4" s="48"/>
      <c r="L4" s="48"/>
      <c r="M4" s="48"/>
      <c r="N4" s="48"/>
      <c r="O4" s="48"/>
    </row>
    <row r="5" spans="1:22" x14ac:dyDescent="0.2">
      <c r="B5" s="48"/>
      <c r="C5" s="50" t="s">
        <v>17</v>
      </c>
      <c r="D5" s="48"/>
      <c r="E5" s="48"/>
      <c r="F5" s="49"/>
      <c r="G5" s="48"/>
      <c r="H5" s="48"/>
      <c r="I5" s="48"/>
      <c r="J5" s="48"/>
      <c r="K5" s="48"/>
      <c r="L5" s="48"/>
      <c r="M5" s="48"/>
      <c r="N5" s="48"/>
      <c r="O5" s="48"/>
    </row>
    <row r="6" spans="1:22" x14ac:dyDescent="0.2">
      <c r="B6" s="48"/>
      <c r="C6" s="50" t="s">
        <v>279</v>
      </c>
      <c r="D6" s="48"/>
      <c r="E6" s="48"/>
      <c r="F6" s="49"/>
      <c r="G6" s="48"/>
      <c r="H6" s="48"/>
      <c r="I6" s="48"/>
      <c r="J6" s="48"/>
      <c r="K6" s="48"/>
      <c r="L6" s="48"/>
      <c r="M6" s="48"/>
      <c r="N6" s="48"/>
      <c r="O6" s="48"/>
    </row>
    <row r="7" spans="1:22" x14ac:dyDescent="0.2">
      <c r="B7" s="48"/>
      <c r="C7" s="50"/>
      <c r="D7" s="48"/>
      <c r="E7" s="48"/>
      <c r="F7" s="49"/>
      <c r="G7" s="48"/>
      <c r="H7" s="48"/>
      <c r="I7" s="48"/>
      <c r="J7" s="48"/>
      <c r="K7" s="48"/>
      <c r="L7" s="48"/>
      <c r="M7" s="48"/>
      <c r="N7" s="48"/>
      <c r="O7" s="48"/>
    </row>
    <row r="8" spans="1:22" x14ac:dyDescent="0.2">
      <c r="A8" s="8"/>
      <c r="B8" s="9"/>
      <c r="C8" s="8"/>
      <c r="D8" s="8"/>
      <c r="E8" s="8"/>
      <c r="F8" s="10" t="s">
        <v>81</v>
      </c>
      <c r="G8" s="8" t="s">
        <v>83</v>
      </c>
      <c r="H8" s="8" t="s">
        <v>85</v>
      </c>
      <c r="I8" s="8" t="s">
        <v>87</v>
      </c>
      <c r="J8" s="8" t="s">
        <v>87</v>
      </c>
      <c r="K8" s="8" t="s">
        <v>90</v>
      </c>
      <c r="L8" s="8" t="s">
        <v>90</v>
      </c>
      <c r="M8" s="9" t="s">
        <v>91</v>
      </c>
      <c r="N8" s="9" t="s">
        <v>93</v>
      </c>
      <c r="O8" s="9" t="s">
        <v>93</v>
      </c>
      <c r="P8" s="8" t="s">
        <v>96</v>
      </c>
      <c r="Q8" s="8" t="s">
        <v>98</v>
      </c>
      <c r="R8" s="8" t="s">
        <v>100</v>
      </c>
    </row>
    <row r="9" spans="1:22" x14ac:dyDescent="0.2">
      <c r="A9" s="12" t="s">
        <v>0</v>
      </c>
      <c r="B9" s="13" t="s">
        <v>19</v>
      </c>
      <c r="C9" s="3"/>
      <c r="D9" s="13" t="s">
        <v>79</v>
      </c>
      <c r="E9" s="13"/>
      <c r="F9" s="14" t="s">
        <v>82</v>
      </c>
      <c r="G9" s="11" t="s">
        <v>84</v>
      </c>
      <c r="H9" s="11" t="s">
        <v>86</v>
      </c>
      <c r="I9" s="11" t="s">
        <v>88</v>
      </c>
      <c r="J9" s="11" t="s">
        <v>89</v>
      </c>
      <c r="K9" s="11" t="s">
        <v>88</v>
      </c>
      <c r="L9" s="11" t="s">
        <v>89</v>
      </c>
      <c r="M9" s="11" t="s">
        <v>92</v>
      </c>
      <c r="N9" s="11" t="s">
        <v>94</v>
      </c>
      <c r="O9" s="11" t="s">
        <v>95</v>
      </c>
      <c r="P9" s="11" t="s">
        <v>97</v>
      </c>
      <c r="Q9" s="11" t="s">
        <v>99</v>
      </c>
      <c r="R9" s="11" t="s">
        <v>101</v>
      </c>
    </row>
    <row r="10" spans="1:22" x14ac:dyDescent="0.2">
      <c r="A10" s="51"/>
      <c r="B10" s="51"/>
      <c r="C10" s="51"/>
      <c r="D10" s="52"/>
      <c r="E10" s="51"/>
      <c r="F10" s="53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4"/>
    </row>
    <row r="11" spans="1:22" x14ac:dyDescent="0.2">
      <c r="A11" s="55" t="s">
        <v>103</v>
      </c>
      <c r="B11" s="56"/>
      <c r="C11" s="56"/>
      <c r="D11" s="57"/>
      <c r="E11" s="56"/>
      <c r="F11" s="58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2" x14ac:dyDescent="0.2">
      <c r="A12" s="56"/>
      <c r="B12" s="56"/>
      <c r="C12" s="56"/>
      <c r="D12" s="57"/>
      <c r="E12" s="56"/>
      <c r="F12" s="58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22" x14ac:dyDescent="0.2">
      <c r="A13" s="56"/>
      <c r="B13" s="55" t="s">
        <v>108</v>
      </c>
      <c r="C13" s="56"/>
      <c r="D13" s="57"/>
      <c r="E13" s="56"/>
      <c r="F13" s="58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2" x14ac:dyDescent="0.2">
      <c r="A14" s="45">
        <v>500</v>
      </c>
      <c r="B14" s="45" t="s">
        <v>109</v>
      </c>
      <c r="C14" s="56"/>
      <c r="D14" s="57">
        <v>60</v>
      </c>
      <c r="E14" s="56"/>
      <c r="F14" s="58">
        <v>2338675</v>
      </c>
      <c r="G14" s="4">
        <f t="shared" ref="G14:R14" si="0">INDEX(ALLOC,($D14)+1,(G$1)+1)*$F14</f>
        <v>918795.35775245295</v>
      </c>
      <c r="H14" s="4">
        <f t="shared" si="0"/>
        <v>287262.35827521153</v>
      </c>
      <c r="I14" s="4">
        <f t="shared" si="0"/>
        <v>43513.895452499171</v>
      </c>
      <c r="J14" s="4">
        <f t="shared" si="0"/>
        <v>456573.52537775517</v>
      </c>
      <c r="K14" s="4">
        <f t="shared" si="0"/>
        <v>347738.59565335559</v>
      </c>
      <c r="L14" s="4">
        <f t="shared" si="0"/>
        <v>119921.17795257765</v>
      </c>
      <c r="M14" s="4">
        <f t="shared" si="0"/>
        <v>93320.683260997757</v>
      </c>
      <c r="N14" s="4">
        <f t="shared" si="0"/>
        <v>43113.298869078521</v>
      </c>
      <c r="O14" s="4">
        <f t="shared" si="0"/>
        <v>10853.564640460194</v>
      </c>
      <c r="P14" s="4">
        <f t="shared" si="0"/>
        <v>16425.784548224328</v>
      </c>
      <c r="Q14" s="4">
        <f t="shared" si="0"/>
        <v>597.51463511698648</v>
      </c>
      <c r="R14" s="4">
        <f t="shared" si="0"/>
        <v>559.24358226971219</v>
      </c>
      <c r="S14" s="32"/>
      <c r="T14" s="32"/>
      <c r="U14" s="47">
        <f t="shared" ref="U14:U45" si="1">SUM(G14:R14)-F14</f>
        <v>0</v>
      </c>
      <c r="V14" s="59"/>
    </row>
    <row r="15" spans="1:22" x14ac:dyDescent="0.2">
      <c r="A15" s="45">
        <v>501</v>
      </c>
      <c r="B15" s="45" t="s">
        <v>110</v>
      </c>
      <c r="C15" s="56"/>
      <c r="D15" s="57">
        <v>2</v>
      </c>
      <c r="E15" s="56"/>
      <c r="F15" s="58">
        <v>347138171</v>
      </c>
      <c r="G15" s="4">
        <f t="shared" ref="G15:R15" si="2">INDEX(ALLOC,($D15)+1,(G$1)+1)*$F15</f>
        <v>127310805.05519988</v>
      </c>
      <c r="H15" s="4">
        <f t="shared" si="2"/>
        <v>42509999.625338063</v>
      </c>
      <c r="I15" s="4">
        <f t="shared" si="2"/>
        <v>6933900.4436102435</v>
      </c>
      <c r="J15" s="4">
        <f t="shared" si="2"/>
        <v>69885305.592324331</v>
      </c>
      <c r="K15" s="4">
        <f t="shared" si="2"/>
        <v>55973032.448937245</v>
      </c>
      <c r="L15" s="4">
        <f t="shared" si="2"/>
        <v>17897646.827115193</v>
      </c>
      <c r="M15" s="4">
        <f t="shared" si="2"/>
        <v>15195004.716328463</v>
      </c>
      <c r="N15" s="4">
        <f t="shared" si="2"/>
        <v>6378577.2865927173</v>
      </c>
      <c r="O15" s="4">
        <f t="shared" si="2"/>
        <v>1714174.0876341297</v>
      </c>
      <c r="P15" s="4">
        <f t="shared" si="2"/>
        <v>3135710.5027195946</v>
      </c>
      <c r="Q15" s="4">
        <f t="shared" si="2"/>
        <v>111140.84493040299</v>
      </c>
      <c r="R15" s="4">
        <f t="shared" si="2"/>
        <v>92873.569269725282</v>
      </c>
      <c r="S15" s="32"/>
      <c r="T15" s="32"/>
      <c r="U15" s="47">
        <f t="shared" si="1"/>
        <v>0</v>
      </c>
      <c r="V15" s="59"/>
    </row>
    <row r="16" spans="1:22" x14ac:dyDescent="0.2">
      <c r="A16" s="45">
        <v>502</v>
      </c>
      <c r="B16" s="45" t="s">
        <v>111</v>
      </c>
      <c r="C16" s="56"/>
      <c r="D16" s="57">
        <v>51</v>
      </c>
      <c r="E16" s="56"/>
      <c r="F16" s="58">
        <v>34888636</v>
      </c>
      <c r="G16" s="4">
        <f t="shared" ref="G16:R16" si="3">INDEX(ALLOC,($D16)+1,(G$1)+1)*$F16</f>
        <v>13845441.595485467</v>
      </c>
      <c r="H16" s="4">
        <f t="shared" si="3"/>
        <v>4296866.2018213859</v>
      </c>
      <c r="I16" s="4">
        <f t="shared" si="3"/>
        <v>643409.80425616121</v>
      </c>
      <c r="J16" s="4">
        <f t="shared" si="3"/>
        <v>6781606.4840803547</v>
      </c>
      <c r="K16" s="4">
        <f t="shared" si="3"/>
        <v>5121566.8600015007</v>
      </c>
      <c r="L16" s="4">
        <f t="shared" si="3"/>
        <v>1771780.7195922644</v>
      </c>
      <c r="M16" s="4">
        <f t="shared" si="3"/>
        <v>1372501.7412628804</v>
      </c>
      <c r="N16" s="4">
        <f t="shared" si="3"/>
        <v>643476.19388202229</v>
      </c>
      <c r="O16" s="4">
        <f t="shared" si="3"/>
        <v>160405.76004450835</v>
      </c>
      <c r="P16" s="4">
        <f t="shared" si="3"/>
        <v>234827.34699393276</v>
      </c>
      <c r="Q16" s="4">
        <f t="shared" si="3"/>
        <v>8554.2861296638312</v>
      </c>
      <c r="R16" s="4">
        <f t="shared" si="3"/>
        <v>8199.0064498597385</v>
      </c>
      <c r="S16" s="32"/>
      <c r="T16" s="32"/>
      <c r="U16" s="47">
        <f t="shared" si="1"/>
        <v>0</v>
      </c>
      <c r="V16" s="59"/>
    </row>
    <row r="17" spans="1:22" x14ac:dyDescent="0.2">
      <c r="B17" s="45" t="s">
        <v>112</v>
      </c>
      <c r="C17" s="56"/>
      <c r="D17" s="57"/>
      <c r="E17" s="56"/>
      <c r="F17" s="5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2"/>
      <c r="T17" s="32"/>
      <c r="U17" s="47">
        <f t="shared" si="1"/>
        <v>0</v>
      </c>
      <c r="V17" s="59"/>
    </row>
    <row r="18" spans="1:22" x14ac:dyDescent="0.2">
      <c r="A18" s="45">
        <v>504</v>
      </c>
      <c r="B18" s="45" t="s">
        <v>113</v>
      </c>
      <c r="C18" s="56"/>
      <c r="D18" s="57">
        <v>51</v>
      </c>
      <c r="E18" s="56"/>
      <c r="F18" s="58">
        <v>37603</v>
      </c>
      <c r="G18" s="4">
        <f t="shared" ref="G18:R19" si="4">INDEX(ALLOC,($D18)+1,(G$1)+1)*$F18</f>
        <v>14922.628110627196</v>
      </c>
      <c r="H18" s="4">
        <f t="shared" si="4"/>
        <v>4631.1658554690866</v>
      </c>
      <c r="I18" s="4">
        <f t="shared" si="4"/>
        <v>693.46760559640188</v>
      </c>
      <c r="J18" s="4">
        <f t="shared" si="4"/>
        <v>7309.2209343143595</v>
      </c>
      <c r="K18" s="4">
        <f t="shared" si="4"/>
        <v>5520.0288895397462</v>
      </c>
      <c r="L18" s="4">
        <f t="shared" si="4"/>
        <v>1909.6266875789561</v>
      </c>
      <c r="M18" s="4">
        <f t="shared" si="4"/>
        <v>1479.2834829285987</v>
      </c>
      <c r="N18" s="4">
        <f t="shared" si="4"/>
        <v>693.53916038866305</v>
      </c>
      <c r="O18" s="4">
        <f t="shared" si="4"/>
        <v>172.8854574582293</v>
      </c>
      <c r="P18" s="4">
        <f t="shared" si="4"/>
        <v>253.09710385389826</v>
      </c>
      <c r="Q18" s="4">
        <f t="shared" si="4"/>
        <v>9.219816485051151</v>
      </c>
      <c r="R18" s="4">
        <f t="shared" si="4"/>
        <v>8.8368957598134745</v>
      </c>
      <c r="S18" s="32"/>
      <c r="T18" s="32"/>
      <c r="U18" s="47">
        <f t="shared" si="1"/>
        <v>0</v>
      </c>
      <c r="V18" s="59"/>
    </row>
    <row r="19" spans="1:22" x14ac:dyDescent="0.2">
      <c r="A19" s="45">
        <v>505</v>
      </c>
      <c r="B19" s="45" t="s">
        <v>114</v>
      </c>
      <c r="C19" s="56"/>
      <c r="D19" s="57">
        <v>51</v>
      </c>
      <c r="E19" s="56"/>
      <c r="F19" s="58">
        <v>736005</v>
      </c>
      <c r="G19" s="4">
        <f t="shared" si="4"/>
        <v>292081.18773933384</v>
      </c>
      <c r="H19" s="4">
        <f t="shared" si="4"/>
        <v>90645.991688283524</v>
      </c>
      <c r="I19" s="4">
        <f t="shared" si="4"/>
        <v>13573.268756667812</v>
      </c>
      <c r="J19" s="4">
        <f t="shared" si="4"/>
        <v>143063.6692221376</v>
      </c>
      <c r="K19" s="4">
        <f t="shared" si="4"/>
        <v>108043.74286215731</v>
      </c>
      <c r="L19" s="4">
        <f t="shared" si="4"/>
        <v>37377.19836692683</v>
      </c>
      <c r="M19" s="4">
        <f t="shared" si="4"/>
        <v>28954.073873171379</v>
      </c>
      <c r="N19" s="4">
        <f t="shared" si="4"/>
        <v>13574.669301434937</v>
      </c>
      <c r="O19" s="4">
        <f t="shared" si="4"/>
        <v>3383.8938679505372</v>
      </c>
      <c r="P19" s="4">
        <f t="shared" si="4"/>
        <v>4953.8795820011273</v>
      </c>
      <c r="Q19" s="4">
        <f t="shared" si="4"/>
        <v>180.45983118581157</v>
      </c>
      <c r="R19" s="4">
        <f t="shared" si="4"/>
        <v>172.96490874934224</v>
      </c>
      <c r="S19" s="32"/>
      <c r="T19" s="32"/>
      <c r="U19" s="47">
        <f t="shared" si="1"/>
        <v>0</v>
      </c>
      <c r="V19" s="59"/>
    </row>
    <row r="20" spans="1:22" x14ac:dyDescent="0.2">
      <c r="B20" s="45" t="s">
        <v>115</v>
      </c>
      <c r="C20" s="56"/>
      <c r="D20" s="57"/>
      <c r="E20" s="56"/>
      <c r="F20" s="58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32"/>
      <c r="T20" s="32"/>
      <c r="U20" s="47">
        <f t="shared" si="1"/>
        <v>0</v>
      </c>
      <c r="V20" s="59"/>
    </row>
    <row r="21" spans="1:22" x14ac:dyDescent="0.2">
      <c r="A21" s="45">
        <v>506</v>
      </c>
      <c r="B21" s="45" t="s">
        <v>116</v>
      </c>
      <c r="C21" s="56"/>
      <c r="D21" s="57">
        <v>51</v>
      </c>
      <c r="E21" s="56"/>
      <c r="F21" s="58">
        <v>17654961</v>
      </c>
      <c r="G21" s="4">
        <f t="shared" ref="G21:R28" si="5">INDEX(ALLOC,($D21)+1,(G$1)+1)*$F21</f>
        <v>7006313.7864166917</v>
      </c>
      <c r="H21" s="4">
        <f t="shared" si="5"/>
        <v>2174375.7828587708</v>
      </c>
      <c r="I21" s="4">
        <f t="shared" si="5"/>
        <v>325589.54156763706</v>
      </c>
      <c r="J21" s="4">
        <f t="shared" si="5"/>
        <v>3431747.7471399507</v>
      </c>
      <c r="K21" s="4">
        <f t="shared" si="5"/>
        <v>2591705.3097810689</v>
      </c>
      <c r="L21" s="4">
        <f t="shared" si="5"/>
        <v>896587.63114021893</v>
      </c>
      <c r="M21" s="4">
        <f t="shared" si="5"/>
        <v>694537.46241120587</v>
      </c>
      <c r="N21" s="4">
        <f t="shared" si="5"/>
        <v>325623.13721337635</v>
      </c>
      <c r="O21" s="4">
        <f t="shared" si="5"/>
        <v>81171.342948493402</v>
      </c>
      <c r="P21" s="4">
        <f t="shared" si="5"/>
        <v>118831.46285545098</v>
      </c>
      <c r="Q21" s="4">
        <f t="shared" si="5"/>
        <v>4328.790268615141</v>
      </c>
      <c r="R21" s="4">
        <f t="shared" si="5"/>
        <v>4149.0053985206569</v>
      </c>
      <c r="S21" s="32"/>
      <c r="T21" s="32"/>
      <c r="U21" s="47">
        <f t="shared" si="1"/>
        <v>0</v>
      </c>
      <c r="V21" s="59"/>
    </row>
    <row r="22" spans="1:22" x14ac:dyDescent="0.2">
      <c r="A22" s="45">
        <v>507</v>
      </c>
      <c r="B22" s="45" t="s">
        <v>117</v>
      </c>
      <c r="C22" s="56"/>
      <c r="D22" s="57">
        <v>51</v>
      </c>
      <c r="E22" s="56"/>
      <c r="F22" s="58">
        <v>88736</v>
      </c>
      <c r="G22" s="4">
        <f t="shared" si="5"/>
        <v>35214.592666133416</v>
      </c>
      <c r="H22" s="4">
        <f t="shared" si="5"/>
        <v>10928.679449802008</v>
      </c>
      <c r="I22" s="4">
        <f t="shared" si="5"/>
        <v>1636.4529811505017</v>
      </c>
      <c r="J22" s="4">
        <f t="shared" si="5"/>
        <v>17248.385204034756</v>
      </c>
      <c r="K22" s="4">
        <f t="shared" si="5"/>
        <v>13026.228852543652</v>
      </c>
      <c r="L22" s="4">
        <f t="shared" si="5"/>
        <v>4506.3594327315968</v>
      </c>
      <c r="M22" s="4">
        <f t="shared" si="5"/>
        <v>3490.8304960017058</v>
      </c>
      <c r="N22" s="4">
        <f t="shared" si="5"/>
        <v>1636.6218369876979</v>
      </c>
      <c r="O22" s="4">
        <f t="shared" si="5"/>
        <v>407.97712823480663</v>
      </c>
      <c r="P22" s="4">
        <f t="shared" si="5"/>
        <v>597.26151125121703</v>
      </c>
      <c r="Q22" s="4">
        <f t="shared" si="5"/>
        <v>21.757030971398528</v>
      </c>
      <c r="R22" s="4">
        <f t="shared" si="5"/>
        <v>20.853410157243001</v>
      </c>
      <c r="S22" s="32"/>
      <c r="T22" s="32"/>
      <c r="U22" s="47">
        <f t="shared" si="1"/>
        <v>0</v>
      </c>
      <c r="V22" s="59"/>
    </row>
    <row r="23" spans="1:22" x14ac:dyDescent="0.2">
      <c r="A23" s="45">
        <v>509</v>
      </c>
      <c r="B23" s="45" t="s">
        <v>118</v>
      </c>
      <c r="C23" s="56"/>
      <c r="D23" s="57">
        <v>51</v>
      </c>
      <c r="E23" s="56"/>
      <c r="F23" s="58">
        <v>81359</v>
      </c>
      <c r="G23" s="4">
        <f t="shared" si="5"/>
        <v>32287.054236431086</v>
      </c>
      <c r="H23" s="4">
        <f t="shared" si="5"/>
        <v>10020.131979765163</v>
      </c>
      <c r="I23" s="4">
        <f t="shared" si="5"/>
        <v>1500.407704803278</v>
      </c>
      <c r="J23" s="4">
        <f t="shared" si="5"/>
        <v>15814.453793444192</v>
      </c>
      <c r="K23" s="4">
        <f t="shared" si="5"/>
        <v>11943.303205171509</v>
      </c>
      <c r="L23" s="4">
        <f t="shared" si="5"/>
        <v>4131.7266620944147</v>
      </c>
      <c r="M23" s="4">
        <f t="shared" si="5"/>
        <v>3200.6229526257976</v>
      </c>
      <c r="N23" s="4">
        <f t="shared" si="5"/>
        <v>1500.562522938628</v>
      </c>
      <c r="O23" s="4">
        <f t="shared" si="5"/>
        <v>374.06025937675389</v>
      </c>
      <c r="P23" s="4">
        <f t="shared" si="5"/>
        <v>547.60862889794191</v>
      </c>
      <c r="Q23" s="4">
        <f t="shared" si="5"/>
        <v>19.948276717476705</v>
      </c>
      <c r="R23" s="4">
        <f t="shared" si="5"/>
        <v>19.119777733762319</v>
      </c>
      <c r="S23" s="32"/>
      <c r="T23" s="32"/>
      <c r="U23" s="47">
        <f t="shared" si="1"/>
        <v>0</v>
      </c>
      <c r="V23" s="59"/>
    </row>
    <row r="24" spans="1:22" x14ac:dyDescent="0.2">
      <c r="A24" s="45">
        <v>510</v>
      </c>
      <c r="B24" s="45" t="s">
        <v>119</v>
      </c>
      <c r="C24" s="56"/>
      <c r="D24" s="57">
        <v>61</v>
      </c>
      <c r="E24" s="56"/>
      <c r="F24" s="58">
        <v>3628672</v>
      </c>
      <c r="G24" s="4">
        <f t="shared" si="5"/>
        <v>1330307.8550706366</v>
      </c>
      <c r="H24" s="4">
        <f t="shared" si="5"/>
        <v>437849.21077574935</v>
      </c>
      <c r="I24" s="4">
        <f t="shared" si="5"/>
        <v>71455.209045201875</v>
      </c>
      <c r="J24" s="4">
        <f t="shared" si="5"/>
        <v>728754.40620054561</v>
      </c>
      <c r="K24" s="4">
        <f t="shared" si="5"/>
        <v>584905.20999174926</v>
      </c>
      <c r="L24" s="4">
        <f t="shared" si="5"/>
        <v>197894.245422404</v>
      </c>
      <c r="M24" s="4">
        <f t="shared" si="5"/>
        <v>158303.49548735397</v>
      </c>
      <c r="N24" s="4">
        <f t="shared" si="5"/>
        <v>66683.587275243815</v>
      </c>
      <c r="O24" s="4">
        <f t="shared" si="5"/>
        <v>17876.727171290855</v>
      </c>
      <c r="P24" s="4">
        <f t="shared" si="5"/>
        <v>32501.519949826394</v>
      </c>
      <c r="Q24" s="4">
        <f t="shared" si="5"/>
        <v>1174.0132100870806</v>
      </c>
      <c r="R24" s="4">
        <f t="shared" si="5"/>
        <v>966.5203999115015</v>
      </c>
      <c r="S24" s="32"/>
      <c r="T24" s="32"/>
      <c r="U24" s="47">
        <f t="shared" si="1"/>
        <v>0</v>
      </c>
      <c r="V24" s="59"/>
    </row>
    <row r="25" spans="1:22" x14ac:dyDescent="0.2">
      <c r="A25" s="45">
        <v>511</v>
      </c>
      <c r="B25" s="45" t="s">
        <v>120</v>
      </c>
      <c r="C25" s="56"/>
      <c r="D25" s="57">
        <v>51</v>
      </c>
      <c r="E25" s="56"/>
      <c r="F25" s="58">
        <v>2040568</v>
      </c>
      <c r="G25" s="4">
        <f t="shared" si="5"/>
        <v>809792.76649326703</v>
      </c>
      <c r="H25" s="4">
        <f t="shared" si="5"/>
        <v>251315.28993332564</v>
      </c>
      <c r="I25" s="4">
        <f t="shared" si="5"/>
        <v>37631.779512715439</v>
      </c>
      <c r="J25" s="4">
        <f t="shared" si="5"/>
        <v>396642.88337345381</v>
      </c>
      <c r="K25" s="4">
        <f t="shared" si="5"/>
        <v>299550.41648459807</v>
      </c>
      <c r="L25" s="4">
        <f t="shared" si="5"/>
        <v>103627.98475173829</v>
      </c>
      <c r="M25" s="4">
        <f t="shared" si="5"/>
        <v>80274.939185507668</v>
      </c>
      <c r="N25" s="4">
        <f t="shared" si="5"/>
        <v>37635.66251192653</v>
      </c>
      <c r="O25" s="4">
        <f t="shared" si="5"/>
        <v>9381.8187951659183</v>
      </c>
      <c r="P25" s="4">
        <f t="shared" si="5"/>
        <v>13734.591681965307</v>
      </c>
      <c r="Q25" s="4">
        <f t="shared" si="5"/>
        <v>500.3234445461228</v>
      </c>
      <c r="R25" s="4">
        <f t="shared" si="5"/>
        <v>479.54383179031095</v>
      </c>
      <c r="S25" s="32"/>
      <c r="T25" s="32"/>
      <c r="U25" s="47">
        <f t="shared" si="1"/>
        <v>0</v>
      </c>
      <c r="V25" s="59"/>
    </row>
    <row r="26" spans="1:22" x14ac:dyDescent="0.2">
      <c r="A26" s="45">
        <v>512</v>
      </c>
      <c r="B26" s="45" t="s">
        <v>121</v>
      </c>
      <c r="C26" s="56"/>
      <c r="D26" s="57">
        <v>1</v>
      </c>
      <c r="E26" s="56"/>
      <c r="F26" s="58">
        <v>46350908</v>
      </c>
      <c r="G26" s="4">
        <f t="shared" si="5"/>
        <v>16944693.527667247</v>
      </c>
      <c r="H26" s="4">
        <f t="shared" si="5"/>
        <v>5588911.488847496</v>
      </c>
      <c r="I26" s="4">
        <f t="shared" si="5"/>
        <v>914719.54387655458</v>
      </c>
      <c r="J26" s="4">
        <f t="shared" si="5"/>
        <v>9319006.5211212877</v>
      </c>
      <c r="K26" s="4">
        <f t="shared" si="5"/>
        <v>7494153.4932066873</v>
      </c>
      <c r="L26" s="4">
        <f t="shared" si="5"/>
        <v>2533764.8284586384</v>
      </c>
      <c r="M26" s="4">
        <f t="shared" si="5"/>
        <v>2028899.4584105872</v>
      </c>
      <c r="N26" s="4">
        <f t="shared" si="5"/>
        <v>851677.83725588885</v>
      </c>
      <c r="O26" s="4">
        <f t="shared" si="5"/>
        <v>228870.97179574319</v>
      </c>
      <c r="P26" s="4">
        <f t="shared" si="5"/>
        <v>418693.97032881784</v>
      </c>
      <c r="Q26" s="4">
        <f t="shared" si="5"/>
        <v>15120.704540012073</v>
      </c>
      <c r="R26" s="4">
        <f t="shared" si="5"/>
        <v>12395.654491042866</v>
      </c>
      <c r="S26" s="32"/>
      <c r="T26" s="32"/>
      <c r="U26" s="47">
        <f t="shared" si="1"/>
        <v>0</v>
      </c>
      <c r="V26" s="59"/>
    </row>
    <row r="27" spans="1:22" x14ac:dyDescent="0.2">
      <c r="A27" s="45">
        <v>513</v>
      </c>
      <c r="B27" s="45" t="s">
        <v>122</v>
      </c>
      <c r="C27" s="56"/>
      <c r="D27" s="57">
        <v>1</v>
      </c>
      <c r="E27" s="56"/>
      <c r="F27" s="58">
        <v>11612285</v>
      </c>
      <c r="G27" s="4">
        <f t="shared" si="5"/>
        <v>4245151.1517514922</v>
      </c>
      <c r="H27" s="4">
        <f t="shared" si="5"/>
        <v>1400189.0329369912</v>
      </c>
      <c r="I27" s="4">
        <f t="shared" si="5"/>
        <v>229164.52982031243</v>
      </c>
      <c r="J27" s="4">
        <f t="shared" si="5"/>
        <v>2334689.0990812718</v>
      </c>
      <c r="K27" s="4">
        <f t="shared" si="5"/>
        <v>1877508.9842223073</v>
      </c>
      <c r="L27" s="4">
        <f t="shared" si="5"/>
        <v>634783.66618055943</v>
      </c>
      <c r="M27" s="4">
        <f t="shared" si="5"/>
        <v>508299.83195602952</v>
      </c>
      <c r="N27" s="4">
        <f t="shared" si="5"/>
        <v>213370.70191589341</v>
      </c>
      <c r="O27" s="4">
        <f t="shared" si="5"/>
        <v>57339.005154313949</v>
      </c>
      <c r="P27" s="4">
        <f t="shared" si="5"/>
        <v>104895.32829086707</v>
      </c>
      <c r="Q27" s="4">
        <f t="shared" si="5"/>
        <v>3788.1875047499416</v>
      </c>
      <c r="R27" s="4">
        <f t="shared" si="5"/>
        <v>3105.4811852125895</v>
      </c>
      <c r="S27" s="32"/>
      <c r="T27" s="32"/>
      <c r="U27" s="47">
        <f t="shared" si="1"/>
        <v>0</v>
      </c>
      <c r="V27" s="59"/>
    </row>
    <row r="28" spans="1:22" x14ac:dyDescent="0.2">
      <c r="A28" s="45">
        <v>514</v>
      </c>
      <c r="B28" s="45" t="s">
        <v>123</v>
      </c>
      <c r="C28" s="56"/>
      <c r="D28" s="57">
        <v>1</v>
      </c>
      <c r="E28" s="56"/>
      <c r="F28" s="58">
        <v>1927230</v>
      </c>
      <c r="G28" s="4">
        <f t="shared" si="5"/>
        <v>704545.45803776151</v>
      </c>
      <c r="H28" s="4">
        <f t="shared" si="5"/>
        <v>232382.02558300603</v>
      </c>
      <c r="I28" s="4">
        <f t="shared" si="5"/>
        <v>38033.234355305671</v>
      </c>
      <c r="J28" s="4">
        <f t="shared" si="5"/>
        <v>387476.09729027486</v>
      </c>
      <c r="K28" s="4">
        <f t="shared" si="5"/>
        <v>311600.31291539583</v>
      </c>
      <c r="L28" s="4">
        <f t="shared" si="5"/>
        <v>105351.7137215595</v>
      </c>
      <c r="M28" s="4">
        <f t="shared" si="5"/>
        <v>84359.855544418591</v>
      </c>
      <c r="N28" s="4">
        <f t="shared" si="5"/>
        <v>35412.015624260624</v>
      </c>
      <c r="O28" s="4">
        <f t="shared" si="5"/>
        <v>9516.2537694819312</v>
      </c>
      <c r="P28" s="4">
        <f t="shared" si="5"/>
        <v>17408.927144141548</v>
      </c>
      <c r="Q28" s="4">
        <f t="shared" si="5"/>
        <v>628.70559969715089</v>
      </c>
      <c r="R28" s="4">
        <f t="shared" si="5"/>
        <v>515.40041469678522</v>
      </c>
      <c r="S28" s="32"/>
      <c r="T28" s="32"/>
      <c r="U28" s="47">
        <f t="shared" si="1"/>
        <v>0</v>
      </c>
      <c r="V28" s="59"/>
    </row>
    <row r="29" spans="1:22" x14ac:dyDescent="0.2">
      <c r="A29" s="56"/>
      <c r="B29" s="51" t="s">
        <v>26</v>
      </c>
      <c r="C29" s="51"/>
      <c r="D29" s="52"/>
      <c r="E29" s="51"/>
      <c r="F29" s="53">
        <f t="shared" ref="F29:R29" si="6">SUM(F14:F28)</f>
        <v>468523809</v>
      </c>
      <c r="G29" s="53">
        <f t="shared" si="6"/>
        <v>173490352.01662743</v>
      </c>
      <c r="H29" s="53">
        <f t="shared" si="6"/>
        <v>57295376.985343315</v>
      </c>
      <c r="I29" s="53">
        <f t="shared" si="6"/>
        <v>9254821.5785448495</v>
      </c>
      <c r="J29" s="53">
        <f t="shared" si="6"/>
        <v>93905238.085143164</v>
      </c>
      <c r="K29" s="53">
        <f t="shared" si="6"/>
        <v>74740294.93500331</v>
      </c>
      <c r="L29" s="53">
        <f t="shared" si="6"/>
        <v>24309283.70548448</v>
      </c>
      <c r="M29" s="53">
        <f t="shared" si="6"/>
        <v>20252626.994652171</v>
      </c>
      <c r="N29" s="53">
        <f t="shared" si="6"/>
        <v>8612975.1139621567</v>
      </c>
      <c r="O29" s="53">
        <f t="shared" si="6"/>
        <v>2293928.3486666079</v>
      </c>
      <c r="P29" s="53">
        <f t="shared" si="6"/>
        <v>4099381.2813388249</v>
      </c>
      <c r="Q29" s="53">
        <f t="shared" si="6"/>
        <v>146064.75521825108</v>
      </c>
      <c r="R29" s="53">
        <f t="shared" si="6"/>
        <v>123465.20001542961</v>
      </c>
      <c r="S29" s="60"/>
      <c r="T29" s="60"/>
      <c r="U29" s="47">
        <f t="shared" si="1"/>
        <v>0</v>
      </c>
      <c r="V29" s="59"/>
    </row>
    <row r="30" spans="1:22" x14ac:dyDescent="0.2">
      <c r="A30" s="56"/>
      <c r="B30" s="56"/>
      <c r="C30" s="56"/>
      <c r="D30" s="57"/>
      <c r="E30" s="56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47"/>
      <c r="U30" s="47">
        <f t="shared" si="1"/>
        <v>0</v>
      </c>
      <c r="V30" s="59"/>
    </row>
    <row r="31" spans="1:22" x14ac:dyDescent="0.2">
      <c r="A31" s="56"/>
      <c r="B31" s="55" t="s">
        <v>124</v>
      </c>
      <c r="C31" s="56"/>
      <c r="D31" s="57"/>
      <c r="E31" s="5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47"/>
      <c r="U31" s="47">
        <f t="shared" si="1"/>
        <v>0</v>
      </c>
      <c r="V31" s="59"/>
    </row>
    <row r="32" spans="1:22" x14ac:dyDescent="0.2">
      <c r="A32" s="45">
        <v>535</v>
      </c>
      <c r="B32" s="45" t="s">
        <v>109</v>
      </c>
      <c r="C32" s="56"/>
      <c r="D32" s="57">
        <v>62</v>
      </c>
      <c r="E32" s="56"/>
      <c r="F32" s="58">
        <v>109553</v>
      </c>
      <c r="G32" s="4">
        <f t="shared" ref="G32:R33" si="7">INDEX(ALLOC,($D32)+1,(G$1)+1)*$F32</f>
        <v>43475.751333764361</v>
      </c>
      <c r="H32" s="4">
        <f t="shared" si="7"/>
        <v>13492.490305672551</v>
      </c>
      <c r="I32" s="4">
        <f t="shared" si="7"/>
        <v>2020.3562640188979</v>
      </c>
      <c r="J32" s="4">
        <f t="shared" si="7"/>
        <v>21294.765870194959</v>
      </c>
      <c r="K32" s="4">
        <f t="shared" si="7"/>
        <v>16082.113792403474</v>
      </c>
      <c r="L32" s="4">
        <f t="shared" si="7"/>
        <v>5563.5277106703552</v>
      </c>
      <c r="M32" s="4">
        <f t="shared" si="7"/>
        <v>4309.7610138892314</v>
      </c>
      <c r="N32" s="4">
        <f t="shared" si="7"/>
        <v>2020.5647325495092</v>
      </c>
      <c r="O32" s="4">
        <f t="shared" si="7"/>
        <v>503.6864218525489</v>
      </c>
      <c r="P32" s="4">
        <f t="shared" si="7"/>
        <v>737.37592794474165</v>
      </c>
      <c r="Q32" s="4">
        <f t="shared" si="7"/>
        <v>26.861116277605742</v>
      </c>
      <c r="R32" s="4">
        <f t="shared" si="7"/>
        <v>25.74551076177022</v>
      </c>
      <c r="S32" s="32"/>
      <c r="T32" s="32"/>
      <c r="U32" s="47">
        <f t="shared" si="1"/>
        <v>0</v>
      </c>
      <c r="V32" s="59"/>
    </row>
    <row r="33" spans="1:22" x14ac:dyDescent="0.2">
      <c r="A33" s="45">
        <v>536</v>
      </c>
      <c r="B33" s="45" t="s">
        <v>125</v>
      </c>
      <c r="C33" s="56"/>
      <c r="D33" s="57">
        <v>51</v>
      </c>
      <c r="E33" s="56"/>
      <c r="F33" s="58">
        <v>38568</v>
      </c>
      <c r="G33" s="4">
        <f t="shared" si="7"/>
        <v>15305.585218484423</v>
      </c>
      <c r="H33" s="4">
        <f t="shared" si="7"/>
        <v>4750.0147518477715</v>
      </c>
      <c r="I33" s="4">
        <f t="shared" si="7"/>
        <v>711.26395799914974</v>
      </c>
      <c r="J33" s="4">
        <f t="shared" si="7"/>
        <v>7496.7963458935774</v>
      </c>
      <c r="K33" s="4">
        <f t="shared" si="7"/>
        <v>5661.6885411208932</v>
      </c>
      <c r="L33" s="4">
        <f t="shared" si="7"/>
        <v>1958.6331432743445</v>
      </c>
      <c r="M33" s="4">
        <f t="shared" si="7"/>
        <v>1517.2461072145891</v>
      </c>
      <c r="N33" s="4">
        <f t="shared" si="7"/>
        <v>711.33734909102873</v>
      </c>
      <c r="O33" s="4">
        <f t="shared" si="7"/>
        <v>177.32219033718022</v>
      </c>
      <c r="P33" s="4">
        <f t="shared" si="7"/>
        <v>259.59229586567955</v>
      </c>
      <c r="Q33" s="4">
        <f t="shared" si="7"/>
        <v>9.4564232161118209</v>
      </c>
      <c r="R33" s="4">
        <f t="shared" si="7"/>
        <v>9.063675655253201</v>
      </c>
      <c r="S33" s="32"/>
      <c r="T33" s="32"/>
      <c r="U33" s="47">
        <f t="shared" si="1"/>
        <v>0</v>
      </c>
      <c r="V33" s="59"/>
    </row>
    <row r="34" spans="1:22" x14ac:dyDescent="0.2">
      <c r="A34" s="45">
        <v>537</v>
      </c>
      <c r="B34" s="45" t="s">
        <v>126</v>
      </c>
      <c r="C34" s="56"/>
      <c r="D34" s="57"/>
      <c r="E34" s="56"/>
      <c r="F34" s="5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32"/>
      <c r="T34" s="32"/>
      <c r="U34" s="47">
        <f t="shared" si="1"/>
        <v>0</v>
      </c>
      <c r="V34" s="59"/>
    </row>
    <row r="35" spans="1:22" x14ac:dyDescent="0.2">
      <c r="A35" s="45">
        <v>538</v>
      </c>
      <c r="B35" s="45" t="s">
        <v>127</v>
      </c>
      <c r="C35" s="56"/>
      <c r="D35" s="57">
        <v>51</v>
      </c>
      <c r="E35" s="56"/>
      <c r="F35" s="58">
        <v>258566</v>
      </c>
      <c r="G35" s="4">
        <f t="shared" ref="G35:R42" si="8">INDEX(ALLOC,($D35)+1,(G$1)+1)*$F35</f>
        <v>102611.07518156615</v>
      </c>
      <c r="H35" s="4">
        <f t="shared" si="8"/>
        <v>31844.853617669331</v>
      </c>
      <c r="I35" s="4">
        <f t="shared" si="8"/>
        <v>4768.4265858745111</v>
      </c>
      <c r="J35" s="4">
        <f t="shared" si="8"/>
        <v>50259.713855328737</v>
      </c>
      <c r="K35" s="4">
        <f t="shared" si="8"/>
        <v>37956.859555161398</v>
      </c>
      <c r="L35" s="4">
        <f t="shared" si="8"/>
        <v>13130.987796200843</v>
      </c>
      <c r="M35" s="4">
        <f t="shared" si="8"/>
        <v>10171.858975265699</v>
      </c>
      <c r="N35" s="4">
        <f t="shared" si="8"/>
        <v>4768.9186114154463</v>
      </c>
      <c r="O35" s="4">
        <f t="shared" si="8"/>
        <v>1188.7961384236501</v>
      </c>
      <c r="P35" s="4">
        <f t="shared" si="8"/>
        <v>1740.3479976354827</v>
      </c>
      <c r="Q35" s="4">
        <f t="shared" si="8"/>
        <v>63.397363754852961</v>
      </c>
      <c r="R35" s="4">
        <f t="shared" si="8"/>
        <v>60.76432170390477</v>
      </c>
      <c r="S35" s="32"/>
      <c r="T35" s="32"/>
      <c r="U35" s="47">
        <f t="shared" si="1"/>
        <v>0</v>
      </c>
      <c r="V35" s="59"/>
    </row>
    <row r="36" spans="1:22" x14ac:dyDescent="0.2">
      <c r="A36" s="45">
        <v>539</v>
      </c>
      <c r="B36" s="45" t="s">
        <v>128</v>
      </c>
      <c r="C36" s="56"/>
      <c r="D36" s="57">
        <v>51</v>
      </c>
      <c r="E36" s="56"/>
      <c r="F36" s="58">
        <v>94572</v>
      </c>
      <c r="G36" s="4">
        <f t="shared" si="8"/>
        <v>37530.590263495869</v>
      </c>
      <c r="H36" s="4">
        <f t="shared" si="8"/>
        <v>11647.438164067295</v>
      </c>
      <c r="I36" s="4">
        <f t="shared" si="8"/>
        <v>1744.0794191012133</v>
      </c>
      <c r="J36" s="4">
        <f t="shared" si="8"/>
        <v>18382.779092093118</v>
      </c>
      <c r="K36" s="4">
        <f t="shared" si="8"/>
        <v>13882.939450085178</v>
      </c>
      <c r="L36" s="4">
        <f t="shared" si="8"/>
        <v>4802.7342259318948</v>
      </c>
      <c r="M36" s="4">
        <f t="shared" si="8"/>
        <v>3720.4158590411253</v>
      </c>
      <c r="N36" s="4">
        <f t="shared" si="8"/>
        <v>1744.2593802695699</v>
      </c>
      <c r="O36" s="4">
        <f t="shared" si="8"/>
        <v>434.80901743849324</v>
      </c>
      <c r="P36" s="4">
        <f t="shared" si="8"/>
        <v>636.54227869241458</v>
      </c>
      <c r="Q36" s="4">
        <f t="shared" si="8"/>
        <v>23.187950020590311</v>
      </c>
      <c r="R36" s="4">
        <f t="shared" si="8"/>
        <v>22.224899763239101</v>
      </c>
      <c r="S36" s="32"/>
      <c r="T36" s="32"/>
      <c r="U36" s="47">
        <f t="shared" si="1"/>
        <v>0</v>
      </c>
      <c r="V36" s="59"/>
    </row>
    <row r="37" spans="1:22" x14ac:dyDescent="0.2">
      <c r="A37" s="45">
        <v>540</v>
      </c>
      <c r="B37" s="45" t="s">
        <v>117</v>
      </c>
      <c r="C37" s="56"/>
      <c r="D37" s="57">
        <v>51</v>
      </c>
      <c r="E37" s="56"/>
      <c r="F37" s="58">
        <v>341099</v>
      </c>
      <c r="G37" s="4">
        <f t="shared" si="8"/>
        <v>135364.02749532819</v>
      </c>
      <c r="H37" s="4">
        <f t="shared" si="8"/>
        <v>42009.574824738716</v>
      </c>
      <c r="I37" s="4">
        <f t="shared" si="8"/>
        <v>6290.4849826164691</v>
      </c>
      <c r="J37" s="4">
        <f t="shared" si="8"/>
        <v>66302.36820130558</v>
      </c>
      <c r="K37" s="4">
        <f t="shared" si="8"/>
        <v>50072.503103292765</v>
      </c>
      <c r="L37" s="4">
        <f t="shared" si="8"/>
        <v>17322.33474740032</v>
      </c>
      <c r="M37" s="4">
        <f t="shared" si="8"/>
        <v>13418.666509147199</v>
      </c>
      <c r="N37" s="4">
        <f t="shared" si="8"/>
        <v>6291.1340602987148</v>
      </c>
      <c r="O37" s="4">
        <f t="shared" si="8"/>
        <v>1568.2540396655734</v>
      </c>
      <c r="P37" s="4">
        <f t="shared" si="8"/>
        <v>2295.858549250348</v>
      </c>
      <c r="Q37" s="4">
        <f t="shared" si="8"/>
        <v>83.633491562759957</v>
      </c>
      <c r="R37" s="4">
        <f t="shared" si="8"/>
        <v>80.159995393362664</v>
      </c>
      <c r="S37" s="32"/>
      <c r="T37" s="32"/>
      <c r="U37" s="47">
        <f t="shared" si="1"/>
        <v>0</v>
      </c>
      <c r="V37" s="59"/>
    </row>
    <row r="38" spans="1:22" x14ac:dyDescent="0.2">
      <c r="A38" s="45">
        <v>541</v>
      </c>
      <c r="B38" s="45" t="s">
        <v>119</v>
      </c>
      <c r="C38" s="56"/>
      <c r="D38" s="57">
        <v>63</v>
      </c>
      <c r="E38" s="56"/>
      <c r="F38" s="58">
        <v>13044</v>
      </c>
      <c r="G38" s="4">
        <f t="shared" si="8"/>
        <v>4904.9617794696542</v>
      </c>
      <c r="H38" s="4">
        <f t="shared" si="8"/>
        <v>1584.0821607508235</v>
      </c>
      <c r="I38" s="4">
        <f t="shared" si="8"/>
        <v>251.77947982509926</v>
      </c>
      <c r="J38" s="4">
        <f t="shared" si="8"/>
        <v>2593.4248106564855</v>
      </c>
      <c r="K38" s="4">
        <f t="shared" si="8"/>
        <v>2044.0619787278047</v>
      </c>
      <c r="L38" s="4">
        <f t="shared" si="8"/>
        <v>696.11925708538217</v>
      </c>
      <c r="M38" s="4">
        <f t="shared" si="8"/>
        <v>551.63236577622081</v>
      </c>
      <c r="N38" s="4">
        <f t="shared" si="8"/>
        <v>239.97949071309264</v>
      </c>
      <c r="O38" s="4">
        <f t="shared" si="8"/>
        <v>62.92481328113049</v>
      </c>
      <c r="P38" s="4">
        <f t="shared" si="8"/>
        <v>107.78516980037901</v>
      </c>
      <c r="Q38" s="4">
        <f t="shared" si="8"/>
        <v>3.9017703078330186</v>
      </c>
      <c r="R38" s="4">
        <f t="shared" si="8"/>
        <v>3.3469236060948879</v>
      </c>
      <c r="S38" s="32"/>
      <c r="T38" s="32"/>
      <c r="U38" s="47">
        <f t="shared" si="1"/>
        <v>0</v>
      </c>
      <c r="V38" s="59"/>
    </row>
    <row r="39" spans="1:22" x14ac:dyDescent="0.2">
      <c r="A39" s="45">
        <v>542</v>
      </c>
      <c r="B39" s="45" t="s">
        <v>120</v>
      </c>
      <c r="C39" s="56"/>
      <c r="D39" s="57">
        <v>51</v>
      </c>
      <c r="E39" s="56"/>
      <c r="F39" s="58">
        <v>309385</v>
      </c>
      <c r="G39" s="4">
        <f t="shared" si="8"/>
        <v>122778.42985948981</v>
      </c>
      <c r="H39" s="4">
        <f t="shared" si="8"/>
        <v>38103.695135874885</v>
      </c>
      <c r="I39" s="4">
        <f t="shared" si="8"/>
        <v>5705.6212312167327</v>
      </c>
      <c r="J39" s="4">
        <f t="shared" si="8"/>
        <v>60137.843224286575</v>
      </c>
      <c r="K39" s="4">
        <f t="shared" si="8"/>
        <v>45416.965082314033</v>
      </c>
      <c r="L39" s="4">
        <f t="shared" si="8"/>
        <v>15711.774399293017</v>
      </c>
      <c r="M39" s="4">
        <f t="shared" si="8"/>
        <v>12171.053383130722</v>
      </c>
      <c r="N39" s="4">
        <f t="shared" si="8"/>
        <v>5706.2099602916387</v>
      </c>
      <c r="O39" s="4">
        <f t="shared" si="8"/>
        <v>1422.444146895574</v>
      </c>
      <c r="P39" s="4">
        <f t="shared" si="8"/>
        <v>2082.398943590626</v>
      </c>
      <c r="Q39" s="4">
        <f t="shared" si="8"/>
        <v>75.857589107984737</v>
      </c>
      <c r="R39" s="4">
        <f t="shared" si="8"/>
        <v>72.707044508414015</v>
      </c>
      <c r="S39" s="32"/>
      <c r="T39" s="32"/>
      <c r="U39" s="47">
        <f t="shared" si="1"/>
        <v>0</v>
      </c>
      <c r="V39" s="59"/>
    </row>
    <row r="40" spans="1:22" x14ac:dyDescent="0.2">
      <c r="A40" s="45">
        <v>543</v>
      </c>
      <c r="B40" s="45" t="s">
        <v>129</v>
      </c>
      <c r="C40" s="56"/>
      <c r="D40" s="57">
        <v>51</v>
      </c>
      <c r="E40" s="56"/>
      <c r="F40" s="58">
        <v>78637</v>
      </c>
      <c r="G40" s="4">
        <f t="shared" si="8"/>
        <v>31206.837399552984</v>
      </c>
      <c r="H40" s="4">
        <f t="shared" si="8"/>
        <v>9684.891880342595</v>
      </c>
      <c r="I40" s="4">
        <f t="shared" si="8"/>
        <v>1450.209081756356</v>
      </c>
      <c r="J40" s="4">
        <f t="shared" si="8"/>
        <v>15285.355067725401</v>
      </c>
      <c r="K40" s="4">
        <f t="shared" si="8"/>
        <v>11543.720229416191</v>
      </c>
      <c r="L40" s="4">
        <f t="shared" si="8"/>
        <v>3993.4929083090806</v>
      </c>
      <c r="M40" s="4">
        <f t="shared" si="8"/>
        <v>3093.5408144843818</v>
      </c>
      <c r="N40" s="4">
        <f t="shared" si="8"/>
        <v>1450.3587201947528</v>
      </c>
      <c r="O40" s="4">
        <f t="shared" si="8"/>
        <v>361.54545430265608</v>
      </c>
      <c r="P40" s="4">
        <f t="shared" si="8"/>
        <v>529.28747588647173</v>
      </c>
      <c r="Q40" s="4">
        <f t="shared" si="8"/>
        <v>19.280874104059979</v>
      </c>
      <c r="R40" s="4">
        <f t="shared" si="8"/>
        <v>18.480093925071198</v>
      </c>
      <c r="S40" s="32"/>
      <c r="T40" s="32"/>
      <c r="U40" s="47">
        <f t="shared" si="1"/>
        <v>0</v>
      </c>
      <c r="V40" s="59"/>
    </row>
    <row r="41" spans="1:22" x14ac:dyDescent="0.2">
      <c r="A41" s="45">
        <v>544</v>
      </c>
      <c r="B41" s="45" t="s">
        <v>122</v>
      </c>
      <c r="C41" s="56"/>
      <c r="D41" s="57">
        <v>1</v>
      </c>
      <c r="E41" s="56"/>
      <c r="F41" s="58">
        <v>287064</v>
      </c>
      <c r="G41" s="4">
        <f t="shared" si="8"/>
        <v>104943.17614719155</v>
      </c>
      <c r="H41" s="4">
        <f t="shared" si="8"/>
        <v>34613.67547825638</v>
      </c>
      <c r="I41" s="4">
        <f t="shared" si="8"/>
        <v>5665.1112669330942</v>
      </c>
      <c r="J41" s="4">
        <f t="shared" si="8"/>
        <v>57715.18624789748</v>
      </c>
      <c r="K41" s="4">
        <f t="shared" si="8"/>
        <v>46413.366451718364</v>
      </c>
      <c r="L41" s="4">
        <f t="shared" si="8"/>
        <v>15692.30675516973</v>
      </c>
      <c r="M41" s="4">
        <f t="shared" si="8"/>
        <v>12565.535806314232</v>
      </c>
      <c r="N41" s="4">
        <f t="shared" si="8"/>
        <v>5274.6765322056799</v>
      </c>
      <c r="O41" s="4">
        <f t="shared" si="8"/>
        <v>1417.4612641369015</v>
      </c>
      <c r="P41" s="4">
        <f t="shared" si="8"/>
        <v>2593.0876240541343</v>
      </c>
      <c r="Q41" s="4">
        <f t="shared" si="8"/>
        <v>93.64670759144623</v>
      </c>
      <c r="R41" s="4">
        <f t="shared" si="8"/>
        <v>76.769718531009772</v>
      </c>
      <c r="S41" s="32"/>
      <c r="T41" s="32"/>
      <c r="U41" s="47">
        <f t="shared" si="1"/>
        <v>0</v>
      </c>
      <c r="V41" s="59"/>
    </row>
    <row r="42" spans="1:22" x14ac:dyDescent="0.2">
      <c r="A42" s="45">
        <v>545</v>
      </c>
      <c r="B42" s="45" t="s">
        <v>130</v>
      </c>
      <c r="C42" s="56"/>
      <c r="D42" s="57">
        <v>1</v>
      </c>
      <c r="E42" s="56"/>
      <c r="F42" s="58">
        <v>1939</v>
      </c>
      <c r="G42" s="4">
        <f t="shared" si="8"/>
        <v>708.84826571567464</v>
      </c>
      <c r="H42" s="4">
        <f t="shared" si="8"/>
        <v>233.80123161503749</v>
      </c>
      <c r="I42" s="4">
        <f t="shared" si="8"/>
        <v>38.265511337483169</v>
      </c>
      <c r="J42" s="4">
        <f t="shared" si="8"/>
        <v>389.84249552250793</v>
      </c>
      <c r="K42" s="4">
        <f t="shared" si="8"/>
        <v>313.5033217327213</v>
      </c>
      <c r="L42" s="4">
        <f t="shared" si="8"/>
        <v>105.99511885250016</v>
      </c>
      <c r="M42" s="4">
        <f t="shared" si="8"/>
        <v>84.87505897097266</v>
      </c>
      <c r="N42" s="4">
        <f t="shared" si="8"/>
        <v>35.62828427091803</v>
      </c>
      <c r="O42" s="4">
        <f t="shared" si="8"/>
        <v>9.5743715379199479</v>
      </c>
      <c r="P42" s="4">
        <f t="shared" si="8"/>
        <v>17.515247133186211</v>
      </c>
      <c r="Q42" s="4">
        <f t="shared" si="8"/>
        <v>0.63254523736802337</v>
      </c>
      <c r="R42" s="4">
        <f t="shared" si="8"/>
        <v>0.5185480737104895</v>
      </c>
      <c r="S42" s="32"/>
      <c r="T42" s="32"/>
      <c r="U42" s="47">
        <f t="shared" si="1"/>
        <v>0</v>
      </c>
      <c r="V42" s="59"/>
    </row>
    <row r="43" spans="1:22" x14ac:dyDescent="0.2">
      <c r="A43" s="56"/>
      <c r="B43" s="51" t="s">
        <v>26</v>
      </c>
      <c r="C43" s="51"/>
      <c r="D43" s="52"/>
      <c r="E43" s="51"/>
      <c r="F43" s="53">
        <f t="shared" ref="F43:R43" si="9">SUM(F32:F42)</f>
        <v>1532427</v>
      </c>
      <c r="G43" s="53">
        <f t="shared" si="9"/>
        <v>598829.28294405877</v>
      </c>
      <c r="H43" s="53">
        <f t="shared" si="9"/>
        <v>187964.51755083542</v>
      </c>
      <c r="I43" s="53">
        <f t="shared" si="9"/>
        <v>28645.597780679003</v>
      </c>
      <c r="J43" s="53">
        <f t="shared" si="9"/>
        <v>299858.07521090441</v>
      </c>
      <c r="K43" s="53">
        <f t="shared" si="9"/>
        <v>229387.72150597282</v>
      </c>
      <c r="L43" s="53">
        <f t="shared" si="9"/>
        <v>78977.906062187467</v>
      </c>
      <c r="M43" s="53">
        <f t="shared" si="9"/>
        <v>61604.585893234376</v>
      </c>
      <c r="N43" s="53">
        <f t="shared" si="9"/>
        <v>28243.067121300352</v>
      </c>
      <c r="O43" s="53">
        <f t="shared" si="9"/>
        <v>7146.8178578716279</v>
      </c>
      <c r="P43" s="53">
        <f t="shared" si="9"/>
        <v>10999.791509853463</v>
      </c>
      <c r="Q43" s="53">
        <f t="shared" si="9"/>
        <v>399.85583118061277</v>
      </c>
      <c r="R43" s="53">
        <f t="shared" si="9"/>
        <v>369.78073192183024</v>
      </c>
      <c r="S43" s="60"/>
      <c r="T43" s="60"/>
      <c r="U43" s="47">
        <f t="shared" si="1"/>
        <v>0</v>
      </c>
      <c r="V43" s="59"/>
    </row>
    <row r="44" spans="1:22" x14ac:dyDescent="0.2">
      <c r="A44" s="56"/>
      <c r="B44" s="56"/>
      <c r="C44" s="56"/>
      <c r="D44" s="57"/>
      <c r="E44" s="56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47"/>
      <c r="U44" s="47">
        <f t="shared" si="1"/>
        <v>0</v>
      </c>
      <c r="V44" s="59"/>
    </row>
    <row r="45" spans="1:22" x14ac:dyDescent="0.2">
      <c r="A45" s="56"/>
      <c r="B45" s="61" t="s">
        <v>131</v>
      </c>
      <c r="C45" s="56"/>
      <c r="D45" s="57"/>
      <c r="E45" s="56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47"/>
      <c r="U45" s="47">
        <f t="shared" si="1"/>
        <v>0</v>
      </c>
      <c r="V45" s="59"/>
    </row>
    <row r="46" spans="1:22" x14ac:dyDescent="0.2">
      <c r="A46" s="45">
        <v>546</v>
      </c>
      <c r="B46" s="45" t="s">
        <v>109</v>
      </c>
      <c r="C46" s="56"/>
      <c r="D46" s="57">
        <v>51</v>
      </c>
      <c r="E46" s="56"/>
      <c r="F46" s="58">
        <v>49813</v>
      </c>
      <c r="G46" s="4">
        <f t="shared" ref="G46:R54" si="10">INDEX(ALLOC,($D46)+1,(G$1)+1)*$F46</f>
        <v>19768.126853566806</v>
      </c>
      <c r="H46" s="4">
        <f t="shared" si="10"/>
        <v>6134.9430832242542</v>
      </c>
      <c r="I46" s="4">
        <f t="shared" si="10"/>
        <v>918.64217848505621</v>
      </c>
      <c r="J46" s="4">
        <f t="shared" si="10"/>
        <v>9682.5844321198092</v>
      </c>
      <c r="K46" s="4">
        <f t="shared" si="10"/>
        <v>7312.4271753488656</v>
      </c>
      <c r="L46" s="4">
        <f t="shared" si="10"/>
        <v>2529.6980078283791</v>
      </c>
      <c r="M46" s="4">
        <f t="shared" si="10"/>
        <v>1959.6188637907157</v>
      </c>
      <c r="N46" s="4">
        <f t="shared" si="10"/>
        <v>918.73696770046195</v>
      </c>
      <c r="O46" s="4">
        <f t="shared" si="10"/>
        <v>229.02277191625072</v>
      </c>
      <c r="P46" s="4">
        <f t="shared" si="10"/>
        <v>335.27979241747289</v>
      </c>
      <c r="Q46" s="4">
        <f t="shared" si="10"/>
        <v>12.213565900855064</v>
      </c>
      <c r="R46" s="4">
        <f t="shared" si="10"/>
        <v>11.706307701076739</v>
      </c>
      <c r="S46" s="32"/>
      <c r="T46" s="32"/>
      <c r="U46" s="47">
        <f t="shared" ref="U46:U77" si="11">SUM(G46:R46)-F46</f>
        <v>0</v>
      </c>
      <c r="V46" s="59"/>
    </row>
    <row r="47" spans="1:22" x14ac:dyDescent="0.2">
      <c r="A47" s="45">
        <v>547</v>
      </c>
      <c r="B47" s="45" t="s">
        <v>110</v>
      </c>
      <c r="C47" s="56"/>
      <c r="D47" s="57">
        <v>2</v>
      </c>
      <c r="E47" s="56"/>
      <c r="F47" s="58">
        <v>17279551</v>
      </c>
      <c r="G47" s="4">
        <f t="shared" si="10"/>
        <v>6337169.8435387108</v>
      </c>
      <c r="H47" s="4">
        <f t="shared" si="10"/>
        <v>2116026.8962067268</v>
      </c>
      <c r="I47" s="4">
        <f t="shared" si="10"/>
        <v>345149.84623885062</v>
      </c>
      <c r="J47" s="4">
        <f t="shared" si="10"/>
        <v>3478691.7804356166</v>
      </c>
      <c r="K47" s="4">
        <f t="shared" si="10"/>
        <v>2786178.3855111282</v>
      </c>
      <c r="L47" s="4">
        <f t="shared" si="10"/>
        <v>890893.96374426701</v>
      </c>
      <c r="M47" s="4">
        <f t="shared" si="10"/>
        <v>756364.12493813073</v>
      </c>
      <c r="N47" s="4">
        <f t="shared" si="10"/>
        <v>317507.43864788202</v>
      </c>
      <c r="O47" s="4">
        <f t="shared" si="10"/>
        <v>85326.711507483327</v>
      </c>
      <c r="P47" s="4">
        <f t="shared" si="10"/>
        <v>156086.75184550326</v>
      </c>
      <c r="Q47" s="4">
        <f t="shared" si="10"/>
        <v>5532.2752108352552</v>
      </c>
      <c r="R47" s="4">
        <f t="shared" si="10"/>
        <v>4622.9821748650365</v>
      </c>
      <c r="S47" s="32"/>
      <c r="T47" s="32"/>
      <c r="U47" s="47">
        <f t="shared" si="11"/>
        <v>0</v>
      </c>
      <c r="V47" s="59"/>
    </row>
    <row r="48" spans="1:22" x14ac:dyDescent="0.2">
      <c r="A48" s="45">
        <v>548</v>
      </c>
      <c r="B48" s="45" t="s">
        <v>132</v>
      </c>
      <c r="C48" s="56"/>
      <c r="D48" s="57">
        <v>51</v>
      </c>
      <c r="E48" s="56"/>
      <c r="F48" s="58">
        <v>154402</v>
      </c>
      <c r="G48" s="4">
        <f t="shared" si="10"/>
        <v>61273.930950643844</v>
      </c>
      <c r="H48" s="4">
        <f t="shared" si="10"/>
        <v>19016.069739545725</v>
      </c>
      <c r="I48" s="4">
        <f t="shared" si="10"/>
        <v>2847.4532680715806</v>
      </c>
      <c r="J48" s="4">
        <f t="shared" si="10"/>
        <v>30012.454610004672</v>
      </c>
      <c r="K48" s="4">
        <f t="shared" si="10"/>
        <v>22665.837848116265</v>
      </c>
      <c r="L48" s="4">
        <f t="shared" si="10"/>
        <v>7841.1344790459798</v>
      </c>
      <c r="M48" s="4">
        <f t="shared" si="10"/>
        <v>6074.0985647725311</v>
      </c>
      <c r="N48" s="4">
        <f t="shared" si="10"/>
        <v>2847.7470798162472</v>
      </c>
      <c r="O48" s="4">
        <f t="shared" si="10"/>
        <v>709.88645593344995</v>
      </c>
      <c r="P48" s="4">
        <f t="shared" si="10"/>
        <v>1039.2441834228546</v>
      </c>
      <c r="Q48" s="4">
        <f t="shared" si="10"/>
        <v>37.857567346351829</v>
      </c>
      <c r="R48" s="4">
        <f t="shared" si="10"/>
        <v>36.28525328050209</v>
      </c>
      <c r="S48" s="32"/>
      <c r="T48" s="32"/>
      <c r="U48" s="47">
        <f t="shared" si="11"/>
        <v>0</v>
      </c>
      <c r="V48" s="59"/>
    </row>
    <row r="49" spans="1:22" x14ac:dyDescent="0.2">
      <c r="A49" s="45">
        <v>549</v>
      </c>
      <c r="B49" s="45" t="s">
        <v>133</v>
      </c>
      <c r="C49" s="56"/>
      <c r="D49" s="57">
        <v>51</v>
      </c>
      <c r="E49" s="56"/>
      <c r="F49" s="58">
        <v>36953</v>
      </c>
      <c r="G49" s="4">
        <f t="shared" si="10"/>
        <v>14664.677727096423</v>
      </c>
      <c r="H49" s="4">
        <f t="shared" si="10"/>
        <v>4551.1121946958792</v>
      </c>
      <c r="I49" s="4">
        <f t="shared" si="10"/>
        <v>681.48042522149399</v>
      </c>
      <c r="J49" s="4">
        <f t="shared" si="10"/>
        <v>7182.8748021625543</v>
      </c>
      <c r="K49" s="4">
        <f t="shared" si="10"/>
        <v>5424.6104713762797</v>
      </c>
      <c r="L49" s="4">
        <f t="shared" si="10"/>
        <v>1876.6171578359483</v>
      </c>
      <c r="M49" s="4">
        <f t="shared" si="10"/>
        <v>1453.7128033577244</v>
      </c>
      <c r="N49" s="4">
        <f t="shared" si="10"/>
        <v>681.55074312800218</v>
      </c>
      <c r="O49" s="4">
        <f t="shared" si="10"/>
        <v>169.89698453458359</v>
      </c>
      <c r="P49" s="4">
        <f t="shared" si="10"/>
        <v>248.72210405321655</v>
      </c>
      <c r="Q49" s="4">
        <f t="shared" si="10"/>
        <v>9.0604440755284195</v>
      </c>
      <c r="R49" s="4">
        <f t="shared" si="10"/>
        <v>8.6841424623670278</v>
      </c>
      <c r="S49" s="32"/>
      <c r="T49" s="32"/>
      <c r="U49" s="47">
        <f t="shared" si="11"/>
        <v>0</v>
      </c>
      <c r="V49" s="59"/>
    </row>
    <row r="50" spans="1:22" x14ac:dyDescent="0.2">
      <c r="A50" s="45">
        <v>550</v>
      </c>
      <c r="B50" s="45" t="s">
        <v>117</v>
      </c>
      <c r="C50" s="56"/>
      <c r="D50" s="57">
        <v>51</v>
      </c>
      <c r="E50" s="56"/>
      <c r="F50" s="58">
        <v>22784</v>
      </c>
      <c r="G50" s="4">
        <f t="shared" si="10"/>
        <v>9041.7562128694535</v>
      </c>
      <c r="H50" s="4">
        <f t="shared" si="10"/>
        <v>2806.0655493180775</v>
      </c>
      <c r="I50" s="4">
        <f t="shared" si="10"/>
        <v>420.17833486446347</v>
      </c>
      <c r="J50" s="4">
        <f t="shared" si="10"/>
        <v>4428.7234999180482</v>
      </c>
      <c r="K50" s="4">
        <f t="shared" si="10"/>
        <v>3344.635752979113</v>
      </c>
      <c r="L50" s="4">
        <f t="shared" si="10"/>
        <v>1157.060193330291</v>
      </c>
      <c r="M50" s="4">
        <f t="shared" si="10"/>
        <v>896.31132821969504</v>
      </c>
      <c r="N50" s="4">
        <f t="shared" si="10"/>
        <v>420.22169056445756</v>
      </c>
      <c r="O50" s="4">
        <f t="shared" si="10"/>
        <v>104.75287244975922</v>
      </c>
      <c r="P50" s="4">
        <f t="shared" si="10"/>
        <v>153.35383916727969</v>
      </c>
      <c r="Q50" s="4">
        <f t="shared" si="10"/>
        <v>5.5863707362552297</v>
      </c>
      <c r="R50" s="4">
        <f t="shared" si="10"/>
        <v>5.3543555831074707</v>
      </c>
      <c r="S50" s="32"/>
      <c r="T50" s="32"/>
      <c r="U50" s="47">
        <f t="shared" si="11"/>
        <v>0</v>
      </c>
      <c r="V50" s="59"/>
    </row>
    <row r="51" spans="1:22" x14ac:dyDescent="0.2">
      <c r="A51" s="45">
        <v>551</v>
      </c>
      <c r="B51" s="45" t="s">
        <v>119</v>
      </c>
      <c r="C51" s="56"/>
      <c r="D51" s="57">
        <v>51</v>
      </c>
      <c r="E51" s="56"/>
      <c r="F51" s="58">
        <v>24273</v>
      </c>
      <c r="G51" s="4">
        <f t="shared" si="10"/>
        <v>9632.6610145268714</v>
      </c>
      <c r="H51" s="4">
        <f t="shared" si="10"/>
        <v>2989.4500122277782</v>
      </c>
      <c r="I51" s="4">
        <f t="shared" si="10"/>
        <v>447.63819883098324</v>
      </c>
      <c r="J51" s="4">
        <f t="shared" si="10"/>
        <v>4718.1533318781067</v>
      </c>
      <c r="K51" s="4">
        <f t="shared" si="10"/>
        <v>3563.2173293566543</v>
      </c>
      <c r="L51" s="4">
        <f t="shared" si="10"/>
        <v>1232.6774083877349</v>
      </c>
      <c r="M51" s="4">
        <f t="shared" si="10"/>
        <v>954.88785419051339</v>
      </c>
      <c r="N51" s="4">
        <f t="shared" si="10"/>
        <v>447.68438795080226</v>
      </c>
      <c r="O51" s="4">
        <f t="shared" si="10"/>
        <v>111.59877427023375</v>
      </c>
      <c r="P51" s="4">
        <f t="shared" si="10"/>
        <v>163.37595409530283</v>
      </c>
      <c r="Q51" s="4">
        <f t="shared" si="10"/>
        <v>5.9514561482234551</v>
      </c>
      <c r="R51" s="4">
        <f t="shared" si="10"/>
        <v>5.704278136796332</v>
      </c>
      <c r="S51" s="32"/>
      <c r="T51" s="32"/>
      <c r="U51" s="47">
        <f t="shared" si="11"/>
        <v>0</v>
      </c>
      <c r="V51" s="59"/>
    </row>
    <row r="52" spans="1:22" x14ac:dyDescent="0.2">
      <c r="A52" s="45">
        <v>552</v>
      </c>
      <c r="B52" s="45" t="s">
        <v>120</v>
      </c>
      <c r="C52" s="56"/>
      <c r="D52" s="57">
        <v>51</v>
      </c>
      <c r="E52" s="56"/>
      <c r="F52" s="58">
        <v>96755</v>
      </c>
      <c r="G52" s="4">
        <f t="shared" si="10"/>
        <v>38396.906705415378</v>
      </c>
      <c r="H52" s="4">
        <f t="shared" si="10"/>
        <v>11916.295304787158</v>
      </c>
      <c r="I52" s="4">
        <f t="shared" si="10"/>
        <v>1784.3379033449423</v>
      </c>
      <c r="J52" s="4">
        <f t="shared" si="10"/>
        <v>18807.107717458337</v>
      </c>
      <c r="K52" s="4">
        <f t="shared" si="10"/>
        <v>14203.398537548019</v>
      </c>
      <c r="L52" s="4">
        <f t="shared" si="10"/>
        <v>4913.595461976488</v>
      </c>
      <c r="M52" s="4">
        <f t="shared" si="10"/>
        <v>3806.2940028922312</v>
      </c>
      <c r="N52" s="4">
        <f t="shared" si="10"/>
        <v>1784.522018546528</v>
      </c>
      <c r="O52" s="4">
        <f t="shared" si="10"/>
        <v>444.84568881129098</v>
      </c>
      <c r="P52" s="4">
        <f t="shared" si="10"/>
        <v>651.23554725378096</v>
      </c>
      <c r="Q52" s="4">
        <f t="shared" si="10"/>
        <v>23.723196128264345</v>
      </c>
      <c r="R52" s="4">
        <f t="shared" si="10"/>
        <v>22.737915837586172</v>
      </c>
      <c r="S52" s="32"/>
      <c r="T52" s="32"/>
      <c r="U52" s="47">
        <f t="shared" si="11"/>
        <v>0</v>
      </c>
      <c r="V52" s="59"/>
    </row>
    <row r="53" spans="1:22" x14ac:dyDescent="0.2">
      <c r="A53" s="45">
        <v>553</v>
      </c>
      <c r="B53" s="45" t="s">
        <v>134</v>
      </c>
      <c r="C53" s="56"/>
      <c r="D53" s="57">
        <v>51</v>
      </c>
      <c r="E53" s="56"/>
      <c r="F53" s="58">
        <v>885069</v>
      </c>
      <c r="G53" s="4">
        <f t="shared" si="10"/>
        <v>351236.75077107421</v>
      </c>
      <c r="H53" s="4">
        <f t="shared" si="10"/>
        <v>109004.63613366404</v>
      </c>
      <c r="I53" s="4">
        <f t="shared" si="10"/>
        <v>16322.279611137457</v>
      </c>
      <c r="J53" s="4">
        <f t="shared" si="10"/>
        <v>172038.53051917866</v>
      </c>
      <c r="K53" s="4">
        <f t="shared" si="10"/>
        <v>129925.9753008019</v>
      </c>
      <c r="L53" s="4">
        <f t="shared" si="10"/>
        <v>44947.248430944848</v>
      </c>
      <c r="M53" s="4">
        <f t="shared" si="10"/>
        <v>34818.178149406485</v>
      </c>
      <c r="N53" s="4">
        <f t="shared" si="10"/>
        <v>16323.963809962865</v>
      </c>
      <c r="O53" s="4">
        <f t="shared" si="10"/>
        <v>4069.2380647048785</v>
      </c>
      <c r="P53" s="4">
        <f t="shared" si="10"/>
        <v>5957.194920906999</v>
      </c>
      <c r="Q53" s="4">
        <f t="shared" si="10"/>
        <v>217.00858326749827</v>
      </c>
      <c r="R53" s="4">
        <f t="shared" si="10"/>
        <v>207.99570495019952</v>
      </c>
      <c r="S53" s="32"/>
      <c r="T53" s="32"/>
      <c r="U53" s="47">
        <f t="shared" si="11"/>
        <v>0</v>
      </c>
      <c r="V53" s="59"/>
    </row>
    <row r="54" spans="1:22" x14ac:dyDescent="0.2">
      <c r="A54" s="45">
        <v>554</v>
      </c>
      <c r="B54" s="45" t="s">
        <v>135</v>
      </c>
      <c r="C54" s="56"/>
      <c r="D54" s="57">
        <v>51</v>
      </c>
      <c r="E54" s="56"/>
      <c r="F54" s="58">
        <v>61651</v>
      </c>
      <c r="G54" s="4">
        <f t="shared" si="10"/>
        <v>24465.99860777803</v>
      </c>
      <c r="H54" s="4">
        <f t="shared" si="10"/>
        <v>7592.9049851215241</v>
      </c>
      <c r="I54" s="4">
        <f t="shared" si="10"/>
        <v>1136.9563958360709</v>
      </c>
      <c r="J54" s="4">
        <f t="shared" si="10"/>
        <v>11983.639066601456</v>
      </c>
      <c r="K54" s="4">
        <f t="shared" si="10"/>
        <v>9050.2167664551998</v>
      </c>
      <c r="L54" s="4">
        <f t="shared" si="10"/>
        <v>3130.8777202864189</v>
      </c>
      <c r="M54" s="4">
        <f t="shared" si="10"/>
        <v>2425.3199480368862</v>
      </c>
      <c r="N54" s="4">
        <f t="shared" si="10"/>
        <v>1137.0737115953903</v>
      </c>
      <c r="O54" s="4">
        <f t="shared" si="10"/>
        <v>283.44976033181644</v>
      </c>
      <c r="P54" s="4">
        <f t="shared" si="10"/>
        <v>414.95863494127281</v>
      </c>
      <c r="Q54" s="4">
        <f t="shared" si="10"/>
        <v>15.116105260747506</v>
      </c>
      <c r="R54" s="4">
        <f t="shared" si="10"/>
        <v>14.488297755186037</v>
      </c>
      <c r="S54" s="32"/>
      <c r="T54" s="32"/>
      <c r="U54" s="47">
        <f t="shared" si="11"/>
        <v>0</v>
      </c>
      <c r="V54" s="59"/>
    </row>
    <row r="55" spans="1:22" x14ac:dyDescent="0.2">
      <c r="A55" s="56"/>
      <c r="B55" s="51" t="s">
        <v>26</v>
      </c>
      <c r="C55" s="51"/>
      <c r="D55" s="52"/>
      <c r="E55" s="51"/>
      <c r="F55" s="53">
        <f t="shared" ref="F55:R55" si="12">SUM(F46:F54)</f>
        <v>18611251</v>
      </c>
      <c r="G55" s="58">
        <f t="shared" si="12"/>
        <v>6865650.6523816828</v>
      </c>
      <c r="H55" s="58">
        <f t="shared" si="12"/>
        <v>2280038.3732093116</v>
      </c>
      <c r="I55" s="58">
        <f t="shared" si="12"/>
        <v>369708.81255464267</v>
      </c>
      <c r="J55" s="58">
        <f t="shared" si="12"/>
        <v>3737545.848414938</v>
      </c>
      <c r="K55" s="58">
        <f t="shared" si="12"/>
        <v>2981668.7046931107</v>
      </c>
      <c r="L55" s="58">
        <f t="shared" si="12"/>
        <v>958522.87260390306</v>
      </c>
      <c r="M55" s="58">
        <f t="shared" si="12"/>
        <v>808752.5464527976</v>
      </c>
      <c r="N55" s="58">
        <f t="shared" si="12"/>
        <v>342068.93905714678</v>
      </c>
      <c r="O55" s="58">
        <f t="shared" si="12"/>
        <v>91449.402880435577</v>
      </c>
      <c r="P55" s="58">
        <f t="shared" si="12"/>
        <v>165050.11682176145</v>
      </c>
      <c r="Q55" s="58">
        <f t="shared" si="12"/>
        <v>5858.7924996989805</v>
      </c>
      <c r="R55" s="58">
        <f t="shared" si="12"/>
        <v>4935.9384305718577</v>
      </c>
      <c r="S55" s="60"/>
      <c r="T55" s="60"/>
      <c r="U55" s="47">
        <f t="shared" si="11"/>
        <v>0</v>
      </c>
      <c r="V55" s="59"/>
    </row>
    <row r="56" spans="1:22" x14ac:dyDescent="0.2">
      <c r="A56" s="56"/>
      <c r="B56" s="56"/>
      <c r="C56" s="56"/>
      <c r="D56" s="57"/>
      <c r="E56" s="56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47"/>
      <c r="U56" s="47">
        <f t="shared" si="11"/>
        <v>0</v>
      </c>
      <c r="V56" s="59"/>
    </row>
    <row r="57" spans="1:22" x14ac:dyDescent="0.2">
      <c r="A57" s="56"/>
      <c r="B57" s="55" t="s">
        <v>136</v>
      </c>
      <c r="C57" s="56"/>
      <c r="D57" s="57"/>
      <c r="E57" s="56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47"/>
      <c r="U57" s="47">
        <f t="shared" si="11"/>
        <v>0</v>
      </c>
      <c r="V57" s="59"/>
    </row>
    <row r="58" spans="1:22" x14ac:dyDescent="0.2">
      <c r="A58" s="45">
        <v>555</v>
      </c>
      <c r="B58" s="45" t="s">
        <v>137</v>
      </c>
      <c r="C58" s="56"/>
      <c r="D58" s="57"/>
      <c r="E58" s="56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47"/>
      <c r="U58" s="47">
        <f t="shared" si="11"/>
        <v>0</v>
      </c>
      <c r="V58" s="59"/>
    </row>
    <row r="59" spans="1:22" x14ac:dyDescent="0.2">
      <c r="B59" s="45" t="s">
        <v>138</v>
      </c>
      <c r="C59" s="56"/>
      <c r="D59" s="57">
        <v>51</v>
      </c>
      <c r="E59" s="56"/>
      <c r="F59" s="58">
        <f>(20765366/69066428)*69067179</f>
        <v>20765591.794069819</v>
      </c>
      <c r="G59" s="4">
        <f t="shared" ref="G59:R60" si="13">INDEX(ALLOC,($D59)+1,(G$1)+1)*$F59</f>
        <v>8240757.4884981448</v>
      </c>
      <c r="H59" s="4">
        <f t="shared" si="13"/>
        <v>2557479.4480574741</v>
      </c>
      <c r="I59" s="4">
        <f t="shared" si="13"/>
        <v>382955.22219572612</v>
      </c>
      <c r="J59" s="4">
        <f t="shared" si="13"/>
        <v>4036388.0077292128</v>
      </c>
      <c r="K59" s="4">
        <f t="shared" si="13"/>
        <v>3048338.3403360075</v>
      </c>
      <c r="L59" s="4">
        <f t="shared" si="13"/>
        <v>1054557.5691653937</v>
      </c>
      <c r="M59" s="4">
        <f t="shared" si="13"/>
        <v>816908.1444088273</v>
      </c>
      <c r="N59" s="4">
        <f t="shared" si="13"/>
        <v>382994.73706440692</v>
      </c>
      <c r="O59" s="4">
        <f t="shared" si="13"/>
        <v>95472.936646241345</v>
      </c>
      <c r="P59" s="4">
        <f t="shared" si="13"/>
        <v>139768.39993860453</v>
      </c>
      <c r="Q59" s="4">
        <f t="shared" si="13"/>
        <v>5091.4806144405447</v>
      </c>
      <c r="R59" s="4">
        <f t="shared" si="13"/>
        <v>4880.0194153400817</v>
      </c>
      <c r="S59" s="32"/>
      <c r="T59" s="32"/>
      <c r="U59" s="47">
        <f t="shared" si="11"/>
        <v>0</v>
      </c>
      <c r="V59" s="59"/>
    </row>
    <row r="60" spans="1:22" x14ac:dyDescent="0.2">
      <c r="B60" s="45" t="s">
        <v>139</v>
      </c>
      <c r="C60" s="56"/>
      <c r="D60" s="57">
        <v>1</v>
      </c>
      <c r="E60" s="56"/>
      <c r="F60" s="58">
        <f>69067179-F59</f>
        <v>48301587.205930181</v>
      </c>
      <c r="G60" s="4">
        <f t="shared" si="13"/>
        <v>17657811.409096457</v>
      </c>
      <c r="H60" s="4">
        <f t="shared" si="13"/>
        <v>5824120.9787042877</v>
      </c>
      <c r="I60" s="4">
        <f t="shared" si="13"/>
        <v>953215.54040585528</v>
      </c>
      <c r="J60" s="4">
        <f t="shared" si="13"/>
        <v>9711197.1604217961</v>
      </c>
      <c r="K60" s="4">
        <f t="shared" si="13"/>
        <v>7809545.143899858</v>
      </c>
      <c r="L60" s="4">
        <f t="shared" si="13"/>
        <v>2640398.3891990567</v>
      </c>
      <c r="M60" s="4">
        <f t="shared" si="13"/>
        <v>2114285.7465161951</v>
      </c>
      <c r="N60" s="4">
        <f t="shared" si="13"/>
        <v>887520.72187179874</v>
      </c>
      <c r="O60" s="4">
        <f t="shared" si="13"/>
        <v>238503.01278020436</v>
      </c>
      <c r="P60" s="4">
        <f t="shared" si="13"/>
        <v>436314.71729603526</v>
      </c>
      <c r="Q60" s="4">
        <f t="shared" si="13"/>
        <v>15757.05979599143</v>
      </c>
      <c r="R60" s="4">
        <f t="shared" si="13"/>
        <v>12917.325942647922</v>
      </c>
      <c r="S60" s="32"/>
      <c r="T60" s="32"/>
      <c r="U60" s="47">
        <f t="shared" si="11"/>
        <v>0</v>
      </c>
      <c r="V60" s="59"/>
    </row>
    <row r="61" spans="1:22" x14ac:dyDescent="0.2">
      <c r="A61" s="45">
        <v>555</v>
      </c>
      <c r="B61" s="45" t="s">
        <v>140</v>
      </c>
      <c r="C61" s="56"/>
      <c r="D61" s="57"/>
      <c r="E61" s="56"/>
      <c r="F61" s="58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32"/>
      <c r="T61" s="32"/>
      <c r="U61" s="47">
        <f t="shared" si="11"/>
        <v>0</v>
      </c>
      <c r="V61" s="59"/>
    </row>
    <row r="62" spans="1:22" x14ac:dyDescent="0.2">
      <c r="A62" s="45">
        <v>555</v>
      </c>
      <c r="B62" s="45" t="s">
        <v>141</v>
      </c>
      <c r="C62" s="56"/>
      <c r="D62" s="57"/>
      <c r="E62" s="56"/>
      <c r="F62" s="58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32"/>
      <c r="T62" s="32"/>
      <c r="U62" s="47">
        <f t="shared" si="11"/>
        <v>0</v>
      </c>
      <c r="V62" s="59"/>
    </row>
    <row r="63" spans="1:22" x14ac:dyDescent="0.2">
      <c r="A63" s="45">
        <v>555</v>
      </c>
      <c r="B63" s="45" t="s">
        <v>142</v>
      </c>
      <c r="C63" s="56"/>
      <c r="D63" s="57"/>
      <c r="E63" s="56"/>
      <c r="F63" s="58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32"/>
      <c r="T63" s="32"/>
      <c r="U63" s="47">
        <f t="shared" si="11"/>
        <v>0</v>
      </c>
      <c r="V63" s="59"/>
    </row>
    <row r="64" spans="1:22" x14ac:dyDescent="0.2">
      <c r="A64" s="45">
        <v>556</v>
      </c>
      <c r="B64" s="45" t="s">
        <v>143</v>
      </c>
      <c r="C64" s="56"/>
      <c r="D64" s="57">
        <v>51</v>
      </c>
      <c r="E64" s="56"/>
      <c r="F64" s="58">
        <v>1536733</v>
      </c>
      <c r="G64" s="4">
        <f t="shared" ref="G64:R65" si="14">INDEX(ALLOC,($D64)+1,(G$1)+1)*$F64</f>
        <v>609847.48728368653</v>
      </c>
      <c r="H64" s="4">
        <f t="shared" si="14"/>
        <v>189263.23427845055</v>
      </c>
      <c r="I64" s="4">
        <f t="shared" si="14"/>
        <v>28340.147167805109</v>
      </c>
      <c r="J64" s="4">
        <f t="shared" si="14"/>
        <v>298708.10876929254</v>
      </c>
      <c r="K64" s="4">
        <f t="shared" si="14"/>
        <v>225588.66461476698</v>
      </c>
      <c r="L64" s="4">
        <f t="shared" si="14"/>
        <v>78041.282570094714</v>
      </c>
      <c r="M64" s="4">
        <f t="shared" si="14"/>
        <v>60454.318659982295</v>
      </c>
      <c r="N64" s="4">
        <f t="shared" si="14"/>
        <v>28343.071418811032</v>
      </c>
      <c r="O64" s="4">
        <f t="shared" si="14"/>
        <v>7065.3614790351057</v>
      </c>
      <c r="P64" s="4">
        <f t="shared" si="14"/>
        <v>10343.394721078441</v>
      </c>
      <c r="Q64" s="4">
        <f t="shared" si="14"/>
        <v>376.78898615860732</v>
      </c>
      <c r="R64" s="4">
        <f t="shared" si="14"/>
        <v>361.14005083810974</v>
      </c>
      <c r="S64" s="32"/>
      <c r="T64" s="32"/>
      <c r="U64" s="47">
        <f t="shared" si="11"/>
        <v>0</v>
      </c>
      <c r="V64" s="59"/>
    </row>
    <row r="65" spans="1:22" x14ac:dyDescent="0.2">
      <c r="A65" s="45">
        <v>557</v>
      </c>
      <c r="B65" s="45" t="s">
        <v>144</v>
      </c>
      <c r="C65" s="56"/>
      <c r="D65" s="57">
        <v>51</v>
      </c>
      <c r="E65" s="56"/>
      <c r="F65" s="58">
        <v>1845858</v>
      </c>
      <c r="G65" s="4">
        <f t="shared" si="14"/>
        <v>732522.73698976403</v>
      </c>
      <c r="H65" s="4">
        <f t="shared" si="14"/>
        <v>227334.90795001615</v>
      </c>
      <c r="I65" s="4">
        <f t="shared" si="14"/>
        <v>34040.97352687188</v>
      </c>
      <c r="J65" s="4">
        <f t="shared" si="14"/>
        <v>358795.41354071844</v>
      </c>
      <c r="K65" s="4">
        <f t="shared" si="14"/>
        <v>270967.46232981561</v>
      </c>
      <c r="L65" s="4">
        <f t="shared" si="14"/>
        <v>93739.853157490536</v>
      </c>
      <c r="M65" s="4">
        <f t="shared" si="14"/>
        <v>72615.143771284667</v>
      </c>
      <c r="N65" s="4">
        <f t="shared" si="14"/>
        <v>34044.486012198409</v>
      </c>
      <c r="O65" s="4">
        <f t="shared" si="14"/>
        <v>8486.610236761222</v>
      </c>
      <c r="P65" s="4">
        <f t="shared" si="14"/>
        <v>12424.043664748795</v>
      </c>
      <c r="Q65" s="4">
        <f t="shared" si="14"/>
        <v>452.58282630278296</v>
      </c>
      <c r="R65" s="4">
        <f t="shared" si="14"/>
        <v>433.7859940275452</v>
      </c>
      <c r="S65" s="32"/>
      <c r="T65" s="32"/>
      <c r="U65" s="47">
        <f t="shared" si="11"/>
        <v>0</v>
      </c>
      <c r="V65" s="59"/>
    </row>
    <row r="66" spans="1:22" x14ac:dyDescent="0.2">
      <c r="A66" s="45">
        <v>558</v>
      </c>
      <c r="B66" s="45" t="s">
        <v>145</v>
      </c>
      <c r="C66" s="56"/>
      <c r="D66" s="57"/>
      <c r="E66" s="56"/>
      <c r="F66" s="58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32"/>
      <c r="T66" s="32"/>
      <c r="U66" s="47">
        <f t="shared" si="11"/>
        <v>0</v>
      </c>
      <c r="V66" s="59"/>
    </row>
    <row r="67" spans="1:22" x14ac:dyDescent="0.2">
      <c r="A67" s="56"/>
      <c r="B67" s="51" t="s">
        <v>26</v>
      </c>
      <c r="C67" s="51"/>
      <c r="D67" s="52"/>
      <c r="E67" s="51"/>
      <c r="F67" s="53">
        <f t="shared" ref="F67:R67" si="15">SUM(F58:F66)</f>
        <v>72449770</v>
      </c>
      <c r="G67" s="53">
        <f t="shared" si="15"/>
        <v>27240939.121868052</v>
      </c>
      <c r="H67" s="53">
        <f t="shared" si="15"/>
        <v>8798198.5689902268</v>
      </c>
      <c r="I67" s="53">
        <f t="shared" si="15"/>
        <v>1398551.8832962583</v>
      </c>
      <c r="J67" s="53">
        <f t="shared" si="15"/>
        <v>14405088.690461021</v>
      </c>
      <c r="K67" s="53">
        <f t="shared" si="15"/>
        <v>11354439.611180449</v>
      </c>
      <c r="L67" s="53">
        <f t="shared" si="15"/>
        <v>3866737.0940920357</v>
      </c>
      <c r="M67" s="53">
        <f t="shared" si="15"/>
        <v>3064263.3533562892</v>
      </c>
      <c r="N67" s="53">
        <f t="shared" si="15"/>
        <v>1332903.0163672152</v>
      </c>
      <c r="O67" s="53">
        <f t="shared" si="15"/>
        <v>349527.92114224203</v>
      </c>
      <c r="P67" s="53">
        <f t="shared" si="15"/>
        <v>598850.55562046706</v>
      </c>
      <c r="Q67" s="53">
        <f t="shared" si="15"/>
        <v>21677.912222893367</v>
      </c>
      <c r="R67" s="53">
        <f t="shared" si="15"/>
        <v>18592.271402853657</v>
      </c>
      <c r="S67" s="62"/>
      <c r="T67" s="62"/>
      <c r="U67" s="47">
        <f t="shared" si="11"/>
        <v>0</v>
      </c>
      <c r="V67" s="59"/>
    </row>
    <row r="68" spans="1:22" x14ac:dyDescent="0.2">
      <c r="A68" s="56"/>
      <c r="B68" s="55"/>
      <c r="C68" s="56"/>
      <c r="D68" s="57"/>
      <c r="E68" s="56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47"/>
      <c r="U68" s="47">
        <f t="shared" si="11"/>
        <v>0</v>
      </c>
      <c r="V68" s="59"/>
    </row>
    <row r="69" spans="1:22" x14ac:dyDescent="0.2">
      <c r="A69" s="61" t="s">
        <v>104</v>
      </c>
      <c r="C69" s="56"/>
      <c r="D69" s="57"/>
      <c r="E69" s="56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47"/>
      <c r="U69" s="47">
        <f t="shared" si="11"/>
        <v>0</v>
      </c>
      <c r="V69" s="59"/>
    </row>
    <row r="70" spans="1:22" x14ac:dyDescent="0.2">
      <c r="A70" s="45">
        <v>560</v>
      </c>
      <c r="B70" s="45" t="s">
        <v>146</v>
      </c>
      <c r="C70" s="56"/>
      <c r="D70" s="57">
        <v>51</v>
      </c>
      <c r="E70" s="56"/>
      <c r="F70" s="58">
        <v>1024769</v>
      </c>
      <c r="G70" s="4">
        <f t="shared" ref="G70:R76" si="16">INDEX(ALLOC,($D70)+1,(G$1)+1)*$F70</f>
        <v>406676.24089299585</v>
      </c>
      <c r="H70" s="4">
        <f t="shared" si="16"/>
        <v>126210.01522599794</v>
      </c>
      <c r="I70" s="4">
        <f t="shared" si="16"/>
        <v>18898.601300944581</v>
      </c>
      <c r="J70" s="4">
        <f t="shared" si="16"/>
        <v>199193.22999857436</v>
      </c>
      <c r="K70" s="4">
        <f t="shared" si="16"/>
        <v>150433.59532762694</v>
      </c>
      <c r="L70" s="4">
        <f t="shared" si="16"/>
        <v>52041.758131095899</v>
      </c>
      <c r="M70" s="4">
        <f t="shared" si="16"/>
        <v>40313.907281792868</v>
      </c>
      <c r="N70" s="4">
        <f t="shared" si="16"/>
        <v>18900.551335061824</v>
      </c>
      <c r="O70" s="4">
        <f t="shared" si="16"/>
        <v>4711.5298607561144</v>
      </c>
      <c r="P70" s="4">
        <f t="shared" si="16"/>
        <v>6897.4833396073573</v>
      </c>
      <c r="Q70" s="4">
        <f t="shared" si="16"/>
        <v>251.26139189876827</v>
      </c>
      <c r="R70" s="4">
        <f t="shared" si="16"/>
        <v>240.82591364753597</v>
      </c>
      <c r="S70" s="32"/>
      <c r="T70" s="32"/>
      <c r="U70" s="47">
        <f t="shared" si="11"/>
        <v>0</v>
      </c>
      <c r="V70" s="59"/>
    </row>
    <row r="71" spans="1:22" x14ac:dyDescent="0.2">
      <c r="A71" s="45">
        <v>561</v>
      </c>
      <c r="B71" s="45" t="s">
        <v>147</v>
      </c>
      <c r="C71" s="56"/>
      <c r="D71" s="57">
        <v>51</v>
      </c>
      <c r="E71" s="56"/>
      <c r="F71" s="58">
        <v>1912859</v>
      </c>
      <c r="G71" s="4">
        <f t="shared" si="16"/>
        <v>759111.86567737232</v>
      </c>
      <c r="H71" s="4">
        <f t="shared" si="16"/>
        <v>235586.71614304022</v>
      </c>
      <c r="I71" s="4">
        <f t="shared" si="16"/>
        <v>35276.593638101418</v>
      </c>
      <c r="J71" s="4">
        <f t="shared" si="16"/>
        <v>371818.97846426163</v>
      </c>
      <c r="K71" s="4">
        <f t="shared" si="16"/>
        <v>280803.04607653938</v>
      </c>
      <c r="L71" s="4">
        <f t="shared" si="16"/>
        <v>97142.424699507857</v>
      </c>
      <c r="M71" s="4">
        <f t="shared" si="16"/>
        <v>75250.93008194337</v>
      </c>
      <c r="N71" s="4">
        <f t="shared" si="16"/>
        <v>35280.233619708466</v>
      </c>
      <c r="O71" s="4">
        <f t="shared" si="16"/>
        <v>8794.6574280799687</v>
      </c>
      <c r="P71" s="4">
        <f t="shared" si="16"/>
        <v>12875.01191343414</v>
      </c>
      <c r="Q71" s="4">
        <f t="shared" si="16"/>
        <v>469.01068908806371</v>
      </c>
      <c r="R71" s="4">
        <f t="shared" si="16"/>
        <v>449.531568923252</v>
      </c>
      <c r="S71" s="32"/>
      <c r="T71" s="32"/>
      <c r="U71" s="47">
        <f t="shared" si="11"/>
        <v>0</v>
      </c>
      <c r="V71" s="59"/>
    </row>
    <row r="72" spans="1:22" x14ac:dyDescent="0.2">
      <c r="A72" s="45">
        <v>562</v>
      </c>
      <c r="B72" s="45" t="s">
        <v>148</v>
      </c>
      <c r="C72" s="56"/>
      <c r="D72" s="57">
        <v>51</v>
      </c>
      <c r="E72" s="56"/>
      <c r="F72" s="58">
        <v>1302918</v>
      </c>
      <c r="G72" s="4">
        <f t="shared" si="16"/>
        <v>517058.76586022833</v>
      </c>
      <c r="H72" s="4">
        <f t="shared" si="16"/>
        <v>160466.70090354682</v>
      </c>
      <c r="I72" s="4">
        <f t="shared" si="16"/>
        <v>24028.173968791129</v>
      </c>
      <c r="J72" s="4">
        <f t="shared" si="16"/>
        <v>253259.46124763973</v>
      </c>
      <c r="K72" s="4">
        <f t="shared" si="16"/>
        <v>191265.191625704</v>
      </c>
      <c r="L72" s="4">
        <f t="shared" si="16"/>
        <v>66167.246882615698</v>
      </c>
      <c r="M72" s="4">
        <f t="shared" si="16"/>
        <v>51256.151823268461</v>
      </c>
      <c r="N72" s="4">
        <f t="shared" si="16"/>
        <v>24030.653292962688</v>
      </c>
      <c r="O72" s="4">
        <f t="shared" si="16"/>
        <v>5990.3617918932314</v>
      </c>
      <c r="P72" s="4">
        <f t="shared" si="16"/>
        <v>8769.6399850839935</v>
      </c>
      <c r="Q72" s="4">
        <f t="shared" si="16"/>
        <v>319.4602785700576</v>
      </c>
      <c r="R72" s="4">
        <f t="shared" si="16"/>
        <v>306.19233969589271</v>
      </c>
      <c r="S72" s="32"/>
      <c r="T72" s="32"/>
      <c r="U72" s="47">
        <f t="shared" si="11"/>
        <v>0</v>
      </c>
      <c r="V72" s="59"/>
    </row>
    <row r="73" spans="1:22" x14ac:dyDescent="0.2">
      <c r="A73" s="45">
        <v>563</v>
      </c>
      <c r="B73" s="45" t="s">
        <v>149</v>
      </c>
      <c r="C73" s="56"/>
      <c r="D73" s="57">
        <v>51</v>
      </c>
      <c r="E73" s="56"/>
      <c r="F73" s="58">
        <v>145909</v>
      </c>
      <c r="G73" s="4">
        <f t="shared" si="16"/>
        <v>57903.511554756369</v>
      </c>
      <c r="H73" s="4">
        <f t="shared" si="16"/>
        <v>17970.076291935191</v>
      </c>
      <c r="I73" s="4">
        <f t="shared" si="16"/>
        <v>2690.826925111438</v>
      </c>
      <c r="J73" s="4">
        <f t="shared" si="16"/>
        <v>28361.596609442699</v>
      </c>
      <c r="K73" s="4">
        <f t="shared" si="16"/>
        <v>21419.086116635772</v>
      </c>
      <c r="L73" s="4">
        <f t="shared" si="16"/>
        <v>7409.8268850346485</v>
      </c>
      <c r="M73" s="4">
        <f t="shared" si="16"/>
        <v>5739.9881315487837</v>
      </c>
      <c r="N73" s="4">
        <f t="shared" si="16"/>
        <v>2691.104575516566</v>
      </c>
      <c r="O73" s="4">
        <f t="shared" si="16"/>
        <v>670.83860894803013</v>
      </c>
      <c r="P73" s="4">
        <f t="shared" si="16"/>
        <v>982.07976295025503</v>
      </c>
      <c r="Q73" s="4">
        <f t="shared" si="16"/>
        <v>35.775182924695592</v>
      </c>
      <c r="R73" s="4">
        <f t="shared" si="16"/>
        <v>34.289355195559509</v>
      </c>
      <c r="S73" s="32"/>
      <c r="T73" s="32"/>
      <c r="U73" s="47">
        <f t="shared" si="11"/>
        <v>0</v>
      </c>
      <c r="V73" s="59"/>
    </row>
    <row r="74" spans="1:22" x14ac:dyDescent="0.2">
      <c r="A74" s="45">
        <v>565</v>
      </c>
      <c r="B74" s="45" t="s">
        <v>150</v>
      </c>
      <c r="C74" s="56"/>
      <c r="D74" s="57">
        <v>51</v>
      </c>
      <c r="E74" s="56"/>
      <c r="F74" s="58">
        <v>2891642</v>
      </c>
      <c r="G74" s="4">
        <f t="shared" si="16"/>
        <v>1147538.7122056817</v>
      </c>
      <c r="H74" s="4">
        <f t="shared" si="16"/>
        <v>356133.11960855091</v>
      </c>
      <c r="I74" s="4">
        <f t="shared" si="16"/>
        <v>53327.129590245211</v>
      </c>
      <c r="J74" s="4">
        <f t="shared" si="16"/>
        <v>562073.51118109305</v>
      </c>
      <c r="K74" s="4">
        <f t="shared" si="16"/>
        <v>424486.0085154507</v>
      </c>
      <c r="L74" s="4">
        <f t="shared" si="16"/>
        <v>146848.83477712382</v>
      </c>
      <c r="M74" s="4">
        <f t="shared" si="16"/>
        <v>113755.77079335741</v>
      </c>
      <c r="N74" s="4">
        <f t="shared" si="16"/>
        <v>53332.632099156828</v>
      </c>
      <c r="O74" s="4">
        <f t="shared" si="16"/>
        <v>13294.759725964128</v>
      </c>
      <c r="P74" s="4">
        <f t="shared" si="16"/>
        <v>19462.974113296652</v>
      </c>
      <c r="Q74" s="4">
        <f t="shared" si="16"/>
        <v>708.9968507955823</v>
      </c>
      <c r="R74" s="4">
        <f t="shared" si="16"/>
        <v>679.5505392840613</v>
      </c>
      <c r="S74" s="32"/>
      <c r="T74" s="32"/>
      <c r="U74" s="47">
        <f t="shared" si="11"/>
        <v>0</v>
      </c>
      <c r="V74" s="59"/>
    </row>
    <row r="75" spans="1:22" x14ac:dyDescent="0.2">
      <c r="A75" s="45">
        <v>566</v>
      </c>
      <c r="B75" s="45" t="s">
        <v>151</v>
      </c>
      <c r="C75" s="56"/>
      <c r="D75" s="57">
        <v>51</v>
      </c>
      <c r="E75" s="56"/>
      <c r="F75" s="58">
        <v>6311826</v>
      </c>
      <c r="G75" s="4">
        <f t="shared" si="16"/>
        <v>2504827.5961223203</v>
      </c>
      <c r="H75" s="4">
        <f t="shared" si="16"/>
        <v>777361.19609770563</v>
      </c>
      <c r="I75" s="4">
        <f t="shared" si="16"/>
        <v>116401.53347235899</v>
      </c>
      <c r="J75" s="4">
        <f t="shared" si="16"/>
        <v>1226884.31063877</v>
      </c>
      <c r="K75" s="4">
        <f t="shared" si="16"/>
        <v>926560.69637390901</v>
      </c>
      <c r="L75" s="4">
        <f t="shared" si="16"/>
        <v>320539.08935336891</v>
      </c>
      <c r="M75" s="4">
        <f t="shared" si="16"/>
        <v>248304.12331248267</v>
      </c>
      <c r="N75" s="4">
        <f t="shared" si="16"/>
        <v>116413.5442533663</v>
      </c>
      <c r="O75" s="4">
        <f t="shared" si="16"/>
        <v>29019.570922712166</v>
      </c>
      <c r="P75" s="4">
        <f t="shared" si="16"/>
        <v>42483.442295288543</v>
      </c>
      <c r="Q75" s="4">
        <f t="shared" si="16"/>
        <v>1547.5860278588002</v>
      </c>
      <c r="R75" s="4">
        <f t="shared" si="16"/>
        <v>1483.3111298587996</v>
      </c>
      <c r="S75" s="32"/>
      <c r="T75" s="32"/>
      <c r="U75" s="47">
        <f t="shared" si="11"/>
        <v>0</v>
      </c>
      <c r="V75" s="59"/>
    </row>
    <row r="76" spans="1:22" x14ac:dyDescent="0.2">
      <c r="A76" s="45">
        <v>567</v>
      </c>
      <c r="B76" s="45" t="s">
        <v>117</v>
      </c>
      <c r="C76" s="56"/>
      <c r="D76" s="57">
        <v>51</v>
      </c>
      <c r="E76" s="56"/>
      <c r="F76" s="58">
        <v>25478</v>
      </c>
      <c r="G76" s="4">
        <f t="shared" si="16"/>
        <v>10110.861340918536</v>
      </c>
      <c r="H76" s="4">
        <f t="shared" si="16"/>
        <v>3137.8571833534929</v>
      </c>
      <c r="I76" s="4">
        <f t="shared" si="16"/>
        <v>469.8605870644663</v>
      </c>
      <c r="J76" s="4">
        <f t="shared" si="16"/>
        <v>4952.3796230210683</v>
      </c>
      <c r="K76" s="4">
        <f t="shared" si="16"/>
        <v>3740.1083968750809</v>
      </c>
      <c r="L76" s="4">
        <f t="shared" si="16"/>
        <v>1293.8719981420802</v>
      </c>
      <c r="M76" s="4">
        <f t="shared" si="16"/>
        <v>1002.2919601642113</v>
      </c>
      <c r="N76" s="4">
        <f t="shared" si="16"/>
        <v>469.90906918018129</v>
      </c>
      <c r="O76" s="4">
        <f t="shared" si="16"/>
        <v>117.1389433056077</v>
      </c>
      <c r="P76" s="4">
        <f t="shared" si="16"/>
        <v>171.48653064887429</v>
      </c>
      <c r="Q76" s="4">
        <f t="shared" si="16"/>
        <v>6.2469080766463643</v>
      </c>
      <c r="R76" s="4">
        <f t="shared" si="16"/>
        <v>5.9874592497547461</v>
      </c>
      <c r="S76" s="32"/>
      <c r="T76" s="32"/>
      <c r="U76" s="47">
        <f t="shared" si="11"/>
        <v>0</v>
      </c>
      <c r="V76" s="59"/>
    </row>
    <row r="77" spans="1:22" x14ac:dyDescent="0.2">
      <c r="A77" s="45">
        <v>568</v>
      </c>
      <c r="B77" s="45" t="s">
        <v>152</v>
      </c>
      <c r="C77" s="56"/>
      <c r="D77" s="57"/>
      <c r="E77" s="56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4"/>
      <c r="R77" s="4"/>
      <c r="S77" s="32"/>
      <c r="T77" s="32"/>
      <c r="U77" s="47">
        <f t="shared" si="11"/>
        <v>0</v>
      </c>
      <c r="V77" s="59"/>
    </row>
    <row r="78" spans="1:22" x14ac:dyDescent="0.2">
      <c r="A78" s="45">
        <v>569</v>
      </c>
      <c r="B78" s="45" t="s">
        <v>153</v>
      </c>
      <c r="C78" s="56"/>
      <c r="D78" s="57">
        <v>51</v>
      </c>
      <c r="E78" s="56"/>
      <c r="F78" s="58">
        <v>1012</v>
      </c>
      <c r="G78" s="4">
        <f t="shared" ref="G78:R80" si="17">INDEX(ALLOC,($D78)+1,(G$1)+1)*$F78</f>
        <v>401.60890482021978</v>
      </c>
      <c r="H78" s="4">
        <f t="shared" si="17"/>
        <v>124.63739184997782</v>
      </c>
      <c r="I78" s="4">
        <f t="shared" si="17"/>
        <v>18.663117752933509</v>
      </c>
      <c r="J78" s="4">
        <f t="shared" si="17"/>
        <v>196.71120882711836</v>
      </c>
      <c r="K78" s="4">
        <f t="shared" si="17"/>
        <v>148.55913720219726</v>
      </c>
      <c r="L78" s="4">
        <f t="shared" si="17"/>
        <v>51.39329861526749</v>
      </c>
      <c r="M78" s="4">
        <f t="shared" si="17"/>
        <v>39.811581116499795</v>
      </c>
      <c r="N78" s="4">
        <f t="shared" si="17"/>
        <v>18.665043488905859</v>
      </c>
      <c r="O78" s="4">
        <f t="shared" si="17"/>
        <v>4.6528224595837582</v>
      </c>
      <c r="P78" s="4">
        <f t="shared" si="17"/>
        <v>6.8115381512151965</v>
      </c>
      <c r="Q78" s="4">
        <f t="shared" si="17"/>
        <v>0.2481305822107748</v>
      </c>
      <c r="R78" s="4">
        <f t="shared" si="17"/>
        <v>0.23782513387046875</v>
      </c>
      <c r="S78" s="32"/>
      <c r="T78" s="32"/>
      <c r="U78" s="47">
        <f t="shared" ref="U78:U109" si="18">SUM(G78:R78)-F78</f>
        <v>0</v>
      </c>
      <c r="V78" s="59"/>
    </row>
    <row r="79" spans="1:22" x14ac:dyDescent="0.2">
      <c r="A79" s="45">
        <v>570</v>
      </c>
      <c r="B79" s="45" t="s">
        <v>154</v>
      </c>
      <c r="C79" s="56"/>
      <c r="D79" s="57">
        <v>51</v>
      </c>
      <c r="E79" s="56"/>
      <c r="F79" s="58">
        <v>1320531</v>
      </c>
      <c r="G79" s="4">
        <f t="shared" si="17"/>
        <v>524048.42756042449</v>
      </c>
      <c r="H79" s="4">
        <f t="shared" si="17"/>
        <v>162635.90879154453</v>
      </c>
      <c r="I79" s="4">
        <f t="shared" si="17"/>
        <v>24352.989673319207</v>
      </c>
      <c r="J79" s="4">
        <f t="shared" si="17"/>
        <v>256683.05267162394</v>
      </c>
      <c r="K79" s="4">
        <f t="shared" si="17"/>
        <v>193850.73716280115</v>
      </c>
      <c r="L79" s="4">
        <f t="shared" si="17"/>
        <v>67061.703570867379</v>
      </c>
      <c r="M79" s="4">
        <f t="shared" si="17"/>
        <v>51949.038560625093</v>
      </c>
      <c r="N79" s="4">
        <f t="shared" si="17"/>
        <v>24355.502513288873</v>
      </c>
      <c r="O79" s="4">
        <f t="shared" si="17"/>
        <v>6071.3402128227262</v>
      </c>
      <c r="P79" s="4">
        <f t="shared" si="17"/>
        <v>8888.1890181446197</v>
      </c>
      <c r="Q79" s="4">
        <f t="shared" si="17"/>
        <v>323.77878049147893</v>
      </c>
      <c r="R79" s="4">
        <f t="shared" si="17"/>
        <v>310.33148404654543</v>
      </c>
      <c r="S79" s="32"/>
      <c r="T79" s="32"/>
      <c r="U79" s="47">
        <f t="shared" si="18"/>
        <v>0</v>
      </c>
      <c r="V79" s="59"/>
    </row>
    <row r="80" spans="1:22" x14ac:dyDescent="0.2">
      <c r="A80" s="45">
        <v>571</v>
      </c>
      <c r="B80" s="45" t="s">
        <v>155</v>
      </c>
      <c r="C80" s="56"/>
      <c r="D80" s="57">
        <v>51</v>
      </c>
      <c r="E80" s="56"/>
      <c r="F80" s="58">
        <v>1037324</v>
      </c>
      <c r="G80" s="4">
        <f t="shared" si="17"/>
        <v>411658.65176257869</v>
      </c>
      <c r="H80" s="4">
        <f t="shared" si="17"/>
        <v>127756.28247370197</v>
      </c>
      <c r="I80" s="4">
        <f t="shared" si="17"/>
        <v>19130.138300339921</v>
      </c>
      <c r="J80" s="4">
        <f t="shared" si="17"/>
        <v>201633.6541357527</v>
      </c>
      <c r="K80" s="4">
        <f t="shared" si="17"/>
        <v>152276.63877384592</v>
      </c>
      <c r="L80" s="4">
        <f t="shared" si="17"/>
        <v>52679.349894055071</v>
      </c>
      <c r="M80" s="4">
        <f t="shared" si="17"/>
        <v>40807.814792581063</v>
      </c>
      <c r="N80" s="4">
        <f t="shared" si="17"/>
        <v>19132.112225381206</v>
      </c>
      <c r="O80" s="4">
        <f t="shared" si="17"/>
        <v>4769.2533646889942</v>
      </c>
      <c r="P80" s="4">
        <f t="shared" si="17"/>
        <v>6981.9881434497556</v>
      </c>
      <c r="Q80" s="4">
        <f t="shared" si="17"/>
        <v>254.3397312857804</v>
      </c>
      <c r="R80" s="4">
        <f t="shared" si="17"/>
        <v>243.77640233898234</v>
      </c>
      <c r="S80" s="32"/>
      <c r="T80" s="32"/>
      <c r="U80" s="47">
        <f t="shared" si="18"/>
        <v>0</v>
      </c>
      <c r="V80" s="59"/>
    </row>
    <row r="81" spans="1:22" x14ac:dyDescent="0.2">
      <c r="A81" s="45">
        <v>572</v>
      </c>
      <c r="B81" s="45" t="s">
        <v>43</v>
      </c>
      <c r="C81" s="56"/>
      <c r="D81" s="57"/>
      <c r="E81" s="56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4"/>
      <c r="R81" s="4"/>
      <c r="S81" s="32"/>
      <c r="T81" s="32"/>
      <c r="U81" s="47">
        <f t="shared" si="18"/>
        <v>0</v>
      </c>
      <c r="V81" s="59"/>
    </row>
    <row r="82" spans="1:22" x14ac:dyDescent="0.2">
      <c r="A82" s="45">
        <v>573</v>
      </c>
      <c r="B82" s="45" t="s">
        <v>156</v>
      </c>
      <c r="C82" s="56"/>
      <c r="D82" s="57">
        <v>51</v>
      </c>
      <c r="E82" s="56"/>
      <c r="F82" s="58">
        <v>14482</v>
      </c>
      <c r="G82" s="4">
        <f t="shared" ref="G82:R83" si="19">INDEX(ALLOC,($D82)+1,(G$1)+1)*$F82</f>
        <v>5747.1345450656345</v>
      </c>
      <c r="H82" s="4">
        <f t="shared" si="19"/>
        <v>1783.595562027054</v>
      </c>
      <c r="I82" s="4">
        <f t="shared" si="19"/>
        <v>267.07437875294767</v>
      </c>
      <c r="J82" s="4">
        <f t="shared" si="19"/>
        <v>2814.9918243422212</v>
      </c>
      <c r="K82" s="4">
        <f t="shared" si="19"/>
        <v>2125.922356682036</v>
      </c>
      <c r="L82" s="4">
        <f t="shared" si="19"/>
        <v>735.45232267421329</v>
      </c>
      <c r="M82" s="4">
        <f t="shared" si="19"/>
        <v>569.71474083908106</v>
      </c>
      <c r="N82" s="4">
        <f t="shared" si="19"/>
        <v>267.10193656752432</v>
      </c>
      <c r="O82" s="4">
        <f t="shared" si="19"/>
        <v>66.583176738826069</v>
      </c>
      <c r="P82" s="4">
        <f t="shared" si="19"/>
        <v>97.474995559188216</v>
      </c>
      <c r="Q82" s="4">
        <f t="shared" si="19"/>
        <v>3.5508172841664432</v>
      </c>
      <c r="R82" s="4">
        <f t="shared" si="19"/>
        <v>3.4033434671068465</v>
      </c>
      <c r="S82" s="32"/>
      <c r="T82" s="32"/>
      <c r="U82" s="47">
        <f t="shared" si="18"/>
        <v>0</v>
      </c>
      <c r="V82" s="59"/>
    </row>
    <row r="83" spans="1:22" x14ac:dyDescent="0.2">
      <c r="A83" s="45">
        <v>575</v>
      </c>
      <c r="B83" s="45" t="s">
        <v>157</v>
      </c>
      <c r="C83" s="56"/>
      <c r="D83" s="57">
        <v>51</v>
      </c>
      <c r="E83" s="56"/>
      <c r="F83" s="58">
        <v>753467</v>
      </c>
      <c r="G83" s="4">
        <f t="shared" si="19"/>
        <v>299010.92558120209</v>
      </c>
      <c r="H83" s="4">
        <f t="shared" si="19"/>
        <v>92796.602495086205</v>
      </c>
      <c r="I83" s="4">
        <f t="shared" si="19"/>
        <v>13895.299746985724</v>
      </c>
      <c r="J83" s="4">
        <f t="shared" si="19"/>
        <v>146457.90946772962</v>
      </c>
      <c r="K83" s="4">
        <f t="shared" si="19"/>
        <v>110607.12196672724</v>
      </c>
      <c r="L83" s="4">
        <f t="shared" si="19"/>
        <v>38263.986687499753</v>
      </c>
      <c r="M83" s="4">
        <f t="shared" si="19"/>
        <v>29641.02034496616</v>
      </c>
      <c r="N83" s="4">
        <f t="shared" si="19"/>
        <v>13896.733520212876</v>
      </c>
      <c r="O83" s="4">
        <f t="shared" si="19"/>
        <v>3464.1780436316158</v>
      </c>
      <c r="P83" s="4">
        <f t="shared" si="19"/>
        <v>5071.41226895421</v>
      </c>
      <c r="Q83" s="4">
        <f t="shared" si="19"/>
        <v>184.74130967055913</v>
      </c>
      <c r="R83" s="4">
        <f t="shared" si="19"/>
        <v>177.06856733397282</v>
      </c>
      <c r="S83" s="32"/>
      <c r="T83" s="32"/>
      <c r="U83" s="47">
        <f t="shared" si="18"/>
        <v>0</v>
      </c>
      <c r="V83" s="59"/>
    </row>
    <row r="84" spans="1:22" x14ac:dyDescent="0.2">
      <c r="A84" s="56"/>
      <c r="B84" s="51" t="s">
        <v>26</v>
      </c>
      <c r="C84" s="51"/>
      <c r="D84" s="52"/>
      <c r="E84" s="51"/>
      <c r="F84" s="53">
        <f t="shared" ref="F84:R84" si="20">SUM(F70:F83)</f>
        <v>16742217</v>
      </c>
      <c r="G84" s="53">
        <f t="shared" si="20"/>
        <v>6644094.3020083634</v>
      </c>
      <c r="H84" s="53">
        <f t="shared" si="20"/>
        <v>2061962.7081683399</v>
      </c>
      <c r="I84" s="53">
        <f t="shared" si="20"/>
        <v>308756.88469976798</v>
      </c>
      <c r="J84" s="53">
        <f t="shared" si="20"/>
        <v>3254329.7870710786</v>
      </c>
      <c r="K84" s="53">
        <f t="shared" si="20"/>
        <v>2457716.711829999</v>
      </c>
      <c r="L84" s="53">
        <f t="shared" si="20"/>
        <v>850234.93850060063</v>
      </c>
      <c r="M84" s="53">
        <f t="shared" si="20"/>
        <v>658630.56340468558</v>
      </c>
      <c r="N84" s="53">
        <f t="shared" si="20"/>
        <v>308788.74348389223</v>
      </c>
      <c r="O84" s="53">
        <f t="shared" si="20"/>
        <v>76974.864902000991</v>
      </c>
      <c r="P84" s="53">
        <f t="shared" si="20"/>
        <v>112687.99390456881</v>
      </c>
      <c r="Q84" s="53">
        <f t="shared" si="20"/>
        <v>4104.9960985268099</v>
      </c>
      <c r="R84" s="53">
        <f t="shared" si="20"/>
        <v>3934.5059281753338</v>
      </c>
      <c r="S84" s="60"/>
      <c r="T84" s="60"/>
      <c r="U84" s="47">
        <f t="shared" si="18"/>
        <v>0</v>
      </c>
      <c r="V84" s="59"/>
    </row>
    <row r="85" spans="1:22" x14ac:dyDescent="0.2">
      <c r="A85" s="56"/>
      <c r="B85" s="55"/>
      <c r="C85" s="56"/>
      <c r="D85" s="57"/>
      <c r="E85" s="56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47"/>
      <c r="U85" s="47">
        <f t="shared" si="18"/>
        <v>0</v>
      </c>
      <c r="V85" s="59"/>
    </row>
    <row r="86" spans="1:22" x14ac:dyDescent="0.2">
      <c r="A86" s="56"/>
      <c r="B86" s="55" t="s">
        <v>158</v>
      </c>
      <c r="C86" s="56"/>
      <c r="D86" s="57"/>
      <c r="E86" s="56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47"/>
      <c r="U86" s="47">
        <f t="shared" si="18"/>
        <v>0</v>
      </c>
      <c r="V86" s="59"/>
    </row>
    <row r="87" spans="1:22" x14ac:dyDescent="0.2">
      <c r="A87" s="45">
        <v>580</v>
      </c>
      <c r="B87" s="45" t="s">
        <v>159</v>
      </c>
      <c r="C87" s="56"/>
      <c r="D87" s="57">
        <v>64</v>
      </c>
      <c r="E87" s="56"/>
      <c r="F87" s="58">
        <v>2530733</v>
      </c>
      <c r="G87" s="4">
        <f t="shared" ref="G87:R91" si="21">INDEX(ALLOC,($D87)+1,(G$1)+1)*$F87</f>
        <v>1490654.9821226248</v>
      </c>
      <c r="H87" s="4">
        <f t="shared" si="21"/>
        <v>407718.22054001119</v>
      </c>
      <c r="I87" s="4">
        <f t="shared" si="21"/>
        <v>25896.610111069742</v>
      </c>
      <c r="J87" s="4">
        <f t="shared" si="21"/>
        <v>289732.03342329699</v>
      </c>
      <c r="K87" s="4">
        <f t="shared" si="21"/>
        <v>166575.85789473471</v>
      </c>
      <c r="L87" s="4">
        <f t="shared" si="21"/>
        <v>61045.315423963781</v>
      </c>
      <c r="M87" s="4">
        <f t="shared" si="21"/>
        <v>9160.9516620247814</v>
      </c>
      <c r="N87" s="4">
        <f t="shared" si="21"/>
        <v>22714.056416736355</v>
      </c>
      <c r="O87" s="4">
        <f t="shared" si="21"/>
        <v>6605.9774703439743</v>
      </c>
      <c r="P87" s="4">
        <f t="shared" si="21"/>
        <v>47712.664639458482</v>
      </c>
      <c r="Q87" s="4">
        <f t="shared" si="21"/>
        <v>750.36036395757264</v>
      </c>
      <c r="R87" s="4">
        <f t="shared" si="21"/>
        <v>2165.9699317776972</v>
      </c>
      <c r="S87" s="32"/>
      <c r="T87" s="32"/>
      <c r="U87" s="47">
        <f t="shared" si="18"/>
        <v>0</v>
      </c>
      <c r="V87" s="59"/>
    </row>
    <row r="88" spans="1:22" x14ac:dyDescent="0.2">
      <c r="A88" s="45">
        <v>581</v>
      </c>
      <c r="B88" s="45" t="s">
        <v>147</v>
      </c>
      <c r="C88" s="56"/>
      <c r="D88" s="57">
        <v>28</v>
      </c>
      <c r="E88" s="56"/>
      <c r="F88" s="58">
        <v>583899</v>
      </c>
      <c r="G88" s="4">
        <f t="shared" si="21"/>
        <v>280128.10772852832</v>
      </c>
      <c r="H88" s="4">
        <f t="shared" si="21"/>
        <v>79472.712222570015</v>
      </c>
      <c r="I88" s="4">
        <f t="shared" si="21"/>
        <v>8282.3026277694862</v>
      </c>
      <c r="J88" s="4">
        <f t="shared" si="21"/>
        <v>96894.955184921768</v>
      </c>
      <c r="K88" s="4">
        <f t="shared" si="21"/>
        <v>77539.025072942823</v>
      </c>
      <c r="L88" s="4">
        <f t="shared" si="21"/>
        <v>23231.499615987334</v>
      </c>
      <c r="M88" s="4">
        <f t="shared" si="21"/>
        <v>0</v>
      </c>
      <c r="N88" s="4">
        <f t="shared" si="21"/>
        <v>10861.31450523403</v>
      </c>
      <c r="O88" s="4">
        <f t="shared" si="21"/>
        <v>2452.272083013323</v>
      </c>
      <c r="P88" s="4">
        <f t="shared" si="21"/>
        <v>4793.4324364551239</v>
      </c>
      <c r="Q88" s="4">
        <f t="shared" si="21"/>
        <v>172.48047214790216</v>
      </c>
      <c r="R88" s="4">
        <f t="shared" si="21"/>
        <v>70.898050429855914</v>
      </c>
      <c r="S88" s="32"/>
      <c r="T88" s="32"/>
      <c r="U88" s="47">
        <f t="shared" si="18"/>
        <v>0</v>
      </c>
      <c r="V88" s="59"/>
    </row>
    <row r="89" spans="1:22" x14ac:dyDescent="0.2">
      <c r="A89" s="45">
        <v>582</v>
      </c>
      <c r="B89" s="45" t="s">
        <v>148</v>
      </c>
      <c r="C89" s="56"/>
      <c r="D89" s="57">
        <v>28</v>
      </c>
      <c r="E89" s="56"/>
      <c r="F89" s="58">
        <v>1131098</v>
      </c>
      <c r="G89" s="4">
        <f t="shared" si="21"/>
        <v>542649.22939673287</v>
      </c>
      <c r="H89" s="4">
        <f t="shared" si="21"/>
        <v>153950.29936602819</v>
      </c>
      <c r="I89" s="4">
        <f t="shared" si="21"/>
        <v>16044.034906147826</v>
      </c>
      <c r="J89" s="4">
        <f t="shared" si="21"/>
        <v>187699.7392010513</v>
      </c>
      <c r="K89" s="4">
        <f t="shared" si="21"/>
        <v>150204.46375478545</v>
      </c>
      <c r="L89" s="4">
        <f t="shared" si="21"/>
        <v>45002.821982301801</v>
      </c>
      <c r="M89" s="4">
        <f t="shared" si="21"/>
        <v>0</v>
      </c>
      <c r="N89" s="4">
        <f t="shared" si="21"/>
        <v>21039.959161158349</v>
      </c>
      <c r="O89" s="4">
        <f t="shared" si="21"/>
        <v>4750.4106849852515</v>
      </c>
      <c r="P89" s="4">
        <f t="shared" si="21"/>
        <v>9285.5816536927068</v>
      </c>
      <c r="Q89" s="4">
        <f t="shared" si="21"/>
        <v>334.11997123740213</v>
      </c>
      <c r="R89" s="4">
        <f t="shared" si="21"/>
        <v>137.33992187879954</v>
      </c>
      <c r="S89" s="32"/>
      <c r="T89" s="32"/>
      <c r="U89" s="47">
        <f t="shared" si="18"/>
        <v>0</v>
      </c>
      <c r="V89" s="59"/>
    </row>
    <row r="90" spans="1:22" x14ac:dyDescent="0.2">
      <c r="A90" s="45">
        <v>583</v>
      </c>
      <c r="B90" s="45" t="s">
        <v>149</v>
      </c>
      <c r="C90" s="56"/>
      <c r="D90" s="57">
        <v>55</v>
      </c>
      <c r="E90" s="56"/>
      <c r="F90" s="58">
        <v>4528695</v>
      </c>
      <c r="G90" s="4">
        <f t="shared" si="21"/>
        <v>2413074.2443760545</v>
      </c>
      <c r="H90" s="4">
        <f t="shared" si="21"/>
        <v>613329.02252404194</v>
      </c>
      <c r="I90" s="4">
        <f t="shared" si="21"/>
        <v>48177.881575666164</v>
      </c>
      <c r="J90" s="4">
        <f t="shared" si="21"/>
        <v>714213.43300754472</v>
      </c>
      <c r="K90" s="4">
        <f t="shared" si="21"/>
        <v>451041.9547978898</v>
      </c>
      <c r="L90" s="4">
        <f t="shared" si="21"/>
        <v>175541.90114821331</v>
      </c>
      <c r="M90" s="4">
        <f t="shared" si="21"/>
        <v>0</v>
      </c>
      <c r="N90" s="4">
        <f t="shared" si="21"/>
        <v>63179.908717022321</v>
      </c>
      <c r="O90" s="4">
        <f t="shared" si="21"/>
        <v>14264.785931704822</v>
      </c>
      <c r="P90" s="4">
        <f t="shared" si="21"/>
        <v>34131.772098341171</v>
      </c>
      <c r="Q90" s="4">
        <f t="shared" si="21"/>
        <v>1235.3813838269411</v>
      </c>
      <c r="R90" s="4">
        <f t="shared" si="21"/>
        <v>504.71443969430976</v>
      </c>
      <c r="S90" s="32"/>
      <c r="T90" s="32"/>
      <c r="U90" s="47">
        <f t="shared" si="18"/>
        <v>0</v>
      </c>
      <c r="V90" s="59"/>
    </row>
    <row r="91" spans="1:22" x14ac:dyDescent="0.2">
      <c r="A91" s="45">
        <v>584</v>
      </c>
      <c r="B91" s="45" t="s">
        <v>160</v>
      </c>
      <c r="C91" s="56"/>
      <c r="D91" s="57">
        <v>58</v>
      </c>
      <c r="E91" s="56"/>
      <c r="F91" s="58">
        <v>674010</v>
      </c>
      <c r="G91" s="4">
        <f t="shared" si="21"/>
        <v>359140.14334193501</v>
      </c>
      <c r="H91" s="4">
        <f t="shared" si="21"/>
        <v>91282.343913959645</v>
      </c>
      <c r="I91" s="4">
        <f t="shared" si="21"/>
        <v>7170.3601061265435</v>
      </c>
      <c r="J91" s="4">
        <f t="shared" si="21"/>
        <v>106297.06703176416</v>
      </c>
      <c r="K91" s="4">
        <f t="shared" si="21"/>
        <v>67129.004702971986</v>
      </c>
      <c r="L91" s="4">
        <f t="shared" si="21"/>
        <v>26126.068722426047</v>
      </c>
      <c r="M91" s="4">
        <f t="shared" si="21"/>
        <v>0</v>
      </c>
      <c r="N91" s="4">
        <f t="shared" si="21"/>
        <v>9403.126126701005</v>
      </c>
      <c r="O91" s="4">
        <f t="shared" si="21"/>
        <v>2123.0417075621936</v>
      </c>
      <c r="P91" s="4">
        <f t="shared" si="21"/>
        <v>5079.864224021032</v>
      </c>
      <c r="Q91" s="4">
        <f t="shared" si="21"/>
        <v>183.86299066578707</v>
      </c>
      <c r="R91" s="4">
        <f t="shared" si="21"/>
        <v>75.117131866544696</v>
      </c>
      <c r="S91" s="32"/>
      <c r="T91" s="32"/>
      <c r="U91" s="47">
        <f t="shared" si="18"/>
        <v>0</v>
      </c>
      <c r="V91" s="59"/>
    </row>
    <row r="92" spans="1:22" x14ac:dyDescent="0.2">
      <c r="A92" s="45">
        <v>585</v>
      </c>
      <c r="B92" s="45" t="s">
        <v>161</v>
      </c>
      <c r="C92" s="56"/>
      <c r="D92" s="57">
        <v>15</v>
      </c>
      <c r="E92" s="56"/>
      <c r="F92" s="58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32"/>
      <c r="T92" s="32"/>
      <c r="U92" s="47">
        <f t="shared" si="18"/>
        <v>0</v>
      </c>
      <c r="V92" s="59"/>
    </row>
    <row r="93" spans="1:22" x14ac:dyDescent="0.2">
      <c r="A93" s="45">
        <v>586</v>
      </c>
      <c r="B93" s="45" t="s">
        <v>162</v>
      </c>
      <c r="C93" s="56"/>
      <c r="D93" s="57">
        <v>26</v>
      </c>
      <c r="E93" s="56"/>
      <c r="F93" s="58">
        <v>6212508</v>
      </c>
      <c r="G93" s="4">
        <f t="shared" ref="G93:R93" si="22">INDEX(ALLOC,($D93)+1,(G$1)+1)*$F93</f>
        <v>4348074.384476454</v>
      </c>
      <c r="H93" s="4">
        <f t="shared" si="22"/>
        <v>1291287.083720973</v>
      </c>
      <c r="I93" s="4">
        <f t="shared" si="22"/>
        <v>58921.441627606458</v>
      </c>
      <c r="J93" s="4">
        <f t="shared" si="22"/>
        <v>338321.7398434605</v>
      </c>
      <c r="K93" s="4">
        <f t="shared" si="22"/>
        <v>66306.568651617112</v>
      </c>
      <c r="L93" s="4">
        <f t="shared" si="22"/>
        <v>20326.23992989444</v>
      </c>
      <c r="M93" s="4">
        <f t="shared" si="22"/>
        <v>58600.876754730729</v>
      </c>
      <c r="N93" s="4">
        <f t="shared" si="22"/>
        <v>5327.4443636714996</v>
      </c>
      <c r="O93" s="4">
        <f t="shared" si="22"/>
        <v>10654.686478211846</v>
      </c>
      <c r="P93" s="4">
        <f t="shared" si="22"/>
        <v>0</v>
      </c>
      <c r="Q93" s="4">
        <f t="shared" si="22"/>
        <v>2133.5260845211133</v>
      </c>
      <c r="R93" s="4">
        <f t="shared" si="22"/>
        <v>12554.008068859092</v>
      </c>
      <c r="S93" s="32"/>
      <c r="T93" s="32"/>
      <c r="U93" s="47">
        <f t="shared" si="18"/>
        <v>0</v>
      </c>
      <c r="V93" s="59"/>
    </row>
    <row r="94" spans="1:22" x14ac:dyDescent="0.2">
      <c r="A94" s="45">
        <v>586</v>
      </c>
      <c r="B94" s="45" t="s">
        <v>163</v>
      </c>
      <c r="C94" s="56"/>
      <c r="D94" s="57"/>
      <c r="E94" s="56"/>
      <c r="F94" s="58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32"/>
      <c r="T94" s="32"/>
      <c r="U94" s="47">
        <f t="shared" si="18"/>
        <v>0</v>
      </c>
      <c r="V94" s="59"/>
    </row>
    <row r="95" spans="1:22" x14ac:dyDescent="0.2">
      <c r="A95" s="45">
        <v>587</v>
      </c>
      <c r="B95" s="45" t="s">
        <v>164</v>
      </c>
      <c r="C95" s="56"/>
      <c r="D95" s="57">
        <v>7</v>
      </c>
      <c r="E95" s="56"/>
      <c r="F95" s="58">
        <v>-192842</v>
      </c>
      <c r="G95" s="4">
        <f t="shared" ref="G95:R96" si="23">INDEX(ALLOC,($D95)+1,(G$1)+1)*$F95</f>
        <v>0</v>
      </c>
      <c r="H95" s="4">
        <f t="shared" si="23"/>
        <v>0</v>
      </c>
      <c r="I95" s="4">
        <f t="shared" si="23"/>
        <v>0</v>
      </c>
      <c r="J95" s="4">
        <f t="shared" si="23"/>
        <v>0</v>
      </c>
      <c r="K95" s="4">
        <f t="shared" si="23"/>
        <v>0</v>
      </c>
      <c r="L95" s="4">
        <f t="shared" si="23"/>
        <v>0</v>
      </c>
      <c r="M95" s="4">
        <f t="shared" si="23"/>
        <v>0</v>
      </c>
      <c r="N95" s="4">
        <f t="shared" si="23"/>
        <v>0</v>
      </c>
      <c r="O95" s="4">
        <f t="shared" si="23"/>
        <v>0</v>
      </c>
      <c r="P95" s="4">
        <f t="shared" si="23"/>
        <v>-192842</v>
      </c>
      <c r="Q95" s="4">
        <f t="shared" si="23"/>
        <v>0</v>
      </c>
      <c r="R95" s="4">
        <f t="shared" si="23"/>
        <v>0</v>
      </c>
      <c r="S95" s="32"/>
      <c r="T95" s="32"/>
      <c r="U95" s="47">
        <f t="shared" si="18"/>
        <v>0</v>
      </c>
      <c r="V95" s="59"/>
    </row>
    <row r="96" spans="1:22" x14ac:dyDescent="0.2">
      <c r="A96" s="45">
        <v>588</v>
      </c>
      <c r="B96" s="45" t="s">
        <v>165</v>
      </c>
      <c r="C96" s="56"/>
      <c r="D96" s="57">
        <v>53</v>
      </c>
      <c r="E96" s="56"/>
      <c r="F96" s="58">
        <v>2989237</v>
      </c>
      <c r="G96" s="4">
        <f t="shared" si="23"/>
        <v>1583732.621085756</v>
      </c>
      <c r="H96" s="4">
        <f t="shared" si="23"/>
        <v>373600.73471222556</v>
      </c>
      <c r="I96" s="4">
        <f t="shared" si="23"/>
        <v>24691.279720036797</v>
      </c>
      <c r="J96" s="4">
        <f t="shared" si="23"/>
        <v>376774.43015286146</v>
      </c>
      <c r="K96" s="4">
        <f t="shared" si="23"/>
        <v>222102.79671888353</v>
      </c>
      <c r="L96" s="4">
        <f t="shared" si="23"/>
        <v>91135.181891815242</v>
      </c>
      <c r="M96" s="4">
        <f t="shared" si="23"/>
        <v>1093.6463531708002</v>
      </c>
      <c r="N96" s="4">
        <f t="shared" si="23"/>
        <v>31037.238192619665</v>
      </c>
      <c r="O96" s="4">
        <f t="shared" si="23"/>
        <v>7183.996912556956</v>
      </c>
      <c r="P96" s="4">
        <f t="shared" si="23"/>
        <v>276427.41251555609</v>
      </c>
      <c r="Q96" s="4">
        <f t="shared" si="23"/>
        <v>713.60510532750618</v>
      </c>
      <c r="R96" s="4">
        <f t="shared" si="23"/>
        <v>744.05663919027563</v>
      </c>
      <c r="S96" s="32"/>
      <c r="T96" s="32"/>
      <c r="U96" s="47">
        <f t="shared" si="18"/>
        <v>0</v>
      </c>
      <c r="V96" s="59"/>
    </row>
    <row r="97" spans="1:22" x14ac:dyDescent="0.2">
      <c r="A97" s="45">
        <v>588</v>
      </c>
      <c r="B97" s="45" t="s">
        <v>166</v>
      </c>
      <c r="C97" s="56"/>
      <c r="D97" s="57"/>
      <c r="E97" s="56"/>
      <c r="F97" s="58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32"/>
      <c r="T97" s="32"/>
      <c r="U97" s="47">
        <f t="shared" si="18"/>
        <v>0</v>
      </c>
      <c r="V97" s="59"/>
    </row>
    <row r="98" spans="1:22" x14ac:dyDescent="0.2">
      <c r="A98" s="45">
        <v>589</v>
      </c>
      <c r="B98" s="45" t="s">
        <v>117</v>
      </c>
      <c r="C98" s="56"/>
      <c r="D98" s="57">
        <v>53</v>
      </c>
      <c r="E98" s="56"/>
      <c r="F98" s="58">
        <v>13309</v>
      </c>
      <c r="G98" s="4">
        <f t="shared" ref="G98:R105" si="24">INDEX(ALLOC,($D98)+1,(G$1)+1)*$F98</f>
        <v>7051.2634006705812</v>
      </c>
      <c r="H98" s="4">
        <f t="shared" si="24"/>
        <v>1663.3850639092886</v>
      </c>
      <c r="I98" s="4">
        <f t="shared" si="24"/>
        <v>109.93315076521858</v>
      </c>
      <c r="J98" s="4">
        <f t="shared" si="24"/>
        <v>1677.5153294651554</v>
      </c>
      <c r="K98" s="4">
        <f t="shared" si="24"/>
        <v>988.8697756422863</v>
      </c>
      <c r="L98" s="4">
        <f t="shared" si="24"/>
        <v>405.76178329057518</v>
      </c>
      <c r="M98" s="4">
        <f t="shared" si="24"/>
        <v>4.8692490138286733</v>
      </c>
      <c r="N98" s="4">
        <f t="shared" si="24"/>
        <v>138.18730435411283</v>
      </c>
      <c r="O98" s="4">
        <f t="shared" si="24"/>
        <v>31.985357771638892</v>
      </c>
      <c r="P98" s="4">
        <f t="shared" si="24"/>
        <v>1230.7396279283093</v>
      </c>
      <c r="Q98" s="4">
        <f t="shared" si="24"/>
        <v>3.1771888099885621</v>
      </c>
      <c r="R98" s="4">
        <f t="shared" si="24"/>
        <v>3.3127683790155742</v>
      </c>
      <c r="S98" s="32"/>
      <c r="T98" s="32"/>
      <c r="U98" s="47">
        <f t="shared" si="18"/>
        <v>0</v>
      </c>
      <c r="V98" s="59"/>
    </row>
    <row r="99" spans="1:22" x14ac:dyDescent="0.2">
      <c r="A99" s="45">
        <v>590</v>
      </c>
      <c r="B99" s="45" t="s">
        <v>167</v>
      </c>
      <c r="C99" s="56"/>
      <c r="D99" s="57">
        <v>65</v>
      </c>
      <c r="E99" s="56"/>
      <c r="F99" s="58">
        <v>351679</v>
      </c>
      <c r="G99" s="4">
        <f t="shared" si="24"/>
        <v>188618.5629156768</v>
      </c>
      <c r="H99" s="4">
        <f t="shared" si="24"/>
        <v>47275.82188656339</v>
      </c>
      <c r="I99" s="4">
        <f t="shared" si="24"/>
        <v>3665.1061515101496</v>
      </c>
      <c r="J99" s="4">
        <f t="shared" si="24"/>
        <v>54249.268370737096</v>
      </c>
      <c r="K99" s="4">
        <f t="shared" si="24"/>
        <v>34292.444021950214</v>
      </c>
      <c r="L99" s="4">
        <f t="shared" si="24"/>
        <v>13318.952820044462</v>
      </c>
      <c r="M99" s="4">
        <f t="shared" si="24"/>
        <v>2.4544992594112753</v>
      </c>
      <c r="N99" s="4">
        <f t="shared" si="24"/>
        <v>4803.3639420045783</v>
      </c>
      <c r="O99" s="4">
        <f t="shared" si="24"/>
        <v>1084.9013894329833</v>
      </c>
      <c r="P99" s="4">
        <f t="shared" si="24"/>
        <v>4233.0953762558938</v>
      </c>
      <c r="Q99" s="4">
        <f t="shared" si="24"/>
        <v>94.178391964238244</v>
      </c>
      <c r="R99" s="4">
        <f t="shared" si="24"/>
        <v>40.850234600806118</v>
      </c>
      <c r="S99" s="32"/>
      <c r="T99" s="32"/>
      <c r="U99" s="47">
        <f t="shared" si="18"/>
        <v>0</v>
      </c>
      <c r="V99" s="59"/>
    </row>
    <row r="100" spans="1:22" x14ac:dyDescent="0.2">
      <c r="A100" s="45">
        <v>591</v>
      </c>
      <c r="B100" s="45" t="s">
        <v>153</v>
      </c>
      <c r="C100" s="56"/>
      <c r="D100" s="57">
        <v>28</v>
      </c>
      <c r="E100" s="56"/>
      <c r="F100" s="58">
        <v>784053</v>
      </c>
      <c r="G100" s="4">
        <f t="shared" si="24"/>
        <v>376152.86761730339</v>
      </c>
      <c r="H100" s="4">
        <f t="shared" si="24"/>
        <v>106715.06276983295</v>
      </c>
      <c r="I100" s="4">
        <f t="shared" si="24"/>
        <v>11121.382674418946</v>
      </c>
      <c r="J100" s="4">
        <f t="shared" si="24"/>
        <v>130109.45437071046</v>
      </c>
      <c r="K100" s="4">
        <f t="shared" si="24"/>
        <v>104118.52944690098</v>
      </c>
      <c r="L100" s="4">
        <f t="shared" si="24"/>
        <v>31194.995998304013</v>
      </c>
      <c r="M100" s="4">
        <f t="shared" si="24"/>
        <v>0</v>
      </c>
      <c r="N100" s="4">
        <f t="shared" si="24"/>
        <v>14584.450772774497</v>
      </c>
      <c r="O100" s="4">
        <f t="shared" si="24"/>
        <v>3292.8833299985868</v>
      </c>
      <c r="P100" s="4">
        <f t="shared" si="24"/>
        <v>6436.5670811218188</v>
      </c>
      <c r="Q100" s="4">
        <f t="shared" si="24"/>
        <v>231.60483513241013</v>
      </c>
      <c r="R100" s="4">
        <f t="shared" si="24"/>
        <v>95.201103501940963</v>
      </c>
      <c r="S100" s="32"/>
      <c r="T100" s="32"/>
      <c r="U100" s="47">
        <f t="shared" si="18"/>
        <v>0</v>
      </c>
      <c r="V100" s="59"/>
    </row>
    <row r="101" spans="1:22" x14ac:dyDescent="0.2">
      <c r="A101" s="45">
        <v>592</v>
      </c>
      <c r="B101" s="45" t="s">
        <v>168</v>
      </c>
      <c r="C101" s="56"/>
      <c r="D101" s="57">
        <v>28</v>
      </c>
      <c r="E101" s="56"/>
      <c r="F101" s="58">
        <v>901232</v>
      </c>
      <c r="G101" s="4">
        <f t="shared" si="24"/>
        <v>432370.00711492408</v>
      </c>
      <c r="H101" s="4">
        <f t="shared" si="24"/>
        <v>122663.93910894045</v>
      </c>
      <c r="I101" s="4">
        <f t="shared" si="24"/>
        <v>12783.505643664314</v>
      </c>
      <c r="J101" s="4">
        <f t="shared" si="24"/>
        <v>149554.69053931831</v>
      </c>
      <c r="K101" s="4">
        <f t="shared" si="24"/>
        <v>119679.34633307884</v>
      </c>
      <c r="L101" s="4">
        <f t="shared" si="24"/>
        <v>35857.178830440702</v>
      </c>
      <c r="M101" s="4">
        <f t="shared" si="24"/>
        <v>0</v>
      </c>
      <c r="N101" s="4">
        <f t="shared" si="24"/>
        <v>16764.139336051398</v>
      </c>
      <c r="O101" s="4">
        <f t="shared" si="24"/>
        <v>3785.014315692034</v>
      </c>
      <c r="P101" s="4">
        <f t="shared" si="24"/>
        <v>7398.5307417401364</v>
      </c>
      <c r="Q101" s="4">
        <f t="shared" si="24"/>
        <v>266.21885099100729</v>
      </c>
      <c r="R101" s="4">
        <f t="shared" si="24"/>
        <v>109.42918515873448</v>
      </c>
      <c r="S101" s="32"/>
      <c r="T101" s="32"/>
      <c r="U101" s="47">
        <f t="shared" si="18"/>
        <v>0</v>
      </c>
      <c r="V101" s="59"/>
    </row>
    <row r="102" spans="1:22" x14ac:dyDescent="0.2">
      <c r="A102" s="45">
        <v>593</v>
      </c>
      <c r="B102" s="45" t="s">
        <v>169</v>
      </c>
      <c r="C102" s="56"/>
      <c r="D102" s="57">
        <v>55</v>
      </c>
      <c r="E102" s="56"/>
      <c r="F102" s="58">
        <v>20552385</v>
      </c>
      <c r="G102" s="4">
        <f t="shared" si="24"/>
        <v>10951152.794348208</v>
      </c>
      <c r="H102" s="4">
        <f t="shared" si="24"/>
        <v>2783445.165238061</v>
      </c>
      <c r="I102" s="4">
        <f t="shared" si="24"/>
        <v>218643.64251235678</v>
      </c>
      <c r="J102" s="4">
        <f t="shared" si="24"/>
        <v>3241284.6189338798</v>
      </c>
      <c r="K102" s="4">
        <f t="shared" si="24"/>
        <v>2046944.6288961452</v>
      </c>
      <c r="L102" s="4">
        <f t="shared" si="24"/>
        <v>796654.38631438452</v>
      </c>
      <c r="M102" s="4">
        <f t="shared" si="24"/>
        <v>0</v>
      </c>
      <c r="N102" s="4">
        <f t="shared" si="24"/>
        <v>286726.7078522839</v>
      </c>
      <c r="O102" s="4">
        <f t="shared" si="24"/>
        <v>64737.274736095322</v>
      </c>
      <c r="P102" s="4">
        <f t="shared" si="24"/>
        <v>154898.77788134673</v>
      </c>
      <c r="Q102" s="4">
        <f t="shared" si="24"/>
        <v>5606.4790899462359</v>
      </c>
      <c r="R102" s="4">
        <f t="shared" si="24"/>
        <v>2290.5241972923186</v>
      </c>
      <c r="S102" s="32"/>
      <c r="T102" s="32"/>
      <c r="U102" s="47">
        <f t="shared" si="18"/>
        <v>0</v>
      </c>
      <c r="V102" s="59"/>
    </row>
    <row r="103" spans="1:22" x14ac:dyDescent="0.2">
      <c r="A103" s="45">
        <v>594</v>
      </c>
      <c r="B103" s="45" t="s">
        <v>170</v>
      </c>
      <c r="C103" s="56"/>
      <c r="D103" s="57">
        <v>58</v>
      </c>
      <c r="E103" s="56"/>
      <c r="F103" s="58">
        <v>1784778</v>
      </c>
      <c r="G103" s="4">
        <f t="shared" si="24"/>
        <v>951002.84380577749</v>
      </c>
      <c r="H103" s="4">
        <f t="shared" si="24"/>
        <v>241715.5816769322</v>
      </c>
      <c r="I103" s="4">
        <f t="shared" si="24"/>
        <v>18987.108454610941</v>
      </c>
      <c r="J103" s="4">
        <f t="shared" si="24"/>
        <v>281474.55780005932</v>
      </c>
      <c r="K103" s="4">
        <f t="shared" si="24"/>
        <v>177757.55664717278</v>
      </c>
      <c r="L103" s="4">
        <f t="shared" si="24"/>
        <v>69181.811371157863</v>
      </c>
      <c r="M103" s="4">
        <f t="shared" si="24"/>
        <v>0</v>
      </c>
      <c r="N103" s="4">
        <f t="shared" si="24"/>
        <v>24899.47128701528</v>
      </c>
      <c r="O103" s="4">
        <f t="shared" si="24"/>
        <v>5621.8129296886345</v>
      </c>
      <c r="P103" s="4">
        <f t="shared" si="24"/>
        <v>13451.476847553909</v>
      </c>
      <c r="Q103" s="4">
        <f t="shared" si="24"/>
        <v>486.86906834394466</v>
      </c>
      <c r="R103" s="4">
        <f t="shared" si="24"/>
        <v>198.91011168752379</v>
      </c>
      <c r="S103" s="32"/>
      <c r="T103" s="32"/>
      <c r="U103" s="47">
        <f t="shared" si="18"/>
        <v>0</v>
      </c>
      <c r="V103" s="59"/>
    </row>
    <row r="104" spans="1:22" x14ac:dyDescent="0.2">
      <c r="A104" s="45">
        <v>595</v>
      </c>
      <c r="B104" s="45" t="s">
        <v>171</v>
      </c>
      <c r="C104" s="56"/>
      <c r="D104" s="57">
        <v>70</v>
      </c>
      <c r="E104" s="56"/>
      <c r="F104" s="58">
        <v>212121</v>
      </c>
      <c r="G104" s="4">
        <f t="shared" si="24"/>
        <v>162822.54069147483</v>
      </c>
      <c r="H104" s="4">
        <f t="shared" si="24"/>
        <v>25951.479321306157</v>
      </c>
      <c r="I104" s="4">
        <f t="shared" si="24"/>
        <v>0</v>
      </c>
      <c r="J104" s="4">
        <f t="shared" si="24"/>
        <v>16380.492711432775</v>
      </c>
      <c r="K104" s="4">
        <f t="shared" si="24"/>
        <v>0</v>
      </c>
      <c r="L104" s="4">
        <f t="shared" si="24"/>
        <v>4252.67886485075</v>
      </c>
      <c r="M104" s="4">
        <f t="shared" si="24"/>
        <v>0</v>
      </c>
      <c r="N104" s="4">
        <f t="shared" si="24"/>
        <v>0</v>
      </c>
      <c r="O104" s="4">
        <f t="shared" si="24"/>
        <v>0</v>
      </c>
      <c r="P104" s="4">
        <f t="shared" si="24"/>
        <v>2652.5797935506512</v>
      </c>
      <c r="Q104" s="4">
        <f t="shared" si="24"/>
        <v>28.194978605715619</v>
      </c>
      <c r="R104" s="4">
        <f t="shared" si="24"/>
        <v>33.033638779124054</v>
      </c>
      <c r="S104" s="32"/>
      <c r="T104" s="32"/>
      <c r="U104" s="47">
        <f t="shared" si="18"/>
        <v>0</v>
      </c>
      <c r="V104" s="59"/>
    </row>
    <row r="105" spans="1:22" x14ac:dyDescent="0.2">
      <c r="A105" s="45">
        <v>596</v>
      </c>
      <c r="B105" s="45" t="s">
        <v>172</v>
      </c>
      <c r="C105" s="56"/>
      <c r="D105" s="57">
        <v>15</v>
      </c>
      <c r="E105" s="56"/>
      <c r="F105" s="58">
        <v>331958</v>
      </c>
      <c r="G105" s="4">
        <f t="shared" si="24"/>
        <v>0</v>
      </c>
      <c r="H105" s="4">
        <f t="shared" si="24"/>
        <v>0</v>
      </c>
      <c r="I105" s="4">
        <f t="shared" si="24"/>
        <v>0</v>
      </c>
      <c r="J105" s="4">
        <f t="shared" si="24"/>
        <v>0</v>
      </c>
      <c r="K105" s="4">
        <f t="shared" si="24"/>
        <v>0</v>
      </c>
      <c r="L105" s="4">
        <f t="shared" si="24"/>
        <v>0</v>
      </c>
      <c r="M105" s="4">
        <f t="shared" si="24"/>
        <v>0</v>
      </c>
      <c r="N105" s="4">
        <f t="shared" si="24"/>
        <v>0</v>
      </c>
      <c r="O105" s="4">
        <f t="shared" si="24"/>
        <v>0</v>
      </c>
      <c r="P105" s="4">
        <f t="shared" si="24"/>
        <v>331958</v>
      </c>
      <c r="Q105" s="4">
        <f t="shared" si="24"/>
        <v>0</v>
      </c>
      <c r="R105" s="4">
        <f t="shared" si="24"/>
        <v>0</v>
      </c>
      <c r="S105" s="32"/>
      <c r="T105" s="32"/>
      <c r="U105" s="47">
        <f t="shared" si="18"/>
        <v>0</v>
      </c>
      <c r="V105" s="59"/>
    </row>
    <row r="106" spans="1:22" x14ac:dyDescent="0.2">
      <c r="A106" s="45">
        <v>597</v>
      </c>
      <c r="B106" s="45" t="s">
        <v>173</v>
      </c>
      <c r="C106" s="56"/>
      <c r="D106" s="57">
        <v>26</v>
      </c>
      <c r="E106" s="56"/>
      <c r="F106" s="58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32"/>
      <c r="T106" s="32"/>
      <c r="U106" s="47">
        <f t="shared" si="18"/>
        <v>0</v>
      </c>
      <c r="V106" s="59"/>
    </row>
    <row r="107" spans="1:22" x14ac:dyDescent="0.2">
      <c r="A107" s="45">
        <v>598</v>
      </c>
      <c r="B107" s="45" t="s">
        <v>174</v>
      </c>
      <c r="C107" s="56"/>
      <c r="D107" s="57">
        <v>53</v>
      </c>
      <c r="E107" s="56"/>
      <c r="F107" s="58">
        <v>400476</v>
      </c>
      <c r="G107" s="63">
        <f t="shared" ref="G107:R107" si="25">INDEX(ALLOC,($D107)+1,(G$1)+1)*$F107</f>
        <v>212176.85488368411</v>
      </c>
      <c r="H107" s="63">
        <f t="shared" si="25"/>
        <v>50052.280175380285</v>
      </c>
      <c r="I107" s="63">
        <f t="shared" si="25"/>
        <v>3307.9561564243504</v>
      </c>
      <c r="J107" s="63">
        <f t="shared" si="25"/>
        <v>50477.468561341018</v>
      </c>
      <c r="K107" s="63">
        <f t="shared" si="25"/>
        <v>29755.700072892047</v>
      </c>
      <c r="L107" s="63">
        <f t="shared" si="25"/>
        <v>12209.621754081929</v>
      </c>
      <c r="M107" s="63">
        <f t="shared" si="25"/>
        <v>146.51869923075</v>
      </c>
      <c r="N107" s="63">
        <f t="shared" si="25"/>
        <v>4158.1410247590111</v>
      </c>
      <c r="O107" s="63">
        <f t="shared" si="25"/>
        <v>962.4590982759679</v>
      </c>
      <c r="P107" s="63">
        <f t="shared" si="25"/>
        <v>37033.712768368598</v>
      </c>
      <c r="Q107" s="63">
        <f t="shared" si="25"/>
        <v>95.603566448942772</v>
      </c>
      <c r="R107" s="63">
        <f t="shared" si="25"/>
        <v>99.683239112979265</v>
      </c>
      <c r="S107" s="32"/>
      <c r="T107" s="32"/>
      <c r="U107" s="47">
        <f t="shared" si="18"/>
        <v>0</v>
      </c>
      <c r="V107" s="59"/>
    </row>
    <row r="108" spans="1:22" x14ac:dyDescent="0.2">
      <c r="A108" s="56"/>
      <c r="B108" s="51" t="s">
        <v>26</v>
      </c>
      <c r="C108" s="51"/>
      <c r="D108" s="52"/>
      <c r="E108" s="51"/>
      <c r="F108" s="53">
        <f t="shared" ref="F108:R108" si="26">SUM(F87:F107)</f>
        <v>43789329</v>
      </c>
      <c r="G108" s="53">
        <f t="shared" si="26"/>
        <v>24298801.44730581</v>
      </c>
      <c r="H108" s="53">
        <f t="shared" si="26"/>
        <v>6390123.132240735</v>
      </c>
      <c r="I108" s="53">
        <f t="shared" si="26"/>
        <v>457802.54541817372</v>
      </c>
      <c r="J108" s="53">
        <f t="shared" si="26"/>
        <v>6035141.4644618453</v>
      </c>
      <c r="K108" s="53">
        <f t="shared" si="26"/>
        <v>3714436.7467876077</v>
      </c>
      <c r="L108" s="53">
        <f t="shared" si="26"/>
        <v>1405484.4164511566</v>
      </c>
      <c r="M108" s="53">
        <f t="shared" si="26"/>
        <v>69009.317217430318</v>
      </c>
      <c r="N108" s="53">
        <f t="shared" si="26"/>
        <v>515637.50900238607</v>
      </c>
      <c r="O108" s="53">
        <f t="shared" si="26"/>
        <v>127551.50242533353</v>
      </c>
      <c r="P108" s="53">
        <f t="shared" si="26"/>
        <v>743882.20768539072</v>
      </c>
      <c r="Q108" s="53">
        <f t="shared" si="26"/>
        <v>12335.662341926709</v>
      </c>
      <c r="R108" s="53">
        <f t="shared" si="26"/>
        <v>19123.048662209017</v>
      </c>
      <c r="S108" s="60"/>
      <c r="T108" s="60"/>
      <c r="U108" s="47">
        <f t="shared" si="18"/>
        <v>0</v>
      </c>
      <c r="V108" s="59"/>
    </row>
    <row r="109" spans="1:22" x14ac:dyDescent="0.2">
      <c r="A109" s="56"/>
      <c r="B109" s="56"/>
      <c r="C109" s="56"/>
      <c r="D109" s="57"/>
      <c r="E109" s="56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47"/>
      <c r="U109" s="47">
        <f t="shared" si="18"/>
        <v>0</v>
      </c>
      <c r="V109" s="59"/>
    </row>
    <row r="110" spans="1:22" x14ac:dyDescent="0.2">
      <c r="A110" s="56"/>
      <c r="B110" s="55" t="s">
        <v>175</v>
      </c>
      <c r="C110" s="56"/>
      <c r="D110" s="57"/>
      <c r="E110" s="56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47"/>
      <c r="U110" s="47">
        <f t="shared" ref="U110:U141" si="27">SUM(G110:R110)-F110</f>
        <v>0</v>
      </c>
      <c r="V110" s="59"/>
    </row>
    <row r="111" spans="1:22" x14ac:dyDescent="0.2">
      <c r="A111" s="45">
        <v>901</v>
      </c>
      <c r="B111" s="45" t="s">
        <v>176</v>
      </c>
      <c r="C111" s="56"/>
      <c r="D111" s="57">
        <v>6</v>
      </c>
      <c r="E111" s="56"/>
      <c r="F111" s="58">
        <v>1017838</v>
      </c>
      <c r="G111" s="4">
        <f t="shared" ref="G111:R115" si="28">INDEX(ALLOC,($D111)+1,(G$1)+1)*$F111</f>
        <v>760219.19943559007</v>
      </c>
      <c r="H111" s="4">
        <f t="shared" si="28"/>
        <v>189227.949529551</v>
      </c>
      <c r="I111" s="4">
        <f t="shared" si="28"/>
        <v>929.04531387250097</v>
      </c>
      <c r="J111" s="4">
        <f t="shared" si="28"/>
        <v>31806.139569046794</v>
      </c>
      <c r="K111" s="4">
        <f t="shared" si="28"/>
        <v>5027.7746397805931</v>
      </c>
      <c r="L111" s="4">
        <f t="shared" si="28"/>
        <v>8853.2553439614803</v>
      </c>
      <c r="M111" s="4">
        <f t="shared" si="28"/>
        <v>601.14696779985354</v>
      </c>
      <c r="N111" s="4">
        <f t="shared" si="28"/>
        <v>10.929944869088246</v>
      </c>
      <c r="O111" s="4">
        <f t="shared" si="28"/>
        <v>21.859889738176491</v>
      </c>
      <c r="P111" s="4">
        <f t="shared" si="28"/>
        <v>20880.566677906183</v>
      </c>
      <c r="Q111" s="4">
        <f t="shared" si="28"/>
        <v>37.161812554900038</v>
      </c>
      <c r="R111" s="4">
        <f t="shared" si="28"/>
        <v>222.97087532940023</v>
      </c>
      <c r="S111" s="32"/>
      <c r="T111" s="32"/>
      <c r="U111" s="47">
        <f t="shared" si="27"/>
        <v>0</v>
      </c>
      <c r="V111" s="59"/>
    </row>
    <row r="112" spans="1:22" x14ac:dyDescent="0.2">
      <c r="A112" s="45">
        <v>902</v>
      </c>
      <c r="B112" s="45" t="s">
        <v>177</v>
      </c>
      <c r="C112" s="56"/>
      <c r="D112" s="57">
        <v>6</v>
      </c>
      <c r="E112" s="56"/>
      <c r="F112" s="58">
        <v>2161886</v>
      </c>
      <c r="G112" s="4">
        <f t="shared" si="28"/>
        <v>1614704.1515359124</v>
      </c>
      <c r="H112" s="4">
        <f t="shared" si="28"/>
        <v>401919.80933767738</v>
      </c>
      <c r="I112" s="4">
        <f t="shared" si="28"/>
        <v>1973.2905014614953</v>
      </c>
      <c r="J112" s="4">
        <f t="shared" si="28"/>
        <v>67556.180697093543</v>
      </c>
      <c r="K112" s="4">
        <f t="shared" si="28"/>
        <v>10678.98389026221</v>
      </c>
      <c r="L112" s="4">
        <f t="shared" si="28"/>
        <v>18804.297719809543</v>
      </c>
      <c r="M112" s="4">
        <f t="shared" si="28"/>
        <v>1276.8350303574382</v>
      </c>
      <c r="N112" s="4">
        <f t="shared" si="28"/>
        <v>23.215182370135238</v>
      </c>
      <c r="O112" s="4">
        <f t="shared" si="28"/>
        <v>46.430364740270477</v>
      </c>
      <c r="P112" s="4">
        <f t="shared" si="28"/>
        <v>44350.284399906355</v>
      </c>
      <c r="Q112" s="4">
        <f t="shared" si="28"/>
        <v>78.931620058459814</v>
      </c>
      <c r="R112" s="4">
        <f t="shared" si="28"/>
        <v>473.58972035075891</v>
      </c>
      <c r="S112" s="32"/>
      <c r="T112" s="32"/>
      <c r="U112" s="47">
        <f t="shared" si="27"/>
        <v>0</v>
      </c>
      <c r="V112" s="59"/>
    </row>
    <row r="113" spans="1:22" x14ac:dyDescent="0.2">
      <c r="A113" s="45">
        <v>903</v>
      </c>
      <c r="B113" s="45" t="s">
        <v>178</v>
      </c>
      <c r="C113" s="56"/>
      <c r="D113" s="57">
        <v>6</v>
      </c>
      <c r="E113" s="56"/>
      <c r="F113" s="58">
        <v>5334272</v>
      </c>
      <c r="G113" s="4">
        <f t="shared" si="28"/>
        <v>3984146.7791649397</v>
      </c>
      <c r="H113" s="4">
        <f t="shared" si="28"/>
        <v>991703.34846301377</v>
      </c>
      <c r="I113" s="4">
        <f t="shared" si="28"/>
        <v>4868.9284586754411</v>
      </c>
      <c r="J113" s="4">
        <f t="shared" si="28"/>
        <v>166689.19782053566</v>
      </c>
      <c r="K113" s="4">
        <f t="shared" si="28"/>
        <v>26349.495188125915</v>
      </c>
      <c r="L113" s="4">
        <f t="shared" si="28"/>
        <v>46398.024135613028</v>
      </c>
      <c r="M113" s="4">
        <f t="shared" si="28"/>
        <v>3150.483120319403</v>
      </c>
      <c r="N113" s="4">
        <f t="shared" si="28"/>
        <v>57.281511278534595</v>
      </c>
      <c r="O113" s="4">
        <f t="shared" si="28"/>
        <v>114.56302255706919</v>
      </c>
      <c r="P113" s="4">
        <f t="shared" si="28"/>
        <v>109430.59914651248</v>
      </c>
      <c r="Q113" s="4">
        <f t="shared" si="28"/>
        <v>194.75713834701762</v>
      </c>
      <c r="R113" s="4">
        <f t="shared" si="28"/>
        <v>1168.5428300821059</v>
      </c>
      <c r="S113" s="32"/>
      <c r="T113" s="32"/>
      <c r="U113" s="47">
        <f t="shared" si="27"/>
        <v>0</v>
      </c>
      <c r="V113" s="59"/>
    </row>
    <row r="114" spans="1:22" x14ac:dyDescent="0.2">
      <c r="A114" s="45">
        <v>904</v>
      </c>
      <c r="B114" s="45" t="s">
        <v>179</v>
      </c>
      <c r="C114" s="56"/>
      <c r="D114" s="57">
        <v>6</v>
      </c>
      <c r="E114" s="56"/>
      <c r="F114" s="58">
        <v>3310298</v>
      </c>
      <c r="G114" s="4">
        <f t="shared" si="28"/>
        <v>2472448.5580743053</v>
      </c>
      <c r="H114" s="4">
        <f t="shared" si="28"/>
        <v>615422.98761863238</v>
      </c>
      <c r="I114" s="4">
        <f t="shared" si="28"/>
        <v>3021.5189887010624</v>
      </c>
      <c r="J114" s="4">
        <f t="shared" si="28"/>
        <v>103442.59126023637</v>
      </c>
      <c r="K114" s="4">
        <f t="shared" si="28"/>
        <v>16351.749821205751</v>
      </c>
      <c r="L114" s="4">
        <f t="shared" si="28"/>
        <v>28793.298598210127</v>
      </c>
      <c r="M114" s="4">
        <f t="shared" si="28"/>
        <v>1955.1005221006876</v>
      </c>
      <c r="N114" s="4">
        <f t="shared" si="28"/>
        <v>35.547282220012498</v>
      </c>
      <c r="O114" s="4">
        <f t="shared" si="28"/>
        <v>71.094564440024996</v>
      </c>
      <c r="P114" s="4">
        <f t="shared" si="28"/>
        <v>67909.527953111872</v>
      </c>
      <c r="Q114" s="4">
        <f t="shared" si="28"/>
        <v>120.86075954804249</v>
      </c>
      <c r="R114" s="4">
        <f t="shared" si="28"/>
        <v>725.16455728825497</v>
      </c>
      <c r="S114" s="32"/>
      <c r="T114" s="32"/>
      <c r="U114" s="47">
        <f t="shared" si="27"/>
        <v>0</v>
      </c>
      <c r="V114" s="59"/>
    </row>
    <row r="115" spans="1:22" x14ac:dyDescent="0.2">
      <c r="A115" s="45">
        <v>905</v>
      </c>
      <c r="B115" s="45" t="s">
        <v>180</v>
      </c>
      <c r="C115" s="56"/>
      <c r="D115" s="57">
        <v>6</v>
      </c>
      <c r="E115" s="56"/>
      <c r="F115" s="58">
        <v>441963</v>
      </c>
      <c r="G115" s="4">
        <f t="shared" si="28"/>
        <v>330100.42662992707</v>
      </c>
      <c r="H115" s="4">
        <f t="shared" si="28"/>
        <v>82166.073832897717</v>
      </c>
      <c r="I115" s="4">
        <f t="shared" si="28"/>
        <v>403.40766807196439</v>
      </c>
      <c r="J115" s="4">
        <f t="shared" si="28"/>
        <v>13810.78016575784</v>
      </c>
      <c r="K115" s="4">
        <f t="shared" si="28"/>
        <v>2183.1473801541606</v>
      </c>
      <c r="L115" s="4">
        <f t="shared" si="28"/>
        <v>3844.2377780975435</v>
      </c>
      <c r="M115" s="4">
        <f t="shared" si="28"/>
        <v>261.02849110538875</v>
      </c>
      <c r="N115" s="4">
        <f t="shared" si="28"/>
        <v>4.7459725655525222</v>
      </c>
      <c r="O115" s="4">
        <f t="shared" si="28"/>
        <v>9.4919451311050445</v>
      </c>
      <c r="P115" s="4">
        <f t="shared" si="28"/>
        <v>9066.7059892315392</v>
      </c>
      <c r="Q115" s="4">
        <f t="shared" si="28"/>
        <v>16.136306722878576</v>
      </c>
      <c r="R115" s="4">
        <f t="shared" si="28"/>
        <v>96.817840337271463</v>
      </c>
      <c r="S115" s="32"/>
      <c r="T115" s="32"/>
      <c r="U115" s="47">
        <f t="shared" si="27"/>
        <v>0</v>
      </c>
      <c r="V115" s="59"/>
    </row>
    <row r="116" spans="1:22" x14ac:dyDescent="0.2">
      <c r="A116" s="56"/>
      <c r="B116" s="51" t="s">
        <v>26</v>
      </c>
      <c r="C116" s="51"/>
      <c r="D116" s="52"/>
      <c r="E116" s="51"/>
      <c r="F116" s="53">
        <f t="shared" ref="F116:R116" si="29">SUM(F111:F115)</f>
        <v>12266257</v>
      </c>
      <c r="G116" s="58">
        <f t="shared" si="29"/>
        <v>9161619.1148406733</v>
      </c>
      <c r="H116" s="58">
        <f t="shared" si="29"/>
        <v>2280440.1687817727</v>
      </c>
      <c r="I116" s="58">
        <f t="shared" si="29"/>
        <v>11196.190930782464</v>
      </c>
      <c r="J116" s="58">
        <f t="shared" si="29"/>
        <v>383304.88951267023</v>
      </c>
      <c r="K116" s="58">
        <f t="shared" si="29"/>
        <v>60591.150919528634</v>
      </c>
      <c r="L116" s="58">
        <f t="shared" si="29"/>
        <v>106693.11357569171</v>
      </c>
      <c r="M116" s="58">
        <f t="shared" si="29"/>
        <v>7244.5941316827711</v>
      </c>
      <c r="N116" s="58">
        <f t="shared" si="29"/>
        <v>131.71989330332312</v>
      </c>
      <c r="O116" s="58">
        <f t="shared" si="29"/>
        <v>263.43978660664624</v>
      </c>
      <c r="P116" s="58">
        <f t="shared" si="29"/>
        <v>251637.68416666839</v>
      </c>
      <c r="Q116" s="58">
        <f t="shared" si="29"/>
        <v>447.84763723129856</v>
      </c>
      <c r="R116" s="58">
        <f t="shared" si="29"/>
        <v>2687.0858233877912</v>
      </c>
      <c r="S116" s="60"/>
      <c r="T116" s="60"/>
      <c r="U116" s="47">
        <f t="shared" si="27"/>
        <v>0</v>
      </c>
      <c r="V116" s="59"/>
    </row>
    <row r="117" spans="1:22" x14ac:dyDescent="0.2">
      <c r="A117" s="56"/>
      <c r="B117" s="56"/>
      <c r="C117" s="56"/>
      <c r="D117" s="57"/>
      <c r="E117" s="56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47"/>
      <c r="U117" s="47">
        <f t="shared" si="27"/>
        <v>0</v>
      </c>
      <c r="V117" s="59"/>
    </row>
    <row r="118" spans="1:22" x14ac:dyDescent="0.2">
      <c r="A118" s="56"/>
      <c r="B118" s="55" t="s">
        <v>181</v>
      </c>
      <c r="C118" s="56"/>
      <c r="D118" s="57"/>
      <c r="E118" s="56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47"/>
      <c r="U118" s="47">
        <f t="shared" si="27"/>
        <v>0</v>
      </c>
      <c r="V118" s="59"/>
    </row>
    <row r="119" spans="1:22" x14ac:dyDescent="0.2">
      <c r="A119" s="45">
        <v>907</v>
      </c>
      <c r="B119" s="45" t="s">
        <v>182</v>
      </c>
      <c r="C119" s="56"/>
      <c r="D119" s="57">
        <v>6</v>
      </c>
      <c r="E119" s="56"/>
      <c r="F119" s="58">
        <v>171596</v>
      </c>
      <c r="G119" s="4">
        <f t="shared" ref="G119:R120" si="30">INDEX(ALLOC,($D119)+1,(G$1)+1)*$F119</f>
        <v>128164.37757909365</v>
      </c>
      <c r="H119" s="4">
        <f t="shared" si="30"/>
        <v>31901.696760656247</v>
      </c>
      <c r="I119" s="4">
        <f t="shared" si="30"/>
        <v>156.62655518782523</v>
      </c>
      <c r="J119" s="4">
        <f t="shared" si="30"/>
        <v>5362.1561834890754</v>
      </c>
      <c r="K119" s="4">
        <f t="shared" si="30"/>
        <v>847.62606336940723</v>
      </c>
      <c r="L119" s="4">
        <f t="shared" si="30"/>
        <v>1492.5589376722171</v>
      </c>
      <c r="M119" s="4">
        <f t="shared" si="30"/>
        <v>101.3465945332987</v>
      </c>
      <c r="N119" s="4">
        <f t="shared" si="30"/>
        <v>1.8426653551508851</v>
      </c>
      <c r="O119" s="4">
        <f t="shared" si="30"/>
        <v>3.6853307103017703</v>
      </c>
      <c r="P119" s="4">
        <f t="shared" si="30"/>
        <v>3520.2278944802506</v>
      </c>
      <c r="Q119" s="4">
        <f t="shared" si="30"/>
        <v>6.2650622075130098</v>
      </c>
      <c r="R119" s="4">
        <f t="shared" si="30"/>
        <v>37.590373245078055</v>
      </c>
      <c r="S119" s="32"/>
      <c r="T119" s="32"/>
      <c r="U119" s="47">
        <f t="shared" si="27"/>
        <v>0</v>
      </c>
      <c r="V119" s="59"/>
    </row>
    <row r="120" spans="1:22" x14ac:dyDescent="0.2">
      <c r="A120" s="45">
        <v>908</v>
      </c>
      <c r="B120" s="45" t="s">
        <v>183</v>
      </c>
      <c r="C120" s="56"/>
      <c r="D120" s="57">
        <v>6</v>
      </c>
      <c r="E120" s="56"/>
      <c r="F120" s="58">
        <v>10918539</v>
      </c>
      <c r="G120" s="4">
        <f t="shared" si="30"/>
        <v>8155013.8406959344</v>
      </c>
      <c r="H120" s="4">
        <f t="shared" si="30"/>
        <v>2029883.6817140195</v>
      </c>
      <c r="I120" s="4">
        <f t="shared" si="30"/>
        <v>9966.0432134427501</v>
      </c>
      <c r="J120" s="4">
        <f t="shared" si="30"/>
        <v>341190.42060139298</v>
      </c>
      <c r="K120" s="4">
        <f t="shared" si="30"/>
        <v>53933.880919807831</v>
      </c>
      <c r="L120" s="4">
        <f t="shared" si="30"/>
        <v>94970.529445748572</v>
      </c>
      <c r="M120" s="4">
        <f t="shared" si="30"/>
        <v>6448.6161969335453</v>
      </c>
      <c r="N120" s="4">
        <f t="shared" si="30"/>
        <v>117.24756721697354</v>
      </c>
      <c r="O120" s="4">
        <f t="shared" si="30"/>
        <v>234.49513443394707</v>
      </c>
      <c r="P120" s="4">
        <f t="shared" si="30"/>
        <v>223989.75241130622</v>
      </c>
      <c r="Q120" s="4">
        <f t="shared" si="30"/>
        <v>398.64172853771004</v>
      </c>
      <c r="R120" s="4">
        <f t="shared" si="30"/>
        <v>2391.85037122626</v>
      </c>
      <c r="S120" s="32"/>
      <c r="T120" s="32"/>
      <c r="U120" s="47">
        <f t="shared" si="27"/>
        <v>0</v>
      </c>
      <c r="V120" s="59"/>
    </row>
    <row r="121" spans="1:22" x14ac:dyDescent="0.2">
      <c r="A121" s="45">
        <v>908</v>
      </c>
      <c r="B121" s="45" t="s">
        <v>184</v>
      </c>
      <c r="C121" s="56"/>
      <c r="D121" s="57"/>
      <c r="E121" s="56"/>
      <c r="F121" s="58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32"/>
      <c r="T121" s="32"/>
      <c r="U121" s="47">
        <f t="shared" si="27"/>
        <v>0</v>
      </c>
      <c r="V121" s="59"/>
    </row>
    <row r="122" spans="1:22" x14ac:dyDescent="0.2">
      <c r="A122" s="45">
        <v>909</v>
      </c>
      <c r="B122" s="45" t="s">
        <v>185</v>
      </c>
      <c r="C122" s="56"/>
      <c r="D122" s="57">
        <v>6</v>
      </c>
      <c r="E122" s="56"/>
      <c r="F122" s="58">
        <v>50475</v>
      </c>
      <c r="G122" s="4">
        <f t="shared" ref="G122:R122" si="31">INDEX(ALLOC,($D122)+1,(G$1)+1)*$F122</f>
        <v>37699.57900128646</v>
      </c>
      <c r="H122" s="4">
        <f t="shared" si="31"/>
        <v>9383.8909065136959</v>
      </c>
      <c r="I122" s="4">
        <f t="shared" si="31"/>
        <v>46.071734615640686</v>
      </c>
      <c r="J122" s="4">
        <f t="shared" si="31"/>
        <v>1577.2793850766398</v>
      </c>
      <c r="K122" s="4">
        <f t="shared" si="31"/>
        <v>249.32938733170255</v>
      </c>
      <c r="L122" s="4">
        <f t="shared" si="31"/>
        <v>439.03652986669363</v>
      </c>
      <c r="M122" s="4">
        <f t="shared" si="31"/>
        <v>29.811122398355739</v>
      </c>
      <c r="N122" s="4">
        <f t="shared" si="31"/>
        <v>0.54202040724283163</v>
      </c>
      <c r="O122" s="4">
        <f t="shared" si="31"/>
        <v>1.0840408144856633</v>
      </c>
      <c r="P122" s="4">
        <f t="shared" si="31"/>
        <v>1035.4757859967053</v>
      </c>
      <c r="Q122" s="4">
        <f t="shared" si="31"/>
        <v>1.8428693846256274</v>
      </c>
      <c r="R122" s="4">
        <f t="shared" si="31"/>
        <v>11.057216307753764</v>
      </c>
      <c r="S122" s="32"/>
      <c r="T122" s="32"/>
      <c r="U122" s="47">
        <f t="shared" si="27"/>
        <v>0</v>
      </c>
      <c r="V122" s="59"/>
    </row>
    <row r="123" spans="1:22" x14ac:dyDescent="0.2">
      <c r="A123" s="45">
        <v>909</v>
      </c>
      <c r="B123" s="45" t="s">
        <v>186</v>
      </c>
      <c r="C123" s="56"/>
      <c r="D123" s="57"/>
      <c r="E123" s="56"/>
      <c r="F123" s="58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32"/>
      <c r="T123" s="32"/>
      <c r="U123" s="47">
        <f t="shared" si="27"/>
        <v>0</v>
      </c>
      <c r="V123" s="59"/>
    </row>
    <row r="124" spans="1:22" x14ac:dyDescent="0.2">
      <c r="A124" s="45">
        <v>910</v>
      </c>
      <c r="B124" s="45" t="s">
        <v>187</v>
      </c>
      <c r="C124" s="56"/>
      <c r="D124" s="57">
        <v>6</v>
      </c>
      <c r="E124" s="56"/>
      <c r="F124" s="58">
        <v>317977</v>
      </c>
      <c r="G124" s="4">
        <f t="shared" ref="G124:R124" si="32">INDEX(ALLOC,($D124)+1,(G$1)+1)*$F124</f>
        <v>237495.77081906024</v>
      </c>
      <c r="H124" s="4">
        <f t="shared" si="32"/>
        <v>59115.631080346808</v>
      </c>
      <c r="I124" s="4">
        <f t="shared" si="32"/>
        <v>290.23778024522198</v>
      </c>
      <c r="J124" s="4">
        <f t="shared" si="32"/>
        <v>9936.3757707481873</v>
      </c>
      <c r="K124" s="4">
        <f t="shared" si="32"/>
        <v>1570.6985754447307</v>
      </c>
      <c r="L124" s="4">
        <f t="shared" si="32"/>
        <v>2765.7953176309388</v>
      </c>
      <c r="M124" s="4">
        <f t="shared" si="32"/>
        <v>187.80091662926128</v>
      </c>
      <c r="N124" s="4">
        <f t="shared" si="32"/>
        <v>3.4145621205320231</v>
      </c>
      <c r="O124" s="4">
        <f t="shared" si="32"/>
        <v>6.8291242410640463</v>
      </c>
      <c r="P124" s="4">
        <f t="shared" si="32"/>
        <v>6523.1794750643767</v>
      </c>
      <c r="Q124" s="4">
        <f t="shared" si="32"/>
        <v>11.609511209808877</v>
      </c>
      <c r="R124" s="4">
        <f t="shared" si="32"/>
        <v>69.657067258853274</v>
      </c>
      <c r="S124" s="32"/>
      <c r="T124" s="32"/>
      <c r="U124" s="47">
        <f t="shared" si="27"/>
        <v>0</v>
      </c>
      <c r="V124" s="59"/>
    </row>
    <row r="125" spans="1:22" x14ac:dyDescent="0.2">
      <c r="A125" s="45">
        <v>911</v>
      </c>
      <c r="B125" s="45" t="s">
        <v>188</v>
      </c>
      <c r="C125" s="56"/>
      <c r="D125" s="57"/>
      <c r="E125" s="56"/>
      <c r="F125" s="58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32"/>
      <c r="T125" s="32"/>
      <c r="U125" s="47">
        <f t="shared" si="27"/>
        <v>0</v>
      </c>
      <c r="V125" s="59"/>
    </row>
    <row r="126" spans="1:22" x14ac:dyDescent="0.2">
      <c r="A126" s="45">
        <v>912</v>
      </c>
      <c r="B126" s="45" t="s">
        <v>188</v>
      </c>
      <c r="C126" s="56"/>
      <c r="D126" s="57"/>
      <c r="E126" s="56"/>
      <c r="F126" s="58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32"/>
      <c r="T126" s="32"/>
      <c r="U126" s="47">
        <f t="shared" si="27"/>
        <v>0</v>
      </c>
      <c r="V126" s="59"/>
    </row>
    <row r="127" spans="1:22" x14ac:dyDescent="0.2">
      <c r="A127" s="45">
        <v>913</v>
      </c>
      <c r="B127" s="45" t="s">
        <v>189</v>
      </c>
      <c r="C127" s="56"/>
      <c r="D127" s="57">
        <v>6</v>
      </c>
      <c r="E127" s="56"/>
      <c r="F127" s="58">
        <v>19134</v>
      </c>
      <c r="G127" s="4">
        <f t="shared" ref="G127:R127" si="33">INDEX(ALLOC,($D127)+1,(G$1)+1)*$F127</f>
        <v>14291.109353355427</v>
      </c>
      <c r="H127" s="4">
        <f t="shared" si="33"/>
        <v>3557.2336524067964</v>
      </c>
      <c r="I127" s="4">
        <f t="shared" si="33"/>
        <v>17.464815654000375</v>
      </c>
      <c r="J127" s="4">
        <f t="shared" si="33"/>
        <v>597.91310062518926</v>
      </c>
      <c r="K127" s="4">
        <f t="shared" si="33"/>
        <v>94.515472951060858</v>
      </c>
      <c r="L127" s="4">
        <f t="shared" si="33"/>
        <v>166.42941976165062</v>
      </c>
      <c r="M127" s="4">
        <f t="shared" si="33"/>
        <v>11.300763070235536</v>
      </c>
      <c r="N127" s="4">
        <f t="shared" si="33"/>
        <v>0.20546841945882793</v>
      </c>
      <c r="O127" s="4">
        <f t="shared" si="33"/>
        <v>0.41093683891765587</v>
      </c>
      <c r="P127" s="4">
        <f t="shared" si="33"/>
        <v>392.52686853414485</v>
      </c>
      <c r="Q127" s="4">
        <f t="shared" si="33"/>
        <v>0.69859262616001494</v>
      </c>
      <c r="R127" s="4">
        <f t="shared" si="33"/>
        <v>4.1915557569600894</v>
      </c>
      <c r="S127" s="32"/>
      <c r="T127" s="32"/>
      <c r="U127" s="47">
        <f t="shared" si="27"/>
        <v>0</v>
      </c>
      <c r="V127" s="59"/>
    </row>
    <row r="128" spans="1:22" x14ac:dyDescent="0.2">
      <c r="A128" s="45">
        <v>915</v>
      </c>
      <c r="B128" s="45" t="s">
        <v>190</v>
      </c>
      <c r="C128" s="56"/>
      <c r="D128" s="57"/>
      <c r="E128" s="56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4"/>
      <c r="R128" s="4"/>
      <c r="S128" s="32"/>
      <c r="T128" s="32"/>
      <c r="U128" s="47">
        <f t="shared" si="27"/>
        <v>0</v>
      </c>
      <c r="V128" s="59"/>
    </row>
    <row r="129" spans="1:22" x14ac:dyDescent="0.2">
      <c r="A129" s="45">
        <v>916</v>
      </c>
      <c r="B129" s="45" t="s">
        <v>191</v>
      </c>
      <c r="C129" s="56"/>
      <c r="D129" s="57"/>
      <c r="E129" s="56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4"/>
      <c r="R129" s="4"/>
      <c r="S129" s="32"/>
      <c r="T129" s="32"/>
      <c r="U129" s="47">
        <f t="shared" si="27"/>
        <v>0</v>
      </c>
      <c r="V129" s="59"/>
    </row>
    <row r="130" spans="1:22" x14ac:dyDescent="0.2">
      <c r="A130" s="56"/>
      <c r="B130" s="51" t="s">
        <v>26</v>
      </c>
      <c r="C130" s="51"/>
      <c r="D130" s="52"/>
      <c r="E130" s="51"/>
      <c r="F130" s="53">
        <f t="shared" ref="F130:R130" si="34">SUM(F119:F129)</f>
        <v>11477721</v>
      </c>
      <c r="G130" s="53">
        <f t="shared" si="34"/>
        <v>8572664.6774487309</v>
      </c>
      <c r="H130" s="53">
        <f t="shared" si="34"/>
        <v>2133842.1341139432</v>
      </c>
      <c r="I130" s="53">
        <f t="shared" si="34"/>
        <v>10476.444099145438</v>
      </c>
      <c r="J130" s="53">
        <f t="shared" si="34"/>
        <v>358664.14504133211</v>
      </c>
      <c r="K130" s="53">
        <f t="shared" si="34"/>
        <v>56696.050418904728</v>
      </c>
      <c r="L130" s="53">
        <f t="shared" si="34"/>
        <v>99834.349650680073</v>
      </c>
      <c r="M130" s="53">
        <f t="shared" si="34"/>
        <v>6778.8755935646977</v>
      </c>
      <c r="N130" s="53">
        <f t="shared" si="34"/>
        <v>123.2522835193581</v>
      </c>
      <c r="O130" s="53">
        <f t="shared" si="34"/>
        <v>246.5045670387162</v>
      </c>
      <c r="P130" s="53">
        <f t="shared" si="34"/>
        <v>235461.16243538173</v>
      </c>
      <c r="Q130" s="53">
        <f t="shared" si="34"/>
        <v>419.05776396581751</v>
      </c>
      <c r="R130" s="53">
        <f t="shared" si="34"/>
        <v>2514.3465837949047</v>
      </c>
      <c r="S130" s="62"/>
      <c r="T130" s="62"/>
      <c r="U130" s="47">
        <f t="shared" si="27"/>
        <v>0</v>
      </c>
      <c r="V130" s="59"/>
    </row>
    <row r="131" spans="1:22" x14ac:dyDescent="0.2">
      <c r="A131" s="56"/>
      <c r="B131" s="56"/>
      <c r="C131" s="56"/>
      <c r="D131" s="57"/>
      <c r="E131" s="56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47"/>
      <c r="U131" s="47">
        <f t="shared" si="27"/>
        <v>0</v>
      </c>
      <c r="V131" s="59"/>
    </row>
    <row r="132" spans="1:22" x14ac:dyDescent="0.2">
      <c r="A132" s="56"/>
      <c r="B132" s="55" t="s">
        <v>192</v>
      </c>
      <c r="C132" s="56"/>
      <c r="D132" s="57"/>
      <c r="E132" s="56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47"/>
      <c r="U132" s="47">
        <f t="shared" si="27"/>
        <v>0</v>
      </c>
      <c r="V132" s="59"/>
    </row>
    <row r="133" spans="1:22" x14ac:dyDescent="0.2">
      <c r="A133" s="45">
        <v>920</v>
      </c>
      <c r="B133" s="45" t="s">
        <v>193</v>
      </c>
      <c r="C133" s="56"/>
      <c r="D133" s="57">
        <v>66</v>
      </c>
      <c r="E133" s="56"/>
      <c r="F133" s="58">
        <v>16456591</v>
      </c>
      <c r="G133" s="4">
        <f t="shared" ref="G133:R145" si="35">INDEX(ALLOC,($D133)+1,(G$1)+1)*$F133</f>
        <v>7470111.1399521036</v>
      </c>
      <c r="H133" s="4">
        <f t="shared" si="35"/>
        <v>2204246.0704277819</v>
      </c>
      <c r="I133" s="4">
        <f t="shared" si="35"/>
        <v>257755.88530129133</v>
      </c>
      <c r="J133" s="4">
        <f t="shared" si="35"/>
        <v>2772969.7191396495</v>
      </c>
      <c r="K133" s="4">
        <f t="shared" si="35"/>
        <v>2043765.8585888941</v>
      </c>
      <c r="L133" s="4">
        <f t="shared" si="35"/>
        <v>718200.31932228641</v>
      </c>
      <c r="M133" s="4">
        <f t="shared" si="35"/>
        <v>490801.16497837187</v>
      </c>
      <c r="N133" s="4">
        <f t="shared" si="35"/>
        <v>250539.59305641623</v>
      </c>
      <c r="O133" s="4">
        <f t="shared" si="35"/>
        <v>64640.747502987841</v>
      </c>
      <c r="P133" s="4">
        <f t="shared" si="35"/>
        <v>173932.86267110464</v>
      </c>
      <c r="Q133" s="4">
        <f t="shared" si="35"/>
        <v>4243.8137082088615</v>
      </c>
      <c r="R133" s="4">
        <f t="shared" si="35"/>
        <v>5383.8253509039159</v>
      </c>
      <c r="S133" s="32"/>
      <c r="T133" s="32"/>
      <c r="U133" s="47">
        <f t="shared" si="27"/>
        <v>0</v>
      </c>
      <c r="V133" s="59"/>
    </row>
    <row r="134" spans="1:22" x14ac:dyDescent="0.2">
      <c r="A134" s="45">
        <v>921</v>
      </c>
      <c r="B134" s="45" t="s">
        <v>194</v>
      </c>
      <c r="C134" s="56"/>
      <c r="D134" s="57">
        <v>66</v>
      </c>
      <c r="E134" s="56"/>
      <c r="F134" s="58">
        <v>5348737</v>
      </c>
      <c r="G134" s="4">
        <f t="shared" si="35"/>
        <v>2427942.6916773953</v>
      </c>
      <c r="H134" s="4">
        <f t="shared" si="35"/>
        <v>716426.17319721216</v>
      </c>
      <c r="I134" s="4">
        <f t="shared" si="35"/>
        <v>83776.065205653649</v>
      </c>
      <c r="J134" s="4">
        <f t="shared" si="35"/>
        <v>901273.27929835848</v>
      </c>
      <c r="K134" s="4">
        <f t="shared" si="35"/>
        <v>664266.74073452922</v>
      </c>
      <c r="L134" s="4">
        <f t="shared" si="35"/>
        <v>233430.15703379444</v>
      </c>
      <c r="M134" s="4">
        <f t="shared" si="35"/>
        <v>159520.66565687401</v>
      </c>
      <c r="N134" s="4">
        <f t="shared" si="35"/>
        <v>81430.618974840938</v>
      </c>
      <c r="O134" s="4">
        <f t="shared" si="35"/>
        <v>21009.597788320112</v>
      </c>
      <c r="P134" s="4">
        <f t="shared" si="35"/>
        <v>56531.825946507161</v>
      </c>
      <c r="Q134" s="4">
        <f t="shared" si="35"/>
        <v>1379.3284041758068</v>
      </c>
      <c r="R134" s="4">
        <f t="shared" si="35"/>
        <v>1749.8560823391526</v>
      </c>
      <c r="S134" s="32"/>
      <c r="T134" s="32"/>
      <c r="U134" s="47">
        <f t="shared" si="27"/>
        <v>0</v>
      </c>
      <c r="V134" s="59"/>
    </row>
    <row r="135" spans="1:22" x14ac:dyDescent="0.2">
      <c r="A135" s="45">
        <v>922</v>
      </c>
      <c r="B135" s="45" t="s">
        <v>195</v>
      </c>
      <c r="C135" s="56"/>
      <c r="D135" s="57">
        <v>66</v>
      </c>
      <c r="E135" s="56"/>
      <c r="F135" s="58">
        <v>-2107022</v>
      </c>
      <c r="G135" s="4">
        <f t="shared" si="35"/>
        <v>-956436.75621057616</v>
      </c>
      <c r="H135" s="4">
        <f t="shared" si="35"/>
        <v>-282220.96324839612</v>
      </c>
      <c r="I135" s="4">
        <f t="shared" si="35"/>
        <v>-33001.811915924598</v>
      </c>
      <c r="J135" s="4">
        <f t="shared" si="35"/>
        <v>-355037.57756154134</v>
      </c>
      <c r="K135" s="4">
        <f t="shared" si="35"/>
        <v>-261673.8562011834</v>
      </c>
      <c r="L135" s="4">
        <f t="shared" si="35"/>
        <v>-91954.881373613927</v>
      </c>
      <c r="M135" s="4">
        <f t="shared" si="35"/>
        <v>-62839.797880074861</v>
      </c>
      <c r="N135" s="4">
        <f t="shared" si="35"/>
        <v>-32077.872898519276</v>
      </c>
      <c r="O135" s="4">
        <f t="shared" si="35"/>
        <v>-8276.2874209634574</v>
      </c>
      <c r="P135" s="4">
        <f t="shared" si="35"/>
        <v>-22269.519134977363</v>
      </c>
      <c r="Q135" s="4">
        <f t="shared" si="35"/>
        <v>-543.35729964350776</v>
      </c>
      <c r="R135" s="4">
        <f t="shared" si="35"/>
        <v>-689.31885458612112</v>
      </c>
      <c r="S135" s="32"/>
      <c r="T135" s="32"/>
      <c r="U135" s="47">
        <f t="shared" si="27"/>
        <v>0</v>
      </c>
      <c r="V135" s="59"/>
    </row>
    <row r="136" spans="1:22" x14ac:dyDescent="0.2">
      <c r="A136" s="45">
        <v>923</v>
      </c>
      <c r="B136" s="45" t="s">
        <v>196</v>
      </c>
      <c r="C136" s="56"/>
      <c r="D136" s="57">
        <v>66</v>
      </c>
      <c r="E136" s="56"/>
      <c r="F136" s="58">
        <v>5267224</v>
      </c>
      <c r="G136" s="4">
        <f t="shared" si="35"/>
        <v>2390941.6402840102</v>
      </c>
      <c r="H136" s="4">
        <f t="shared" si="35"/>
        <v>705508.0729698455</v>
      </c>
      <c r="I136" s="4">
        <f t="shared" si="35"/>
        <v>82499.345411222108</v>
      </c>
      <c r="J136" s="4">
        <f t="shared" si="35"/>
        <v>887538.16971726541</v>
      </c>
      <c r="K136" s="4">
        <f t="shared" si="35"/>
        <v>654143.53317403526</v>
      </c>
      <c r="L136" s="4">
        <f t="shared" si="35"/>
        <v>229872.75789633533</v>
      </c>
      <c r="M136" s="4">
        <f t="shared" si="35"/>
        <v>157089.62296031055</v>
      </c>
      <c r="N136" s="4">
        <f t="shared" si="35"/>
        <v>80189.643012759378</v>
      </c>
      <c r="O136" s="4">
        <f t="shared" si="35"/>
        <v>20689.418399331771</v>
      </c>
      <c r="P136" s="4">
        <f t="shared" si="35"/>
        <v>55670.299435037698</v>
      </c>
      <c r="Q136" s="4">
        <f t="shared" si="35"/>
        <v>1358.3078910697066</v>
      </c>
      <c r="R136" s="4">
        <f t="shared" si="35"/>
        <v>1723.1888487773394</v>
      </c>
      <c r="S136" s="32"/>
      <c r="T136" s="32"/>
      <c r="U136" s="47">
        <f t="shared" si="27"/>
        <v>0</v>
      </c>
      <c r="V136" s="59"/>
    </row>
    <row r="137" spans="1:22" x14ac:dyDescent="0.2">
      <c r="A137" s="45">
        <v>924</v>
      </c>
      <c r="B137" s="45" t="s">
        <v>197</v>
      </c>
      <c r="C137" s="56"/>
      <c r="D137" s="57">
        <v>23</v>
      </c>
      <c r="E137" s="56"/>
      <c r="F137" s="58">
        <v>4471918</v>
      </c>
      <c r="G137" s="4">
        <f t="shared" si="35"/>
        <v>1932567.9322350335</v>
      </c>
      <c r="H137" s="4">
        <f t="shared" si="35"/>
        <v>552923.38058336847</v>
      </c>
      <c r="I137" s="4">
        <f t="shared" si="35"/>
        <v>70378.995531831766</v>
      </c>
      <c r="J137" s="4">
        <f t="shared" si="35"/>
        <v>788094.57367164351</v>
      </c>
      <c r="K137" s="4">
        <f t="shared" si="35"/>
        <v>570373.53873731929</v>
      </c>
      <c r="L137" s="4">
        <f t="shared" si="35"/>
        <v>202998.8450820104</v>
      </c>
      <c r="M137" s="4">
        <f t="shared" si="35"/>
        <v>129640.08802819373</v>
      </c>
      <c r="N137" s="4">
        <f t="shared" si="35"/>
        <v>72906.3274482017</v>
      </c>
      <c r="O137" s="4">
        <f t="shared" si="35"/>
        <v>17954.411914288481</v>
      </c>
      <c r="P137" s="4">
        <f t="shared" si="35"/>
        <v>131923.68198899206</v>
      </c>
      <c r="Q137" s="4">
        <f t="shared" si="35"/>
        <v>1088.7863877118903</v>
      </c>
      <c r="R137" s="4">
        <f t="shared" si="35"/>
        <v>1067.4383914050088</v>
      </c>
      <c r="S137" s="32"/>
      <c r="T137" s="32"/>
      <c r="U137" s="47">
        <f t="shared" si="27"/>
        <v>0</v>
      </c>
      <c r="V137" s="59"/>
    </row>
    <row r="138" spans="1:22" x14ac:dyDescent="0.2">
      <c r="A138" s="45">
        <v>925</v>
      </c>
      <c r="B138" s="45" t="s">
        <v>198</v>
      </c>
      <c r="C138" s="56"/>
      <c r="D138" s="57">
        <v>66</v>
      </c>
      <c r="E138" s="56"/>
      <c r="F138" s="58">
        <v>2448360</v>
      </c>
      <c r="G138" s="4">
        <f t="shared" si="35"/>
        <v>1111379.7086293956</v>
      </c>
      <c r="H138" s="4">
        <f t="shared" si="35"/>
        <v>327940.81769380817</v>
      </c>
      <c r="I138" s="4">
        <f t="shared" si="35"/>
        <v>38348.112275274369</v>
      </c>
      <c r="J138" s="4">
        <f t="shared" si="35"/>
        <v>412553.73859341542</v>
      </c>
      <c r="K138" s="4">
        <f t="shared" si="35"/>
        <v>304065.07505319326</v>
      </c>
      <c r="L138" s="4">
        <f t="shared" si="35"/>
        <v>106851.5911840984</v>
      </c>
      <c r="M138" s="4">
        <f t="shared" si="35"/>
        <v>73019.858139905555</v>
      </c>
      <c r="N138" s="4">
        <f t="shared" si="35"/>
        <v>37274.494945861341</v>
      </c>
      <c r="O138" s="4">
        <f t="shared" si="35"/>
        <v>9617.0476957478804</v>
      </c>
      <c r="P138" s="4">
        <f t="shared" si="35"/>
        <v>25877.185843011215</v>
      </c>
      <c r="Q138" s="4">
        <f t="shared" si="35"/>
        <v>631.38129462111863</v>
      </c>
      <c r="R138" s="4">
        <f t="shared" si="35"/>
        <v>800.98865166784003</v>
      </c>
      <c r="S138" s="32"/>
      <c r="T138" s="32"/>
      <c r="U138" s="47">
        <f t="shared" si="27"/>
        <v>0</v>
      </c>
      <c r="V138" s="59"/>
    </row>
    <row r="139" spans="1:22" x14ac:dyDescent="0.2">
      <c r="A139" s="45">
        <v>926</v>
      </c>
      <c r="B139" s="45" t="s">
        <v>199</v>
      </c>
      <c r="C139" s="56"/>
      <c r="D139" s="57">
        <v>66</v>
      </c>
      <c r="E139" s="56"/>
      <c r="F139" s="58">
        <v>37074584</v>
      </c>
      <c r="G139" s="4">
        <f t="shared" si="35"/>
        <v>16829200.102712039</v>
      </c>
      <c r="H139" s="4">
        <f t="shared" si="35"/>
        <v>4965883.0370606352</v>
      </c>
      <c r="I139" s="4">
        <f t="shared" si="35"/>
        <v>580690.87462264148</v>
      </c>
      <c r="J139" s="4">
        <f t="shared" si="35"/>
        <v>6247144.3072079355</v>
      </c>
      <c r="K139" s="4">
        <f t="shared" si="35"/>
        <v>4604341.7497941144</v>
      </c>
      <c r="L139" s="4">
        <f t="shared" si="35"/>
        <v>1618012.9935501788</v>
      </c>
      <c r="M139" s="4">
        <f t="shared" si="35"/>
        <v>1105711.9313646737</v>
      </c>
      <c r="N139" s="4">
        <f t="shared" si="35"/>
        <v>564433.49586168362</v>
      </c>
      <c r="O139" s="4">
        <f t="shared" si="35"/>
        <v>145627.2944452659</v>
      </c>
      <c r="P139" s="4">
        <f t="shared" si="35"/>
        <v>391848.38023016637</v>
      </c>
      <c r="Q139" s="4">
        <f t="shared" si="35"/>
        <v>9560.7667350632291</v>
      </c>
      <c r="R139" s="4">
        <f t="shared" si="35"/>
        <v>12129.066415603129</v>
      </c>
      <c r="S139" s="32"/>
      <c r="T139" s="32"/>
      <c r="U139" s="47">
        <f t="shared" si="27"/>
        <v>0</v>
      </c>
      <c r="V139" s="59"/>
    </row>
    <row r="140" spans="1:22" x14ac:dyDescent="0.2">
      <c r="A140" s="45">
        <v>927</v>
      </c>
      <c r="B140" s="45" t="s">
        <v>200</v>
      </c>
      <c r="D140" s="46">
        <v>23</v>
      </c>
      <c r="F140" s="47">
        <v>30731</v>
      </c>
      <c r="G140" s="4">
        <f t="shared" si="35"/>
        <v>13280.597972841813</v>
      </c>
      <c r="H140" s="4">
        <f t="shared" si="35"/>
        <v>3799.6869371727066</v>
      </c>
      <c r="I140" s="4">
        <f t="shared" si="35"/>
        <v>483.64413472892886</v>
      </c>
      <c r="J140" s="4">
        <f t="shared" si="35"/>
        <v>5415.7822982226589</v>
      </c>
      <c r="K140" s="4">
        <f t="shared" si="35"/>
        <v>3919.6043440279</v>
      </c>
      <c r="L140" s="4">
        <f t="shared" si="35"/>
        <v>1395.0071330054043</v>
      </c>
      <c r="M140" s="4">
        <f t="shared" si="35"/>
        <v>890.88609075444174</v>
      </c>
      <c r="N140" s="4">
        <f t="shared" si="35"/>
        <v>501.01194807478282</v>
      </c>
      <c r="O140" s="4">
        <f t="shared" si="35"/>
        <v>123.38263638510351</v>
      </c>
      <c r="P140" s="4">
        <f t="shared" si="35"/>
        <v>906.57893798672399</v>
      </c>
      <c r="Q140" s="4">
        <f t="shared" si="35"/>
        <v>7.4821350661559762</v>
      </c>
      <c r="R140" s="4">
        <f t="shared" si="35"/>
        <v>7.3354317333786812</v>
      </c>
      <c r="S140" s="32"/>
      <c r="T140" s="32"/>
      <c r="U140" s="47">
        <f t="shared" si="27"/>
        <v>0</v>
      </c>
      <c r="V140" s="59"/>
    </row>
    <row r="141" spans="1:22" x14ac:dyDescent="0.2">
      <c r="A141" s="45">
        <v>928</v>
      </c>
      <c r="B141" s="45" t="s">
        <v>201</v>
      </c>
      <c r="C141" s="56"/>
      <c r="D141" s="57">
        <v>23</v>
      </c>
      <c r="E141" s="56"/>
      <c r="F141" s="58">
        <v>1173366</v>
      </c>
      <c r="G141" s="4">
        <f t="shared" si="35"/>
        <v>507077.61286653561</v>
      </c>
      <c r="H141" s="4">
        <f t="shared" si="35"/>
        <v>145079.02322484105</v>
      </c>
      <c r="I141" s="4">
        <f t="shared" si="35"/>
        <v>18466.42100128028</v>
      </c>
      <c r="J141" s="4">
        <f t="shared" si="35"/>
        <v>206784.51114953397</v>
      </c>
      <c r="K141" s="4">
        <f t="shared" si="35"/>
        <v>149657.68997867435</v>
      </c>
      <c r="L141" s="4">
        <f t="shared" si="35"/>
        <v>53263.933475188547</v>
      </c>
      <c r="M141" s="4">
        <f t="shared" si="35"/>
        <v>34015.666550524751</v>
      </c>
      <c r="N141" s="4">
        <f t="shared" si="35"/>
        <v>19129.556000934419</v>
      </c>
      <c r="O141" s="4">
        <f t="shared" si="35"/>
        <v>4710.975579208075</v>
      </c>
      <c r="P141" s="4">
        <f t="shared" si="35"/>
        <v>34614.848268840273</v>
      </c>
      <c r="Q141" s="4">
        <f t="shared" si="35"/>
        <v>285.6816535106301</v>
      </c>
      <c r="R141" s="4">
        <f t="shared" si="35"/>
        <v>280.08025092797533</v>
      </c>
      <c r="S141" s="32"/>
      <c r="T141" s="32"/>
      <c r="U141" s="47">
        <f t="shared" si="27"/>
        <v>0</v>
      </c>
      <c r="V141" s="59"/>
    </row>
    <row r="142" spans="1:22" x14ac:dyDescent="0.2">
      <c r="A142" s="45">
        <v>929</v>
      </c>
      <c r="B142" s="45" t="s">
        <v>145</v>
      </c>
      <c r="C142" s="56"/>
      <c r="D142" s="57">
        <v>66</v>
      </c>
      <c r="E142" s="56"/>
      <c r="F142" s="58">
        <v>-153701</v>
      </c>
      <c r="G142" s="4">
        <f t="shared" si="35"/>
        <v>-69769.222089907824</v>
      </c>
      <c r="H142" s="4">
        <f t="shared" si="35"/>
        <v>-20587.181468556915</v>
      </c>
      <c r="I142" s="4">
        <f t="shared" si="35"/>
        <v>-2407.3842101741352</v>
      </c>
      <c r="J142" s="4">
        <f t="shared" si="35"/>
        <v>-25898.937319490004</v>
      </c>
      <c r="K142" s="4">
        <f t="shared" si="35"/>
        <v>-19088.331005551005</v>
      </c>
      <c r="L142" s="4">
        <f t="shared" si="35"/>
        <v>-6707.8356191847233</v>
      </c>
      <c r="M142" s="4">
        <f t="shared" si="35"/>
        <v>-4583.9767092917809</v>
      </c>
      <c r="N142" s="4">
        <f t="shared" si="35"/>
        <v>-2339.9856016573681</v>
      </c>
      <c r="O142" s="4">
        <f t="shared" si="35"/>
        <v>-603.7305983940862</v>
      </c>
      <c r="P142" s="4">
        <f t="shared" si="35"/>
        <v>-1624.4953116603224</v>
      </c>
      <c r="Q142" s="4">
        <f t="shared" si="35"/>
        <v>-39.636301999934872</v>
      </c>
      <c r="R142" s="4">
        <f t="shared" si="35"/>
        <v>-50.283764131908164</v>
      </c>
      <c r="S142" s="32"/>
      <c r="T142" s="32"/>
      <c r="U142" s="47">
        <f t="shared" ref="U142:U157" si="36">SUM(G142:R142)-F142</f>
        <v>0</v>
      </c>
      <c r="V142" s="59"/>
    </row>
    <row r="143" spans="1:22" x14ac:dyDescent="0.2">
      <c r="A143" s="45">
        <v>930</v>
      </c>
      <c r="B143" s="45" t="s">
        <v>202</v>
      </c>
      <c r="C143" s="56"/>
      <c r="D143" s="57">
        <v>66</v>
      </c>
      <c r="E143" s="56"/>
      <c r="F143" s="58">
        <v>2884284</v>
      </c>
      <c r="G143" s="4">
        <f t="shared" si="35"/>
        <v>1309257.9161252542</v>
      </c>
      <c r="H143" s="4">
        <f t="shared" si="35"/>
        <v>386329.80992222048</v>
      </c>
      <c r="I143" s="4">
        <f t="shared" si="35"/>
        <v>45175.891889173756</v>
      </c>
      <c r="J143" s="4">
        <f t="shared" si="35"/>
        <v>486007.83682349435</v>
      </c>
      <c r="K143" s="4">
        <f t="shared" si="35"/>
        <v>358203.05467117764</v>
      </c>
      <c r="L143" s="4">
        <f t="shared" si="35"/>
        <v>125876.23340801029</v>
      </c>
      <c r="M143" s="4">
        <f t="shared" si="35"/>
        <v>86020.85008544469</v>
      </c>
      <c r="N143" s="4">
        <f t="shared" si="35"/>
        <v>43911.119843662178</v>
      </c>
      <c r="O143" s="4">
        <f t="shared" si="35"/>
        <v>11329.337514124752</v>
      </c>
      <c r="P143" s="4">
        <f t="shared" si="35"/>
        <v>30484.550103752619</v>
      </c>
      <c r="Q143" s="4">
        <f t="shared" si="35"/>
        <v>743.79705842889871</v>
      </c>
      <c r="R143" s="4">
        <f t="shared" si="35"/>
        <v>943.60255525622222</v>
      </c>
      <c r="S143" s="32"/>
      <c r="T143" s="32"/>
      <c r="U143" s="47">
        <f t="shared" si="36"/>
        <v>0</v>
      </c>
      <c r="V143" s="59"/>
    </row>
    <row r="144" spans="1:22" x14ac:dyDescent="0.2">
      <c r="A144" s="45">
        <v>931</v>
      </c>
      <c r="B144" s="45" t="s">
        <v>203</v>
      </c>
      <c r="C144" s="56"/>
      <c r="D144" s="57">
        <v>59</v>
      </c>
      <c r="E144" s="56"/>
      <c r="F144" s="58">
        <v>1598925</v>
      </c>
      <c r="G144" s="4">
        <f t="shared" si="35"/>
        <v>691757.9747399193</v>
      </c>
      <c r="H144" s="4">
        <f t="shared" si="35"/>
        <v>197707.19308680529</v>
      </c>
      <c r="I144" s="4">
        <f t="shared" si="35"/>
        <v>25104.723475477556</v>
      </c>
      <c r="J144" s="4">
        <f t="shared" si="35"/>
        <v>281384.65821419004</v>
      </c>
      <c r="K144" s="4">
        <f t="shared" si="35"/>
        <v>203514.78067560086</v>
      </c>
      <c r="L144" s="4">
        <f t="shared" si="35"/>
        <v>72463.926576540965</v>
      </c>
      <c r="M144" s="4">
        <f t="shared" si="35"/>
        <v>46126.167571227204</v>
      </c>
      <c r="N144" s="4">
        <f t="shared" si="35"/>
        <v>26020.685691661962</v>
      </c>
      <c r="O144" s="4">
        <f t="shared" si="35"/>
        <v>6406.8168497612496</v>
      </c>
      <c r="P144" s="4">
        <f t="shared" si="35"/>
        <v>47667.076189726773</v>
      </c>
      <c r="Q144" s="4">
        <f t="shared" si="35"/>
        <v>389.25577037369675</v>
      </c>
      <c r="R144" s="4">
        <f t="shared" si="35"/>
        <v>381.74115871547463</v>
      </c>
      <c r="S144" s="32"/>
      <c r="T144" s="32"/>
      <c r="U144" s="47">
        <f t="shared" si="36"/>
        <v>0</v>
      </c>
      <c r="V144" s="59"/>
    </row>
    <row r="145" spans="1:22" x14ac:dyDescent="0.2">
      <c r="A145" s="45">
        <v>935</v>
      </c>
      <c r="B145" s="45" t="s">
        <v>204</v>
      </c>
      <c r="C145" s="56"/>
      <c r="D145" s="57">
        <v>59</v>
      </c>
      <c r="E145" s="56"/>
      <c r="F145" s="58">
        <v>8999458</v>
      </c>
      <c r="G145" s="4">
        <f t="shared" si="35"/>
        <v>3893520.2338051908</v>
      </c>
      <c r="H145" s="4">
        <f t="shared" si="35"/>
        <v>1112783.6393092824</v>
      </c>
      <c r="I145" s="4">
        <f t="shared" si="35"/>
        <v>141300.50159899576</v>
      </c>
      <c r="J145" s="4">
        <f t="shared" si="35"/>
        <v>1583757.4704523091</v>
      </c>
      <c r="K145" s="4">
        <f t="shared" si="35"/>
        <v>1145471.3142075343</v>
      </c>
      <c r="L145" s="4">
        <f t="shared" si="35"/>
        <v>407859.07015067257</v>
      </c>
      <c r="M145" s="4">
        <f t="shared" si="35"/>
        <v>259618.49852758649</v>
      </c>
      <c r="N145" s="4">
        <f t="shared" si="35"/>
        <v>146455.94259475134</v>
      </c>
      <c r="O145" s="4">
        <f t="shared" si="35"/>
        <v>36060.402553664921</v>
      </c>
      <c r="P145" s="4">
        <f t="shared" si="35"/>
        <v>268291.4146393647</v>
      </c>
      <c r="Q145" s="4">
        <f t="shared" si="35"/>
        <v>2190.9038614917699</v>
      </c>
      <c r="R145" s="4">
        <f t="shared" si="35"/>
        <v>2148.6082991580265</v>
      </c>
      <c r="S145" s="32"/>
      <c r="T145" s="32"/>
      <c r="U145" s="47">
        <f t="shared" si="36"/>
        <v>0</v>
      </c>
      <c r="V145" s="59"/>
    </row>
    <row r="146" spans="1:22" x14ac:dyDescent="0.2">
      <c r="A146" s="56"/>
      <c r="B146" s="51" t="s">
        <v>26</v>
      </c>
      <c r="C146" s="51"/>
      <c r="D146" s="52"/>
      <c r="E146" s="51"/>
      <c r="F146" s="53">
        <f t="shared" ref="F146:R146" si="37">SUM(F133:F145)</f>
        <v>83493455</v>
      </c>
      <c r="G146" s="53">
        <f t="shared" si="37"/>
        <v>37550831.572699234</v>
      </c>
      <c r="H146" s="53">
        <f t="shared" si="37"/>
        <v>11015818.759696018</v>
      </c>
      <c r="I146" s="53">
        <f t="shared" si="37"/>
        <v>1308571.264321472</v>
      </c>
      <c r="J146" s="53">
        <f t="shared" si="37"/>
        <v>14191987.531684987</v>
      </c>
      <c r="K146" s="53">
        <f t="shared" si="37"/>
        <v>10420960.752752367</v>
      </c>
      <c r="L146" s="53">
        <f t="shared" si="37"/>
        <v>3671562.1178193223</v>
      </c>
      <c r="M146" s="53">
        <f t="shared" si="37"/>
        <v>2475031.6253645001</v>
      </c>
      <c r="N146" s="53">
        <f t="shared" si="37"/>
        <v>1288374.6308786711</v>
      </c>
      <c r="O146" s="53">
        <f t="shared" si="37"/>
        <v>329289.41485972854</v>
      </c>
      <c r="P146" s="53">
        <f t="shared" si="37"/>
        <v>1193854.6898078525</v>
      </c>
      <c r="Q146" s="53">
        <f t="shared" si="37"/>
        <v>21296.511298078323</v>
      </c>
      <c r="R146" s="53">
        <f t="shared" si="37"/>
        <v>25876.12881776943</v>
      </c>
      <c r="S146" s="62"/>
      <c r="T146" s="62"/>
      <c r="U146" s="47">
        <f t="shared" si="36"/>
        <v>0</v>
      </c>
      <c r="V146" s="59"/>
    </row>
    <row r="147" spans="1:22" x14ac:dyDescent="0.2">
      <c r="A147" s="56"/>
      <c r="B147" s="56"/>
      <c r="C147" s="56"/>
      <c r="D147" s="57"/>
      <c r="E147" s="56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6"/>
      <c r="T147" s="56"/>
      <c r="U147" s="47">
        <f t="shared" si="36"/>
        <v>0</v>
      </c>
      <c r="V147" s="59"/>
    </row>
    <row r="148" spans="1:22" x14ac:dyDescent="0.2">
      <c r="A148" s="56"/>
      <c r="B148" s="64" t="s">
        <v>205</v>
      </c>
      <c r="C148" s="51"/>
      <c r="D148" s="52"/>
      <c r="E148" s="51"/>
      <c r="F148" s="65">
        <f>SUM(F146,F130,F116,F108,F84,F67,F55,F43,F29)</f>
        <v>728886236</v>
      </c>
      <c r="G148" s="65">
        <f t="shared" ref="G148:R148" si="38">SUM(G146,G130,G116,G108,G84,G67,G55,G43,G29)</f>
        <v>294423782.18812406</v>
      </c>
      <c r="H148" s="65">
        <f t="shared" si="38"/>
        <v>92443765.348094493</v>
      </c>
      <c r="I148" s="65">
        <f t="shared" si="38"/>
        <v>13148531.201645771</v>
      </c>
      <c r="J148" s="65">
        <f t="shared" si="38"/>
        <v>136571158.51700193</v>
      </c>
      <c r="K148" s="65">
        <f t="shared" si="38"/>
        <v>106016192.38509125</v>
      </c>
      <c r="L148" s="65">
        <f t="shared" si="38"/>
        <v>35347330.514240056</v>
      </c>
      <c r="M148" s="65">
        <f t="shared" si="38"/>
        <v>27403942.456066355</v>
      </c>
      <c r="N148" s="65">
        <f t="shared" si="38"/>
        <v>12429245.992049592</v>
      </c>
      <c r="O148" s="65">
        <f t="shared" si="38"/>
        <v>3276378.2170878658</v>
      </c>
      <c r="P148" s="65">
        <f t="shared" si="38"/>
        <v>7411805.4832907692</v>
      </c>
      <c r="Q148" s="65">
        <f t="shared" si="38"/>
        <v>212605.390911753</v>
      </c>
      <c r="R148" s="65">
        <f t="shared" si="38"/>
        <v>201498.30639611342</v>
      </c>
      <c r="S148" s="66"/>
      <c r="T148" s="66"/>
      <c r="U148" s="47">
        <f t="shared" si="36"/>
        <v>0</v>
      </c>
      <c r="V148" s="59"/>
    </row>
    <row r="149" spans="1:22" x14ac:dyDescent="0.2">
      <c r="A149" s="56"/>
      <c r="B149" s="56"/>
      <c r="C149" s="55"/>
      <c r="D149" s="67"/>
      <c r="E149" s="55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9"/>
      <c r="T149" s="69"/>
      <c r="U149" s="47">
        <f t="shared" si="36"/>
        <v>0</v>
      </c>
      <c r="V149" s="59"/>
    </row>
    <row r="150" spans="1:22" x14ac:dyDescent="0.2">
      <c r="A150" s="56"/>
      <c r="B150" s="64" t="s">
        <v>206</v>
      </c>
      <c r="C150" s="64"/>
      <c r="D150" s="70"/>
      <c r="E150" s="64"/>
      <c r="F150" s="65">
        <f t="shared" ref="F150:R150" si="39">F148-F59-F60</f>
        <v>659819057</v>
      </c>
      <c r="G150" s="65">
        <f t="shared" si="39"/>
        <v>268525213.29052943</v>
      </c>
      <c r="H150" s="65">
        <f t="shared" si="39"/>
        <v>84062164.921332732</v>
      </c>
      <c r="I150" s="65">
        <f t="shared" si="39"/>
        <v>11812360.439044191</v>
      </c>
      <c r="J150" s="65">
        <f t="shared" si="39"/>
        <v>122823573.34885091</v>
      </c>
      <c r="K150" s="65">
        <f t="shared" si="39"/>
        <v>95158308.900855377</v>
      </c>
      <c r="L150" s="65">
        <f t="shared" si="39"/>
        <v>31652374.555875607</v>
      </c>
      <c r="M150" s="65">
        <f t="shared" si="39"/>
        <v>24472748.565141335</v>
      </c>
      <c r="N150" s="65">
        <f t="shared" si="39"/>
        <v>11158730.533113386</v>
      </c>
      <c r="O150" s="65">
        <f t="shared" si="39"/>
        <v>2942402.2676614202</v>
      </c>
      <c r="P150" s="65">
        <f t="shared" si="39"/>
        <v>6835722.3660561293</v>
      </c>
      <c r="Q150" s="65">
        <f t="shared" si="39"/>
        <v>191756.85050132102</v>
      </c>
      <c r="R150" s="65">
        <f t="shared" si="39"/>
        <v>183700.96103812539</v>
      </c>
      <c r="S150" s="66"/>
      <c r="T150" s="66"/>
      <c r="U150" s="47">
        <f t="shared" si="36"/>
        <v>0</v>
      </c>
      <c r="V150" s="59"/>
    </row>
    <row r="151" spans="1:22" x14ac:dyDescent="0.2">
      <c r="A151" s="56"/>
      <c r="B151" s="56"/>
      <c r="C151" s="55"/>
      <c r="D151" s="67"/>
      <c r="E151" s="55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58"/>
      <c r="Q151" s="58"/>
      <c r="R151" s="47"/>
      <c r="U151" s="47">
        <f t="shared" si="36"/>
        <v>0</v>
      </c>
      <c r="V151" s="59"/>
    </row>
    <row r="152" spans="1:22" x14ac:dyDescent="0.2">
      <c r="A152" s="56"/>
      <c r="B152" s="56"/>
      <c r="C152" s="55"/>
      <c r="D152" s="67"/>
      <c r="E152" s="55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58"/>
      <c r="Q152" s="58"/>
      <c r="R152" s="47"/>
      <c r="U152" s="47">
        <f t="shared" si="36"/>
        <v>0</v>
      </c>
      <c r="V152" s="59"/>
    </row>
    <row r="153" spans="1:22" x14ac:dyDescent="0.2">
      <c r="A153" s="56"/>
      <c r="B153" s="55" t="s">
        <v>207</v>
      </c>
      <c r="C153" s="56"/>
      <c r="D153" s="57"/>
      <c r="E153" s="56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47"/>
      <c r="U153" s="47">
        <f t="shared" si="36"/>
        <v>0</v>
      </c>
      <c r="V153" s="59"/>
    </row>
    <row r="154" spans="1:22" x14ac:dyDescent="0.2">
      <c r="A154" s="56"/>
      <c r="B154" s="56" t="s">
        <v>208</v>
      </c>
      <c r="C154" s="56"/>
      <c r="D154" s="57">
        <v>51</v>
      </c>
      <c r="E154" s="56"/>
      <c r="F154" s="58">
        <v>74399456</v>
      </c>
      <c r="G154" s="4">
        <f t="shared" ref="G154:R157" si="40">INDEX(ALLOC,($D154)+1,(G$1)+1)*$F154</f>
        <v>29525181.861047555</v>
      </c>
      <c r="H154" s="4">
        <f t="shared" si="40"/>
        <v>9162998.1728233043</v>
      </c>
      <c r="I154" s="4">
        <f t="shared" si="40"/>
        <v>1372061.0751800351</v>
      </c>
      <c r="J154" s="4">
        <f t="shared" si="40"/>
        <v>14461666.922766803</v>
      </c>
      <c r="K154" s="4">
        <f t="shared" si="40"/>
        <v>10921659.082680671</v>
      </c>
      <c r="L154" s="4">
        <f t="shared" si="40"/>
        <v>3778293.9318393818</v>
      </c>
      <c r="M154" s="4">
        <f t="shared" si="40"/>
        <v>2926837.9224974876</v>
      </c>
      <c r="N154" s="4">
        <f t="shared" si="40"/>
        <v>1372202.6499910452</v>
      </c>
      <c r="O154" s="4">
        <f t="shared" si="40"/>
        <v>342062.70736918336</v>
      </c>
      <c r="P154" s="4">
        <f t="shared" si="40"/>
        <v>500765.54641665646</v>
      </c>
      <c r="Q154" s="4">
        <f t="shared" si="40"/>
        <v>18241.877799846759</v>
      </c>
      <c r="R154" s="4">
        <f t="shared" si="40"/>
        <v>17484.249588033646</v>
      </c>
      <c r="S154" s="32"/>
      <c r="T154" s="32"/>
      <c r="U154" s="47">
        <f t="shared" si="36"/>
        <v>0</v>
      </c>
      <c r="V154" s="59"/>
    </row>
    <row r="155" spans="1:22" x14ac:dyDescent="0.2">
      <c r="A155" s="56"/>
      <c r="B155" s="56" t="s">
        <v>209</v>
      </c>
      <c r="C155" s="56"/>
      <c r="D155" s="57">
        <v>51</v>
      </c>
      <c r="E155" s="56"/>
      <c r="F155" s="58">
        <v>611031</v>
      </c>
      <c r="G155" s="4">
        <f t="shared" si="40"/>
        <v>242485.66276798784</v>
      </c>
      <c r="H155" s="4">
        <f t="shared" si="40"/>
        <v>75254.259070636166</v>
      </c>
      <c r="I155" s="4">
        <f t="shared" si="40"/>
        <v>11268.521248708215</v>
      </c>
      <c r="J155" s="4">
        <f t="shared" si="40"/>
        <v>118771.38996130727</v>
      </c>
      <c r="K155" s="4">
        <f t="shared" si="40"/>
        <v>89697.863798217179</v>
      </c>
      <c r="L155" s="4">
        <f t="shared" si="40"/>
        <v>31030.53225907659</v>
      </c>
      <c r="M155" s="4">
        <f t="shared" si="40"/>
        <v>24037.65832133991</v>
      </c>
      <c r="N155" s="4">
        <f t="shared" si="40"/>
        <v>11269.683980305963</v>
      </c>
      <c r="O155" s="4">
        <f t="shared" si="40"/>
        <v>2809.3070753971574</v>
      </c>
      <c r="P155" s="4">
        <f t="shared" si="40"/>
        <v>4112.7084664774429</v>
      </c>
      <c r="Q155" s="4">
        <f t="shared" si="40"/>
        <v>149.81766578935961</v>
      </c>
      <c r="R155" s="4">
        <f t="shared" si="40"/>
        <v>143.59538475692332</v>
      </c>
      <c r="S155" s="32"/>
      <c r="T155" s="32"/>
      <c r="U155" s="47">
        <f t="shared" si="36"/>
        <v>0</v>
      </c>
      <c r="V155" s="59"/>
    </row>
    <row r="156" spans="1:22" x14ac:dyDescent="0.2">
      <c r="A156" s="56"/>
      <c r="B156" s="56" t="s">
        <v>210</v>
      </c>
      <c r="C156" s="56"/>
      <c r="D156" s="57">
        <v>51</v>
      </c>
      <c r="E156" s="56"/>
      <c r="F156" s="58">
        <v>8549263</v>
      </c>
      <c r="G156" s="4">
        <f t="shared" si="40"/>
        <v>3392747.1842391565</v>
      </c>
      <c r="H156" s="4">
        <f t="shared" si="40"/>
        <v>1052922.7693275858</v>
      </c>
      <c r="I156" s="4">
        <f t="shared" si="40"/>
        <v>157663.93485157864</v>
      </c>
      <c r="J156" s="4">
        <f t="shared" si="40"/>
        <v>1661794.327382368</v>
      </c>
      <c r="K156" s="4">
        <f t="shared" si="40"/>
        <v>1255011.0029591585</v>
      </c>
      <c r="L156" s="4">
        <f t="shared" si="40"/>
        <v>434164.84812199365</v>
      </c>
      <c r="M156" s="4">
        <f t="shared" si="40"/>
        <v>336323.79190789565</v>
      </c>
      <c r="N156" s="4">
        <f t="shared" si="40"/>
        <v>157680.20325404522</v>
      </c>
      <c r="O156" s="4">
        <f t="shared" si="40"/>
        <v>39306.524604039936</v>
      </c>
      <c r="P156" s="4">
        <f t="shared" si="40"/>
        <v>57543.113724577554</v>
      </c>
      <c r="Q156" s="4">
        <f t="shared" si="40"/>
        <v>2096.1794522362006</v>
      </c>
      <c r="R156" s="4">
        <f t="shared" si="40"/>
        <v>2009.1201753644716</v>
      </c>
      <c r="S156" s="32"/>
      <c r="T156" s="32"/>
      <c r="U156" s="47">
        <f t="shared" si="36"/>
        <v>0</v>
      </c>
      <c r="V156" s="59"/>
    </row>
    <row r="157" spans="1:22" x14ac:dyDescent="0.2">
      <c r="A157" s="56"/>
      <c r="B157" s="56" t="s">
        <v>211</v>
      </c>
      <c r="C157" s="56"/>
      <c r="D157" s="57">
        <v>52</v>
      </c>
      <c r="E157" s="56"/>
      <c r="F157" s="58">
        <v>5608413</v>
      </c>
      <c r="G157" s="4">
        <f t="shared" si="40"/>
        <v>2225680.4374599634</v>
      </c>
      <c r="H157" s="4">
        <f t="shared" si="40"/>
        <v>690729.21812006878</v>
      </c>
      <c r="I157" s="4">
        <f t="shared" si="40"/>
        <v>103429.32038150499</v>
      </c>
      <c r="J157" s="4">
        <f t="shared" si="40"/>
        <v>1090155.8308613885</v>
      </c>
      <c r="K157" s="4">
        <f t="shared" si="40"/>
        <v>823301.37979603431</v>
      </c>
      <c r="L157" s="4">
        <f t="shared" si="40"/>
        <v>284817.03959164838</v>
      </c>
      <c r="M157" s="4">
        <f t="shared" si="40"/>
        <v>220632.20265250193</v>
      </c>
      <c r="N157" s="4">
        <f t="shared" si="40"/>
        <v>103439.99263709977</v>
      </c>
      <c r="O157" s="4">
        <f t="shared" si="40"/>
        <v>25785.523684803869</v>
      </c>
      <c r="P157" s="4">
        <f t="shared" si="40"/>
        <v>37748.931934062515</v>
      </c>
      <c r="Q157" s="4">
        <f t="shared" si="40"/>
        <v>1375.1173744747805</v>
      </c>
      <c r="R157" s="4">
        <f t="shared" si="40"/>
        <v>1318.0055064484952</v>
      </c>
      <c r="S157" s="32"/>
      <c r="T157" s="32"/>
      <c r="U157" s="47">
        <f t="shared" si="36"/>
        <v>0</v>
      </c>
      <c r="V157" s="59"/>
    </row>
    <row r="158" spans="1:22" x14ac:dyDescent="0.2">
      <c r="A158" s="56"/>
      <c r="B158" s="56" t="s">
        <v>212</v>
      </c>
      <c r="C158" s="56"/>
      <c r="D158" s="57"/>
      <c r="E158" s="56"/>
      <c r="F158" s="58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32"/>
      <c r="T158" s="32"/>
      <c r="U158" s="47"/>
      <c r="V158" s="59"/>
    </row>
    <row r="159" spans="1:22" x14ac:dyDescent="0.2">
      <c r="A159" s="56"/>
      <c r="B159" s="56" t="s">
        <v>213</v>
      </c>
      <c r="C159" s="56"/>
      <c r="D159" s="57">
        <v>53</v>
      </c>
      <c r="E159" s="56"/>
      <c r="F159" s="58">
        <v>23284454</v>
      </c>
      <c r="G159" s="4">
        <f t="shared" ref="G159:R160" si="41">INDEX(ALLOC,($D159)+1,(G$1)+1)*$F159</f>
        <v>12336375.25695377</v>
      </c>
      <c r="H159" s="4">
        <f t="shared" si="41"/>
        <v>2910136.9753462235</v>
      </c>
      <c r="I159" s="4">
        <f t="shared" si="41"/>
        <v>192331.00849558922</v>
      </c>
      <c r="J159" s="4">
        <f t="shared" si="41"/>
        <v>2934858.2555583632</v>
      </c>
      <c r="K159" s="4">
        <f t="shared" si="41"/>
        <v>1730054.3093345205</v>
      </c>
      <c r="L159" s="4">
        <f t="shared" si="41"/>
        <v>709891.16973381676</v>
      </c>
      <c r="M159" s="4">
        <f t="shared" si="41"/>
        <v>8518.8823109954992</v>
      </c>
      <c r="N159" s="4">
        <f t="shared" si="41"/>
        <v>241762.41127187162</v>
      </c>
      <c r="O159" s="4">
        <f t="shared" si="41"/>
        <v>55959.245000170427</v>
      </c>
      <c r="P159" s="4">
        <f t="shared" si="41"/>
        <v>2153212.1310747494</v>
      </c>
      <c r="Q159" s="4">
        <f t="shared" si="41"/>
        <v>5558.5774059278247</v>
      </c>
      <c r="R159" s="4">
        <f t="shared" si="41"/>
        <v>5795.7775140012545</v>
      </c>
      <c r="S159" s="32"/>
      <c r="T159" s="32"/>
      <c r="U159" s="47">
        <f>SUM(G159:R159)-F159</f>
        <v>0</v>
      </c>
      <c r="V159" s="59"/>
    </row>
    <row r="160" spans="1:22" x14ac:dyDescent="0.2">
      <c r="A160" s="56"/>
      <c r="B160" s="56" t="s">
        <v>214</v>
      </c>
      <c r="C160" s="56"/>
      <c r="D160" s="57">
        <v>59</v>
      </c>
      <c r="E160" s="56"/>
      <c r="F160" s="58">
        <v>9517748</v>
      </c>
      <c r="G160" s="4">
        <f t="shared" si="41"/>
        <v>4117752.9155932376</v>
      </c>
      <c r="H160" s="4">
        <f t="shared" si="41"/>
        <v>1176870.2356818204</v>
      </c>
      <c r="I160" s="4">
        <f t="shared" si="41"/>
        <v>149438.17355365609</v>
      </c>
      <c r="J160" s="4">
        <f t="shared" si="41"/>
        <v>1674968.0366175966</v>
      </c>
      <c r="K160" s="4">
        <f t="shared" si="41"/>
        <v>1211440.4345079593</v>
      </c>
      <c r="L160" s="4">
        <f t="shared" si="41"/>
        <v>431348.18221368705</v>
      </c>
      <c r="M160" s="4">
        <f t="shared" si="41"/>
        <v>274570.25135557487</v>
      </c>
      <c r="N160" s="4">
        <f t="shared" si="41"/>
        <v>154890.52282029754</v>
      </c>
      <c r="O160" s="4">
        <f t="shared" si="41"/>
        <v>38137.166069816558</v>
      </c>
      <c r="P160" s="4">
        <f t="shared" si="41"/>
        <v>283742.65151312266</v>
      </c>
      <c r="Q160" s="4">
        <f t="shared" si="41"/>
        <v>2317.0807448521423</v>
      </c>
      <c r="R160" s="4">
        <f t="shared" si="41"/>
        <v>2272.3493283811881</v>
      </c>
      <c r="S160" s="32"/>
      <c r="T160" s="32"/>
      <c r="U160" s="47">
        <f>SUM(G160:R160)-F160</f>
        <v>0</v>
      </c>
      <c r="V160" s="59"/>
    </row>
    <row r="161" spans="1:22" x14ac:dyDescent="0.2">
      <c r="A161" s="56"/>
      <c r="B161" s="56" t="s">
        <v>20</v>
      </c>
      <c r="C161" s="56"/>
      <c r="D161" s="57"/>
      <c r="E161" s="56"/>
      <c r="F161" s="58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32"/>
      <c r="T161" s="32"/>
      <c r="U161" s="47"/>
      <c r="V161" s="59"/>
    </row>
    <row r="162" spans="1:22" x14ac:dyDescent="0.2">
      <c r="A162" s="55"/>
      <c r="B162" s="64" t="s">
        <v>215</v>
      </c>
      <c r="C162" s="51"/>
      <c r="D162" s="52"/>
      <c r="E162" s="51"/>
      <c r="F162" s="53">
        <f t="shared" ref="F162:R162" si="42">SUM(F154:F160)</f>
        <v>121970365</v>
      </c>
      <c r="G162" s="53">
        <f t="shared" si="42"/>
        <v>51840223.318061665</v>
      </c>
      <c r="H162" s="53">
        <f t="shared" si="42"/>
        <v>15068911.630369641</v>
      </c>
      <c r="I162" s="53">
        <f t="shared" si="42"/>
        <v>1986192.0337110723</v>
      </c>
      <c r="J162" s="53">
        <f t="shared" si="42"/>
        <v>21942214.763147827</v>
      </c>
      <c r="K162" s="53">
        <f t="shared" si="42"/>
        <v>16031164.073076559</v>
      </c>
      <c r="L162" s="53">
        <f t="shared" si="42"/>
        <v>5669545.7037596041</v>
      </c>
      <c r="M162" s="53">
        <f t="shared" si="42"/>
        <v>3790920.7090457957</v>
      </c>
      <c r="N162" s="53">
        <f t="shared" si="42"/>
        <v>2041245.4639546652</v>
      </c>
      <c r="O162" s="53">
        <f t="shared" si="42"/>
        <v>504060.47380341135</v>
      </c>
      <c r="P162" s="53">
        <f t="shared" si="42"/>
        <v>3037125.0831296458</v>
      </c>
      <c r="Q162" s="53">
        <f t="shared" si="42"/>
        <v>29738.650443127062</v>
      </c>
      <c r="R162" s="53">
        <f t="shared" si="42"/>
        <v>29023.097496985978</v>
      </c>
      <c r="S162" s="71"/>
      <c r="T162" s="71"/>
      <c r="U162" s="47">
        <f t="shared" ref="U162:U188" si="43">SUM(G162:R162)-F162</f>
        <v>0</v>
      </c>
      <c r="V162" s="59"/>
    </row>
    <row r="163" spans="1:22" x14ac:dyDescent="0.2">
      <c r="A163" s="55"/>
      <c r="B163" s="55"/>
      <c r="C163" s="56"/>
      <c r="D163" s="57"/>
      <c r="E163" s="56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47"/>
      <c r="U163" s="47">
        <f t="shared" si="43"/>
        <v>0</v>
      </c>
      <c r="V163" s="59"/>
    </row>
    <row r="164" spans="1:22" x14ac:dyDescent="0.2">
      <c r="A164" s="56"/>
      <c r="B164" s="55" t="s">
        <v>216</v>
      </c>
      <c r="C164" s="56"/>
      <c r="D164" s="57"/>
      <c r="E164" s="56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47"/>
      <c r="U164" s="47">
        <f t="shared" si="43"/>
        <v>0</v>
      </c>
      <c r="V164" s="59"/>
    </row>
    <row r="165" spans="1:22" x14ac:dyDescent="0.2">
      <c r="A165" s="55"/>
      <c r="B165" s="56" t="s">
        <v>217</v>
      </c>
      <c r="C165" s="56"/>
      <c r="D165" s="57"/>
      <c r="E165" s="56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47"/>
      <c r="U165" s="47">
        <f t="shared" si="43"/>
        <v>0</v>
      </c>
      <c r="V165" s="59"/>
    </row>
    <row r="166" spans="1:22" x14ac:dyDescent="0.2">
      <c r="A166" s="55"/>
      <c r="B166" s="56" t="s">
        <v>218</v>
      </c>
      <c r="C166" s="56"/>
      <c r="D166" s="57">
        <v>51</v>
      </c>
      <c r="E166" s="56"/>
      <c r="F166" s="58">
        <v>-3808582</v>
      </c>
      <c r="G166" s="4">
        <f t="shared" ref="G166:R169" si="44">INDEX(ALLOC,($D166)+1,(G$1)+1)*$F166</f>
        <v>-1511423.3655513856</v>
      </c>
      <c r="H166" s="4">
        <f t="shared" si="44"/>
        <v>-469062.97146914247</v>
      </c>
      <c r="I166" s="4">
        <f t="shared" si="44"/>
        <v>-70237.16831788834</v>
      </c>
      <c r="J166" s="4">
        <f t="shared" si="44"/>
        <v>-740307.08412767202</v>
      </c>
      <c r="K166" s="4">
        <f t="shared" si="44"/>
        <v>-559090.5690551569</v>
      </c>
      <c r="L166" s="4">
        <f t="shared" si="44"/>
        <v>-193414.61662720621</v>
      </c>
      <c r="M166" s="4">
        <f t="shared" si="44"/>
        <v>-149827.73837138442</v>
      </c>
      <c r="N166" s="4">
        <f t="shared" si="44"/>
        <v>-70244.415672988194</v>
      </c>
      <c r="O166" s="4">
        <f t="shared" si="44"/>
        <v>-17510.529514591333</v>
      </c>
      <c r="P166" s="4">
        <f t="shared" si="44"/>
        <v>-25634.685370584462</v>
      </c>
      <c r="Q166" s="4">
        <f t="shared" si="44"/>
        <v>-933.81983108446354</v>
      </c>
      <c r="R166" s="4">
        <f t="shared" si="44"/>
        <v>-895.03609091566955</v>
      </c>
      <c r="S166" s="32"/>
      <c r="T166" s="32"/>
      <c r="U166" s="47">
        <f t="shared" si="43"/>
        <v>0</v>
      </c>
      <c r="V166" s="59"/>
    </row>
    <row r="167" spans="1:22" x14ac:dyDescent="0.2">
      <c r="A167" s="55"/>
      <c r="B167" s="56" t="s">
        <v>219</v>
      </c>
      <c r="C167" s="56"/>
      <c r="D167" s="57">
        <v>52</v>
      </c>
      <c r="E167" s="56"/>
      <c r="F167" s="58">
        <v>-6882</v>
      </c>
      <c r="G167" s="4">
        <f t="shared" si="44"/>
        <v>-2731.0992914750514</v>
      </c>
      <c r="H167" s="4">
        <f t="shared" si="44"/>
        <v>-847.58352837109408</v>
      </c>
      <c r="I167" s="4">
        <f t="shared" si="44"/>
        <v>-126.9165774463324</v>
      </c>
      <c r="J167" s="4">
        <f t="shared" si="44"/>
        <v>-1337.7139714903442</v>
      </c>
      <c r="K167" s="4">
        <f t="shared" si="44"/>
        <v>-1010.2608520015035</v>
      </c>
      <c r="L167" s="4">
        <f t="shared" si="44"/>
        <v>-349.4947441405838</v>
      </c>
      <c r="M167" s="4">
        <f t="shared" si="44"/>
        <v>-270.7344873950114</v>
      </c>
      <c r="N167" s="4">
        <f t="shared" si="44"/>
        <v>-126.92967321210486</v>
      </c>
      <c r="O167" s="4">
        <f t="shared" si="44"/>
        <v>-31.641031785430254</v>
      </c>
      <c r="P167" s="4">
        <f t="shared" si="44"/>
        <v>-46.321151735832977</v>
      </c>
      <c r="Q167" s="4">
        <f t="shared" si="44"/>
        <v>-1.6873860343622054</v>
      </c>
      <c r="R167" s="4">
        <f t="shared" si="44"/>
        <v>-1.6173049123483851</v>
      </c>
      <c r="S167" s="32"/>
      <c r="T167" s="32"/>
      <c r="U167" s="47">
        <f t="shared" si="43"/>
        <v>0</v>
      </c>
      <c r="V167" s="59"/>
    </row>
    <row r="168" spans="1:22" x14ac:dyDescent="0.2">
      <c r="A168" s="55"/>
      <c r="B168" s="56" t="s">
        <v>220</v>
      </c>
      <c r="C168" s="56"/>
      <c r="D168" s="57">
        <v>53</v>
      </c>
      <c r="E168" s="56"/>
      <c r="F168" s="58">
        <v>-37081</v>
      </c>
      <c r="G168" s="4">
        <f t="shared" si="44"/>
        <v>-19645.946213860232</v>
      </c>
      <c r="H168" s="4">
        <f t="shared" si="44"/>
        <v>-4634.4564997235202</v>
      </c>
      <c r="I168" s="4">
        <f t="shared" si="44"/>
        <v>-306.29131892141186</v>
      </c>
      <c r="J168" s="4">
        <f t="shared" si="44"/>
        <v>-4673.8256767523808</v>
      </c>
      <c r="K168" s="4">
        <f t="shared" si="44"/>
        <v>-2755.1491585086496</v>
      </c>
      <c r="L168" s="4">
        <f t="shared" si="44"/>
        <v>-1130.5171452549266</v>
      </c>
      <c r="M168" s="4">
        <f t="shared" si="44"/>
        <v>-13.566505573805772</v>
      </c>
      <c r="N168" s="4">
        <f t="shared" si="44"/>
        <v>-385.01190418174599</v>
      </c>
      <c r="O168" s="4">
        <f t="shared" si="44"/>
        <v>-89.116316141719267</v>
      </c>
      <c r="P168" s="4">
        <f t="shared" si="44"/>
        <v>-3429.0372036373615</v>
      </c>
      <c r="Q168" s="4">
        <f t="shared" si="44"/>
        <v>-8.8521555536243053</v>
      </c>
      <c r="R168" s="4">
        <f t="shared" si="44"/>
        <v>-9.2299018906211217</v>
      </c>
      <c r="S168" s="32"/>
      <c r="T168" s="32"/>
      <c r="U168" s="47">
        <f t="shared" si="43"/>
        <v>0</v>
      </c>
      <c r="V168" s="59"/>
    </row>
    <row r="169" spans="1:22" x14ac:dyDescent="0.2">
      <c r="A169" s="55"/>
      <c r="B169" s="56" t="s">
        <v>221</v>
      </c>
      <c r="C169" s="56"/>
      <c r="D169" s="57">
        <v>54</v>
      </c>
      <c r="E169" s="56"/>
      <c r="F169" s="58">
        <v>-5617</v>
      </c>
      <c r="G169" s="4">
        <f t="shared" si="44"/>
        <v>-2430.1355874191258</v>
      </c>
      <c r="H169" s="4">
        <f t="shared" si="44"/>
        <v>-694.54246044597767</v>
      </c>
      <c r="I169" s="4">
        <f t="shared" si="44"/>
        <v>-88.192524203297467</v>
      </c>
      <c r="J169" s="4">
        <f t="shared" si="44"/>
        <v>-988.5001642910737</v>
      </c>
      <c r="K169" s="4">
        <f t="shared" si="44"/>
        <v>-714.94443019832045</v>
      </c>
      <c r="L169" s="4">
        <f t="shared" si="44"/>
        <v>-254.56470790088994</v>
      </c>
      <c r="M169" s="4">
        <f t="shared" si="44"/>
        <v>-162.04054802294235</v>
      </c>
      <c r="N169" s="4">
        <f t="shared" si="44"/>
        <v>-91.41028599219176</v>
      </c>
      <c r="O169" s="4">
        <f t="shared" si="44"/>
        <v>-22.507053329648937</v>
      </c>
      <c r="P169" s="4">
        <f t="shared" si="44"/>
        <v>-167.45373732832698</v>
      </c>
      <c r="Q169" s="4">
        <f t="shared" si="44"/>
        <v>-1.3674497941986359</v>
      </c>
      <c r="R169" s="4">
        <f t="shared" si="44"/>
        <v>-1.3410510740058603</v>
      </c>
      <c r="S169" s="32"/>
      <c r="T169" s="32"/>
      <c r="U169" s="47">
        <f t="shared" si="43"/>
        <v>0</v>
      </c>
      <c r="V169" s="59"/>
    </row>
    <row r="170" spans="1:22" x14ac:dyDescent="0.2">
      <c r="A170" s="55"/>
      <c r="B170" s="56" t="s">
        <v>222</v>
      </c>
      <c r="C170" s="56"/>
      <c r="D170" s="57"/>
      <c r="E170" s="56"/>
      <c r="F170" s="58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7"/>
      <c r="U170" s="47">
        <f t="shared" si="43"/>
        <v>0</v>
      </c>
      <c r="V170" s="59"/>
    </row>
    <row r="171" spans="1:22" x14ac:dyDescent="0.2">
      <c r="A171" s="55"/>
      <c r="B171" s="56" t="s">
        <v>218</v>
      </c>
      <c r="C171" s="56"/>
      <c r="D171" s="57">
        <v>51</v>
      </c>
      <c r="E171" s="56"/>
      <c r="F171" s="58">
        <v>1613619</v>
      </c>
      <c r="G171" s="4">
        <f t="shared" ref="G171:R178" si="45">INDEX(ALLOC,($D171)+1,(G$1)+1)*$F171</f>
        <v>640359.44603468198</v>
      </c>
      <c r="H171" s="4">
        <f t="shared" si="45"/>
        <v>198732.47391261795</v>
      </c>
      <c r="I171" s="4">
        <f t="shared" si="45"/>
        <v>29758.06462981306</v>
      </c>
      <c r="J171" s="4">
        <f t="shared" si="45"/>
        <v>313653.10679486749</v>
      </c>
      <c r="K171" s="4">
        <f t="shared" si="45"/>
        <v>236875.34230540745</v>
      </c>
      <c r="L171" s="4">
        <f t="shared" si="45"/>
        <v>81945.852883665328</v>
      </c>
      <c r="M171" s="4">
        <f t="shared" si="45"/>
        <v>63478.975997653448</v>
      </c>
      <c r="N171" s="4">
        <f t="shared" si="45"/>
        <v>29761.13518727745</v>
      </c>
      <c r="O171" s="4">
        <f t="shared" si="45"/>
        <v>7418.8564470465253</v>
      </c>
      <c r="P171" s="4">
        <f t="shared" si="45"/>
        <v>10860.896620578769</v>
      </c>
      <c r="Q171" s="4">
        <f t="shared" si="45"/>
        <v>395.64053551024529</v>
      </c>
      <c r="R171" s="4">
        <f t="shared" si="45"/>
        <v>379.20865088036749</v>
      </c>
      <c r="S171" s="32"/>
      <c r="T171" s="32"/>
      <c r="U171" s="47">
        <f t="shared" si="43"/>
        <v>0</v>
      </c>
      <c r="V171" s="59"/>
    </row>
    <row r="172" spans="1:22" x14ac:dyDescent="0.2">
      <c r="A172" s="55"/>
      <c r="B172" s="56" t="s">
        <v>219</v>
      </c>
      <c r="C172" s="56"/>
      <c r="D172" s="57">
        <v>52</v>
      </c>
      <c r="E172" s="56"/>
      <c r="F172" s="58">
        <v>4031</v>
      </c>
      <c r="G172" s="4">
        <f t="shared" si="45"/>
        <v>1599.6892246346893</v>
      </c>
      <c r="H172" s="4">
        <f t="shared" si="45"/>
        <v>496.45585627199654</v>
      </c>
      <c r="I172" s="4">
        <f t="shared" si="45"/>
        <v>74.33896014039027</v>
      </c>
      <c r="J172" s="4">
        <f t="shared" si="45"/>
        <v>783.54039800604153</v>
      </c>
      <c r="K172" s="4">
        <f t="shared" si="45"/>
        <v>591.7409901798984</v>
      </c>
      <c r="L172" s="4">
        <f t="shared" si="45"/>
        <v>204.70986829856051</v>
      </c>
      <c r="M172" s="4">
        <f t="shared" si="45"/>
        <v>158.57755284645322</v>
      </c>
      <c r="N172" s="4">
        <f t="shared" si="45"/>
        <v>74.346630734959987</v>
      </c>
      <c r="O172" s="4">
        <f t="shared" si="45"/>
        <v>18.533129777255063</v>
      </c>
      <c r="P172" s="4">
        <f t="shared" si="45"/>
        <v>27.131729533150644</v>
      </c>
      <c r="Q172" s="4">
        <f t="shared" si="45"/>
        <v>0.98835412736327366</v>
      </c>
      <c r="R172" s="4">
        <f t="shared" si="45"/>
        <v>0.94730544924096782</v>
      </c>
      <c r="S172" s="32"/>
      <c r="T172" s="32"/>
      <c r="U172" s="47">
        <f t="shared" si="43"/>
        <v>0</v>
      </c>
      <c r="V172" s="59"/>
    </row>
    <row r="173" spans="1:22" x14ac:dyDescent="0.2">
      <c r="A173" s="55"/>
      <c r="B173" s="56" t="s">
        <v>220</v>
      </c>
      <c r="C173" s="56"/>
      <c r="D173" s="57">
        <v>53</v>
      </c>
      <c r="E173" s="56"/>
      <c r="F173" s="58">
        <v>29705</v>
      </c>
      <c r="G173" s="4">
        <f t="shared" si="45"/>
        <v>15738.055399873741</v>
      </c>
      <c r="H173" s="4">
        <f t="shared" si="45"/>
        <v>3712.5894750488706</v>
      </c>
      <c r="I173" s="4">
        <f t="shared" si="45"/>
        <v>245.36510958605592</v>
      </c>
      <c r="J173" s="4">
        <f t="shared" si="45"/>
        <v>3744.1274973147829</v>
      </c>
      <c r="K173" s="4">
        <f t="shared" si="45"/>
        <v>2207.1062202610347</v>
      </c>
      <c r="L173" s="4">
        <f t="shared" si="45"/>
        <v>905.63932471609712</v>
      </c>
      <c r="M173" s="4">
        <f t="shared" si="45"/>
        <v>10.867912086240946</v>
      </c>
      <c r="N173" s="4">
        <f t="shared" si="45"/>
        <v>308.42691981658436</v>
      </c>
      <c r="O173" s="4">
        <f t="shared" si="45"/>
        <v>71.389665084268785</v>
      </c>
      <c r="P173" s="4">
        <f t="shared" si="45"/>
        <v>2746.9472272605331</v>
      </c>
      <c r="Q173" s="4">
        <f t="shared" si="45"/>
        <v>7.0913211812089738</v>
      </c>
      <c r="R173" s="4">
        <f t="shared" si="45"/>
        <v>7.3939277705806319</v>
      </c>
      <c r="S173" s="32"/>
      <c r="T173" s="32"/>
      <c r="U173" s="47">
        <f t="shared" si="43"/>
        <v>0</v>
      </c>
      <c r="V173" s="59"/>
    </row>
    <row r="174" spans="1:22" x14ac:dyDescent="0.2">
      <c r="A174" s="55"/>
      <c r="B174" s="56" t="s">
        <v>221</v>
      </c>
      <c r="C174" s="56"/>
      <c r="D174" s="57">
        <v>54</v>
      </c>
      <c r="E174" s="56"/>
      <c r="F174" s="58">
        <v>4155</v>
      </c>
      <c r="G174" s="4">
        <f t="shared" si="45"/>
        <v>1797.6167644163197</v>
      </c>
      <c r="H174" s="4">
        <f t="shared" si="45"/>
        <v>513.76605361456961</v>
      </c>
      <c r="I174" s="4">
        <f t="shared" si="45"/>
        <v>65.237660328413909</v>
      </c>
      <c r="J174" s="4">
        <f t="shared" si="45"/>
        <v>731.21206740776415</v>
      </c>
      <c r="K174" s="4">
        <f t="shared" si="45"/>
        <v>528.85777238277046</v>
      </c>
      <c r="L174" s="4">
        <f t="shared" si="45"/>
        <v>188.30627760872312</v>
      </c>
      <c r="M174" s="4">
        <f t="shared" si="45"/>
        <v>119.86442532229401</v>
      </c>
      <c r="N174" s="4">
        <f t="shared" si="45"/>
        <v>67.617898931379173</v>
      </c>
      <c r="O174" s="4">
        <f t="shared" si="45"/>
        <v>16.648888478670344</v>
      </c>
      <c r="P174" s="4">
        <f t="shared" si="45"/>
        <v>123.86866273797375</v>
      </c>
      <c r="Q174" s="4">
        <f t="shared" si="45"/>
        <v>1.0115281991980296</v>
      </c>
      <c r="R174" s="4">
        <f t="shared" si="45"/>
        <v>0.99200057192350888</v>
      </c>
      <c r="S174" s="32"/>
      <c r="T174" s="32"/>
      <c r="U174" s="47">
        <f t="shared" si="43"/>
        <v>0</v>
      </c>
      <c r="V174" s="59"/>
    </row>
    <row r="175" spans="1:22" x14ac:dyDescent="0.2">
      <c r="A175" s="55"/>
      <c r="B175" s="45" t="s">
        <v>223</v>
      </c>
      <c r="C175" s="56"/>
      <c r="D175" s="57">
        <v>23</v>
      </c>
      <c r="E175" s="56"/>
      <c r="F175" s="58">
        <v>21920601</v>
      </c>
      <c r="G175" s="4">
        <f t="shared" si="45"/>
        <v>9473127.7603746764</v>
      </c>
      <c r="H175" s="4">
        <f t="shared" si="45"/>
        <v>2710338.787370244</v>
      </c>
      <c r="I175" s="4">
        <f t="shared" si="45"/>
        <v>344986.17368074885</v>
      </c>
      <c r="J175" s="4">
        <f t="shared" si="45"/>
        <v>3863109.0059614694</v>
      </c>
      <c r="K175" s="4">
        <f t="shared" si="45"/>
        <v>2795876.5709967893</v>
      </c>
      <c r="L175" s="4">
        <f t="shared" si="45"/>
        <v>995066.69990450679</v>
      </c>
      <c r="M175" s="4">
        <f t="shared" si="45"/>
        <v>635474.22901558375</v>
      </c>
      <c r="N175" s="4">
        <f t="shared" si="45"/>
        <v>357374.73593374871</v>
      </c>
      <c r="O175" s="4">
        <f t="shared" si="45"/>
        <v>88009.552000453492</v>
      </c>
      <c r="P175" s="4">
        <f t="shared" si="45"/>
        <v>646668.02819988679</v>
      </c>
      <c r="Q175" s="4">
        <f t="shared" si="45"/>
        <v>5337.0504511182116</v>
      </c>
      <c r="R175" s="4">
        <f t="shared" si="45"/>
        <v>5232.406110771939</v>
      </c>
      <c r="S175" s="32"/>
      <c r="T175" s="32"/>
      <c r="U175" s="47">
        <f t="shared" si="43"/>
        <v>0</v>
      </c>
      <c r="V175" s="59"/>
    </row>
    <row r="176" spans="1:22" x14ac:dyDescent="0.2">
      <c r="A176" s="55"/>
      <c r="B176" s="45" t="s">
        <v>224</v>
      </c>
      <c r="C176" s="56"/>
      <c r="D176" s="57">
        <v>23</v>
      </c>
      <c r="E176" s="56"/>
      <c r="F176" s="58">
        <v>-2661472</v>
      </c>
      <c r="G176" s="4">
        <f t="shared" si="45"/>
        <v>-1150172.1274275242</v>
      </c>
      <c r="H176" s="4">
        <f t="shared" si="45"/>
        <v>-329073.58667309617</v>
      </c>
      <c r="I176" s="4">
        <f t="shared" si="45"/>
        <v>-41886.216606855349</v>
      </c>
      <c r="J176" s="4">
        <f t="shared" si="45"/>
        <v>-469036.24824494013</v>
      </c>
      <c r="K176" s="4">
        <f t="shared" si="45"/>
        <v>-339459.08732903656</v>
      </c>
      <c r="L176" s="4">
        <f t="shared" si="45"/>
        <v>-120815.21669630533</v>
      </c>
      <c r="M176" s="4">
        <f t="shared" si="45"/>
        <v>-77155.588354834064</v>
      </c>
      <c r="N176" s="4">
        <f t="shared" si="45"/>
        <v>-43390.363849744179</v>
      </c>
      <c r="O176" s="4">
        <f t="shared" si="45"/>
        <v>-10685.608409265373</v>
      </c>
      <c r="P176" s="4">
        <f t="shared" si="45"/>
        <v>-78514.674408297884</v>
      </c>
      <c r="Q176" s="4">
        <f t="shared" si="45"/>
        <v>-647.9936539257518</v>
      </c>
      <c r="R176" s="4">
        <f t="shared" si="45"/>
        <v>-635.28834617483403</v>
      </c>
      <c r="S176" s="32"/>
      <c r="T176" s="32"/>
      <c r="U176" s="47">
        <f t="shared" si="43"/>
        <v>0</v>
      </c>
      <c r="V176" s="59"/>
    </row>
    <row r="177" spans="1:22" x14ac:dyDescent="0.2">
      <c r="A177" s="55"/>
      <c r="B177" s="45" t="s">
        <v>225</v>
      </c>
      <c r="C177" s="56"/>
      <c r="D177" s="57">
        <v>23</v>
      </c>
      <c r="E177" s="56"/>
      <c r="F177" s="58">
        <v>-694</v>
      </c>
      <c r="G177" s="4">
        <f t="shared" si="45"/>
        <v>-299.91653357040832</v>
      </c>
      <c r="H177" s="4">
        <f t="shared" si="45"/>
        <v>-85.808555998758848</v>
      </c>
      <c r="I177" s="4">
        <f t="shared" si="45"/>
        <v>-10.922164247888992</v>
      </c>
      <c r="J177" s="4">
        <f t="shared" si="45"/>
        <v>-122.30493361643049</v>
      </c>
      <c r="K177" s="4">
        <f t="shared" si="45"/>
        <v>-88.516657927023616</v>
      </c>
      <c r="L177" s="4">
        <f t="shared" si="45"/>
        <v>-31.503529019743926</v>
      </c>
      <c r="M177" s="4">
        <f t="shared" si="45"/>
        <v>-20.118933551904675</v>
      </c>
      <c r="N177" s="4">
        <f t="shared" si="45"/>
        <v>-11.314382609218681</v>
      </c>
      <c r="O177" s="4">
        <f t="shared" si="45"/>
        <v>-2.7863574127513533</v>
      </c>
      <c r="P177" s="4">
        <f t="shared" si="45"/>
        <v>-20.473326053912547</v>
      </c>
      <c r="Q177" s="4">
        <f t="shared" si="45"/>
        <v>-0.16896950102216809</v>
      </c>
      <c r="R177" s="4">
        <f t="shared" si="45"/>
        <v>-0.16565649093634457</v>
      </c>
      <c r="S177" s="32"/>
      <c r="T177" s="32"/>
      <c r="U177" s="47">
        <f t="shared" si="43"/>
        <v>0</v>
      </c>
      <c r="V177" s="59"/>
    </row>
    <row r="178" spans="1:22" x14ac:dyDescent="0.2">
      <c r="A178" s="55"/>
      <c r="B178" s="45" t="s">
        <v>226</v>
      </c>
      <c r="C178" s="56"/>
      <c r="D178" s="57">
        <v>23</v>
      </c>
      <c r="E178" s="56"/>
      <c r="F178" s="58">
        <v>34922373</v>
      </c>
      <c r="G178" s="4">
        <f t="shared" si="45"/>
        <v>15091926.591084756</v>
      </c>
      <c r="H178" s="4">
        <f t="shared" si="45"/>
        <v>4317922.7653891128</v>
      </c>
      <c r="I178" s="4">
        <f t="shared" si="45"/>
        <v>549607.91618450126</v>
      </c>
      <c r="J178" s="4">
        <f t="shared" si="45"/>
        <v>6154435.8955233777</v>
      </c>
      <c r="K178" s="4">
        <f t="shared" si="45"/>
        <v>4454195.597753495</v>
      </c>
      <c r="L178" s="4">
        <f t="shared" si="45"/>
        <v>1585270.8807547863</v>
      </c>
      <c r="M178" s="4">
        <f t="shared" si="45"/>
        <v>1012393.230348458</v>
      </c>
      <c r="N178" s="4">
        <f t="shared" si="45"/>
        <v>569344.50971736026</v>
      </c>
      <c r="O178" s="4">
        <f t="shared" si="45"/>
        <v>140210.68138244626</v>
      </c>
      <c r="P178" s="4">
        <f t="shared" si="45"/>
        <v>1030226.4106705361</v>
      </c>
      <c r="Q178" s="4">
        <f t="shared" si="45"/>
        <v>8502.6166287032211</v>
      </c>
      <c r="R178" s="4">
        <f t="shared" si="45"/>
        <v>8335.904562464184</v>
      </c>
      <c r="S178" s="32"/>
      <c r="T178" s="32"/>
      <c r="U178" s="47">
        <f t="shared" si="43"/>
        <v>0</v>
      </c>
      <c r="V178" s="59"/>
    </row>
    <row r="179" spans="1:22" x14ac:dyDescent="0.2">
      <c r="A179" s="55"/>
      <c r="B179" s="45" t="s">
        <v>216</v>
      </c>
      <c r="C179" s="56"/>
      <c r="D179" s="57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47"/>
      <c r="U179" s="47">
        <f t="shared" si="43"/>
        <v>0</v>
      </c>
      <c r="V179" s="59"/>
    </row>
    <row r="180" spans="1:22" x14ac:dyDescent="0.2">
      <c r="A180" s="55"/>
      <c r="B180" s="64" t="s">
        <v>227</v>
      </c>
      <c r="C180" s="51"/>
      <c r="D180" s="52"/>
      <c r="E180" s="51"/>
      <c r="F180" s="53">
        <f>SUM(F166:F178)</f>
        <v>51974156</v>
      </c>
      <c r="G180" s="53">
        <f t="shared" ref="G180:R180" si="46">SUM(G166:G179)</f>
        <v>22537846.568277806</v>
      </c>
      <c r="H180" s="53">
        <f t="shared" si="46"/>
        <v>6427317.8888701322</v>
      </c>
      <c r="I180" s="53">
        <f t="shared" si="46"/>
        <v>812081.38871555543</v>
      </c>
      <c r="J180" s="53">
        <f t="shared" si="46"/>
        <v>9119991.2111236807</v>
      </c>
      <c r="K180" s="53">
        <f t="shared" si="46"/>
        <v>6587156.6885556858</v>
      </c>
      <c r="L180" s="53">
        <f t="shared" si="46"/>
        <v>2347586.175563754</v>
      </c>
      <c r="M180" s="53">
        <f t="shared" si="46"/>
        <v>1484185.9580511879</v>
      </c>
      <c r="N180" s="53">
        <f t="shared" si="46"/>
        <v>842681.32651914167</v>
      </c>
      <c r="O180" s="53">
        <f t="shared" si="46"/>
        <v>207403.47283076021</v>
      </c>
      <c r="P180" s="53">
        <f t="shared" si="46"/>
        <v>1582840.6379128955</v>
      </c>
      <c r="Q180" s="53">
        <f t="shared" si="46"/>
        <v>12650.509372946026</v>
      </c>
      <c r="R180" s="53">
        <f t="shared" si="46"/>
        <v>12414.174206449821</v>
      </c>
      <c r="S180" s="72"/>
      <c r="T180" s="72"/>
      <c r="U180" s="47">
        <f t="shared" si="43"/>
        <v>0</v>
      </c>
      <c r="V180" s="59"/>
    </row>
    <row r="181" spans="1:22" x14ac:dyDescent="0.2">
      <c r="A181" s="55"/>
      <c r="B181" s="55"/>
      <c r="C181" s="56"/>
      <c r="D181" s="57"/>
      <c r="E181" s="56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6"/>
      <c r="T181" s="56"/>
      <c r="U181" s="47">
        <f t="shared" si="43"/>
        <v>0</v>
      </c>
      <c r="V181" s="59"/>
    </row>
    <row r="182" spans="1:22" x14ac:dyDescent="0.2">
      <c r="A182" s="73" t="s">
        <v>105</v>
      </c>
      <c r="B182" s="73"/>
      <c r="C182" s="74"/>
      <c r="D182" s="75"/>
      <c r="E182" s="74"/>
      <c r="F182" s="76"/>
      <c r="G182" s="76">
        <f t="shared" ref="G182:R182" si="47">SUM(G180,G148,G162)</f>
        <v>368801852.07446355</v>
      </c>
      <c r="H182" s="76">
        <f t="shared" si="47"/>
        <v>113939994.86733428</v>
      </c>
      <c r="I182" s="76">
        <f t="shared" si="47"/>
        <v>15946804.624072399</v>
      </c>
      <c r="J182" s="76">
        <f t="shared" si="47"/>
        <v>167633364.49127343</v>
      </c>
      <c r="K182" s="76">
        <f t="shared" si="47"/>
        <v>128634513.14672349</v>
      </c>
      <c r="L182" s="76">
        <f t="shared" si="47"/>
        <v>43364462.393563412</v>
      </c>
      <c r="M182" s="76">
        <f t="shared" si="47"/>
        <v>32679049.123163342</v>
      </c>
      <c r="N182" s="76">
        <f t="shared" si="47"/>
        <v>15313172.782523397</v>
      </c>
      <c r="O182" s="76">
        <f t="shared" si="47"/>
        <v>3987842.1637220373</v>
      </c>
      <c r="P182" s="76">
        <f t="shared" si="47"/>
        <v>12031771.204333311</v>
      </c>
      <c r="Q182" s="76">
        <f t="shared" si="47"/>
        <v>254994.55072782608</v>
      </c>
      <c r="R182" s="76">
        <f t="shared" si="47"/>
        <v>242935.57809954922</v>
      </c>
      <c r="S182" s="77"/>
      <c r="T182" s="77"/>
      <c r="U182" s="47">
        <f t="shared" si="43"/>
        <v>902830757.00000012</v>
      </c>
      <c r="V182" s="59"/>
    </row>
    <row r="183" spans="1:22" x14ac:dyDescent="0.2">
      <c r="A183" s="55"/>
      <c r="B183" s="55"/>
      <c r="C183" s="56"/>
      <c r="D183" s="57"/>
      <c r="E183" s="56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6"/>
      <c r="T183" s="56"/>
      <c r="U183" s="47">
        <f t="shared" si="43"/>
        <v>0</v>
      </c>
      <c r="V183" s="59"/>
    </row>
    <row r="184" spans="1:22" x14ac:dyDescent="0.2">
      <c r="A184" s="55"/>
      <c r="B184" s="55"/>
      <c r="C184" s="56"/>
      <c r="D184" s="57"/>
      <c r="E184" s="56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6"/>
      <c r="T184" s="56"/>
      <c r="U184" s="47">
        <f t="shared" si="43"/>
        <v>0</v>
      </c>
      <c r="V184" s="59"/>
    </row>
    <row r="185" spans="1:22" x14ac:dyDescent="0.2">
      <c r="A185" s="55" t="s">
        <v>106</v>
      </c>
      <c r="B185" s="55"/>
      <c r="C185" s="56"/>
      <c r="D185" s="57"/>
      <c r="E185" s="56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6"/>
      <c r="T185" s="56"/>
      <c r="U185" s="47">
        <f t="shared" si="43"/>
        <v>0</v>
      </c>
      <c r="V185" s="59"/>
    </row>
    <row r="186" spans="1:22" x14ac:dyDescent="0.2">
      <c r="A186" s="55"/>
      <c r="B186" s="55"/>
      <c r="C186" s="56"/>
      <c r="D186" s="57"/>
      <c r="E186" s="56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6"/>
      <c r="T186" s="56"/>
      <c r="U186" s="47">
        <f t="shared" si="43"/>
        <v>0</v>
      </c>
      <c r="V186" s="59"/>
    </row>
    <row r="187" spans="1:22" x14ac:dyDescent="0.2">
      <c r="A187" s="55"/>
      <c r="B187" s="56" t="s">
        <v>228</v>
      </c>
      <c r="C187" s="56"/>
      <c r="D187" s="57"/>
      <c r="E187" s="56"/>
      <c r="F187" s="58">
        <f>Revenues!F23</f>
        <v>1047904226</v>
      </c>
      <c r="G187" s="58">
        <f>Revenues!G23</f>
        <v>420593152.70387053</v>
      </c>
      <c r="H187" s="58">
        <f>Revenues!H23</f>
        <v>154276976.08459198</v>
      </c>
      <c r="I187" s="58">
        <f>Revenues!I23</f>
        <v>19956739.914540064</v>
      </c>
      <c r="J187" s="58">
        <f>Revenues!J23</f>
        <v>204478419.07819083</v>
      </c>
      <c r="K187" s="58">
        <f>Revenues!K23</f>
        <v>132817984.44470766</v>
      </c>
      <c r="L187" s="58">
        <f>Revenues!L23</f>
        <v>44224959.22376328</v>
      </c>
      <c r="M187" s="58">
        <f>Revenues!M23</f>
        <v>34618863.320583768</v>
      </c>
      <c r="N187" s="58">
        <f>Revenues!N23</f>
        <v>14402568.248556277</v>
      </c>
      <c r="O187" s="58">
        <f>Revenues!O23</f>
        <v>3479302.0847641937</v>
      </c>
      <c r="P187" s="58">
        <f>Revenues!P23</f>
        <v>18509064.155115426</v>
      </c>
      <c r="Q187" s="58">
        <f>Revenues!Q23</f>
        <v>255099.50302362742</v>
      </c>
      <c r="R187" s="58">
        <f>Revenues!R23</f>
        <v>291097.23829239479</v>
      </c>
      <c r="S187" s="78"/>
      <c r="T187" s="78"/>
      <c r="U187" s="47">
        <f t="shared" si="43"/>
        <v>0</v>
      </c>
      <c r="V187" s="59"/>
    </row>
    <row r="188" spans="1:22" x14ac:dyDescent="0.2">
      <c r="A188" s="56"/>
      <c r="C188" s="56"/>
      <c r="D188" s="57"/>
      <c r="E188" s="56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78"/>
      <c r="T188" s="78"/>
      <c r="U188" s="47">
        <f t="shared" si="43"/>
        <v>0</v>
      </c>
      <c r="V188" s="59"/>
    </row>
    <row r="189" spans="1:22" x14ac:dyDescent="0.2">
      <c r="A189" s="56"/>
      <c r="B189" s="56" t="s">
        <v>229</v>
      </c>
      <c r="C189" s="56"/>
      <c r="D189" s="57"/>
      <c r="E189" s="56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78"/>
      <c r="T189" s="78"/>
      <c r="U189" s="47"/>
      <c r="V189" s="59"/>
    </row>
    <row r="190" spans="1:22" x14ac:dyDescent="0.2">
      <c r="A190" s="56"/>
      <c r="B190" s="56" t="s">
        <v>230</v>
      </c>
      <c r="C190" s="56"/>
      <c r="D190" s="57"/>
      <c r="E190" s="56"/>
      <c r="F190" s="58">
        <f t="shared" ref="F190:R190" si="48">F148</f>
        <v>728886236</v>
      </c>
      <c r="G190" s="58">
        <f t="shared" si="48"/>
        <v>294423782.18812406</v>
      </c>
      <c r="H190" s="58">
        <f t="shared" si="48"/>
        <v>92443765.348094493</v>
      </c>
      <c r="I190" s="58">
        <f t="shared" si="48"/>
        <v>13148531.201645771</v>
      </c>
      <c r="J190" s="58">
        <f t="shared" si="48"/>
        <v>136571158.51700193</v>
      </c>
      <c r="K190" s="58">
        <f t="shared" si="48"/>
        <v>106016192.38509125</v>
      </c>
      <c r="L190" s="58">
        <f t="shared" si="48"/>
        <v>35347330.514240056</v>
      </c>
      <c r="M190" s="58">
        <f t="shared" si="48"/>
        <v>27403942.456066355</v>
      </c>
      <c r="N190" s="58">
        <f t="shared" si="48"/>
        <v>12429245.992049592</v>
      </c>
      <c r="O190" s="58">
        <f t="shared" si="48"/>
        <v>3276378.2170878658</v>
      </c>
      <c r="P190" s="58">
        <f t="shared" si="48"/>
        <v>7411805.4832907692</v>
      </c>
      <c r="Q190" s="58">
        <f t="shared" si="48"/>
        <v>212605.390911753</v>
      </c>
      <c r="R190" s="58">
        <f t="shared" si="48"/>
        <v>201498.30639611342</v>
      </c>
      <c r="S190" s="78"/>
      <c r="T190" s="78"/>
      <c r="U190" s="47"/>
      <c r="V190" s="59"/>
    </row>
    <row r="191" spans="1:22" x14ac:dyDescent="0.2">
      <c r="A191" s="56"/>
      <c r="B191" s="56" t="s">
        <v>207</v>
      </c>
      <c r="C191" s="56"/>
      <c r="D191" s="57"/>
      <c r="E191" s="56"/>
      <c r="F191" s="58">
        <f t="shared" ref="F191:R191" si="49">F162</f>
        <v>121970365</v>
      </c>
      <c r="G191" s="58">
        <f t="shared" si="49"/>
        <v>51840223.318061665</v>
      </c>
      <c r="H191" s="58">
        <f t="shared" si="49"/>
        <v>15068911.630369641</v>
      </c>
      <c r="I191" s="58">
        <f t="shared" si="49"/>
        <v>1986192.0337110723</v>
      </c>
      <c r="J191" s="58">
        <f t="shared" si="49"/>
        <v>21942214.763147827</v>
      </c>
      <c r="K191" s="58">
        <f t="shared" si="49"/>
        <v>16031164.073076559</v>
      </c>
      <c r="L191" s="58">
        <f t="shared" si="49"/>
        <v>5669545.7037596041</v>
      </c>
      <c r="M191" s="58">
        <f t="shared" si="49"/>
        <v>3790920.7090457957</v>
      </c>
      <c r="N191" s="58">
        <f t="shared" si="49"/>
        <v>2041245.4639546652</v>
      </c>
      <c r="O191" s="58">
        <f t="shared" si="49"/>
        <v>504060.47380341135</v>
      </c>
      <c r="P191" s="58">
        <f t="shared" si="49"/>
        <v>3037125.0831296458</v>
      </c>
      <c r="Q191" s="58">
        <f t="shared" si="49"/>
        <v>29738.650443127062</v>
      </c>
      <c r="R191" s="58">
        <f t="shared" si="49"/>
        <v>29023.097496985978</v>
      </c>
      <c r="S191" s="78"/>
      <c r="T191" s="78"/>
      <c r="U191" s="47"/>
      <c r="V191" s="59"/>
    </row>
    <row r="192" spans="1:22" x14ac:dyDescent="0.2">
      <c r="A192" s="56"/>
      <c r="B192" s="56" t="s">
        <v>231</v>
      </c>
      <c r="C192" s="56"/>
      <c r="D192" s="57"/>
      <c r="E192" s="56"/>
      <c r="F192" s="58">
        <f t="shared" ref="F192:R192" si="50">SUM(F166:F169)</f>
        <v>-3858162</v>
      </c>
      <c r="G192" s="58">
        <f t="shared" si="50"/>
        <v>-1536230.54664414</v>
      </c>
      <c r="H192" s="58">
        <f t="shared" si="50"/>
        <v>-475239.55395768309</v>
      </c>
      <c r="I192" s="58">
        <f t="shared" si="50"/>
        <v>-70758.568738459391</v>
      </c>
      <c r="J192" s="58">
        <f t="shared" si="50"/>
        <v>-747307.1239402059</v>
      </c>
      <c r="K192" s="58">
        <f t="shared" si="50"/>
        <v>-563570.92349586531</v>
      </c>
      <c r="L192" s="58">
        <f t="shared" si="50"/>
        <v>-195149.19322450264</v>
      </c>
      <c r="M192" s="58">
        <f t="shared" si="50"/>
        <v>-150274.07991237618</v>
      </c>
      <c r="N192" s="58">
        <f t="shared" si="50"/>
        <v>-70847.767536374246</v>
      </c>
      <c r="O192" s="58">
        <f t="shared" si="50"/>
        <v>-17653.793915848135</v>
      </c>
      <c r="P192" s="58">
        <f t="shared" si="50"/>
        <v>-29277.497463285985</v>
      </c>
      <c r="Q192" s="58">
        <f t="shared" si="50"/>
        <v>-945.72682246664874</v>
      </c>
      <c r="R192" s="58">
        <f t="shared" si="50"/>
        <v>-907.22434879264483</v>
      </c>
      <c r="S192" s="78"/>
      <c r="T192" s="78"/>
      <c r="U192" s="47"/>
      <c r="V192" s="59"/>
    </row>
    <row r="193" spans="1:22" x14ac:dyDescent="0.2">
      <c r="A193" s="56"/>
      <c r="B193" s="56" t="s">
        <v>232</v>
      </c>
      <c r="C193" s="56"/>
      <c r="D193" s="57"/>
      <c r="E193" s="56"/>
      <c r="F193" s="58">
        <f t="shared" ref="F193:R193" si="51">SUM(F171:F174)</f>
        <v>1651510</v>
      </c>
      <c r="G193" s="58">
        <f t="shared" si="51"/>
        <v>659494.80742360675</v>
      </c>
      <c r="H193" s="58">
        <f t="shared" si="51"/>
        <v>203455.28529755338</v>
      </c>
      <c r="I193" s="58">
        <f t="shared" si="51"/>
        <v>30143.006359867919</v>
      </c>
      <c r="J193" s="58">
        <f t="shared" si="51"/>
        <v>318911.98675759608</v>
      </c>
      <c r="K193" s="58">
        <f t="shared" si="51"/>
        <v>240203.04728823117</v>
      </c>
      <c r="L193" s="58">
        <f t="shared" si="51"/>
        <v>83244.508354288715</v>
      </c>
      <c r="M193" s="58">
        <f t="shared" si="51"/>
        <v>63768.285887908438</v>
      </c>
      <c r="N193" s="58">
        <f t="shared" si="51"/>
        <v>30211.526636760373</v>
      </c>
      <c r="O193" s="58">
        <f t="shared" si="51"/>
        <v>7525.4281303867201</v>
      </c>
      <c r="P193" s="58">
        <f t="shared" si="51"/>
        <v>13758.844240110426</v>
      </c>
      <c r="Q193" s="58">
        <f t="shared" si="51"/>
        <v>404.73173901801556</v>
      </c>
      <c r="R193" s="58">
        <f t="shared" si="51"/>
        <v>388.54188467211253</v>
      </c>
      <c r="S193" s="78"/>
      <c r="T193" s="78"/>
      <c r="U193" s="47"/>
      <c r="V193" s="59"/>
    </row>
    <row r="194" spans="1:22" x14ac:dyDescent="0.2">
      <c r="A194" s="56"/>
      <c r="B194" s="56" t="s">
        <v>233</v>
      </c>
      <c r="C194" s="56"/>
      <c r="D194" s="57">
        <v>71</v>
      </c>
      <c r="E194" s="56"/>
      <c r="F194" s="58">
        <v>5925055</v>
      </c>
      <c r="G194" s="4">
        <f t="shared" ref="G194:R194" si="52">INDEX(ALLOC,($D194)+1,(G$1)+1)*$F194</f>
        <v>2518285.2766882991</v>
      </c>
      <c r="H194" s="4">
        <f t="shared" si="52"/>
        <v>732014.94641817117</v>
      </c>
      <c r="I194" s="4">
        <f t="shared" si="52"/>
        <v>96484.888278394152</v>
      </c>
      <c r="J194" s="4">
        <f t="shared" si="52"/>
        <v>1065905.0605732207</v>
      </c>
      <c r="K194" s="4">
        <f t="shared" si="52"/>
        <v>778759.07682167401</v>
      </c>
      <c r="L194" s="4">
        <f t="shared" si="52"/>
        <v>275414.19688126177</v>
      </c>
      <c r="M194" s="4">
        <f t="shared" si="52"/>
        <v>184154.68135833926</v>
      </c>
      <c r="N194" s="4">
        <f t="shared" si="52"/>
        <v>99159.264157583748</v>
      </c>
      <c r="O194" s="4">
        <f t="shared" si="52"/>
        <v>24486.161295092221</v>
      </c>
      <c r="P194" s="4">
        <f t="shared" si="52"/>
        <v>147536.92964207102</v>
      </c>
      <c r="Q194" s="4">
        <f t="shared" si="52"/>
        <v>1444.6389457086743</v>
      </c>
      <c r="R194" s="4">
        <f t="shared" si="52"/>
        <v>1409.8789401835784</v>
      </c>
      <c r="S194" s="32"/>
      <c r="T194" s="32"/>
      <c r="U194" s="47">
        <f>SUM(G194:R194)-F194</f>
        <v>0</v>
      </c>
      <c r="V194" s="59"/>
    </row>
    <row r="195" spans="1:22" x14ac:dyDescent="0.2">
      <c r="A195" s="56"/>
      <c r="B195" s="55" t="s">
        <v>234</v>
      </c>
      <c r="C195" s="55"/>
      <c r="D195" s="67"/>
      <c r="E195" s="55"/>
      <c r="F195" s="68">
        <f t="shared" ref="F195:R195" si="53">F175</f>
        <v>21920601</v>
      </c>
      <c r="G195" s="68">
        <f t="shared" si="53"/>
        <v>9473127.7603746764</v>
      </c>
      <c r="H195" s="68">
        <f t="shared" si="53"/>
        <v>2710338.787370244</v>
      </c>
      <c r="I195" s="68">
        <f t="shared" si="53"/>
        <v>344986.17368074885</v>
      </c>
      <c r="J195" s="68">
        <f t="shared" si="53"/>
        <v>3863109.0059614694</v>
      </c>
      <c r="K195" s="68">
        <f t="shared" si="53"/>
        <v>2795876.5709967893</v>
      </c>
      <c r="L195" s="68">
        <f t="shared" si="53"/>
        <v>995066.69990450679</v>
      </c>
      <c r="M195" s="68">
        <f t="shared" si="53"/>
        <v>635474.22901558375</v>
      </c>
      <c r="N195" s="68">
        <f t="shared" si="53"/>
        <v>357374.73593374871</v>
      </c>
      <c r="O195" s="68">
        <f t="shared" si="53"/>
        <v>88009.552000453492</v>
      </c>
      <c r="P195" s="68">
        <f t="shared" si="53"/>
        <v>646668.02819988679</v>
      </c>
      <c r="Q195" s="68">
        <f t="shared" si="53"/>
        <v>5337.0504511182116</v>
      </c>
      <c r="R195" s="68">
        <f t="shared" si="53"/>
        <v>5232.406110771939</v>
      </c>
      <c r="S195" s="79"/>
      <c r="T195" s="79"/>
      <c r="U195" s="47"/>
      <c r="V195" s="59"/>
    </row>
    <row r="196" spans="1:22" x14ac:dyDescent="0.2">
      <c r="A196" s="56"/>
      <c r="B196" s="55" t="s">
        <v>235</v>
      </c>
      <c r="C196" s="55"/>
      <c r="D196" s="67"/>
      <c r="E196" s="55"/>
      <c r="F196" s="68">
        <f t="shared" ref="F196:R196" si="54">F176</f>
        <v>-2661472</v>
      </c>
      <c r="G196" s="68">
        <f t="shared" si="54"/>
        <v>-1150172.1274275242</v>
      </c>
      <c r="H196" s="68">
        <f t="shared" si="54"/>
        <v>-329073.58667309617</v>
      </c>
      <c r="I196" s="68">
        <f t="shared" si="54"/>
        <v>-41886.216606855349</v>
      </c>
      <c r="J196" s="68">
        <f t="shared" si="54"/>
        <v>-469036.24824494013</v>
      </c>
      <c r="K196" s="68">
        <f t="shared" si="54"/>
        <v>-339459.08732903656</v>
      </c>
      <c r="L196" s="68">
        <f t="shared" si="54"/>
        <v>-120815.21669630533</v>
      </c>
      <c r="M196" s="68">
        <f t="shared" si="54"/>
        <v>-77155.588354834064</v>
      </c>
      <c r="N196" s="68">
        <f t="shared" si="54"/>
        <v>-43390.363849744179</v>
      </c>
      <c r="O196" s="68">
        <f t="shared" si="54"/>
        <v>-10685.608409265373</v>
      </c>
      <c r="P196" s="68">
        <f t="shared" si="54"/>
        <v>-78514.674408297884</v>
      </c>
      <c r="Q196" s="68">
        <f t="shared" si="54"/>
        <v>-647.9936539257518</v>
      </c>
      <c r="R196" s="68">
        <f t="shared" si="54"/>
        <v>-635.28834617483403</v>
      </c>
      <c r="S196" s="79"/>
      <c r="T196" s="79"/>
      <c r="U196" s="47"/>
      <c r="V196" s="59"/>
    </row>
    <row r="197" spans="1:22" x14ac:dyDescent="0.2">
      <c r="A197" s="56"/>
      <c r="B197" s="56" t="s">
        <v>236</v>
      </c>
      <c r="C197" s="56"/>
      <c r="D197" s="57"/>
      <c r="E197" s="56"/>
      <c r="F197" s="58">
        <f t="shared" ref="F197:R197" si="55">F177</f>
        <v>-694</v>
      </c>
      <c r="G197" s="58">
        <f t="shared" si="55"/>
        <v>-299.91653357040832</v>
      </c>
      <c r="H197" s="58">
        <f t="shared" si="55"/>
        <v>-85.808555998758848</v>
      </c>
      <c r="I197" s="58">
        <f t="shared" si="55"/>
        <v>-10.922164247888992</v>
      </c>
      <c r="J197" s="58">
        <f t="shared" si="55"/>
        <v>-122.30493361643049</v>
      </c>
      <c r="K197" s="58">
        <f t="shared" si="55"/>
        <v>-88.516657927023616</v>
      </c>
      <c r="L197" s="58">
        <f t="shared" si="55"/>
        <v>-31.503529019743926</v>
      </c>
      <c r="M197" s="58">
        <f t="shared" si="55"/>
        <v>-20.118933551904675</v>
      </c>
      <c r="N197" s="58">
        <f t="shared" si="55"/>
        <v>-11.314382609218681</v>
      </c>
      <c r="O197" s="58">
        <f t="shared" si="55"/>
        <v>-2.7863574127513533</v>
      </c>
      <c r="P197" s="58">
        <f t="shared" si="55"/>
        <v>-20.473326053912547</v>
      </c>
      <c r="Q197" s="58">
        <f t="shared" si="55"/>
        <v>-0.16896950102216809</v>
      </c>
      <c r="R197" s="58">
        <f t="shared" si="55"/>
        <v>-0.16565649093634457</v>
      </c>
      <c r="S197" s="56"/>
      <c r="T197" s="56"/>
      <c r="U197" s="47"/>
      <c r="V197" s="59"/>
    </row>
    <row r="198" spans="1:22" x14ac:dyDescent="0.2">
      <c r="A198" s="56"/>
      <c r="B198" s="56" t="s">
        <v>237</v>
      </c>
      <c r="C198" s="56"/>
      <c r="D198" s="57" t="s">
        <v>280</v>
      </c>
      <c r="E198" s="56"/>
      <c r="F198" s="58">
        <f>SUM(G198:R198)</f>
        <v>-472778</v>
      </c>
      <c r="G198" s="58"/>
      <c r="H198" s="58"/>
      <c r="I198" s="58"/>
      <c r="J198" s="58"/>
      <c r="K198" s="58">
        <v>-102021</v>
      </c>
      <c r="L198" s="58"/>
      <c r="M198" s="58">
        <v>-370757</v>
      </c>
      <c r="N198" s="58"/>
      <c r="O198" s="58"/>
      <c r="P198" s="58"/>
      <c r="Q198" s="58"/>
      <c r="R198" s="58"/>
      <c r="S198" s="56"/>
      <c r="T198" s="56"/>
      <c r="U198" s="47"/>
      <c r="V198" s="59"/>
    </row>
    <row r="199" spans="1:22" x14ac:dyDescent="0.2">
      <c r="A199" s="55"/>
      <c r="B199" s="56" t="s">
        <v>238</v>
      </c>
      <c r="C199" s="56"/>
      <c r="D199" s="57">
        <v>88</v>
      </c>
      <c r="E199" s="56"/>
      <c r="F199" s="58">
        <f>-F198</f>
        <v>472778</v>
      </c>
      <c r="G199" s="4">
        <f t="shared" ref="G199:R199" si="56">INDEX(ALLOC,($D199)+1,(G$1)+1)*$F199</f>
        <v>230843.09133089066</v>
      </c>
      <c r="H199" s="4">
        <f t="shared" si="56"/>
        <v>61794.671455219184</v>
      </c>
      <c r="I199" s="4">
        <f t="shared" si="56"/>
        <v>6932.0071696368032</v>
      </c>
      <c r="J199" s="4">
        <f t="shared" si="56"/>
        <v>82672.663178212315</v>
      </c>
      <c r="K199" s="4">
        <f t="shared" si="56"/>
        <v>48829.121940739489</v>
      </c>
      <c r="L199" s="4">
        <f t="shared" si="56"/>
        <v>18645.55076206131</v>
      </c>
      <c r="M199" s="4">
        <f t="shared" si="56"/>
        <v>12471.768072689911</v>
      </c>
      <c r="N199" s="4">
        <f t="shared" si="56"/>
        <v>8815.3619362466943</v>
      </c>
      <c r="O199" s="4">
        <f t="shared" si="56"/>
        <v>1703.5548839805617</v>
      </c>
      <c r="P199" s="4">
        <f t="shared" si="56"/>
        <v>0</v>
      </c>
      <c r="Q199" s="4">
        <f t="shared" si="56"/>
        <v>3.9203145865661471</v>
      </c>
      <c r="R199" s="4">
        <f t="shared" si="56"/>
        <v>66.288955736482109</v>
      </c>
      <c r="S199" s="32"/>
      <c r="T199" s="32"/>
      <c r="U199" s="47">
        <f>SUM(G199:R199)-F199</f>
        <v>0</v>
      </c>
      <c r="V199" s="59"/>
    </row>
    <row r="200" spans="1:22" x14ac:dyDescent="0.2">
      <c r="A200" s="56"/>
      <c r="B200" s="51" t="s">
        <v>239</v>
      </c>
      <c r="C200" s="51"/>
      <c r="D200" s="52"/>
      <c r="E200" s="51"/>
      <c r="F200" s="53">
        <f t="shared" ref="F200:R200" si="57">SUM(F190:F199)</f>
        <v>873833439</v>
      </c>
      <c r="G200" s="53">
        <f t="shared" si="57"/>
        <v>356459053.85139787</v>
      </c>
      <c r="H200" s="53">
        <f t="shared" si="57"/>
        <v>110415881.71981853</v>
      </c>
      <c r="I200" s="53">
        <f t="shared" si="57"/>
        <v>15500613.603335928</v>
      </c>
      <c r="J200" s="53">
        <f t="shared" si="57"/>
        <v>162627506.31950152</v>
      </c>
      <c r="K200" s="53">
        <f t="shared" si="57"/>
        <v>124905884.74773242</v>
      </c>
      <c r="L200" s="53">
        <f t="shared" si="57"/>
        <v>42073251.260451958</v>
      </c>
      <c r="M200" s="53">
        <f t="shared" si="57"/>
        <v>31492525.342245914</v>
      </c>
      <c r="N200" s="53">
        <f t="shared" si="57"/>
        <v>14851802.89889987</v>
      </c>
      <c r="O200" s="53">
        <f t="shared" si="57"/>
        <v>3873821.1985186641</v>
      </c>
      <c r="P200" s="53">
        <f t="shared" si="57"/>
        <v>11149081.723304847</v>
      </c>
      <c r="Q200" s="53">
        <f t="shared" si="57"/>
        <v>247940.49335941812</v>
      </c>
      <c r="R200" s="53">
        <f t="shared" si="57"/>
        <v>236075.84143300506</v>
      </c>
      <c r="S200" s="56"/>
      <c r="T200" s="56"/>
      <c r="U200" s="47"/>
      <c r="V200" s="59"/>
    </row>
    <row r="201" spans="1:22" x14ac:dyDescent="0.2">
      <c r="A201" s="56"/>
      <c r="B201" s="56"/>
      <c r="C201" s="56"/>
      <c r="D201" s="57"/>
      <c r="E201" s="56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6"/>
      <c r="T201" s="56"/>
      <c r="U201" s="47"/>
      <c r="V201" s="59"/>
    </row>
    <row r="202" spans="1:22" x14ac:dyDescent="0.2">
      <c r="B202" s="45" t="s">
        <v>226</v>
      </c>
      <c r="D202" s="46">
        <v>23</v>
      </c>
      <c r="F202" s="47">
        <v>34922373</v>
      </c>
      <c r="G202" s="4">
        <f t="shared" ref="G202:R202" si="58">INDEX(ALLOC,($D202)+1,(G$1)+1)*$F202</f>
        <v>15091926.591084756</v>
      </c>
      <c r="H202" s="4">
        <f t="shared" si="58"/>
        <v>4317922.7653891128</v>
      </c>
      <c r="I202" s="4">
        <f t="shared" si="58"/>
        <v>549607.91618450126</v>
      </c>
      <c r="J202" s="4">
        <f t="shared" si="58"/>
        <v>6154435.8955233777</v>
      </c>
      <c r="K202" s="4">
        <f t="shared" si="58"/>
        <v>4454195.597753495</v>
      </c>
      <c r="L202" s="4">
        <f t="shared" si="58"/>
        <v>1585270.8807547863</v>
      </c>
      <c r="M202" s="4">
        <f t="shared" si="58"/>
        <v>1012393.230348458</v>
      </c>
      <c r="N202" s="4">
        <f t="shared" si="58"/>
        <v>569344.50971736026</v>
      </c>
      <c r="O202" s="4">
        <f t="shared" si="58"/>
        <v>140210.68138244626</v>
      </c>
      <c r="P202" s="4">
        <f t="shared" si="58"/>
        <v>1030226.4106705361</v>
      </c>
      <c r="Q202" s="4">
        <f t="shared" si="58"/>
        <v>8502.6166287032211</v>
      </c>
      <c r="R202" s="4">
        <f t="shared" si="58"/>
        <v>8335.904562464184</v>
      </c>
      <c r="S202" s="32"/>
      <c r="T202" s="32"/>
      <c r="U202" s="47">
        <f>SUM(G202:R202)-F202</f>
        <v>0</v>
      </c>
      <c r="V202" s="59"/>
    </row>
    <row r="203" spans="1:22" x14ac:dyDescent="0.2"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6"/>
      <c r="T203" s="56"/>
      <c r="U203" s="47"/>
      <c r="V203" s="59"/>
    </row>
    <row r="204" spans="1:22" x14ac:dyDescent="0.2">
      <c r="B204" s="45" t="s">
        <v>240</v>
      </c>
      <c r="D204" s="46" t="s">
        <v>281</v>
      </c>
      <c r="F204" s="47">
        <f t="shared" ref="F204:R204" si="59">F187-F200-F202</f>
        <v>139148414</v>
      </c>
      <c r="G204" s="47">
        <f t="shared" si="59"/>
        <v>49042172.261387907</v>
      </c>
      <c r="H204" s="47">
        <f t="shared" si="59"/>
        <v>39543171.599384338</v>
      </c>
      <c r="I204" s="47">
        <f t="shared" si="59"/>
        <v>3906518.3950196342</v>
      </c>
      <c r="J204" s="47">
        <f t="shared" si="59"/>
        <v>35696476.863165937</v>
      </c>
      <c r="K204" s="47">
        <f t="shared" si="59"/>
        <v>3457904.0992217511</v>
      </c>
      <c r="L204" s="47">
        <f t="shared" si="59"/>
        <v>566437.08255653572</v>
      </c>
      <c r="M204" s="47">
        <f t="shared" si="59"/>
        <v>2113944.7479893961</v>
      </c>
      <c r="N204" s="47">
        <f t="shared" si="59"/>
        <v>-1018579.1600609535</v>
      </c>
      <c r="O204" s="47">
        <f t="shared" si="59"/>
        <v>-534729.79513691668</v>
      </c>
      <c r="P204" s="47">
        <f t="shared" si="59"/>
        <v>6329756.0211400427</v>
      </c>
      <c r="Q204" s="47">
        <f t="shared" si="59"/>
        <v>-1343.6069644939234</v>
      </c>
      <c r="R204" s="47">
        <f t="shared" si="59"/>
        <v>46685.492296925542</v>
      </c>
      <c r="U204" s="47"/>
      <c r="V204" s="59"/>
    </row>
    <row r="205" spans="1:22" x14ac:dyDescent="0.2"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47"/>
      <c r="U205" s="47"/>
      <c r="V205" s="59"/>
    </row>
    <row r="206" spans="1:22" x14ac:dyDescent="0.2">
      <c r="B206" s="45" t="s">
        <v>241</v>
      </c>
      <c r="F206" s="47">
        <v>51825304</v>
      </c>
      <c r="G206" s="58">
        <f t="shared" ref="G206:R206" si="60">G204/$F204*$F206</f>
        <v>18265572.802481212</v>
      </c>
      <c r="H206" s="58">
        <f t="shared" si="60"/>
        <v>14727705.694599289</v>
      </c>
      <c r="I206" s="58">
        <f t="shared" si="60"/>
        <v>1454968.0990505908</v>
      </c>
      <c r="J206" s="58">
        <f t="shared" si="60"/>
        <v>13295018.692505836</v>
      </c>
      <c r="K206" s="58">
        <f t="shared" si="60"/>
        <v>1287883.3900687753</v>
      </c>
      <c r="L206" s="58">
        <f t="shared" si="60"/>
        <v>210967.36323825837</v>
      </c>
      <c r="M206" s="58">
        <f t="shared" si="60"/>
        <v>787330.7790899711</v>
      </c>
      <c r="N206" s="58">
        <f t="shared" si="60"/>
        <v>-379365.98126244952</v>
      </c>
      <c r="O206" s="58">
        <f t="shared" si="60"/>
        <v>-199158.10316622388</v>
      </c>
      <c r="P206" s="58">
        <f t="shared" si="60"/>
        <v>2357493.8485566434</v>
      </c>
      <c r="Q206" s="58">
        <f t="shared" si="60"/>
        <v>-500.4213658620269</v>
      </c>
      <c r="R206" s="58">
        <f t="shared" si="60"/>
        <v>17387.836203996005</v>
      </c>
      <c r="U206" s="47"/>
      <c r="V206" s="59"/>
    </row>
    <row r="207" spans="1:22" x14ac:dyDescent="0.2"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47"/>
      <c r="U207" s="47"/>
      <c r="V207" s="59"/>
    </row>
    <row r="208" spans="1:22" x14ac:dyDescent="0.2">
      <c r="A208" s="61" t="s">
        <v>107</v>
      </c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47"/>
      <c r="U208" s="47"/>
    </row>
    <row r="209" spans="2:22" x14ac:dyDescent="0.2">
      <c r="B209" s="45" t="s">
        <v>242</v>
      </c>
      <c r="F209" s="47">
        <f>SUM(G209:R209)</f>
        <v>-64637979.999999993</v>
      </c>
      <c r="G209" s="58">
        <f>Revenues!G41</f>
        <v>-28478313.690998599</v>
      </c>
      <c r="H209" s="58">
        <f>Revenues!H41</f>
        <v>-10913356.559061479</v>
      </c>
      <c r="I209" s="58">
        <f>Revenues!I41</f>
        <v>-1463805.7541300897</v>
      </c>
      <c r="J209" s="58">
        <f>Revenues!J41</f>
        <v>-12859229.248555508</v>
      </c>
      <c r="K209" s="58">
        <f>Revenues!K41</f>
        <v>-7724565.9630529769</v>
      </c>
      <c r="L209" s="58">
        <f>Revenues!L41</f>
        <v>206465.2932384898</v>
      </c>
      <c r="M209" s="58">
        <f>Revenues!M41</f>
        <v>-2163206.4057033062</v>
      </c>
      <c r="N209" s="58">
        <f>Revenues!N41</f>
        <v>-916812.04643409117</v>
      </c>
      <c r="O209" s="58">
        <f>Revenues!O41</f>
        <v>-17801.015851217471</v>
      </c>
      <c r="P209" s="58">
        <f>Revenues!P41</f>
        <v>-282342.18977669021</v>
      </c>
      <c r="Q209" s="58">
        <f>Revenues!Q41</f>
        <v>-14037.857496744282</v>
      </c>
      <c r="R209" s="58">
        <f>Revenues!R41</f>
        <v>-10974.56217778949</v>
      </c>
      <c r="U209" s="47"/>
    </row>
    <row r="210" spans="2:22" x14ac:dyDescent="0.2"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47"/>
      <c r="U210" s="47"/>
    </row>
    <row r="211" spans="2:22" x14ac:dyDescent="0.2">
      <c r="B211" s="45" t="s">
        <v>243</v>
      </c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47"/>
      <c r="U211" s="47"/>
    </row>
    <row r="212" spans="2:22" x14ac:dyDescent="0.2">
      <c r="B212" s="45" t="s">
        <v>244</v>
      </c>
      <c r="D212" s="46">
        <v>2</v>
      </c>
      <c r="F212" s="47">
        <v>-39096200</v>
      </c>
      <c r="G212" s="4">
        <f t="shared" ref="G212:R221" si="61">INDEX(ALLOC,($D212)+1,(G$1)+1)*$F212</f>
        <v>-14338292.681155786</v>
      </c>
      <c r="H212" s="4">
        <f t="shared" si="61"/>
        <v>-4787659.745295316</v>
      </c>
      <c r="I212" s="4">
        <f t="shared" si="61"/>
        <v>-780925.81332254235</v>
      </c>
      <c r="J212" s="4">
        <f t="shared" si="61"/>
        <v>-7870784.9287442109</v>
      </c>
      <c r="K212" s="4">
        <f t="shared" si="61"/>
        <v>-6303924.6445477763</v>
      </c>
      <c r="L212" s="4">
        <f t="shared" si="61"/>
        <v>-2015710.2800494418</v>
      </c>
      <c r="M212" s="4">
        <f t="shared" si="61"/>
        <v>-1711327.0536604885</v>
      </c>
      <c r="N212" s="4">
        <f t="shared" si="61"/>
        <v>-718382.9211109319</v>
      </c>
      <c r="O212" s="4">
        <f t="shared" si="61"/>
        <v>-193057.68873501805</v>
      </c>
      <c r="P212" s="4">
        <f t="shared" si="61"/>
        <v>-353157.25897635677</v>
      </c>
      <c r="Q212" s="4">
        <f t="shared" si="61"/>
        <v>-12517.161938863881</v>
      </c>
      <c r="R212" s="4">
        <f t="shared" si="61"/>
        <v>-10459.822463266461</v>
      </c>
      <c r="S212" s="32"/>
      <c r="T212" s="32"/>
      <c r="U212" s="47">
        <f t="shared" ref="U212:U237" si="62">SUM(G212:R212)-F212</f>
        <v>0</v>
      </c>
      <c r="V212" s="59"/>
    </row>
    <row r="213" spans="2:22" x14ac:dyDescent="0.2">
      <c r="B213" s="45" t="s">
        <v>245</v>
      </c>
      <c r="D213" s="46">
        <v>49</v>
      </c>
      <c r="F213" s="47">
        <v>-801360</v>
      </c>
      <c r="G213" s="4">
        <f t="shared" si="61"/>
        <v>-320084.69225455879</v>
      </c>
      <c r="H213" s="4">
        <f t="shared" si="61"/>
        <v>-120754.51256620948</v>
      </c>
      <c r="I213" s="4">
        <f t="shared" si="61"/>
        <v>-16024.841139095488</v>
      </c>
      <c r="J213" s="4">
        <f t="shared" si="61"/>
        <v>-158122.62202695041</v>
      </c>
      <c r="K213" s="4">
        <f t="shared" si="61"/>
        <v>-98564.064711755724</v>
      </c>
      <c r="L213" s="4">
        <f t="shared" si="61"/>
        <v>-32158.645568836939</v>
      </c>
      <c r="M213" s="4">
        <f t="shared" si="61"/>
        <v>-26278.380607212086</v>
      </c>
      <c r="N213" s="4">
        <f t="shared" si="61"/>
        <v>-11564.449610562071</v>
      </c>
      <c r="O213" s="4">
        <f t="shared" si="61"/>
        <v>-2523.9811678287642</v>
      </c>
      <c r="P213" s="4">
        <f t="shared" si="61"/>
        <v>-14891.649721615018</v>
      </c>
      <c r="Q213" s="4">
        <f t="shared" si="61"/>
        <v>-173.29586076904164</v>
      </c>
      <c r="R213" s="4">
        <f t="shared" si="61"/>
        <v>-218.86476460622197</v>
      </c>
      <c r="S213" s="32"/>
      <c r="T213" s="32"/>
      <c r="U213" s="47">
        <f t="shared" si="62"/>
        <v>0</v>
      </c>
      <c r="V213" s="59"/>
    </row>
    <row r="214" spans="2:22" x14ac:dyDescent="0.2">
      <c r="B214" s="45" t="s">
        <v>246</v>
      </c>
      <c r="D214" s="46">
        <v>2</v>
      </c>
      <c r="F214" s="47">
        <v>-67301</v>
      </c>
      <c r="G214" s="4">
        <f t="shared" si="61"/>
        <v>-24682.230900559785</v>
      </c>
      <c r="H214" s="4">
        <f t="shared" si="61"/>
        <v>-8241.5756139502064</v>
      </c>
      <c r="I214" s="4">
        <f t="shared" si="61"/>
        <v>-1344.3017009944811</v>
      </c>
      <c r="J214" s="4">
        <f t="shared" si="61"/>
        <v>-13548.930496810794</v>
      </c>
      <c r="K214" s="4">
        <f t="shared" si="61"/>
        <v>-10851.705089054945</v>
      </c>
      <c r="L214" s="4">
        <f t="shared" si="61"/>
        <v>-3469.8849902959232</v>
      </c>
      <c r="M214" s="4">
        <f t="shared" si="61"/>
        <v>-2945.913465718012</v>
      </c>
      <c r="N214" s="4">
        <f t="shared" si="61"/>
        <v>-1236.6390844554414</v>
      </c>
      <c r="O214" s="4">
        <f t="shared" si="61"/>
        <v>-332.33346232000679</v>
      </c>
      <c r="P214" s="4">
        <f t="shared" si="61"/>
        <v>-607.93214395178529</v>
      </c>
      <c r="Q214" s="4">
        <f t="shared" si="61"/>
        <v>-21.54729911468322</v>
      </c>
      <c r="R214" s="4">
        <f t="shared" si="61"/>
        <v>-18.00575277393445</v>
      </c>
      <c r="S214" s="32"/>
      <c r="T214" s="32"/>
      <c r="U214" s="47">
        <f t="shared" si="62"/>
        <v>0</v>
      </c>
      <c r="V214" s="59"/>
    </row>
    <row r="215" spans="2:22" x14ac:dyDescent="0.2">
      <c r="B215" s="45" t="s">
        <v>247</v>
      </c>
      <c r="D215" s="46">
        <v>43</v>
      </c>
      <c r="F215" s="47">
        <v>-2735848</v>
      </c>
      <c r="G215" s="4">
        <f t="shared" si="61"/>
        <v>-1049968.7054931989</v>
      </c>
      <c r="H215" s="4">
        <f t="shared" si="61"/>
        <v>-335520.71604034159</v>
      </c>
      <c r="I215" s="4">
        <f t="shared" si="61"/>
        <v>-60221.472258113419</v>
      </c>
      <c r="J215" s="4">
        <f t="shared" si="61"/>
        <v>-537796.29035924643</v>
      </c>
      <c r="K215" s="4">
        <f t="shared" si="61"/>
        <v>-426450.22602254496</v>
      </c>
      <c r="L215" s="4">
        <f t="shared" si="61"/>
        <v>-120981.47348333531</v>
      </c>
      <c r="M215" s="4">
        <f t="shared" si="61"/>
        <v>-120421.15241823225</v>
      </c>
      <c r="N215" s="4">
        <f t="shared" si="61"/>
        <v>-50378.377813925094</v>
      </c>
      <c r="O215" s="4">
        <f t="shared" si="61"/>
        <v>-13419.970165025998</v>
      </c>
      <c r="P215" s="4">
        <f t="shared" si="61"/>
        <v>-19357.656501943191</v>
      </c>
      <c r="Q215" s="4">
        <f t="shared" si="61"/>
        <v>-667.63063856122835</v>
      </c>
      <c r="R215" s="4">
        <f t="shared" si="61"/>
        <v>-664.32880553174653</v>
      </c>
      <c r="S215" s="32"/>
      <c r="T215" s="32"/>
      <c r="U215" s="47">
        <f t="shared" si="62"/>
        <v>0</v>
      </c>
      <c r="V215" s="59"/>
    </row>
    <row r="216" spans="2:22" x14ac:dyDescent="0.2">
      <c r="B216" s="45" t="s">
        <v>248</v>
      </c>
      <c r="D216" s="46">
        <v>48</v>
      </c>
      <c r="F216" s="47">
        <v>-10616312</v>
      </c>
      <c r="G216" s="4">
        <f t="shared" si="61"/>
        <v>-7359138.3006867496</v>
      </c>
      <c r="H216" s="4">
        <f t="shared" si="61"/>
        <v>-1749391.7617014218</v>
      </c>
      <c r="I216" s="4">
        <f t="shared" si="61"/>
        <v>-98989.193032003575</v>
      </c>
      <c r="J216" s="4">
        <f t="shared" si="61"/>
        <v>-1007436.5083938533</v>
      </c>
      <c r="K216" s="4">
        <f t="shared" si="61"/>
        <v>-187543.05326497267</v>
      </c>
      <c r="L216" s="4">
        <f t="shared" si="61"/>
        <v>-213813.18292099884</v>
      </c>
      <c r="M216" s="4">
        <f t="shared" si="61"/>
        <v>0</v>
      </c>
      <c r="N216" s="4">
        <f t="shared" si="61"/>
        <v>0</v>
      </c>
      <c r="O216" s="4">
        <f t="shared" si="61"/>
        <v>0</v>
      </c>
      <c r="P216" s="4">
        <f t="shared" si="61"/>
        <v>0</v>
      </c>
      <c r="Q216" s="4">
        <f t="shared" si="61"/>
        <v>0</v>
      </c>
      <c r="R216" s="4">
        <f t="shared" si="61"/>
        <v>0</v>
      </c>
      <c r="S216" s="32"/>
      <c r="T216" s="32"/>
      <c r="U216" s="47">
        <f t="shared" si="62"/>
        <v>0</v>
      </c>
      <c r="V216" s="59"/>
    </row>
    <row r="217" spans="2:22" x14ac:dyDescent="0.2">
      <c r="B217" s="45" t="s">
        <v>249</v>
      </c>
      <c r="D217" s="46">
        <v>16</v>
      </c>
      <c r="F217" s="47">
        <v>803321</v>
      </c>
      <c r="G217" s="4">
        <f t="shared" si="61"/>
        <v>579959.61067986418</v>
      </c>
      <c r="H217" s="4">
        <f t="shared" si="61"/>
        <v>72910.90007514687</v>
      </c>
      <c r="I217" s="4">
        <f t="shared" si="61"/>
        <v>139.81470257608365</v>
      </c>
      <c r="J217" s="4">
        <f t="shared" si="61"/>
        <v>4768.5037972713699</v>
      </c>
      <c r="K217" s="4">
        <f t="shared" si="61"/>
        <v>154.61861226061015</v>
      </c>
      <c r="L217" s="4">
        <f t="shared" si="61"/>
        <v>258.24598005229569</v>
      </c>
      <c r="M217" s="4">
        <f t="shared" si="61"/>
        <v>18.093667392199059</v>
      </c>
      <c r="N217" s="4">
        <f t="shared" si="61"/>
        <v>1.6448788538362782</v>
      </c>
      <c r="O217" s="4">
        <f t="shared" si="61"/>
        <v>3.2897577076725564</v>
      </c>
      <c r="P217" s="4">
        <f t="shared" si="61"/>
        <v>143147.22713395592</v>
      </c>
      <c r="Q217" s="4">
        <f t="shared" si="61"/>
        <v>284.56404171367615</v>
      </c>
      <c r="R217" s="4">
        <f t="shared" si="61"/>
        <v>1674.4866732053313</v>
      </c>
      <c r="S217" s="32"/>
      <c r="T217" s="32"/>
      <c r="U217" s="47">
        <f t="shared" si="62"/>
        <v>0</v>
      </c>
      <c r="V217" s="59"/>
    </row>
    <row r="218" spans="2:22" x14ac:dyDescent="0.2">
      <c r="B218" s="45" t="s">
        <v>250</v>
      </c>
      <c r="D218" s="46">
        <v>71</v>
      </c>
      <c r="F218" s="47">
        <v>696536</v>
      </c>
      <c r="G218" s="4">
        <f t="shared" si="61"/>
        <v>296043.89385134168</v>
      </c>
      <c r="H218" s="4">
        <f t="shared" si="61"/>
        <v>86054.013459508351</v>
      </c>
      <c r="I218" s="4">
        <f t="shared" si="61"/>
        <v>11342.544185983008</v>
      </c>
      <c r="J218" s="4">
        <f t="shared" si="61"/>
        <v>125305.37645159899</v>
      </c>
      <c r="K218" s="4">
        <f t="shared" si="61"/>
        <v>91549.147194930949</v>
      </c>
      <c r="L218" s="4">
        <f t="shared" si="61"/>
        <v>32377.067054885825</v>
      </c>
      <c r="M218" s="4">
        <f t="shared" si="61"/>
        <v>21648.805814395342</v>
      </c>
      <c r="N218" s="4">
        <f t="shared" si="61"/>
        <v>11656.937736319198</v>
      </c>
      <c r="O218" s="4">
        <f t="shared" si="61"/>
        <v>2878.537472451877</v>
      </c>
      <c r="P218" s="4">
        <f t="shared" si="61"/>
        <v>17344.106143347119</v>
      </c>
      <c r="Q218" s="4">
        <f t="shared" si="61"/>
        <v>169.82847124425635</v>
      </c>
      <c r="R218" s="4">
        <f t="shared" si="61"/>
        <v>165.7421639933653</v>
      </c>
      <c r="S218" s="32"/>
      <c r="T218" s="32"/>
      <c r="U218" s="47">
        <f t="shared" si="62"/>
        <v>0</v>
      </c>
      <c r="V218" s="59"/>
    </row>
    <row r="219" spans="2:22" x14ac:dyDescent="0.2">
      <c r="B219" s="45" t="s">
        <v>251</v>
      </c>
      <c r="D219" s="46">
        <v>72</v>
      </c>
      <c r="F219" s="47">
        <v>3272923</v>
      </c>
      <c r="G219" s="4">
        <f t="shared" si="61"/>
        <v>1484308.9858020917</v>
      </c>
      <c r="H219" s="4">
        <f t="shared" si="61"/>
        <v>437726.23593074764</v>
      </c>
      <c r="I219" s="4">
        <f t="shared" si="61"/>
        <v>51265.504828765741</v>
      </c>
      <c r="J219" s="4">
        <f t="shared" si="61"/>
        <v>551973.36651438917</v>
      </c>
      <c r="K219" s="4">
        <f t="shared" si="61"/>
        <v>406666.56243957044</v>
      </c>
      <c r="L219" s="4">
        <f t="shared" si="61"/>
        <v>142944.72135725329</v>
      </c>
      <c r="M219" s="4">
        <f t="shared" si="61"/>
        <v>97549.136604800893</v>
      </c>
      <c r="N219" s="4">
        <f t="shared" si="61"/>
        <v>49895.071432680859</v>
      </c>
      <c r="O219" s="4">
        <f t="shared" si="61"/>
        <v>12860.952283679073</v>
      </c>
      <c r="P219" s="4">
        <f t="shared" si="61"/>
        <v>35824.281422312037</v>
      </c>
      <c r="Q219" s="4">
        <f t="shared" si="61"/>
        <v>843.09498064264085</v>
      </c>
      <c r="R219" s="4">
        <f t="shared" si="61"/>
        <v>1065.0864030666708</v>
      </c>
      <c r="S219" s="32"/>
      <c r="T219" s="32"/>
      <c r="U219" s="47">
        <f t="shared" si="62"/>
        <v>0</v>
      </c>
      <c r="V219" s="59"/>
    </row>
    <row r="220" spans="2:22" x14ac:dyDescent="0.2">
      <c r="B220" s="45" t="s">
        <v>252</v>
      </c>
      <c r="D220" s="46">
        <v>72</v>
      </c>
      <c r="F220" s="47">
        <v>-3600003</v>
      </c>
      <c r="G220" s="4">
        <f t="shared" si="61"/>
        <v>-1632643.6038411192</v>
      </c>
      <c r="H220" s="4">
        <f t="shared" si="61"/>
        <v>-481470.46616415941</v>
      </c>
      <c r="I220" s="4">
        <f t="shared" si="61"/>
        <v>-56388.729945700266</v>
      </c>
      <c r="J220" s="4">
        <f t="shared" si="61"/>
        <v>-607134.89910147607</v>
      </c>
      <c r="K220" s="4">
        <f t="shared" si="61"/>
        <v>-447306.84002713813</v>
      </c>
      <c r="L220" s="4">
        <f t="shared" si="61"/>
        <v>-157229.9213028464</v>
      </c>
      <c r="M220" s="4">
        <f t="shared" si="61"/>
        <v>-107297.72268540782</v>
      </c>
      <c r="N220" s="4">
        <f t="shared" si="61"/>
        <v>-54881.3421039436</v>
      </c>
      <c r="O220" s="4">
        <f t="shared" si="61"/>
        <v>-14146.213279109075</v>
      </c>
      <c r="P220" s="4">
        <f t="shared" si="61"/>
        <v>-39404.385802283643</v>
      </c>
      <c r="Q220" s="4">
        <f t="shared" si="61"/>
        <v>-927.34979087453291</v>
      </c>
      <c r="R220" s="4">
        <f t="shared" si="61"/>
        <v>-1171.5259559418978</v>
      </c>
      <c r="S220" s="32"/>
      <c r="T220" s="32"/>
      <c r="U220" s="47">
        <f t="shared" si="62"/>
        <v>0</v>
      </c>
      <c r="V220" s="59"/>
    </row>
    <row r="221" spans="2:22" x14ac:dyDescent="0.2">
      <c r="B221" s="45" t="s">
        <v>253</v>
      </c>
      <c r="D221" s="46">
        <v>22</v>
      </c>
      <c r="F221" s="47">
        <v>245960</v>
      </c>
      <c r="G221" s="4">
        <f t="shared" si="61"/>
        <v>107175.96076760716</v>
      </c>
      <c r="H221" s="4">
        <f t="shared" si="61"/>
        <v>30423.443393337166</v>
      </c>
      <c r="I221" s="4">
        <f t="shared" si="61"/>
        <v>3803.3174234920352</v>
      </c>
      <c r="J221" s="4">
        <f t="shared" si="61"/>
        <v>42892.309400389611</v>
      </c>
      <c r="K221" s="4">
        <f t="shared" si="61"/>
        <v>30889.80238442032</v>
      </c>
      <c r="L221" s="4">
        <f t="shared" si="61"/>
        <v>11030.392015918023</v>
      </c>
      <c r="M221" s="4">
        <f t="shared" si="61"/>
        <v>6871.5832846278627</v>
      </c>
      <c r="N221" s="4">
        <f t="shared" si="61"/>
        <v>3956.4051067638989</v>
      </c>
      <c r="O221" s="4">
        <f t="shared" si="61"/>
        <v>972.94203495932004</v>
      </c>
      <c r="P221" s="4">
        <f t="shared" si="61"/>
        <v>7825.2002335758325</v>
      </c>
      <c r="Q221" s="4">
        <f t="shared" si="61"/>
        <v>59.84143724106643</v>
      </c>
      <c r="R221" s="4">
        <f t="shared" si="61"/>
        <v>58.802517667727734</v>
      </c>
      <c r="S221" s="32"/>
      <c r="T221" s="32"/>
      <c r="U221" s="47">
        <f t="shared" si="62"/>
        <v>0</v>
      </c>
      <c r="V221" s="59"/>
    </row>
    <row r="222" spans="2:22" x14ac:dyDescent="0.2">
      <c r="B222" s="45" t="s">
        <v>254</v>
      </c>
      <c r="D222" s="46">
        <v>52</v>
      </c>
      <c r="F222" s="47">
        <v>-1504636</v>
      </c>
      <c r="G222" s="4">
        <f t="shared" ref="G222:R232" si="63">INDEX(ALLOC,($D222)+1,(G$1)+1)*$F222</f>
        <v>-597109.89734493685</v>
      </c>
      <c r="H222" s="4">
        <f t="shared" si="63"/>
        <v>-185310.18450946957</v>
      </c>
      <c r="I222" s="4">
        <f t="shared" si="63"/>
        <v>-27748.220200892152</v>
      </c>
      <c r="J222" s="4">
        <f t="shared" si="63"/>
        <v>-292469.13676363637</v>
      </c>
      <c r="K222" s="4">
        <f t="shared" si="63"/>
        <v>-220876.90312585502</v>
      </c>
      <c r="L222" s="4">
        <f t="shared" si="63"/>
        <v>-76411.271991384987</v>
      </c>
      <c r="M222" s="4">
        <f t="shared" si="63"/>
        <v>-59191.638502772512</v>
      </c>
      <c r="N222" s="4">
        <f t="shared" si="63"/>
        <v>-27751.0833744796</v>
      </c>
      <c r="O222" s="4">
        <f t="shared" si="63"/>
        <v>-6917.7906860654803</v>
      </c>
      <c r="P222" s="4">
        <f t="shared" si="63"/>
        <v>-10127.357230920778</v>
      </c>
      <c r="Q222" s="4">
        <f t="shared" si="63"/>
        <v>-368.91917657637475</v>
      </c>
      <c r="R222" s="4">
        <f t="shared" si="63"/>
        <v>-353.59709301020416</v>
      </c>
      <c r="S222" s="32"/>
      <c r="T222" s="32"/>
      <c r="U222" s="47">
        <f t="shared" si="62"/>
        <v>0</v>
      </c>
      <c r="V222" s="59"/>
    </row>
    <row r="223" spans="2:22" x14ac:dyDescent="0.2">
      <c r="B223" s="45" t="s">
        <v>255</v>
      </c>
      <c r="D223" s="46">
        <v>73</v>
      </c>
      <c r="F223" s="47">
        <v>-1795723</v>
      </c>
      <c r="G223" s="4">
        <f t="shared" si="63"/>
        <v>-996450.90773965325</v>
      </c>
      <c r="H223" s="4">
        <f t="shared" si="63"/>
        <v>-262047.65735041816</v>
      </c>
      <c r="I223" s="4">
        <f t="shared" si="63"/>
        <v>-18773.67338206893</v>
      </c>
      <c r="J223" s="4">
        <f t="shared" si="63"/>
        <v>-247490.48646047572</v>
      </c>
      <c r="K223" s="4">
        <f t="shared" si="63"/>
        <v>-152322.4870207918</v>
      </c>
      <c r="L223" s="4">
        <f t="shared" si="63"/>
        <v>-57636.432217605339</v>
      </c>
      <c r="M223" s="4">
        <f t="shared" si="63"/>
        <v>-2829.9501493077364</v>
      </c>
      <c r="N223" s="4">
        <f t="shared" si="63"/>
        <v>-21145.383035631614</v>
      </c>
      <c r="O223" s="4">
        <f t="shared" si="63"/>
        <v>-5230.6617118916611</v>
      </c>
      <c r="P223" s="4">
        <f t="shared" si="63"/>
        <v>-30505.294786120896</v>
      </c>
      <c r="Q223" s="4">
        <f t="shared" si="63"/>
        <v>-505.8637136831133</v>
      </c>
      <c r="R223" s="4">
        <f t="shared" si="63"/>
        <v>-784.20243235167993</v>
      </c>
      <c r="S223" s="32"/>
      <c r="T223" s="32"/>
      <c r="U223" s="47">
        <f t="shared" si="62"/>
        <v>0</v>
      </c>
      <c r="V223" s="59"/>
    </row>
    <row r="224" spans="2:22" x14ac:dyDescent="0.2">
      <c r="B224" s="45" t="s">
        <v>256</v>
      </c>
      <c r="D224" s="46">
        <v>74</v>
      </c>
      <c r="F224" s="47">
        <v>-539988</v>
      </c>
      <c r="G224" s="4">
        <f t="shared" si="63"/>
        <v>-216888.1742679009</v>
      </c>
      <c r="H224" s="4">
        <f t="shared" si="63"/>
        <v>-81198.727559904873</v>
      </c>
      <c r="I224" s="4">
        <f t="shared" si="63"/>
        <v>-10343.071319081466</v>
      </c>
      <c r="J224" s="4">
        <f t="shared" si="63"/>
        <v>-105887.97897460431</v>
      </c>
      <c r="K224" s="4">
        <f t="shared" si="63"/>
        <v>-66760.200779558363</v>
      </c>
      <c r="L224" s="4">
        <f t="shared" si="63"/>
        <v>-22293.086038683938</v>
      </c>
      <c r="M224" s="4">
        <f t="shared" si="63"/>
        <v>-17282.649220605279</v>
      </c>
      <c r="N224" s="4">
        <f t="shared" si="63"/>
        <v>-7128.9282109125779</v>
      </c>
      <c r="O224" s="4">
        <f t="shared" si="63"/>
        <v>-1695.0690458376002</v>
      </c>
      <c r="P224" s="4">
        <f t="shared" si="63"/>
        <v>-10228.292705970523</v>
      </c>
      <c r="Q224" s="4">
        <f t="shared" si="63"/>
        <v>-129.06461336359331</v>
      </c>
      <c r="R224" s="4">
        <f t="shared" si="63"/>
        <v>-152.75726357655236</v>
      </c>
      <c r="S224" s="32"/>
      <c r="T224" s="32"/>
      <c r="U224" s="47">
        <f t="shared" si="62"/>
        <v>0</v>
      </c>
      <c r="V224" s="59"/>
    </row>
    <row r="225" spans="2:22" x14ac:dyDescent="0.2">
      <c r="B225" s="45" t="s">
        <v>257</v>
      </c>
      <c r="D225" s="46">
        <v>69</v>
      </c>
      <c r="F225" s="47">
        <v>944620</v>
      </c>
      <c r="G225" s="4">
        <f t="shared" si="63"/>
        <v>410957.17891945341</v>
      </c>
      <c r="H225" s="4">
        <f t="shared" si="63"/>
        <v>116995.05933752202</v>
      </c>
      <c r="I225" s="4">
        <f t="shared" si="63"/>
        <v>14665.416707564111</v>
      </c>
      <c r="J225" s="4">
        <f t="shared" si="63"/>
        <v>164928.70593823859</v>
      </c>
      <c r="K225" s="4">
        <f t="shared" si="63"/>
        <v>119098.17716422433</v>
      </c>
      <c r="L225" s="4">
        <f t="shared" si="63"/>
        <v>42407.400077220424</v>
      </c>
      <c r="M225" s="4">
        <f t="shared" si="63"/>
        <v>26611.948903387784</v>
      </c>
      <c r="N225" s="4">
        <f t="shared" si="63"/>
        <v>15195.53956203521</v>
      </c>
      <c r="O225" s="4">
        <f t="shared" si="63"/>
        <v>3748.2553177648701</v>
      </c>
      <c r="P225" s="4">
        <f t="shared" si="63"/>
        <v>29553.068643286108</v>
      </c>
      <c r="Q225" s="4">
        <f t="shared" si="63"/>
        <v>231.70191921410654</v>
      </c>
      <c r="R225" s="4">
        <f t="shared" si="63"/>
        <v>227.54751008903236</v>
      </c>
      <c r="S225" s="32"/>
      <c r="T225" s="32"/>
      <c r="U225" s="47">
        <f t="shared" si="62"/>
        <v>0</v>
      </c>
      <c r="V225" s="59"/>
    </row>
    <row r="226" spans="2:22" x14ac:dyDescent="0.2">
      <c r="B226" s="45" t="s">
        <v>258</v>
      </c>
      <c r="D226" s="46">
        <v>52</v>
      </c>
      <c r="F226" s="47">
        <v>-1044188</v>
      </c>
      <c r="G226" s="4">
        <f t="shared" si="63"/>
        <v>-414382.6078126636</v>
      </c>
      <c r="H226" s="4">
        <f t="shared" si="63"/>
        <v>-128601.64913146701</v>
      </c>
      <c r="I226" s="4">
        <f t="shared" si="63"/>
        <v>-19256.722925098944</v>
      </c>
      <c r="J226" s="4">
        <f t="shared" si="63"/>
        <v>-202967.86929127571</v>
      </c>
      <c r="K226" s="4">
        <f t="shared" si="63"/>
        <v>-153284.25726965212</v>
      </c>
      <c r="L226" s="4">
        <f t="shared" si="63"/>
        <v>-53027.930528141231</v>
      </c>
      <c r="M226" s="4">
        <f t="shared" si="63"/>
        <v>-41077.841168849489</v>
      </c>
      <c r="N226" s="4">
        <f t="shared" si="63"/>
        <v>-19258.709911653783</v>
      </c>
      <c r="O226" s="4">
        <f t="shared" si="63"/>
        <v>-4800.8116387626915</v>
      </c>
      <c r="P226" s="4">
        <f t="shared" si="63"/>
        <v>-7028.1881413449528</v>
      </c>
      <c r="Q226" s="4">
        <f t="shared" si="63"/>
        <v>-256.02270393034036</v>
      </c>
      <c r="R226" s="4">
        <f t="shared" si="63"/>
        <v>-245.38947716001681</v>
      </c>
      <c r="S226" s="32"/>
      <c r="T226" s="32"/>
      <c r="U226" s="47">
        <f t="shared" si="62"/>
        <v>0</v>
      </c>
      <c r="V226" s="59"/>
    </row>
    <row r="227" spans="2:22" x14ac:dyDescent="0.2">
      <c r="B227" s="45" t="s">
        <v>259</v>
      </c>
      <c r="D227" s="46">
        <v>78</v>
      </c>
      <c r="F227" s="47">
        <v>-47037</v>
      </c>
      <c r="G227" s="4">
        <f t="shared" si="63"/>
        <v>-18999.962900634051</v>
      </c>
      <c r="H227" s="4">
        <f t="shared" si="63"/>
        <v>-5965.6461816879773</v>
      </c>
      <c r="I227" s="4">
        <f t="shared" si="63"/>
        <v>-848.5102771673304</v>
      </c>
      <c r="J227" s="4">
        <f t="shared" si="63"/>
        <v>-8813.3062004537842</v>
      </c>
      <c r="K227" s="4">
        <f t="shared" si="63"/>
        <v>-6841.5116034891589</v>
      </c>
      <c r="L227" s="4">
        <f t="shared" si="63"/>
        <v>-2281.0588309672921</v>
      </c>
      <c r="M227" s="4">
        <f t="shared" si="63"/>
        <v>-1768.4505175729419</v>
      </c>
      <c r="N227" s="4">
        <f t="shared" si="63"/>
        <v>-802.09285736606603</v>
      </c>
      <c r="O227" s="4">
        <f t="shared" si="63"/>
        <v>-211.43354694540008</v>
      </c>
      <c r="P227" s="4">
        <f t="shared" si="63"/>
        <v>-478.3038522318152</v>
      </c>
      <c r="Q227" s="4">
        <f t="shared" si="63"/>
        <v>-13.720000842924584</v>
      </c>
      <c r="R227" s="4">
        <f t="shared" si="63"/>
        <v>-13.003230641268397</v>
      </c>
      <c r="S227" s="32"/>
      <c r="T227" s="32"/>
      <c r="U227" s="47">
        <f t="shared" si="62"/>
        <v>0</v>
      </c>
      <c r="V227" s="59"/>
    </row>
    <row r="228" spans="2:22" x14ac:dyDescent="0.2">
      <c r="B228" s="45" t="s">
        <v>260</v>
      </c>
      <c r="D228" s="46">
        <v>22</v>
      </c>
      <c r="F228" s="47">
        <v>102858</v>
      </c>
      <c r="G228" s="4">
        <f t="shared" si="63"/>
        <v>44819.909630161557</v>
      </c>
      <c r="H228" s="4">
        <f t="shared" si="63"/>
        <v>12722.778258870849</v>
      </c>
      <c r="I228" s="4">
        <f t="shared" si="63"/>
        <v>1590.5091215870214</v>
      </c>
      <c r="J228" s="4">
        <f t="shared" si="63"/>
        <v>17937.132705745953</v>
      </c>
      <c r="K228" s="4">
        <f t="shared" si="63"/>
        <v>12917.804901840564</v>
      </c>
      <c r="L228" s="4">
        <f t="shared" si="63"/>
        <v>4612.7990810428364</v>
      </c>
      <c r="M228" s="4">
        <f t="shared" si="63"/>
        <v>2873.6270673697049</v>
      </c>
      <c r="N228" s="4">
        <f t="shared" si="63"/>
        <v>1654.5288521366119</v>
      </c>
      <c r="O228" s="4">
        <f t="shared" si="63"/>
        <v>406.87458054905574</v>
      </c>
      <c r="P228" s="4">
        <f t="shared" si="63"/>
        <v>3272.4200911739431</v>
      </c>
      <c r="Q228" s="4">
        <f t="shared" si="63"/>
        <v>25.025087622953372</v>
      </c>
      <c r="R228" s="4">
        <f t="shared" si="63"/>
        <v>24.590621898955678</v>
      </c>
      <c r="S228" s="32"/>
      <c r="T228" s="32"/>
      <c r="U228" s="47">
        <f t="shared" si="62"/>
        <v>0</v>
      </c>
      <c r="V228" s="59"/>
    </row>
    <row r="229" spans="2:22" x14ac:dyDescent="0.2">
      <c r="B229" s="45" t="s">
        <v>261</v>
      </c>
      <c r="D229" s="46">
        <v>69</v>
      </c>
      <c r="F229" s="47">
        <v>1610425</v>
      </c>
      <c r="G229" s="4">
        <f t="shared" si="63"/>
        <v>700615.81891274871</v>
      </c>
      <c r="H229" s="4">
        <f t="shared" si="63"/>
        <v>199457.73796196238</v>
      </c>
      <c r="I229" s="4">
        <f t="shared" si="63"/>
        <v>25002.174103109115</v>
      </c>
      <c r="J229" s="4">
        <f t="shared" si="63"/>
        <v>281176.88727804605</v>
      </c>
      <c r="K229" s="4">
        <f t="shared" si="63"/>
        <v>203043.21521849628</v>
      </c>
      <c r="L229" s="4">
        <f t="shared" si="63"/>
        <v>72297.788813869804</v>
      </c>
      <c r="M229" s="4">
        <f t="shared" si="63"/>
        <v>45369.087900677812</v>
      </c>
      <c r="N229" s="4">
        <f t="shared" si="63"/>
        <v>25905.948211122515</v>
      </c>
      <c r="O229" s="4">
        <f t="shared" si="63"/>
        <v>6390.1717834806495</v>
      </c>
      <c r="P229" s="4">
        <f t="shared" si="63"/>
        <v>50383.223486549119</v>
      </c>
      <c r="Q229" s="4">
        <f t="shared" si="63"/>
        <v>395.01446428233311</v>
      </c>
      <c r="R229" s="4">
        <f t="shared" si="63"/>
        <v>387.9318656551099</v>
      </c>
      <c r="S229" s="32"/>
      <c r="T229" s="32"/>
      <c r="U229" s="47">
        <f t="shared" si="62"/>
        <v>0</v>
      </c>
      <c r="V229" s="59"/>
    </row>
    <row r="230" spans="2:22" x14ac:dyDescent="0.2">
      <c r="B230" s="45" t="s">
        <v>262</v>
      </c>
      <c r="D230" s="46">
        <v>22</v>
      </c>
      <c r="F230" s="47">
        <v>-379162</v>
      </c>
      <c r="G230" s="4">
        <f t="shared" si="63"/>
        <v>-165218.13155215263</v>
      </c>
      <c r="H230" s="4">
        <f t="shared" si="63"/>
        <v>-46899.551325030516</v>
      </c>
      <c r="I230" s="4">
        <f t="shared" si="63"/>
        <v>-5863.0404981545253</v>
      </c>
      <c r="J230" s="4">
        <f t="shared" si="63"/>
        <v>-66121.051459060516</v>
      </c>
      <c r="K230" s="4">
        <f t="shared" si="63"/>
        <v>-47618.47150626759</v>
      </c>
      <c r="L230" s="4">
        <f t="shared" si="63"/>
        <v>-17004.006739061268</v>
      </c>
      <c r="M230" s="4">
        <f t="shared" si="63"/>
        <v>-10592.955201520856</v>
      </c>
      <c r="N230" s="4">
        <f t="shared" si="63"/>
        <v>-6099.0342864319946</v>
      </c>
      <c r="O230" s="4">
        <f t="shared" si="63"/>
        <v>-1499.8481373363381</v>
      </c>
      <c r="P230" s="4">
        <f t="shared" si="63"/>
        <v>-12063.012566933972</v>
      </c>
      <c r="Q230" s="4">
        <f t="shared" si="63"/>
        <v>-92.249142247508658</v>
      </c>
      <c r="R230" s="4">
        <f t="shared" si="63"/>
        <v>-90.647585802288916</v>
      </c>
      <c r="S230" s="32"/>
      <c r="T230" s="32"/>
      <c r="U230" s="47">
        <f t="shared" si="62"/>
        <v>0</v>
      </c>
      <c r="V230" s="59"/>
    </row>
    <row r="231" spans="2:22" x14ac:dyDescent="0.2">
      <c r="B231" s="45" t="s">
        <v>263</v>
      </c>
      <c r="D231" s="46">
        <v>22</v>
      </c>
      <c r="F231" s="47">
        <v>30528</v>
      </c>
      <c r="G231" s="4">
        <f t="shared" si="63"/>
        <v>13302.438324579245</v>
      </c>
      <c r="H231" s="4">
        <f t="shared" si="63"/>
        <v>3776.0891198235363</v>
      </c>
      <c r="I231" s="4">
        <f t="shared" si="63"/>
        <v>472.05917346058243</v>
      </c>
      <c r="J231" s="4">
        <f t="shared" si="63"/>
        <v>5323.6966229268737</v>
      </c>
      <c r="K231" s="4">
        <f t="shared" si="63"/>
        <v>3833.9725450950705</v>
      </c>
      <c r="L231" s="4">
        <f t="shared" si="63"/>
        <v>1369.0673583588609</v>
      </c>
      <c r="M231" s="4">
        <f t="shared" si="63"/>
        <v>852.88540621694335</v>
      </c>
      <c r="N231" s="4">
        <f t="shared" si="63"/>
        <v>491.06007114688691</v>
      </c>
      <c r="O231" s="4">
        <f t="shared" si="63"/>
        <v>120.75936917888325</v>
      </c>
      <c r="P231" s="4">
        <f t="shared" si="63"/>
        <v>971.24618934218176</v>
      </c>
      <c r="Q231" s="4">
        <f t="shared" si="63"/>
        <v>7.4273841116249635</v>
      </c>
      <c r="R231" s="4">
        <f t="shared" si="63"/>
        <v>7.2984357593120519</v>
      </c>
      <c r="S231" s="32"/>
      <c r="T231" s="32"/>
      <c r="U231" s="47">
        <f t="shared" si="62"/>
        <v>0</v>
      </c>
      <c r="V231" s="59"/>
    </row>
    <row r="232" spans="2:22" x14ac:dyDescent="0.2">
      <c r="B232" s="45" t="s">
        <v>264</v>
      </c>
      <c r="D232" s="46">
        <v>89</v>
      </c>
      <c r="F232" s="47">
        <v>-3780611</v>
      </c>
      <c r="G232" s="4">
        <f t="shared" si="63"/>
        <v>-1861510.556927932</v>
      </c>
      <c r="H232" s="4">
        <f t="shared" si="63"/>
        <v>-1375256.6353686026</v>
      </c>
      <c r="I232" s="4">
        <f t="shared" si="63"/>
        <v>-177629.68891268468</v>
      </c>
      <c r="J232" s="4">
        <f t="shared" si="63"/>
        <v>-1096719.9424886222</v>
      </c>
      <c r="K232" s="4">
        <f t="shared" si="63"/>
        <v>-175767.06920082515</v>
      </c>
      <c r="L232" s="4">
        <f t="shared" si="63"/>
        <v>998153.51066395896</v>
      </c>
      <c r="M232" s="4">
        <f t="shared" si="63"/>
        <v>-98645.514009246064</v>
      </c>
      <c r="N232" s="4">
        <f t="shared" si="63"/>
        <v>-39960.825424071023</v>
      </c>
      <c r="O232" s="4">
        <f t="shared" si="63"/>
        <v>74231.546486133768</v>
      </c>
      <c r="P232" s="4">
        <f t="shared" si="63"/>
        <v>-27208.591495720797</v>
      </c>
      <c r="Q232" s="4">
        <f t="shared" si="63"/>
        <v>-142.56815388687306</v>
      </c>
      <c r="R232" s="4">
        <f t="shared" si="63"/>
        <v>-154.66516850089317</v>
      </c>
      <c r="S232" s="32"/>
      <c r="T232" s="32"/>
      <c r="U232" s="47">
        <f t="shared" si="62"/>
        <v>0</v>
      </c>
      <c r="V232" s="59"/>
    </row>
    <row r="233" spans="2:22" x14ac:dyDescent="0.2">
      <c r="B233" s="45" t="s">
        <v>265</v>
      </c>
      <c r="D233" s="46" t="s">
        <v>281</v>
      </c>
      <c r="F233" s="47">
        <v>28247</v>
      </c>
      <c r="G233" s="4">
        <f t="shared" ref="G233:R233" si="64">G204/$F204*$F233</f>
        <v>9955.5158412903238</v>
      </c>
      <c r="H233" s="4">
        <f t="shared" si="64"/>
        <v>8027.2274477221808</v>
      </c>
      <c r="I233" s="4">
        <f t="shared" si="64"/>
        <v>793.01963947731099</v>
      </c>
      <c r="J233" s="4">
        <f t="shared" si="64"/>
        <v>7246.3519559328079</v>
      </c>
      <c r="K233" s="4">
        <f t="shared" si="64"/>
        <v>701.95135023757302</v>
      </c>
      <c r="L233" s="4">
        <f t="shared" si="64"/>
        <v>114.98620653322332</v>
      </c>
      <c r="M233" s="4">
        <f t="shared" si="64"/>
        <v>429.12883862590394</v>
      </c>
      <c r="N233" s="4">
        <f t="shared" si="64"/>
        <v>-206.77063221318321</v>
      </c>
      <c r="O233" s="4">
        <f t="shared" si="64"/>
        <v>-108.54965636354638</v>
      </c>
      <c r="P233" s="4">
        <f t="shared" si="64"/>
        <v>1284.9346477577731</v>
      </c>
      <c r="Q233" s="4">
        <f t="shared" si="64"/>
        <v>-0.27275097742802767</v>
      </c>
      <c r="R233" s="4">
        <f t="shared" si="64"/>
        <v>9.4771119770812184</v>
      </c>
      <c r="S233" s="32"/>
      <c r="T233" s="32"/>
      <c r="U233" s="47">
        <f t="shared" si="62"/>
        <v>2.9103830456733704E-11</v>
      </c>
      <c r="V233" s="59"/>
    </row>
    <row r="234" spans="2:22" x14ac:dyDescent="0.2">
      <c r="B234" s="45" t="s">
        <v>266</v>
      </c>
      <c r="D234" s="46" t="s">
        <v>281</v>
      </c>
      <c r="F234" s="47">
        <v>-608114</v>
      </c>
      <c r="G234" s="4">
        <f t="shared" ref="G234:R234" si="65">G204/$F204*$F234</f>
        <v>-214326.78020003624</v>
      </c>
      <c r="H234" s="4">
        <f t="shared" si="65"/>
        <v>-172813.72861345013</v>
      </c>
      <c r="I234" s="4">
        <f t="shared" si="65"/>
        <v>-17072.480087836069</v>
      </c>
      <c r="J234" s="4">
        <f t="shared" si="65"/>
        <v>-156002.69314724125</v>
      </c>
      <c r="K234" s="4">
        <f t="shared" si="65"/>
        <v>-15111.921386284259</v>
      </c>
      <c r="L234" s="4">
        <f t="shared" si="65"/>
        <v>-2475.4742804455186</v>
      </c>
      <c r="M234" s="4">
        <f t="shared" si="65"/>
        <v>-9238.4768142511748</v>
      </c>
      <c r="N234" s="4">
        <f t="shared" si="65"/>
        <v>4451.4502863202351</v>
      </c>
      <c r="O234" s="4">
        <f t="shared" si="65"/>
        <v>2336.9053609183857</v>
      </c>
      <c r="P234" s="4">
        <f t="shared" si="65"/>
        <v>-27662.645533563576</v>
      </c>
      <c r="Q234" s="4">
        <f t="shared" si="65"/>
        <v>5.871904552259271</v>
      </c>
      <c r="R234" s="4">
        <f t="shared" si="65"/>
        <v>-204.02748868307316</v>
      </c>
      <c r="S234" s="32"/>
      <c r="T234" s="32"/>
      <c r="U234" s="47">
        <f t="shared" si="62"/>
        <v>0</v>
      </c>
      <c r="V234" s="59"/>
    </row>
    <row r="235" spans="2:22" x14ac:dyDescent="0.2">
      <c r="B235" s="45" t="s">
        <v>267</v>
      </c>
      <c r="D235" s="46">
        <v>22</v>
      </c>
      <c r="F235" s="47">
        <v>-85392</v>
      </c>
      <c r="G235" s="4">
        <f t="shared" ref="G235:R236" si="66">INDEX(ALLOC,($D235)+1,(G$1)+1)*$F235</f>
        <v>-37209.178898469305</v>
      </c>
      <c r="H235" s="4">
        <f t="shared" si="66"/>
        <v>-10562.362490827156</v>
      </c>
      <c r="I235" s="4">
        <f t="shared" si="66"/>
        <v>-1320.4296691609688</v>
      </c>
      <c r="J235" s="4">
        <f t="shared" si="66"/>
        <v>-14891.283478281304</v>
      </c>
      <c r="K235" s="4">
        <f t="shared" si="66"/>
        <v>-10724.272260572532</v>
      </c>
      <c r="L235" s="4">
        <f t="shared" si="66"/>
        <v>-3829.5138844660587</v>
      </c>
      <c r="M235" s="4">
        <f t="shared" si="66"/>
        <v>-2385.6653107860725</v>
      </c>
      <c r="N235" s="4">
        <f t="shared" si="66"/>
        <v>-1373.578406557094</v>
      </c>
      <c r="O235" s="4">
        <f t="shared" si="66"/>
        <v>-337.78446190131024</v>
      </c>
      <c r="P235" s="4">
        <f t="shared" si="66"/>
        <v>-2716.7405201882725</v>
      </c>
      <c r="Q235" s="4">
        <f t="shared" si="66"/>
        <v>-20.775654614120771</v>
      </c>
      <c r="R235" s="4">
        <f t="shared" si="66"/>
        <v>-20.414964175811541</v>
      </c>
      <c r="S235" s="32"/>
      <c r="T235" s="32"/>
      <c r="U235" s="47">
        <f t="shared" si="62"/>
        <v>0</v>
      </c>
      <c r="V235" s="59"/>
    </row>
    <row r="236" spans="2:22" x14ac:dyDescent="0.2">
      <c r="B236" s="45" t="s">
        <v>268</v>
      </c>
      <c r="D236" s="46">
        <v>22</v>
      </c>
      <c r="F236" s="47">
        <v>326330</v>
      </c>
      <c r="G236" s="4">
        <f t="shared" si="66"/>
        <v>142196.82581433258</v>
      </c>
      <c r="H236" s="4">
        <f t="shared" si="66"/>
        <v>40364.621412212218</v>
      </c>
      <c r="I236" s="4">
        <f t="shared" si="66"/>
        <v>5046.0911319245233</v>
      </c>
      <c r="J236" s="4">
        <f t="shared" si="66"/>
        <v>56907.81967242292</v>
      </c>
      <c r="K236" s="4">
        <f t="shared" si="66"/>
        <v>40983.368076548555</v>
      </c>
      <c r="L236" s="4">
        <f t="shared" si="66"/>
        <v>14634.687862069151</v>
      </c>
      <c r="M236" s="4">
        <f t="shared" si="66"/>
        <v>9116.9449230468781</v>
      </c>
      <c r="N236" s="4">
        <f t="shared" si="66"/>
        <v>5249.2018152962391</v>
      </c>
      <c r="O236" s="4">
        <f t="shared" si="66"/>
        <v>1290.861011011038</v>
      </c>
      <c r="P236" s="4">
        <f t="shared" si="66"/>
        <v>10382.166174267366</v>
      </c>
      <c r="Q236" s="4">
        <f t="shared" si="66"/>
        <v>79.395252133994177</v>
      </c>
      <c r="R236" s="4">
        <f t="shared" si="66"/>
        <v>78.016854734548673</v>
      </c>
      <c r="S236" s="32"/>
      <c r="T236" s="32"/>
      <c r="U236" s="47">
        <f t="shared" si="62"/>
        <v>0</v>
      </c>
      <c r="V236" s="59"/>
    </row>
    <row r="237" spans="2:22" x14ac:dyDescent="0.2">
      <c r="B237" s="54" t="s">
        <v>26</v>
      </c>
      <c r="C237" s="54"/>
      <c r="D237" s="80"/>
      <c r="E237" s="54"/>
      <c r="F237" s="81">
        <f t="shared" ref="F237:R237" si="67">SUM(F212:F236)</f>
        <v>-58640127</v>
      </c>
      <c r="G237" s="81">
        <f t="shared" si="67"/>
        <v>-25457570.273432877</v>
      </c>
      <c r="H237" s="81">
        <f t="shared" si="67"/>
        <v>-8743236.8135154005</v>
      </c>
      <c r="I237" s="81">
        <f t="shared" si="67"/>
        <v>-1178629.737652655</v>
      </c>
      <c r="J237" s="81">
        <f t="shared" si="67"/>
        <v>-11127727.777049236</v>
      </c>
      <c r="K237" s="81">
        <f t="shared" si="67"/>
        <v>-7414109.0079289163</v>
      </c>
      <c r="L237" s="81">
        <f t="shared" si="67"/>
        <v>-1458121.4963553483</v>
      </c>
      <c r="M237" s="81">
        <f t="shared" si="67"/>
        <v>-1999942.1213214295</v>
      </c>
      <c r="N237" s="81">
        <f t="shared" si="67"/>
        <v>-841712.34791045962</v>
      </c>
      <c r="O237" s="81">
        <f t="shared" si="67"/>
        <v>-139041.04023657131</v>
      </c>
      <c r="P237" s="81">
        <f t="shared" si="67"/>
        <v>-255449.43581357866</v>
      </c>
      <c r="Q237" s="81">
        <f t="shared" si="67"/>
        <v>-13734.676495546733</v>
      </c>
      <c r="R237" s="81">
        <f t="shared" si="67"/>
        <v>-10852.272287974916</v>
      </c>
      <c r="S237" s="32"/>
      <c r="T237" s="32"/>
      <c r="U237" s="47">
        <f t="shared" si="62"/>
        <v>0</v>
      </c>
      <c r="V237" s="59"/>
    </row>
    <row r="238" spans="2:22" x14ac:dyDescent="0.2"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U238" s="47"/>
    </row>
    <row r="239" spans="2:22" x14ac:dyDescent="0.2">
      <c r="B239" s="45" t="s">
        <v>269</v>
      </c>
      <c r="F239" s="47">
        <f t="shared" ref="F239:R239" si="68">F209-F237</f>
        <v>-5997852.9999999925</v>
      </c>
      <c r="G239" s="47">
        <f t="shared" si="68"/>
        <v>-3020743.417565722</v>
      </c>
      <c r="H239" s="47">
        <f t="shared" si="68"/>
        <v>-2170119.7455460783</v>
      </c>
      <c r="I239" s="47">
        <f t="shared" si="68"/>
        <v>-285176.01647743466</v>
      </c>
      <c r="J239" s="47">
        <f t="shared" si="68"/>
        <v>-1731501.4715062715</v>
      </c>
      <c r="K239" s="47">
        <f t="shared" si="68"/>
        <v>-310456.95512406062</v>
      </c>
      <c r="L239" s="47">
        <f t="shared" si="68"/>
        <v>1664586.7895938382</v>
      </c>
      <c r="M239" s="47">
        <f t="shared" si="68"/>
        <v>-163264.2843818767</v>
      </c>
      <c r="N239" s="47">
        <f t="shared" si="68"/>
        <v>-75099.698523631552</v>
      </c>
      <c r="O239" s="47">
        <f t="shared" si="68"/>
        <v>121240.02438535384</v>
      </c>
      <c r="P239" s="47">
        <f t="shared" si="68"/>
        <v>-26892.753963111551</v>
      </c>
      <c r="Q239" s="47">
        <f t="shared" si="68"/>
        <v>-303.18100119754854</v>
      </c>
      <c r="R239" s="47">
        <f t="shared" si="68"/>
        <v>-122.28988981457405</v>
      </c>
      <c r="U239" s="47"/>
    </row>
    <row r="240" spans="2:22" x14ac:dyDescent="0.2"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U240" s="47"/>
    </row>
    <row r="241" spans="2:22" x14ac:dyDescent="0.2"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U241" s="47"/>
    </row>
    <row r="242" spans="2:22" x14ac:dyDescent="0.2">
      <c r="B242" s="45" t="s">
        <v>270</v>
      </c>
      <c r="F242" s="47">
        <f t="shared" ref="F242:R242" si="69">F187+F209</f>
        <v>983266246</v>
      </c>
      <c r="G242" s="47">
        <f t="shared" si="69"/>
        <v>392114839.01287192</v>
      </c>
      <c r="H242" s="47">
        <f t="shared" si="69"/>
        <v>143363619.52553052</v>
      </c>
      <c r="I242" s="47">
        <f t="shared" si="69"/>
        <v>18492934.160409972</v>
      </c>
      <c r="J242" s="47">
        <f t="shared" si="69"/>
        <v>191619189.82963532</v>
      </c>
      <c r="K242" s="47">
        <f t="shared" si="69"/>
        <v>125093418.48165469</v>
      </c>
      <c r="L242" s="47">
        <f t="shared" si="69"/>
        <v>44431424.51700177</v>
      </c>
      <c r="M242" s="47">
        <f t="shared" si="69"/>
        <v>32455656.914880462</v>
      </c>
      <c r="N242" s="47">
        <f t="shared" si="69"/>
        <v>13485756.202122185</v>
      </c>
      <c r="O242" s="47">
        <f t="shared" si="69"/>
        <v>3461501.0689129764</v>
      </c>
      <c r="P242" s="47">
        <f t="shared" si="69"/>
        <v>18226721.965338737</v>
      </c>
      <c r="Q242" s="47">
        <f t="shared" si="69"/>
        <v>241061.64552688313</v>
      </c>
      <c r="R242" s="47">
        <f t="shared" si="69"/>
        <v>280122.67611460527</v>
      </c>
      <c r="U242" s="47"/>
    </row>
    <row r="243" spans="2:22" x14ac:dyDescent="0.2"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U243" s="47"/>
    </row>
    <row r="244" spans="2:22" x14ac:dyDescent="0.2">
      <c r="B244" s="45" t="s">
        <v>271</v>
      </c>
      <c r="F244" s="47">
        <f t="shared" ref="F244:R244" si="70">F200+F206+F237</f>
        <v>867018616</v>
      </c>
      <c r="G244" s="47">
        <f t="shared" si="70"/>
        <v>349267056.38044626</v>
      </c>
      <c r="H244" s="47">
        <f t="shared" si="70"/>
        <v>116400350.60090242</v>
      </c>
      <c r="I244" s="47">
        <f t="shared" si="70"/>
        <v>15776951.964733865</v>
      </c>
      <c r="J244" s="47">
        <f t="shared" si="70"/>
        <v>164794797.23495811</v>
      </c>
      <c r="K244" s="47">
        <f t="shared" si="70"/>
        <v>118779659.12987226</v>
      </c>
      <c r="L244" s="47">
        <f t="shared" si="70"/>
        <v>40826097.12733487</v>
      </c>
      <c r="M244" s="47">
        <f t="shared" si="70"/>
        <v>30279914.000014458</v>
      </c>
      <c r="N244" s="47">
        <f t="shared" si="70"/>
        <v>13630724.569726961</v>
      </c>
      <c r="O244" s="47">
        <f t="shared" si="70"/>
        <v>3535622.0551158688</v>
      </c>
      <c r="P244" s="47">
        <f t="shared" si="70"/>
        <v>13251126.136047913</v>
      </c>
      <c r="Q244" s="47">
        <f t="shared" si="70"/>
        <v>233705.39549800937</v>
      </c>
      <c r="R244" s="47">
        <f t="shared" si="70"/>
        <v>242611.40534902614</v>
      </c>
      <c r="U244" s="47"/>
    </row>
    <row r="245" spans="2:22" x14ac:dyDescent="0.2"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U245" s="47"/>
    </row>
    <row r="246" spans="2:22" x14ac:dyDescent="0.2">
      <c r="B246" s="45" t="s">
        <v>272</v>
      </c>
      <c r="F246" s="47">
        <f t="shared" ref="F246:R246" si="71">F242-F244</f>
        <v>116247630</v>
      </c>
      <c r="G246" s="47">
        <f t="shared" si="71"/>
        <v>42847782.632425666</v>
      </c>
      <c r="H246" s="47">
        <f t="shared" si="71"/>
        <v>26963268.924628094</v>
      </c>
      <c r="I246" s="47">
        <f t="shared" si="71"/>
        <v>2715982.195676107</v>
      </c>
      <c r="J246" s="47">
        <f t="shared" si="71"/>
        <v>26824392.59467721</v>
      </c>
      <c r="K246" s="47">
        <f t="shared" si="71"/>
        <v>6313759.3517824262</v>
      </c>
      <c r="L246" s="47">
        <f t="shared" si="71"/>
        <v>3605327.3896669</v>
      </c>
      <c r="M246" s="47">
        <f t="shared" si="71"/>
        <v>2175742.9148660041</v>
      </c>
      <c r="N246" s="47">
        <f t="shared" si="71"/>
        <v>-144968.36760477535</v>
      </c>
      <c r="O246" s="47">
        <f t="shared" si="71"/>
        <v>-74120.986202892382</v>
      </c>
      <c r="P246" s="47">
        <f t="shared" si="71"/>
        <v>4975595.829290824</v>
      </c>
      <c r="Q246" s="47">
        <f t="shared" si="71"/>
        <v>7356.2500288737647</v>
      </c>
      <c r="R246" s="47">
        <f t="shared" si="71"/>
        <v>37511.270765579131</v>
      </c>
      <c r="U246" s="47"/>
    </row>
    <row r="247" spans="2:22" x14ac:dyDescent="0.2"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U247" s="47"/>
    </row>
    <row r="248" spans="2:22" x14ac:dyDescent="0.2"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U248" s="47"/>
    </row>
    <row r="249" spans="2:22" x14ac:dyDescent="0.2">
      <c r="B249" s="45" t="s">
        <v>273</v>
      </c>
      <c r="F249" s="47">
        <f>'Rate Base'!F131</f>
        <v>1920997668</v>
      </c>
      <c r="G249" s="47">
        <f>'Rate Base'!G131</f>
        <v>835730539.6372391</v>
      </c>
      <c r="H249" s="47">
        <f>'Rate Base'!H131</f>
        <v>237923436.04296061</v>
      </c>
      <c r="I249" s="47">
        <f>'Rate Base'!I131</f>
        <v>29823877.639134146</v>
      </c>
      <c r="J249" s="47">
        <f>'Rate Base'!J131</f>
        <v>335402235.28362107</v>
      </c>
      <c r="K249" s="47">
        <f>'Rate Base'!K131</f>
        <v>242200377.50156233</v>
      </c>
      <c r="L249" s="47">
        <f>'Rate Base'!L131</f>
        <v>86240516.455594271</v>
      </c>
      <c r="M249" s="47">
        <f>'Rate Base'!M131</f>
        <v>54118578.671151467</v>
      </c>
      <c r="N249" s="47">
        <f>'Rate Base'!N131</f>
        <v>30901945.822310962</v>
      </c>
      <c r="O249" s="47">
        <f>'Rate Base'!O131</f>
        <v>7622525.1683162702</v>
      </c>
      <c r="P249" s="47">
        <f>'Rate Base'!P131</f>
        <v>60099697.175580174</v>
      </c>
      <c r="Q249" s="47">
        <f>'Rate Base'!Q131</f>
        <v>471193.5450037297</v>
      </c>
      <c r="R249" s="47">
        <f>'Rate Base'!R131</f>
        <v>462745.05752602918</v>
      </c>
      <c r="U249" s="47"/>
    </row>
    <row r="250" spans="2:22" x14ac:dyDescent="0.2">
      <c r="B250" s="45" t="s">
        <v>274</v>
      </c>
      <c r="D250" s="46">
        <v>51</v>
      </c>
      <c r="F250" s="47">
        <v>-20091143</v>
      </c>
      <c r="G250" s="4">
        <f t="shared" ref="G250:R252" si="72">INDEX(ALLOC,($D250)+1,(G$1)+1)*$F250</f>
        <v>-7973104.6806486407</v>
      </c>
      <c r="H250" s="4">
        <f t="shared" si="72"/>
        <v>-2474414.6865661452</v>
      </c>
      <c r="I250" s="4">
        <f t="shared" si="72"/>
        <v>-370517.16166010452</v>
      </c>
      <c r="J250" s="4">
        <f t="shared" si="72"/>
        <v>-3905289.5516289496</v>
      </c>
      <c r="K250" s="4">
        <f t="shared" si="72"/>
        <v>-2949330.8987015462</v>
      </c>
      <c r="L250" s="4">
        <f t="shared" si="72"/>
        <v>-1020306.4345069577</v>
      </c>
      <c r="M250" s="4">
        <f t="shared" si="72"/>
        <v>-790375.66133171646</v>
      </c>
      <c r="N250" s="4">
        <f t="shared" si="72"/>
        <v>-370555.39311939379</v>
      </c>
      <c r="O250" s="4">
        <f t="shared" si="72"/>
        <v>-92372.056708605727</v>
      </c>
      <c r="P250" s="4">
        <f t="shared" si="72"/>
        <v>-135228.84095456536</v>
      </c>
      <c r="Q250" s="4">
        <f t="shared" si="72"/>
        <v>-4926.1136461165343</v>
      </c>
      <c r="R250" s="4">
        <f t="shared" si="72"/>
        <v>-4721.5205272586281</v>
      </c>
      <c r="S250" s="32"/>
      <c r="T250" s="32"/>
      <c r="U250" s="47">
        <f>SUM(G250:R250)-F250</f>
        <v>0</v>
      </c>
      <c r="V250" s="59"/>
    </row>
    <row r="251" spans="2:22" x14ac:dyDescent="0.2">
      <c r="B251" s="45" t="s">
        <v>275</v>
      </c>
      <c r="D251" s="46">
        <v>71</v>
      </c>
      <c r="F251" s="47">
        <v>-696536</v>
      </c>
      <c r="G251" s="4">
        <f t="shared" si="72"/>
        <v>-296043.89385134168</v>
      </c>
      <c r="H251" s="4">
        <f t="shared" si="72"/>
        <v>-86054.013459508351</v>
      </c>
      <c r="I251" s="4">
        <f t="shared" si="72"/>
        <v>-11342.544185983008</v>
      </c>
      <c r="J251" s="4">
        <f t="shared" si="72"/>
        <v>-125305.37645159899</v>
      </c>
      <c r="K251" s="4">
        <f t="shared" si="72"/>
        <v>-91549.147194930949</v>
      </c>
      <c r="L251" s="4">
        <f t="shared" si="72"/>
        <v>-32377.067054885825</v>
      </c>
      <c r="M251" s="4">
        <f t="shared" si="72"/>
        <v>-21648.805814395342</v>
      </c>
      <c r="N251" s="4">
        <f t="shared" si="72"/>
        <v>-11656.937736319198</v>
      </c>
      <c r="O251" s="4">
        <f t="shared" si="72"/>
        <v>-2878.537472451877</v>
      </c>
      <c r="P251" s="4">
        <f t="shared" si="72"/>
        <v>-17344.106143347119</v>
      </c>
      <c r="Q251" s="4">
        <f t="shared" si="72"/>
        <v>-169.82847124425635</v>
      </c>
      <c r="R251" s="4">
        <f t="shared" si="72"/>
        <v>-165.7421639933653</v>
      </c>
      <c r="S251" s="32"/>
      <c r="T251" s="32"/>
      <c r="U251" s="47">
        <f>SUM(G251:R251)-F251</f>
        <v>0</v>
      </c>
      <c r="V251" s="59"/>
    </row>
    <row r="252" spans="2:22" x14ac:dyDescent="0.2">
      <c r="B252" s="45" t="s">
        <v>276</v>
      </c>
      <c r="D252" s="46">
        <v>87</v>
      </c>
      <c r="F252" s="47">
        <v>-5766234</v>
      </c>
      <c r="G252" s="4">
        <f t="shared" si="72"/>
        <v>-2604173.6432089973</v>
      </c>
      <c r="H252" s="4">
        <f t="shared" si="72"/>
        <v>-766274.87969758559</v>
      </c>
      <c r="I252" s="4">
        <f t="shared" si="72"/>
        <v>-89965.019138749223</v>
      </c>
      <c r="J252" s="4">
        <f t="shared" si="72"/>
        <v>-976249.11885015958</v>
      </c>
      <c r="K252" s="4">
        <f t="shared" si="72"/>
        <v>-722626.43318865891</v>
      </c>
      <c r="L252" s="4">
        <f t="shared" si="72"/>
        <v>-253654.70753566004</v>
      </c>
      <c r="M252" s="4">
        <f t="shared" si="72"/>
        <v>-171093.4195840664</v>
      </c>
      <c r="N252" s="4">
        <f t="shared" si="72"/>
        <v>-88152.11741244029</v>
      </c>
      <c r="O252" s="4">
        <f t="shared" si="72"/>
        <v>-22650.092821572347</v>
      </c>
      <c r="P252" s="4">
        <f t="shared" si="72"/>
        <v>-68232.933837773759</v>
      </c>
      <c r="Q252" s="4">
        <f t="shared" si="72"/>
        <v>-1486.6618750313278</v>
      </c>
      <c r="R252" s="4">
        <f t="shared" si="72"/>
        <v>-1674.9728493038385</v>
      </c>
      <c r="S252" s="32"/>
      <c r="T252" s="32"/>
      <c r="U252" s="47">
        <f>SUM(G252:R252)-F252</f>
        <v>0</v>
      </c>
      <c r="V252" s="59"/>
    </row>
    <row r="253" spans="2:22" x14ac:dyDescent="0.2">
      <c r="B253" s="45" t="s">
        <v>277</v>
      </c>
      <c r="F253" s="47">
        <f t="shared" ref="F253:R253" si="73">SUM(F249:F252)</f>
        <v>1894443755</v>
      </c>
      <c r="G253" s="47">
        <f t="shared" si="73"/>
        <v>824857217.41953003</v>
      </c>
      <c r="H253" s="47">
        <f t="shared" si="73"/>
        <v>234596692.46323738</v>
      </c>
      <c r="I253" s="47">
        <f t="shared" si="73"/>
        <v>29352052.91414931</v>
      </c>
      <c r="J253" s="47">
        <f t="shared" si="73"/>
        <v>330395391.23669034</v>
      </c>
      <c r="K253" s="47">
        <f t="shared" si="73"/>
        <v>238436871.02247721</v>
      </c>
      <c r="L253" s="47">
        <f t="shared" si="73"/>
        <v>84934178.246496782</v>
      </c>
      <c r="M253" s="47">
        <f t="shared" si="73"/>
        <v>53135460.784421295</v>
      </c>
      <c r="N253" s="47">
        <f t="shared" si="73"/>
        <v>30431581.374042809</v>
      </c>
      <c r="O253" s="47">
        <f t="shared" si="73"/>
        <v>7504624.4813136403</v>
      </c>
      <c r="P253" s="47">
        <f t="shared" si="73"/>
        <v>59878891.29464449</v>
      </c>
      <c r="Q253" s="47">
        <f t="shared" si="73"/>
        <v>464610.94101133762</v>
      </c>
      <c r="R253" s="47">
        <f t="shared" si="73"/>
        <v>456182.82198547333</v>
      </c>
      <c r="U253" s="47"/>
    </row>
    <row r="254" spans="2:22" x14ac:dyDescent="0.2">
      <c r="R254" s="59"/>
      <c r="U254" s="47"/>
    </row>
    <row r="255" spans="2:22" x14ac:dyDescent="0.2">
      <c r="B255" s="82" t="s">
        <v>278</v>
      </c>
      <c r="C255" s="82"/>
      <c r="D255" s="83"/>
      <c r="E255" s="82"/>
      <c r="F255" s="84">
        <f t="shared" ref="F255:R255" si="74">F246/F253</f>
        <v>6.1362407668841032E-2</v>
      </c>
      <c r="G255" s="84">
        <f t="shared" si="74"/>
        <v>5.1945696452132623E-2</v>
      </c>
      <c r="H255" s="84">
        <f t="shared" si="74"/>
        <v>0.11493456553678134</v>
      </c>
      <c r="I255" s="84">
        <f t="shared" si="74"/>
        <v>9.253125168518804E-2</v>
      </c>
      <c r="J255" s="84">
        <f t="shared" si="74"/>
        <v>8.1188761423916511E-2</v>
      </c>
      <c r="K255" s="84">
        <f t="shared" si="74"/>
        <v>2.6479794524678333E-2</v>
      </c>
      <c r="L255" s="84">
        <f t="shared" si="74"/>
        <v>4.2448487335728195E-2</v>
      </c>
      <c r="M255" s="84">
        <f t="shared" si="74"/>
        <v>4.0947097903099521E-2</v>
      </c>
      <c r="N255" s="84">
        <f t="shared" si="74"/>
        <v>-4.7637474314242787E-3</v>
      </c>
      <c r="O255" s="84">
        <f t="shared" si="74"/>
        <v>-9.8767082067133544E-3</v>
      </c>
      <c r="P255" s="84">
        <f t="shared" si="74"/>
        <v>8.3094321249328751E-2</v>
      </c>
      <c r="Q255" s="84">
        <f t="shared" si="74"/>
        <v>1.5833139901658612E-2</v>
      </c>
      <c r="R255" s="84">
        <f t="shared" si="74"/>
        <v>8.2228591165086962E-2</v>
      </c>
      <c r="U255" s="47"/>
    </row>
    <row r="256" spans="2:22" x14ac:dyDescent="0.2">
      <c r="R256" s="59"/>
      <c r="U256" s="47"/>
    </row>
    <row r="257" spans="18:21" x14ac:dyDescent="0.2">
      <c r="R257" s="59"/>
      <c r="U257" s="47"/>
    </row>
    <row r="258" spans="18:21" x14ac:dyDescent="0.2">
      <c r="R258" s="59"/>
      <c r="U258" s="47"/>
    </row>
    <row r="259" spans="18:21" x14ac:dyDescent="0.2">
      <c r="R259" s="59"/>
      <c r="U259" s="47"/>
    </row>
    <row r="260" spans="18:21" x14ac:dyDescent="0.2">
      <c r="R260" s="59"/>
      <c r="U260" s="47"/>
    </row>
    <row r="261" spans="18:21" x14ac:dyDescent="0.2">
      <c r="R261" s="59"/>
      <c r="U261" s="47"/>
    </row>
    <row r="262" spans="18:21" x14ac:dyDescent="0.2">
      <c r="R262" s="59"/>
      <c r="U262" s="47"/>
    </row>
    <row r="263" spans="18:21" x14ac:dyDescent="0.2">
      <c r="R263" s="59"/>
      <c r="U263" s="47"/>
    </row>
    <row r="264" spans="18:21" x14ac:dyDescent="0.2">
      <c r="R264" s="59"/>
      <c r="U264" s="47"/>
    </row>
    <row r="265" spans="18:21" x14ac:dyDescent="0.2">
      <c r="R265" s="59"/>
      <c r="U265" s="47"/>
    </row>
    <row r="266" spans="18:21" x14ac:dyDescent="0.2">
      <c r="R266" s="59"/>
      <c r="U266" s="47"/>
    </row>
    <row r="267" spans="18:21" x14ac:dyDescent="0.2">
      <c r="R267" s="59"/>
      <c r="U267" s="47"/>
    </row>
    <row r="268" spans="18:21" x14ac:dyDescent="0.2">
      <c r="R268" s="59"/>
      <c r="U268" s="47"/>
    </row>
    <row r="269" spans="18:21" x14ac:dyDescent="0.2">
      <c r="R269" s="59"/>
      <c r="U269" s="47"/>
    </row>
    <row r="270" spans="18:21" x14ac:dyDescent="0.2">
      <c r="R270" s="59"/>
      <c r="U270" s="47"/>
    </row>
    <row r="271" spans="18:21" x14ac:dyDescent="0.2">
      <c r="R271" s="59"/>
      <c r="U271" s="47"/>
    </row>
    <row r="272" spans="18:21" x14ac:dyDescent="0.2">
      <c r="R272" s="59"/>
      <c r="U272" s="47"/>
    </row>
    <row r="273" spans="18:21" x14ac:dyDescent="0.2">
      <c r="R273" s="59"/>
      <c r="U273" s="47"/>
    </row>
    <row r="274" spans="18:21" x14ac:dyDescent="0.2">
      <c r="R274" s="59"/>
      <c r="U274" s="47"/>
    </row>
    <row r="275" spans="18:21" x14ac:dyDescent="0.2">
      <c r="R275" s="59"/>
      <c r="U275" s="47"/>
    </row>
    <row r="276" spans="18:21" x14ac:dyDescent="0.2">
      <c r="R276" s="59"/>
      <c r="U276" s="47"/>
    </row>
    <row r="277" spans="18:21" x14ac:dyDescent="0.2">
      <c r="R277" s="59"/>
      <c r="U277" s="47"/>
    </row>
    <row r="278" spans="18:21" x14ac:dyDescent="0.2">
      <c r="R278" s="59"/>
      <c r="U278" s="47"/>
    </row>
    <row r="279" spans="18:21" x14ac:dyDescent="0.2">
      <c r="R279" s="59"/>
      <c r="U279" s="47"/>
    </row>
    <row r="280" spans="18:21" x14ac:dyDescent="0.2">
      <c r="R280" s="59"/>
      <c r="U280" s="47"/>
    </row>
    <row r="281" spans="18:21" x14ac:dyDescent="0.2">
      <c r="R281" s="59"/>
      <c r="U281" s="47"/>
    </row>
    <row r="282" spans="18:21" x14ac:dyDescent="0.2">
      <c r="R282" s="59"/>
      <c r="U282" s="47"/>
    </row>
    <row r="283" spans="18:21" x14ac:dyDescent="0.2">
      <c r="R283" s="59"/>
      <c r="U283" s="47"/>
    </row>
    <row r="284" spans="18:21" x14ac:dyDescent="0.2">
      <c r="R284" s="59"/>
      <c r="U284" s="47"/>
    </row>
    <row r="285" spans="18:21" x14ac:dyDescent="0.2">
      <c r="R285" s="59"/>
      <c r="U285" s="47"/>
    </row>
    <row r="286" spans="18:21" x14ac:dyDescent="0.2">
      <c r="R286" s="59"/>
      <c r="U286" s="47"/>
    </row>
    <row r="287" spans="18:21" x14ac:dyDescent="0.2">
      <c r="R287" s="59"/>
      <c r="U287" s="47"/>
    </row>
    <row r="288" spans="18:21" x14ac:dyDescent="0.2">
      <c r="R288" s="59"/>
      <c r="U288" s="47"/>
    </row>
    <row r="289" spans="18:21" x14ac:dyDescent="0.2">
      <c r="R289" s="59"/>
      <c r="U289" s="47"/>
    </row>
    <row r="290" spans="18:21" x14ac:dyDescent="0.2">
      <c r="R290" s="59"/>
      <c r="U290" s="47"/>
    </row>
    <row r="291" spans="18:21" x14ac:dyDescent="0.2">
      <c r="R291" s="59"/>
      <c r="U291" s="47"/>
    </row>
    <row r="292" spans="18:21" x14ac:dyDescent="0.2">
      <c r="R292" s="59"/>
      <c r="U292" s="47"/>
    </row>
    <row r="293" spans="18:21" x14ac:dyDescent="0.2">
      <c r="R293" s="59"/>
      <c r="U293" s="47"/>
    </row>
    <row r="294" spans="18:21" x14ac:dyDescent="0.2">
      <c r="R294" s="59"/>
      <c r="U294" s="47"/>
    </row>
    <row r="295" spans="18:21" x14ac:dyDescent="0.2">
      <c r="R295" s="59"/>
      <c r="U295" s="47"/>
    </row>
    <row r="296" spans="18:21" x14ac:dyDescent="0.2">
      <c r="R296" s="59"/>
      <c r="U296" s="47"/>
    </row>
    <row r="297" spans="18:21" x14ac:dyDescent="0.2">
      <c r="R297" s="59"/>
      <c r="U297" s="47"/>
    </row>
    <row r="298" spans="18:21" x14ac:dyDescent="0.2">
      <c r="R298" s="59"/>
      <c r="U298" s="47"/>
    </row>
    <row r="299" spans="18:21" x14ac:dyDescent="0.2">
      <c r="R299" s="59"/>
      <c r="U299" s="47"/>
    </row>
    <row r="300" spans="18:21" x14ac:dyDescent="0.2">
      <c r="R300" s="59"/>
      <c r="U300" s="47"/>
    </row>
    <row r="301" spans="18:21" x14ac:dyDescent="0.2">
      <c r="R301" s="59"/>
      <c r="U301" s="47"/>
    </row>
    <row r="302" spans="18:21" x14ac:dyDescent="0.2">
      <c r="R302" s="59"/>
      <c r="U302" s="47"/>
    </row>
    <row r="303" spans="18:21" x14ac:dyDescent="0.2">
      <c r="R303" s="59"/>
      <c r="U303" s="47"/>
    </row>
    <row r="304" spans="18:21" x14ac:dyDescent="0.2">
      <c r="R304" s="59"/>
      <c r="U304" s="47"/>
    </row>
    <row r="305" spans="18:21" x14ac:dyDescent="0.2">
      <c r="R305" s="59"/>
      <c r="U305" s="47"/>
    </row>
  </sheetData>
  <printOptions horizontalCentered="1"/>
  <pageMargins left="0.5" right="0.5" top="0.5" bottom="0.5" header="0" footer="0"/>
  <pageSetup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1"/>
  <sheetViews>
    <sheetView topLeftCell="A97" zoomScale="87" zoomScaleNormal="87" workbookViewId="0">
      <selection activeCell="B2" sqref="B2"/>
    </sheetView>
  </sheetViews>
  <sheetFormatPr defaultRowHeight="15" x14ac:dyDescent="0.2"/>
  <cols>
    <col min="1" max="1" width="3.6640625" style="1" customWidth="1"/>
    <col min="2" max="2" width="9.6640625" style="1" customWidth="1"/>
    <col min="3" max="3" width="44.6640625" style="1" customWidth="1"/>
    <col min="4" max="4" width="7.6640625" style="1" customWidth="1"/>
    <col min="5" max="5" width="2.6640625" style="1" customWidth="1"/>
    <col min="6" max="8" width="10.6640625" style="1" customWidth="1"/>
    <col min="9" max="9" width="9.6640625" style="1" customWidth="1"/>
    <col min="10" max="10" width="10.6640625" style="1" customWidth="1"/>
    <col min="11" max="12" width="9.6640625" style="1" customWidth="1"/>
    <col min="13" max="15" width="10.6640625" style="1" customWidth="1"/>
    <col min="16" max="16" width="11.6640625" style="1" customWidth="1"/>
    <col min="17" max="17" width="12.6640625" style="1" customWidth="1"/>
    <col min="18" max="18" width="7.6640625" style="1" customWidth="1"/>
    <col min="19" max="256" width="9.6640625" style="1" customWidth="1"/>
  </cols>
  <sheetData>
    <row r="1" spans="1:256" x14ac:dyDescent="0.2">
      <c r="A1" s="45"/>
      <c r="B1" s="45"/>
      <c r="C1" s="45"/>
      <c r="D1" s="46"/>
      <c r="E1" s="45"/>
      <c r="F1" s="47"/>
      <c r="G1" s="45">
        <v>6</v>
      </c>
      <c r="H1" s="45">
        <v>7</v>
      </c>
      <c r="I1" s="45">
        <v>8</v>
      </c>
      <c r="J1" s="45">
        <v>9</v>
      </c>
      <c r="K1" s="45">
        <v>10</v>
      </c>
      <c r="L1" s="45">
        <v>11</v>
      </c>
      <c r="M1" s="45">
        <v>12</v>
      </c>
      <c r="N1" s="45">
        <v>13</v>
      </c>
      <c r="O1" s="45">
        <v>14</v>
      </c>
      <c r="P1" s="45">
        <v>15</v>
      </c>
      <c r="Q1" s="45">
        <v>16</v>
      </c>
      <c r="R1" s="45">
        <v>17</v>
      </c>
      <c r="S1" s="45">
        <v>18</v>
      </c>
      <c r="T1" s="45">
        <v>19</v>
      </c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</row>
    <row r="2" spans="1:256" x14ac:dyDescent="0.2">
      <c r="A2" s="45"/>
      <c r="B2" s="45"/>
      <c r="C2" s="48"/>
      <c r="D2" s="48"/>
      <c r="E2" s="48"/>
      <c r="F2" s="49"/>
      <c r="G2" s="48"/>
      <c r="H2" s="48"/>
      <c r="I2" s="48"/>
      <c r="J2" s="48"/>
      <c r="K2" s="48"/>
      <c r="L2" s="48"/>
      <c r="M2" s="48"/>
      <c r="N2" s="48"/>
      <c r="O2" s="48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</row>
    <row r="3" spans="1:256" x14ac:dyDescent="0.2">
      <c r="A3" s="45"/>
      <c r="B3" s="45"/>
      <c r="C3" s="48"/>
      <c r="D3" s="48"/>
      <c r="E3" s="48"/>
      <c r="F3" s="49"/>
      <c r="G3" s="48"/>
      <c r="H3" s="48"/>
      <c r="I3" s="48"/>
      <c r="J3" s="48"/>
      <c r="K3" s="48"/>
      <c r="L3" s="48"/>
      <c r="M3" s="48"/>
      <c r="N3" s="48"/>
      <c r="O3" s="48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</row>
    <row r="4" spans="1:256" x14ac:dyDescent="0.2">
      <c r="A4" s="45"/>
      <c r="B4" s="48"/>
      <c r="C4" s="50" t="s">
        <v>16</v>
      </c>
      <c r="D4" s="48"/>
      <c r="E4" s="48"/>
      <c r="F4" s="49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</row>
    <row r="5" spans="1:256" x14ac:dyDescent="0.2">
      <c r="A5" s="45"/>
      <c r="B5" s="48"/>
      <c r="C5" s="50" t="s">
        <v>17</v>
      </c>
      <c r="D5" s="48"/>
      <c r="E5" s="48"/>
      <c r="F5" s="49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</row>
    <row r="6" spans="1:256" x14ac:dyDescent="0.2">
      <c r="A6" s="45"/>
      <c r="B6" s="48"/>
      <c r="C6" s="50" t="s">
        <v>295</v>
      </c>
      <c r="D6" s="48"/>
      <c r="E6" s="48"/>
      <c r="F6" s="49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</row>
    <row r="7" spans="1:256" x14ac:dyDescent="0.2">
      <c r="A7" s="45"/>
      <c r="B7" s="48"/>
      <c r="C7" s="50"/>
      <c r="D7" s="48"/>
      <c r="E7" s="48"/>
      <c r="F7" s="85"/>
      <c r="G7" s="48"/>
      <c r="H7" s="48"/>
      <c r="I7" s="48"/>
      <c r="J7" s="48"/>
      <c r="K7" s="48"/>
      <c r="L7" s="48"/>
      <c r="M7" s="48"/>
      <c r="N7" s="48"/>
      <c r="O7" s="48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spans="1:256" x14ac:dyDescent="0.2">
      <c r="A8" s="86"/>
      <c r="B8" s="70"/>
      <c r="C8" s="86"/>
      <c r="D8" s="86"/>
      <c r="E8" s="86"/>
      <c r="F8" s="10" t="s">
        <v>81</v>
      </c>
      <c r="G8" s="86" t="s">
        <v>83</v>
      </c>
      <c r="H8" s="86" t="s">
        <v>85</v>
      </c>
      <c r="I8" s="86" t="s">
        <v>87</v>
      </c>
      <c r="J8" s="86" t="s">
        <v>87</v>
      </c>
      <c r="K8" s="86" t="s">
        <v>90</v>
      </c>
      <c r="L8" s="86" t="s">
        <v>90</v>
      </c>
      <c r="M8" s="70" t="s">
        <v>91</v>
      </c>
      <c r="N8" s="70" t="s">
        <v>93</v>
      </c>
      <c r="O8" s="70" t="s">
        <v>93</v>
      </c>
      <c r="P8" s="86" t="s">
        <v>96</v>
      </c>
      <c r="Q8" s="86" t="s">
        <v>98</v>
      </c>
      <c r="R8" s="86" t="s">
        <v>100</v>
      </c>
      <c r="S8" s="87"/>
      <c r="T8" s="87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</row>
    <row r="9" spans="1:256" x14ac:dyDescent="0.2">
      <c r="A9" s="87"/>
      <c r="B9" s="67" t="s">
        <v>0</v>
      </c>
      <c r="C9" s="88" t="s">
        <v>19</v>
      </c>
      <c r="D9" s="88" t="s">
        <v>79</v>
      </c>
      <c r="E9" s="88"/>
      <c r="F9" s="14" t="s">
        <v>82</v>
      </c>
      <c r="G9" s="87" t="s">
        <v>84</v>
      </c>
      <c r="H9" s="87" t="s">
        <v>86</v>
      </c>
      <c r="I9" s="87" t="s">
        <v>88</v>
      </c>
      <c r="J9" s="87" t="s">
        <v>89</v>
      </c>
      <c r="K9" s="87" t="s">
        <v>88</v>
      </c>
      <c r="L9" s="87" t="s">
        <v>89</v>
      </c>
      <c r="M9" s="87" t="s">
        <v>92</v>
      </c>
      <c r="N9" s="87" t="s">
        <v>94</v>
      </c>
      <c r="O9" s="87" t="s">
        <v>95</v>
      </c>
      <c r="P9" s="87" t="s">
        <v>97</v>
      </c>
      <c r="Q9" s="87" t="s">
        <v>99</v>
      </c>
      <c r="R9" s="87" t="s">
        <v>101</v>
      </c>
      <c r="S9" s="87"/>
      <c r="T9" s="87"/>
      <c r="U9" s="45"/>
      <c r="V9" s="45" t="s">
        <v>102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</row>
    <row r="10" spans="1:256" x14ac:dyDescent="0.2">
      <c r="A10" s="89"/>
      <c r="B10" s="89"/>
      <c r="C10" s="89"/>
      <c r="D10" s="90"/>
      <c r="E10" s="89"/>
      <c r="F10" s="91"/>
      <c r="G10" s="80"/>
      <c r="H10" s="80"/>
      <c r="I10" s="80"/>
      <c r="J10" s="80"/>
      <c r="K10" s="80"/>
      <c r="L10" s="80"/>
      <c r="M10" s="80"/>
      <c r="N10" s="80"/>
      <c r="O10" s="80"/>
      <c r="P10" s="89"/>
      <c r="Q10" s="89"/>
      <c r="R10" s="89"/>
      <c r="S10" s="89"/>
      <c r="T10" s="89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</row>
    <row r="11" spans="1:256" x14ac:dyDescent="0.2">
      <c r="A11" s="45">
        <v>5</v>
      </c>
      <c r="B11" s="50" t="s">
        <v>282</v>
      </c>
      <c r="C11" s="48"/>
      <c r="D11" s="48"/>
      <c r="E11" s="48"/>
      <c r="F11" s="49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</row>
    <row r="12" spans="1:256" x14ac:dyDescent="0.2">
      <c r="A12" s="45">
        <v>6</v>
      </c>
      <c r="B12" s="45"/>
      <c r="C12" s="45"/>
      <c r="D12" s="46"/>
      <c r="E12" s="45"/>
      <c r="F12" s="47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</row>
    <row r="13" spans="1:256" x14ac:dyDescent="0.2">
      <c r="A13" s="45">
        <v>7</v>
      </c>
      <c r="B13" s="93" t="s">
        <v>283</v>
      </c>
      <c r="C13" s="45"/>
      <c r="D13" s="46"/>
      <c r="E13" s="45"/>
      <c r="F13" s="47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</row>
    <row r="14" spans="1:256" x14ac:dyDescent="0.2">
      <c r="A14" s="45">
        <v>8</v>
      </c>
      <c r="B14" s="93"/>
      <c r="C14" s="45"/>
      <c r="D14" s="46"/>
      <c r="E14" s="45"/>
      <c r="F14" s="47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</row>
    <row r="15" spans="1:256" x14ac:dyDescent="0.2">
      <c r="A15" s="45">
        <v>9</v>
      </c>
      <c r="B15" s="61" t="s">
        <v>284</v>
      </c>
      <c r="C15" s="45"/>
      <c r="D15" s="46"/>
      <c r="E15" s="45"/>
      <c r="F15" s="47"/>
      <c r="G15" s="45"/>
      <c r="H15" s="94"/>
      <c r="I15" s="94"/>
      <c r="J15" s="94"/>
      <c r="K15" s="94"/>
      <c r="L15" s="94"/>
      <c r="M15" s="94"/>
      <c r="N15" s="94"/>
      <c r="O15" s="94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</row>
    <row r="16" spans="1:256" x14ac:dyDescent="0.2">
      <c r="A16" s="45"/>
      <c r="B16" s="45">
        <v>500</v>
      </c>
      <c r="C16" s="45" t="s">
        <v>109</v>
      </c>
      <c r="D16" s="46">
        <v>60</v>
      </c>
      <c r="E16" s="45"/>
      <c r="F16" s="47">
        <v>1479457</v>
      </c>
      <c r="G16" s="4">
        <f t="shared" ref="G16:R18" si="0">INDEX(ALLOC,($D16)+1,(G$1)+1)*$F16</f>
        <v>581234.34149438073</v>
      </c>
      <c r="H16" s="4">
        <f t="shared" si="0"/>
        <v>181723.54294066923</v>
      </c>
      <c r="I16" s="4">
        <f t="shared" si="0"/>
        <v>27527.098559854647</v>
      </c>
      <c r="J16" s="4">
        <f t="shared" si="0"/>
        <v>288830.59772512107</v>
      </c>
      <c r="K16" s="4">
        <f t="shared" si="0"/>
        <v>219981.10019969707</v>
      </c>
      <c r="L16" s="4">
        <f t="shared" si="0"/>
        <v>75862.7112233152</v>
      </c>
      <c r="M16" s="4">
        <f t="shared" si="0"/>
        <v>59035.110947551904</v>
      </c>
      <c r="N16" s="4">
        <f t="shared" si="0"/>
        <v>27273.679243567534</v>
      </c>
      <c r="O16" s="4">
        <f t="shared" si="0"/>
        <v>6866.0169464681139</v>
      </c>
      <c r="P16" s="4">
        <f t="shared" si="0"/>
        <v>10391.029933771182</v>
      </c>
      <c r="Q16" s="4">
        <f t="shared" si="0"/>
        <v>377.99061841695465</v>
      </c>
      <c r="R16" s="4">
        <f t="shared" si="0"/>
        <v>353.78016718612105</v>
      </c>
      <c r="S16" s="32"/>
      <c r="T16" s="32"/>
      <c r="U16" s="45"/>
      <c r="V16" s="94">
        <f t="shared" ref="V16:V79" si="1">SUM(G16:R16)-F16</f>
        <v>0</v>
      </c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</row>
    <row r="17" spans="1:256" x14ac:dyDescent="0.2">
      <c r="A17" s="45">
        <v>10</v>
      </c>
      <c r="B17" s="45">
        <v>501</v>
      </c>
      <c r="C17" s="45" t="s">
        <v>110</v>
      </c>
      <c r="D17" s="46">
        <v>1</v>
      </c>
      <c r="E17" s="45"/>
      <c r="F17" s="47">
        <v>2373175</v>
      </c>
      <c r="G17" s="4">
        <f t="shared" si="0"/>
        <v>867571.41979876021</v>
      </c>
      <c r="H17" s="4">
        <f t="shared" si="0"/>
        <v>286153.29439815192</v>
      </c>
      <c r="I17" s="4">
        <f t="shared" si="0"/>
        <v>46833.808596354625</v>
      </c>
      <c r="J17" s="4">
        <f t="shared" si="0"/>
        <v>477134.84492605866</v>
      </c>
      <c r="K17" s="4">
        <f t="shared" si="0"/>
        <v>383702.0348391186</v>
      </c>
      <c r="L17" s="4">
        <f t="shared" si="0"/>
        <v>129729.22443671071</v>
      </c>
      <c r="M17" s="4">
        <f t="shared" si="0"/>
        <v>103880.02479290255</v>
      </c>
      <c r="N17" s="4">
        <f t="shared" si="0"/>
        <v>43606.061642411492</v>
      </c>
      <c r="O17" s="4">
        <f t="shared" si="0"/>
        <v>11718.235778495706</v>
      </c>
      <c r="P17" s="4">
        <f t="shared" si="0"/>
        <v>21437.208156420416</v>
      </c>
      <c r="Q17" s="4">
        <f t="shared" si="0"/>
        <v>774.18284873174764</v>
      </c>
      <c r="R17" s="4">
        <f t="shared" si="0"/>
        <v>634.65978588338874</v>
      </c>
      <c r="S17" s="32"/>
      <c r="T17" s="32"/>
      <c r="U17" s="45"/>
      <c r="V17" s="94">
        <f t="shared" si="1"/>
        <v>0</v>
      </c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</row>
    <row r="18" spans="1:256" x14ac:dyDescent="0.2">
      <c r="A18" s="45">
        <v>1</v>
      </c>
      <c r="B18" s="45">
        <v>502</v>
      </c>
      <c r="C18" s="45" t="s">
        <v>296</v>
      </c>
      <c r="D18" s="46">
        <v>51</v>
      </c>
      <c r="E18" s="45"/>
      <c r="F18" s="47">
        <v>11440138</v>
      </c>
      <c r="G18" s="4">
        <f t="shared" si="0"/>
        <v>4539981.5149922715</v>
      </c>
      <c r="H18" s="4">
        <f t="shared" si="0"/>
        <v>1408961.4256164243</v>
      </c>
      <c r="I18" s="4">
        <f t="shared" si="0"/>
        <v>210976.91956898145</v>
      </c>
      <c r="J18" s="4">
        <f t="shared" si="0"/>
        <v>2223718.7501275218</v>
      </c>
      <c r="K18" s="4">
        <f t="shared" si="0"/>
        <v>1679384.4177411764</v>
      </c>
      <c r="L18" s="4">
        <f t="shared" si="0"/>
        <v>580974.73165402072</v>
      </c>
      <c r="M18" s="4">
        <f t="shared" si="0"/>
        <v>450049.38929935946</v>
      </c>
      <c r="N18" s="4">
        <f t="shared" si="0"/>
        <v>210998.68902083446</v>
      </c>
      <c r="O18" s="4">
        <f t="shared" si="0"/>
        <v>52597.757931954162</v>
      </c>
      <c r="P18" s="4">
        <f t="shared" si="0"/>
        <v>77000.925338109402</v>
      </c>
      <c r="Q18" s="4">
        <f t="shared" si="0"/>
        <v>2804.9882435885461</v>
      </c>
      <c r="R18" s="4">
        <f t="shared" si="0"/>
        <v>2688.4904657575462</v>
      </c>
      <c r="S18" s="32"/>
      <c r="T18" s="32"/>
      <c r="U18" s="45"/>
      <c r="V18" s="94">
        <f t="shared" si="1"/>
        <v>0</v>
      </c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</row>
    <row r="19" spans="1:256" x14ac:dyDescent="0.2">
      <c r="A19" s="45"/>
      <c r="B19" s="45">
        <v>504</v>
      </c>
      <c r="C19" s="45" t="s">
        <v>113</v>
      </c>
      <c r="D19" s="46"/>
      <c r="E19" s="45"/>
      <c r="F19" s="47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32"/>
      <c r="T19" s="32"/>
      <c r="U19" s="45"/>
      <c r="V19" s="94">
        <f t="shared" si="1"/>
        <v>0</v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</row>
    <row r="20" spans="1:256" x14ac:dyDescent="0.2">
      <c r="A20" s="45">
        <v>2</v>
      </c>
      <c r="B20" s="45">
        <v>505</v>
      </c>
      <c r="C20" s="45" t="s">
        <v>127</v>
      </c>
      <c r="D20" s="46">
        <v>51</v>
      </c>
      <c r="E20" s="45"/>
      <c r="F20" s="47">
        <v>490915</v>
      </c>
      <c r="G20" s="4">
        <f t="shared" ref="G20:R21" si="2">INDEX(ALLOC,($D20)+1,(G$1)+1)*$F20</f>
        <v>194818.01927847645</v>
      </c>
      <c r="H20" s="4">
        <f t="shared" si="2"/>
        <v>60460.835197659937</v>
      </c>
      <c r="I20" s="4">
        <f t="shared" si="2"/>
        <v>9053.3640826890842</v>
      </c>
      <c r="J20" s="4">
        <f t="shared" si="2"/>
        <v>95423.402254313056</v>
      </c>
      <c r="K20" s="4">
        <f t="shared" si="2"/>
        <v>72065.127311874181</v>
      </c>
      <c r="L20" s="4">
        <f t="shared" si="2"/>
        <v>24930.574298136402</v>
      </c>
      <c r="M20" s="4">
        <f t="shared" si="2"/>
        <v>19312.354094670452</v>
      </c>
      <c r="N20" s="4">
        <f t="shared" si="2"/>
        <v>9054.2982454112844</v>
      </c>
      <c r="O20" s="4">
        <f t="shared" si="2"/>
        <v>2257.0556697100401</v>
      </c>
      <c r="P20" s="4">
        <f t="shared" si="2"/>
        <v>3304.2354263871621</v>
      </c>
      <c r="Q20" s="4">
        <f t="shared" si="2"/>
        <v>120.36662526284833</v>
      </c>
      <c r="R20" s="4">
        <f t="shared" si="2"/>
        <v>115.36751540911183</v>
      </c>
      <c r="S20" s="32"/>
      <c r="T20" s="32"/>
      <c r="U20" s="45"/>
      <c r="V20" s="94">
        <f t="shared" si="1"/>
        <v>0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</row>
    <row r="21" spans="1:256" x14ac:dyDescent="0.2">
      <c r="A21" s="45"/>
      <c r="B21" s="45">
        <v>506</v>
      </c>
      <c r="C21" s="45" t="s">
        <v>116</v>
      </c>
      <c r="D21" s="46">
        <v>51</v>
      </c>
      <c r="E21" s="45"/>
      <c r="F21" s="47">
        <v>4358335</v>
      </c>
      <c r="G21" s="4">
        <f t="shared" si="2"/>
        <v>1729591.0535470676</v>
      </c>
      <c r="H21" s="4">
        <f t="shared" si="2"/>
        <v>536770.26403999317</v>
      </c>
      <c r="I21" s="4">
        <f t="shared" si="2"/>
        <v>80375.611968114099</v>
      </c>
      <c r="J21" s="4">
        <f t="shared" si="2"/>
        <v>847167.3382643665</v>
      </c>
      <c r="K21" s="4">
        <f t="shared" si="2"/>
        <v>639792.97157918813</v>
      </c>
      <c r="L21" s="4">
        <f t="shared" si="2"/>
        <v>221333.21355767967</v>
      </c>
      <c r="M21" s="4">
        <f t="shared" si="2"/>
        <v>171454.75038081041</v>
      </c>
      <c r="N21" s="4">
        <f t="shared" si="2"/>
        <v>80383.905448834499</v>
      </c>
      <c r="O21" s="4">
        <f t="shared" si="2"/>
        <v>20038.10175334978</v>
      </c>
      <c r="P21" s="4">
        <f t="shared" si="2"/>
        <v>29334.94577892933</v>
      </c>
      <c r="Q21" s="4">
        <f t="shared" si="2"/>
        <v>1068.6128468573095</v>
      </c>
      <c r="R21" s="4">
        <f t="shared" si="2"/>
        <v>1024.2308348096337</v>
      </c>
      <c r="S21" s="32"/>
      <c r="T21" s="32"/>
      <c r="U21" s="45"/>
      <c r="V21" s="94">
        <f t="shared" si="1"/>
        <v>0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</row>
    <row r="22" spans="1:256" x14ac:dyDescent="0.2">
      <c r="A22" s="45">
        <v>3</v>
      </c>
      <c r="B22" s="45">
        <v>507</v>
      </c>
      <c r="C22" s="45" t="s">
        <v>117</v>
      </c>
      <c r="D22" s="46"/>
      <c r="E22" s="45"/>
      <c r="F22" s="4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32"/>
      <c r="T22" s="32"/>
      <c r="U22" s="45"/>
      <c r="V22" s="94">
        <f t="shared" si="1"/>
        <v>0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</row>
    <row r="23" spans="1:256" x14ac:dyDescent="0.2">
      <c r="A23" s="45">
        <v>4</v>
      </c>
      <c r="B23" s="45"/>
      <c r="C23" s="54"/>
      <c r="D23" s="80"/>
      <c r="E23" s="54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45"/>
      <c r="T23" s="45"/>
      <c r="U23" s="45"/>
      <c r="V23" s="94">
        <f t="shared" si="1"/>
        <v>0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</row>
    <row r="24" spans="1:256" x14ac:dyDescent="0.2">
      <c r="A24" s="45"/>
      <c r="B24" s="45"/>
      <c r="C24" s="45" t="s">
        <v>297</v>
      </c>
      <c r="D24" s="46"/>
      <c r="E24" s="45"/>
      <c r="F24" s="47">
        <f t="shared" ref="F24:R24" si="3">SUM(F16:F22)</f>
        <v>20142020</v>
      </c>
      <c r="G24" s="47">
        <f t="shared" si="3"/>
        <v>7913196.3491109563</v>
      </c>
      <c r="H24" s="47">
        <f t="shared" si="3"/>
        <v>2474069.3621928985</v>
      </c>
      <c r="I24" s="47">
        <f t="shared" si="3"/>
        <v>374766.80277599394</v>
      </c>
      <c r="J24" s="47">
        <f t="shared" si="3"/>
        <v>3932274.9332973813</v>
      </c>
      <c r="K24" s="47">
        <f t="shared" si="3"/>
        <v>2994925.6516710543</v>
      </c>
      <c r="L24" s="47">
        <f t="shared" si="3"/>
        <v>1032830.4551698627</v>
      </c>
      <c r="M24" s="47">
        <f t="shared" si="3"/>
        <v>803731.62951529492</v>
      </c>
      <c r="N24" s="47">
        <f t="shared" si="3"/>
        <v>371316.63360105932</v>
      </c>
      <c r="O24" s="47">
        <f t="shared" si="3"/>
        <v>93477.168079977797</v>
      </c>
      <c r="P24" s="47">
        <f t="shared" si="3"/>
        <v>141468.3446336175</v>
      </c>
      <c r="Q24" s="47">
        <f t="shared" si="3"/>
        <v>5146.1411828574064</v>
      </c>
      <c r="R24" s="47">
        <f t="shared" si="3"/>
        <v>4816.5287690458017</v>
      </c>
      <c r="S24" s="59"/>
      <c r="T24" s="59"/>
      <c r="U24" s="45"/>
      <c r="V24" s="94">
        <f t="shared" si="1"/>
        <v>0</v>
      </c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</row>
    <row r="25" spans="1:256" x14ac:dyDescent="0.2">
      <c r="A25" s="45">
        <v>5</v>
      </c>
      <c r="B25" s="45"/>
      <c r="C25" s="45"/>
      <c r="D25" s="46"/>
      <c r="E25" s="45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5"/>
      <c r="T25" s="45"/>
      <c r="U25" s="45"/>
      <c r="V25" s="94">
        <f t="shared" si="1"/>
        <v>0</v>
      </c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</row>
    <row r="26" spans="1:256" x14ac:dyDescent="0.2">
      <c r="A26" s="45">
        <v>6</v>
      </c>
      <c r="B26" s="61" t="s">
        <v>285</v>
      </c>
      <c r="C26" s="45"/>
      <c r="D26" s="46"/>
      <c r="E26" s="45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5"/>
      <c r="T26" s="45"/>
      <c r="U26" s="45"/>
      <c r="V26" s="94">
        <f t="shared" si="1"/>
        <v>0</v>
      </c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</row>
    <row r="27" spans="1:256" x14ac:dyDescent="0.2">
      <c r="A27" s="45">
        <v>7</v>
      </c>
      <c r="B27" s="45">
        <v>510</v>
      </c>
      <c r="C27" s="45" t="s">
        <v>119</v>
      </c>
      <c r="D27" s="46">
        <v>61</v>
      </c>
      <c r="E27" s="45"/>
      <c r="F27" s="47">
        <v>1735387</v>
      </c>
      <c r="G27" s="4">
        <f t="shared" ref="G27:R31" si="4">INDEX(ALLOC,($D27)+1,(G$1)+1)*$F27</f>
        <v>636210.42565640179</v>
      </c>
      <c r="H27" s="4">
        <f t="shared" si="4"/>
        <v>209398.32212459415</v>
      </c>
      <c r="I27" s="4">
        <f t="shared" si="4"/>
        <v>34172.953868336881</v>
      </c>
      <c r="J27" s="4">
        <f t="shared" si="4"/>
        <v>348521.69683926966</v>
      </c>
      <c r="K27" s="4">
        <f t="shared" si="4"/>
        <v>279726.82503459993</v>
      </c>
      <c r="L27" s="4">
        <f t="shared" si="4"/>
        <v>94641.538524520656</v>
      </c>
      <c r="M27" s="4">
        <f t="shared" si="4"/>
        <v>75707.539321082964</v>
      </c>
      <c r="N27" s="4">
        <f t="shared" si="4"/>
        <v>31890.959136241454</v>
      </c>
      <c r="O27" s="4">
        <f t="shared" si="4"/>
        <v>8549.4197148722506</v>
      </c>
      <c r="P27" s="4">
        <f t="shared" si="4"/>
        <v>15543.624554980273</v>
      </c>
      <c r="Q27" s="4">
        <f t="shared" si="4"/>
        <v>561.46360503605399</v>
      </c>
      <c r="R27" s="4">
        <f t="shared" si="4"/>
        <v>462.2316200640953</v>
      </c>
      <c r="S27" s="32"/>
      <c r="T27" s="32"/>
      <c r="U27" s="45"/>
      <c r="V27" s="94">
        <f t="shared" si="1"/>
        <v>0</v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</row>
    <row r="28" spans="1:256" x14ac:dyDescent="0.2">
      <c r="A28" s="45">
        <v>8</v>
      </c>
      <c r="B28" s="45">
        <v>511</v>
      </c>
      <c r="C28" s="45" t="s">
        <v>120</v>
      </c>
      <c r="D28" s="46">
        <v>51</v>
      </c>
      <c r="E28" s="45"/>
      <c r="F28" s="47">
        <v>310285</v>
      </c>
      <c r="G28" s="4">
        <f t="shared" si="4"/>
        <v>123135.59192899396</v>
      </c>
      <c r="H28" s="4">
        <f t="shared" si="4"/>
        <v>38214.538666176253</v>
      </c>
      <c r="I28" s="4">
        <f t="shared" si="4"/>
        <v>5722.21886558199</v>
      </c>
      <c r="J28" s="4">
        <f t="shared" si="4"/>
        <v>60312.784022650609</v>
      </c>
      <c r="K28" s="4">
        <f t="shared" si="4"/>
        <v>45549.082892078826</v>
      </c>
      <c r="L28" s="4">
        <f t="shared" si="4"/>
        <v>15757.479902014104</v>
      </c>
      <c r="M28" s="4">
        <f t="shared" si="4"/>
        <v>12206.458939459624</v>
      </c>
      <c r="N28" s="4">
        <f t="shared" si="4"/>
        <v>5722.8093072679385</v>
      </c>
      <c r="O28" s="4">
        <f t="shared" si="4"/>
        <v>1426.5820324821605</v>
      </c>
      <c r="P28" s="4">
        <f t="shared" si="4"/>
        <v>2088.456635622339</v>
      </c>
      <c r="Q28" s="4">
        <f t="shared" si="4"/>
        <v>76.078258598093143</v>
      </c>
      <c r="R28" s="4">
        <f t="shared" si="4"/>
        <v>72.918549074109094</v>
      </c>
      <c r="S28" s="32"/>
      <c r="T28" s="32"/>
      <c r="U28" s="45"/>
      <c r="V28" s="94">
        <f t="shared" si="1"/>
        <v>0</v>
      </c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</row>
    <row r="29" spans="1:256" x14ac:dyDescent="0.2">
      <c r="A29" s="45"/>
      <c r="B29" s="45">
        <v>512</v>
      </c>
      <c r="C29" s="45" t="s">
        <v>121</v>
      </c>
      <c r="D29" s="46">
        <v>1</v>
      </c>
      <c r="E29" s="45"/>
      <c r="F29" s="47">
        <v>7287310</v>
      </c>
      <c r="G29" s="4">
        <f t="shared" si="4"/>
        <v>2664052.1171905585</v>
      </c>
      <c r="H29" s="4">
        <f t="shared" si="4"/>
        <v>878691.1052916859</v>
      </c>
      <c r="I29" s="4">
        <f t="shared" si="4"/>
        <v>143812.60620152371</v>
      </c>
      <c r="J29" s="4">
        <f t="shared" si="4"/>
        <v>1465138.2754234797</v>
      </c>
      <c r="K29" s="4">
        <f t="shared" si="4"/>
        <v>1178234.085351252</v>
      </c>
      <c r="L29" s="4">
        <f t="shared" si="4"/>
        <v>398359.61297834601</v>
      </c>
      <c r="M29" s="4">
        <f t="shared" si="4"/>
        <v>318984.45899420255</v>
      </c>
      <c r="N29" s="4">
        <f t="shared" si="4"/>
        <v>133901.16155250318</v>
      </c>
      <c r="O29" s="4">
        <f t="shared" si="4"/>
        <v>35983.194147498412</v>
      </c>
      <c r="P29" s="4">
        <f t="shared" si="4"/>
        <v>65827.248884032597</v>
      </c>
      <c r="Q29" s="4">
        <f t="shared" si="4"/>
        <v>2377.2837719052964</v>
      </c>
      <c r="R29" s="4">
        <f t="shared" si="4"/>
        <v>1948.8502130124739</v>
      </c>
      <c r="S29" s="32"/>
      <c r="T29" s="32"/>
      <c r="U29" s="45"/>
      <c r="V29" s="94">
        <f t="shared" si="1"/>
        <v>0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</row>
    <row r="30" spans="1:256" x14ac:dyDescent="0.2">
      <c r="A30" s="45">
        <v>9</v>
      </c>
      <c r="B30" s="45">
        <v>513</v>
      </c>
      <c r="C30" s="45" t="s">
        <v>122</v>
      </c>
      <c r="D30" s="46">
        <v>1</v>
      </c>
      <c r="E30" s="45"/>
      <c r="F30" s="47">
        <v>1619341</v>
      </c>
      <c r="G30" s="4">
        <f t="shared" si="4"/>
        <v>591989.20033640345</v>
      </c>
      <c r="H30" s="4">
        <f t="shared" si="4"/>
        <v>195257.3079962488</v>
      </c>
      <c r="I30" s="4">
        <f t="shared" si="4"/>
        <v>31957.148733755203</v>
      </c>
      <c r="J30" s="4">
        <f t="shared" si="4"/>
        <v>325573.97449299303</v>
      </c>
      <c r="K30" s="4">
        <f t="shared" si="4"/>
        <v>261819.89815264914</v>
      </c>
      <c r="L30" s="4">
        <f t="shared" si="4"/>
        <v>88521.01173683675</v>
      </c>
      <c r="M30" s="4">
        <f t="shared" si="4"/>
        <v>70882.755476593011</v>
      </c>
      <c r="N30" s="4">
        <f t="shared" si="4"/>
        <v>29754.688746545988</v>
      </c>
      <c r="O30" s="4">
        <f t="shared" si="4"/>
        <v>7995.9630637374048</v>
      </c>
      <c r="P30" s="4">
        <f t="shared" si="4"/>
        <v>14627.724501238212</v>
      </c>
      <c r="Q30" s="4">
        <f t="shared" si="4"/>
        <v>528.26531058523585</v>
      </c>
      <c r="R30" s="4">
        <f t="shared" si="4"/>
        <v>433.06145241383069</v>
      </c>
      <c r="S30" s="32"/>
      <c r="T30" s="32"/>
      <c r="U30" s="45"/>
      <c r="V30" s="94">
        <f t="shared" si="1"/>
        <v>0</v>
      </c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</row>
    <row r="31" spans="1:256" x14ac:dyDescent="0.2">
      <c r="A31" s="45">
        <v>10</v>
      </c>
      <c r="B31" s="45">
        <v>514</v>
      </c>
      <c r="C31" s="45" t="s">
        <v>123</v>
      </c>
      <c r="D31" s="46">
        <v>1</v>
      </c>
      <c r="E31" s="45"/>
      <c r="F31" s="47">
        <v>149573</v>
      </c>
      <c r="G31" s="4">
        <f t="shared" si="4"/>
        <v>54680.021479056522</v>
      </c>
      <c r="H31" s="4">
        <f t="shared" si="4"/>
        <v>18035.25096253533</v>
      </c>
      <c r="I31" s="4">
        <f t="shared" si="4"/>
        <v>2951.7727319656369</v>
      </c>
      <c r="J31" s="4">
        <f t="shared" si="4"/>
        <v>30072.15656667771</v>
      </c>
      <c r="K31" s="4">
        <f t="shared" si="4"/>
        <v>24183.410181293617</v>
      </c>
      <c r="L31" s="4">
        <f t="shared" si="4"/>
        <v>8176.3836576199101</v>
      </c>
      <c r="M31" s="4">
        <f t="shared" si="4"/>
        <v>6547.1981410341896</v>
      </c>
      <c r="N31" s="4">
        <f t="shared" si="4"/>
        <v>2748.3390217916567</v>
      </c>
      <c r="O31" s="4">
        <f t="shared" si="4"/>
        <v>738.55981126420863</v>
      </c>
      <c r="P31" s="4">
        <f t="shared" si="4"/>
        <v>1351.112975478113</v>
      </c>
      <c r="Q31" s="4">
        <f t="shared" si="4"/>
        <v>48.794063325862481</v>
      </c>
      <c r="R31" s="4">
        <f t="shared" si="4"/>
        <v>40.000407957245507</v>
      </c>
      <c r="S31" s="32"/>
      <c r="T31" s="32"/>
      <c r="U31" s="45"/>
      <c r="V31" s="94">
        <f t="shared" si="1"/>
        <v>0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</row>
    <row r="32" spans="1:256" x14ac:dyDescent="0.2">
      <c r="A32" s="45"/>
      <c r="B32" s="45"/>
      <c r="C32" s="54"/>
      <c r="D32" s="80"/>
      <c r="E32" s="54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94"/>
      <c r="T32" s="94"/>
      <c r="U32" s="45"/>
      <c r="V32" s="94">
        <f t="shared" si="1"/>
        <v>0</v>
      </c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</row>
    <row r="33" spans="1:256" x14ac:dyDescent="0.2">
      <c r="A33" s="45"/>
      <c r="B33" s="45"/>
      <c r="C33" s="45" t="s">
        <v>298</v>
      </c>
      <c r="D33" s="46"/>
      <c r="E33" s="45"/>
      <c r="F33" s="47">
        <f t="shared" ref="F33:R33" si="5">SUM(F27:F31)</f>
        <v>11101896</v>
      </c>
      <c r="G33" s="47">
        <f t="shared" si="5"/>
        <v>4070067.3565914142</v>
      </c>
      <c r="H33" s="47">
        <f t="shared" si="5"/>
        <v>1339596.5250412405</v>
      </c>
      <c r="I33" s="47">
        <f t="shared" si="5"/>
        <v>218616.70040116343</v>
      </c>
      <c r="J33" s="47">
        <f t="shared" si="5"/>
        <v>2229618.887345071</v>
      </c>
      <c r="K33" s="47">
        <f t="shared" si="5"/>
        <v>1789513.3016118736</v>
      </c>
      <c r="L33" s="47">
        <f t="shared" si="5"/>
        <v>605456.02679933747</v>
      </c>
      <c r="M33" s="47">
        <f t="shared" si="5"/>
        <v>484328.41087237227</v>
      </c>
      <c r="N33" s="47">
        <f t="shared" si="5"/>
        <v>204017.9577643502</v>
      </c>
      <c r="O33" s="47">
        <f t="shared" si="5"/>
        <v>54693.718769854437</v>
      </c>
      <c r="P33" s="47">
        <f t="shared" si="5"/>
        <v>99438.167551351537</v>
      </c>
      <c r="Q33" s="47">
        <f t="shared" si="5"/>
        <v>3591.8850094505419</v>
      </c>
      <c r="R33" s="47">
        <f t="shared" si="5"/>
        <v>2957.0622425217543</v>
      </c>
      <c r="S33" s="59"/>
      <c r="T33" s="59"/>
      <c r="U33" s="45"/>
      <c r="V33" s="94">
        <f t="shared" si="1"/>
        <v>0</v>
      </c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</row>
    <row r="34" spans="1:256" x14ac:dyDescent="0.2">
      <c r="A34" s="45"/>
      <c r="B34" s="45"/>
      <c r="C34" s="45"/>
      <c r="D34" s="46"/>
      <c r="E34" s="45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5"/>
      <c r="T34" s="45"/>
      <c r="U34" s="45"/>
      <c r="V34" s="94">
        <f t="shared" si="1"/>
        <v>0</v>
      </c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</row>
    <row r="35" spans="1:256" x14ac:dyDescent="0.2">
      <c r="A35" s="45">
        <v>11</v>
      </c>
      <c r="B35" s="45"/>
      <c r="C35" s="54" t="s">
        <v>299</v>
      </c>
      <c r="D35" s="80"/>
      <c r="E35" s="54"/>
      <c r="F35" s="81">
        <f t="shared" ref="F35:R35" si="6">F33+F24</f>
        <v>31243916</v>
      </c>
      <c r="G35" s="81">
        <f t="shared" si="6"/>
        <v>11983263.70570237</v>
      </c>
      <c r="H35" s="81">
        <f t="shared" si="6"/>
        <v>3813665.8872341393</v>
      </c>
      <c r="I35" s="81">
        <f t="shared" si="6"/>
        <v>593383.50317715737</v>
      </c>
      <c r="J35" s="81">
        <f t="shared" si="6"/>
        <v>6161893.8206424527</v>
      </c>
      <c r="K35" s="81">
        <f t="shared" si="6"/>
        <v>4784438.9532829281</v>
      </c>
      <c r="L35" s="81">
        <f t="shared" si="6"/>
        <v>1638286.4819692001</v>
      </c>
      <c r="M35" s="81">
        <f t="shared" si="6"/>
        <v>1288060.0403876672</v>
      </c>
      <c r="N35" s="81">
        <f t="shared" si="6"/>
        <v>575334.59136540955</v>
      </c>
      <c r="O35" s="81">
        <f t="shared" si="6"/>
        <v>148170.88684983223</v>
      </c>
      <c r="P35" s="81">
        <f t="shared" si="6"/>
        <v>240906.51218496903</v>
      </c>
      <c r="Q35" s="81">
        <f t="shared" si="6"/>
        <v>8738.0261923079488</v>
      </c>
      <c r="R35" s="81">
        <f t="shared" si="6"/>
        <v>7773.5910115675561</v>
      </c>
      <c r="S35" s="59"/>
      <c r="T35" s="59"/>
      <c r="U35" s="45"/>
      <c r="V35" s="94">
        <f t="shared" si="1"/>
        <v>0</v>
      </c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</row>
    <row r="36" spans="1:256" x14ac:dyDescent="0.2">
      <c r="A36" s="45">
        <v>12</v>
      </c>
      <c r="B36" s="45"/>
      <c r="C36" s="45"/>
      <c r="D36" s="46"/>
      <c r="E36" s="45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5"/>
      <c r="T36" s="45"/>
      <c r="U36" s="45"/>
      <c r="V36" s="94">
        <f t="shared" si="1"/>
        <v>0</v>
      </c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</row>
    <row r="37" spans="1:256" x14ac:dyDescent="0.2">
      <c r="A37" s="45"/>
      <c r="B37" s="61" t="s">
        <v>286</v>
      </c>
      <c r="C37" s="45"/>
      <c r="D37" s="46"/>
      <c r="E37" s="45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5"/>
      <c r="T37" s="45"/>
      <c r="U37" s="45"/>
      <c r="V37" s="94">
        <f t="shared" si="1"/>
        <v>0</v>
      </c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</row>
    <row r="38" spans="1:256" x14ac:dyDescent="0.2">
      <c r="A38" s="45">
        <v>13</v>
      </c>
      <c r="B38" s="45">
        <v>535</v>
      </c>
      <c r="C38" s="45" t="s">
        <v>109</v>
      </c>
      <c r="D38" s="46">
        <v>62</v>
      </c>
      <c r="E38" s="45"/>
      <c r="F38" s="47">
        <v>86702</v>
      </c>
      <c r="G38" s="4">
        <f t="shared" ref="G38:R38" si="7">INDEX(ALLOC,($D38)+1,(G$1)+1)*$F38</f>
        <v>34407.406389054042</v>
      </c>
      <c r="H38" s="4">
        <f t="shared" si="7"/>
        <v>10678.173071320927</v>
      </c>
      <c r="I38" s="4">
        <f t="shared" si="7"/>
        <v>1598.9423274850208</v>
      </c>
      <c r="J38" s="4">
        <f t="shared" si="7"/>
        <v>16853.01899973203</v>
      </c>
      <c r="K38" s="4">
        <f t="shared" si="7"/>
        <v>12727.642602475204</v>
      </c>
      <c r="L38" s="4">
        <f t="shared" si="7"/>
        <v>4403.0649965819384</v>
      </c>
      <c r="M38" s="4">
        <f t="shared" si="7"/>
        <v>3410.8139386983848</v>
      </c>
      <c r="N38" s="4">
        <f t="shared" si="7"/>
        <v>1599.1073128212606</v>
      </c>
      <c r="O38" s="4">
        <f t="shared" si="7"/>
        <v>398.62550680912159</v>
      </c>
      <c r="P38" s="4">
        <f t="shared" si="7"/>
        <v>583.57112725954551</v>
      </c>
      <c r="Q38" s="4">
        <f t="shared" si="7"/>
        <v>21.258317923753555</v>
      </c>
      <c r="R38" s="4">
        <f t="shared" si="7"/>
        <v>20.375409838772118</v>
      </c>
      <c r="S38" s="32"/>
      <c r="T38" s="32"/>
      <c r="U38" s="45"/>
      <c r="V38" s="94">
        <f t="shared" si="1"/>
        <v>0</v>
      </c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</row>
    <row r="39" spans="1:256" x14ac:dyDescent="0.2">
      <c r="A39" s="45">
        <v>14</v>
      </c>
      <c r="B39" s="45">
        <v>536</v>
      </c>
      <c r="C39" s="45" t="s">
        <v>125</v>
      </c>
      <c r="D39" s="46"/>
      <c r="E39" s="45"/>
      <c r="F39" s="47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2"/>
      <c r="T39" s="32"/>
      <c r="U39" s="45"/>
      <c r="V39" s="94">
        <f t="shared" si="1"/>
        <v>0</v>
      </c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</row>
    <row r="40" spans="1:256" x14ac:dyDescent="0.2">
      <c r="A40" s="45"/>
      <c r="B40" s="45">
        <v>537</v>
      </c>
      <c r="C40" s="45" t="s">
        <v>126</v>
      </c>
      <c r="D40" s="46"/>
      <c r="E40" s="45"/>
      <c r="F40" s="4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32"/>
      <c r="T40" s="32"/>
      <c r="U40" s="45"/>
      <c r="V40" s="94">
        <f t="shared" si="1"/>
        <v>0</v>
      </c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</row>
    <row r="41" spans="1:256" x14ac:dyDescent="0.2">
      <c r="A41" s="45"/>
      <c r="B41" s="45">
        <v>538</v>
      </c>
      <c r="C41" s="45" t="s">
        <v>127</v>
      </c>
      <c r="D41" s="46">
        <v>51</v>
      </c>
      <c r="E41" s="45"/>
      <c r="F41" s="47">
        <v>212163</v>
      </c>
      <c r="G41" s="4">
        <f t="shared" ref="G41:R42" si="8">INDEX(ALLOC,($D41)+1,(G$1)+1)*$F41</f>
        <v>84196.195724676174</v>
      </c>
      <c r="H41" s="4">
        <f t="shared" si="8"/>
        <v>26129.884354809135</v>
      </c>
      <c r="I41" s="4">
        <f t="shared" si="8"/>
        <v>3912.670999817818</v>
      </c>
      <c r="J41" s="4">
        <f t="shared" si="8"/>
        <v>41239.960670343789</v>
      </c>
      <c r="K41" s="4">
        <f t="shared" si="8"/>
        <v>31145.012081254721</v>
      </c>
      <c r="L41" s="4">
        <f t="shared" si="8"/>
        <v>10774.462859793475</v>
      </c>
      <c r="M41" s="4">
        <f t="shared" si="8"/>
        <v>8346.3878304544924</v>
      </c>
      <c r="N41" s="4">
        <f t="shared" si="8"/>
        <v>3913.0747250362979</v>
      </c>
      <c r="O41" s="4">
        <f t="shared" si="8"/>
        <v>975.45135522990995</v>
      </c>
      <c r="P41" s="4">
        <f t="shared" si="8"/>
        <v>1428.0201272492784</v>
      </c>
      <c r="Q41" s="4">
        <f t="shared" si="8"/>
        <v>52.019890033186378</v>
      </c>
      <c r="R41" s="4">
        <f t="shared" si="8"/>
        <v>49.85938130173939</v>
      </c>
      <c r="S41" s="32"/>
      <c r="T41" s="32"/>
      <c r="U41" s="45"/>
      <c r="V41" s="94">
        <f t="shared" si="1"/>
        <v>0</v>
      </c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  <c r="IV41" s="45"/>
    </row>
    <row r="42" spans="1:256" x14ac:dyDescent="0.2">
      <c r="A42" s="45">
        <v>15</v>
      </c>
      <c r="B42" s="45">
        <v>539</v>
      </c>
      <c r="C42" s="45" t="s">
        <v>128</v>
      </c>
      <c r="D42" s="46">
        <v>51</v>
      </c>
      <c r="E42" s="45"/>
      <c r="F42" s="47">
        <v>1053</v>
      </c>
      <c r="G42" s="4">
        <f t="shared" si="8"/>
        <v>417.87962131985319</v>
      </c>
      <c r="H42" s="4">
        <f t="shared" si="8"/>
        <v>129.6869304525955</v>
      </c>
      <c r="I42" s="4">
        <f t="shared" si="8"/>
        <v>19.419232207350774</v>
      </c>
      <c r="J42" s="4">
        <f t="shared" si="8"/>
        <v>204.68073408592454</v>
      </c>
      <c r="K42" s="4">
        <f t="shared" si="8"/>
        <v>154.57783742481593</v>
      </c>
      <c r="L42" s="4">
        <f t="shared" si="8"/>
        <v>53.475438183672594</v>
      </c>
      <c r="M42" s="4">
        <f t="shared" si="8"/>
        <v>41.42450090481649</v>
      </c>
      <c r="N42" s="4">
        <f t="shared" si="8"/>
        <v>19.421235962270622</v>
      </c>
      <c r="O42" s="4">
        <f t="shared" si="8"/>
        <v>4.8413261363060247</v>
      </c>
      <c r="P42" s="4">
        <f t="shared" si="8"/>
        <v>7.0874996771043497</v>
      </c>
      <c r="Q42" s="4">
        <f t="shared" si="8"/>
        <v>0.258183303426824</v>
      </c>
      <c r="R42" s="4">
        <f t="shared" si="8"/>
        <v>0.24746034186324467</v>
      </c>
      <c r="S42" s="32"/>
      <c r="T42" s="32"/>
      <c r="U42" s="45"/>
      <c r="V42" s="94">
        <f t="shared" si="1"/>
        <v>0</v>
      </c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</row>
    <row r="43" spans="1:256" x14ac:dyDescent="0.2">
      <c r="A43" s="45"/>
      <c r="B43" s="45">
        <v>540</v>
      </c>
      <c r="C43" s="45" t="s">
        <v>117</v>
      </c>
      <c r="D43" s="46"/>
      <c r="E43" s="45"/>
      <c r="F43" s="47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32"/>
      <c r="T43" s="32"/>
      <c r="U43" s="45"/>
      <c r="V43" s="94">
        <f t="shared" si="1"/>
        <v>0</v>
      </c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  <c r="IV43" s="45"/>
    </row>
    <row r="44" spans="1:256" x14ac:dyDescent="0.2">
      <c r="A44" s="45"/>
      <c r="B44" s="45"/>
      <c r="C44" s="54"/>
      <c r="D44" s="80"/>
      <c r="E44" s="54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45"/>
      <c r="T44" s="45"/>
      <c r="U44" s="45"/>
      <c r="V44" s="94">
        <f t="shared" si="1"/>
        <v>0</v>
      </c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  <c r="IV44" s="45"/>
    </row>
    <row r="45" spans="1:256" x14ac:dyDescent="0.2">
      <c r="A45" s="45"/>
      <c r="B45" s="45"/>
      <c r="C45" s="45" t="s">
        <v>300</v>
      </c>
      <c r="D45" s="46"/>
      <c r="E45" s="45"/>
      <c r="F45" s="47">
        <f t="shared" ref="F45:R45" si="9">SUM(F38:F43)</f>
        <v>299918</v>
      </c>
      <c r="G45" s="47">
        <f t="shared" si="9"/>
        <v>119021.48173505007</v>
      </c>
      <c r="H45" s="47">
        <f t="shared" si="9"/>
        <v>36937.744356582662</v>
      </c>
      <c r="I45" s="47">
        <f t="shared" si="9"/>
        <v>5531.0325595101895</v>
      </c>
      <c r="J45" s="47">
        <f t="shared" si="9"/>
        <v>58297.660404161739</v>
      </c>
      <c r="K45" s="47">
        <f t="shared" si="9"/>
        <v>44027.232521154743</v>
      </c>
      <c r="L45" s="47">
        <f t="shared" si="9"/>
        <v>15231.003294559086</v>
      </c>
      <c r="M45" s="47">
        <f t="shared" si="9"/>
        <v>11798.626270057695</v>
      </c>
      <c r="N45" s="47">
        <f t="shared" si="9"/>
        <v>5531.6032738198292</v>
      </c>
      <c r="O45" s="47">
        <f t="shared" si="9"/>
        <v>1378.9181881753375</v>
      </c>
      <c r="P45" s="47">
        <f t="shared" si="9"/>
        <v>2018.6787541859285</v>
      </c>
      <c r="Q45" s="47">
        <f t="shared" si="9"/>
        <v>73.536391260366756</v>
      </c>
      <c r="R45" s="47">
        <f t="shared" si="9"/>
        <v>70.48225148237475</v>
      </c>
      <c r="S45" s="59"/>
      <c r="T45" s="59"/>
      <c r="U45" s="45"/>
      <c r="V45" s="94">
        <f t="shared" si="1"/>
        <v>0</v>
      </c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  <c r="IV45" s="45"/>
    </row>
    <row r="46" spans="1:256" x14ac:dyDescent="0.2">
      <c r="A46" s="45">
        <v>16</v>
      </c>
      <c r="B46" s="45"/>
      <c r="C46" s="45"/>
      <c r="D46" s="46"/>
      <c r="E46" s="45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5"/>
      <c r="T46" s="45"/>
      <c r="U46" s="45"/>
      <c r="V46" s="94">
        <f t="shared" si="1"/>
        <v>0</v>
      </c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45"/>
      <c r="IV46" s="45"/>
    </row>
    <row r="47" spans="1:256" x14ac:dyDescent="0.2">
      <c r="A47" s="45"/>
      <c r="B47" s="61" t="s">
        <v>287</v>
      </c>
      <c r="C47" s="45"/>
      <c r="D47" s="46"/>
      <c r="E47" s="45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94"/>
      <c r="T47" s="94"/>
      <c r="U47" s="45"/>
      <c r="V47" s="94">
        <f t="shared" si="1"/>
        <v>0</v>
      </c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x14ac:dyDescent="0.2">
      <c r="A48" s="45">
        <v>18</v>
      </c>
      <c r="B48" s="45">
        <v>541</v>
      </c>
      <c r="C48" s="45" t="s">
        <v>119</v>
      </c>
      <c r="D48" s="46">
        <v>63</v>
      </c>
      <c r="E48" s="45"/>
      <c r="F48" s="47">
        <v>9934</v>
      </c>
      <c r="G48" s="4">
        <f t="shared" ref="G48:R51" si="10">INDEX(ALLOC,($D48)+1,(G$1)+1)*$F48</f>
        <v>3735.5021709024491</v>
      </c>
      <c r="H48" s="4">
        <f t="shared" si="10"/>
        <v>1206.3992782044375</v>
      </c>
      <c r="I48" s="4">
        <f t="shared" si="10"/>
        <v>191.74926039424534</v>
      </c>
      <c r="J48" s="4">
        <f t="shared" si="10"/>
        <v>1975.0906216698504</v>
      </c>
      <c r="K48" s="4">
        <f t="shared" si="10"/>
        <v>1556.7089617204854</v>
      </c>
      <c r="L48" s="4">
        <f t="shared" si="10"/>
        <v>530.14786107683119</v>
      </c>
      <c r="M48" s="4">
        <f t="shared" si="10"/>
        <v>420.11008292095806</v>
      </c>
      <c r="N48" s="4">
        <f t="shared" si="10"/>
        <v>182.76266948358344</v>
      </c>
      <c r="O48" s="4">
        <f t="shared" si="10"/>
        <v>47.922040412047707</v>
      </c>
      <c r="P48" s="4">
        <f t="shared" si="10"/>
        <v>82.086620422950404</v>
      </c>
      <c r="Q48" s="4">
        <f t="shared" si="10"/>
        <v>2.9714954184309419</v>
      </c>
      <c r="R48" s="4">
        <f t="shared" si="10"/>
        <v>2.5489373737309577</v>
      </c>
      <c r="S48" s="32"/>
      <c r="T48" s="32"/>
      <c r="U48" s="45"/>
      <c r="V48" s="94">
        <f t="shared" si="1"/>
        <v>0</v>
      </c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</row>
    <row r="49" spans="1:256" x14ac:dyDescent="0.2">
      <c r="A49" s="45">
        <v>19</v>
      </c>
      <c r="B49" s="45">
        <v>542</v>
      </c>
      <c r="C49" s="45" t="s">
        <v>120</v>
      </c>
      <c r="D49" s="46">
        <v>51</v>
      </c>
      <c r="E49" s="45"/>
      <c r="F49" s="47">
        <v>30440</v>
      </c>
      <c r="G49" s="4">
        <f t="shared" si="10"/>
        <v>12080.014884118073</v>
      </c>
      <c r="H49" s="4">
        <f t="shared" si="10"/>
        <v>3748.9745137483446</v>
      </c>
      <c r="I49" s="4">
        <f t="shared" si="10"/>
        <v>561.36887786491695</v>
      </c>
      <c r="J49" s="4">
        <f t="shared" si="10"/>
        <v>5916.8865580014653</v>
      </c>
      <c r="K49" s="4">
        <f t="shared" si="10"/>
        <v>4468.517921378344</v>
      </c>
      <c r="L49" s="4">
        <f t="shared" si="10"/>
        <v>1545.8616698110102</v>
      </c>
      <c r="M49" s="4">
        <f t="shared" si="10"/>
        <v>1197.4945940575631</v>
      </c>
      <c r="N49" s="4">
        <f t="shared" si="10"/>
        <v>561.4268021761801</v>
      </c>
      <c r="O49" s="4">
        <f t="shared" si="10"/>
        <v>139.95248583965375</v>
      </c>
      <c r="P49" s="4">
        <f t="shared" si="10"/>
        <v>204.88460605038594</v>
      </c>
      <c r="Q49" s="4">
        <f t="shared" si="10"/>
        <v>7.4635325321106567</v>
      </c>
      <c r="R49" s="4">
        <f t="shared" si="10"/>
        <v>7.1535544219536256</v>
      </c>
      <c r="S49" s="32"/>
      <c r="T49" s="32"/>
      <c r="U49" s="45"/>
      <c r="V49" s="94">
        <f t="shared" si="1"/>
        <v>0</v>
      </c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</row>
    <row r="50" spans="1:256" x14ac:dyDescent="0.2">
      <c r="A50" s="45">
        <v>20</v>
      </c>
      <c r="B50" s="45">
        <v>543</v>
      </c>
      <c r="C50" s="45" t="s">
        <v>129</v>
      </c>
      <c r="D50" s="46">
        <v>51</v>
      </c>
      <c r="E50" s="45"/>
      <c r="F50" s="47">
        <v>31136</v>
      </c>
      <c r="G50" s="4">
        <f t="shared" si="10"/>
        <v>12356.220217867947</v>
      </c>
      <c r="H50" s="4">
        <f t="shared" si="10"/>
        <v>3834.6935105147327</v>
      </c>
      <c r="I50" s="4">
        <f t="shared" si="10"/>
        <v>574.20438177404912</v>
      </c>
      <c r="J50" s="4">
        <f t="shared" si="10"/>
        <v>6052.1741087363216</v>
      </c>
      <c r="K50" s="4">
        <f t="shared" si="10"/>
        <v>4570.6890275964561</v>
      </c>
      <c r="L50" s="4">
        <f t="shared" si="10"/>
        <v>1581.2072585819849</v>
      </c>
      <c r="M50" s="4">
        <f t="shared" si="10"/>
        <v>1224.8748909519147</v>
      </c>
      <c r="N50" s="4">
        <f t="shared" si="10"/>
        <v>574.26363050451857</v>
      </c>
      <c r="O50" s="4">
        <f t="shared" si="10"/>
        <v>143.15245069328051</v>
      </c>
      <c r="P50" s="4">
        <f t="shared" si="10"/>
        <v>209.56922122157744</v>
      </c>
      <c r="Q50" s="4">
        <f t="shared" si="10"/>
        <v>7.6341836044611506</v>
      </c>
      <c r="R50" s="4">
        <f t="shared" si="10"/>
        <v>7.3171179527578216</v>
      </c>
      <c r="S50" s="32"/>
      <c r="T50" s="32"/>
      <c r="U50" s="45"/>
      <c r="V50" s="94">
        <f t="shared" si="1"/>
        <v>0</v>
      </c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</row>
    <row r="51" spans="1:256" x14ac:dyDescent="0.2">
      <c r="A51" s="45"/>
      <c r="B51" s="45">
        <v>544</v>
      </c>
      <c r="C51" s="45" t="s">
        <v>122</v>
      </c>
      <c r="D51" s="46">
        <v>1</v>
      </c>
      <c r="E51" s="45"/>
      <c r="F51" s="47">
        <v>122557</v>
      </c>
      <c r="G51" s="4">
        <f t="shared" si="10"/>
        <v>44803.670397790578</v>
      </c>
      <c r="H51" s="4">
        <f t="shared" si="10"/>
        <v>14777.708892750979</v>
      </c>
      <c r="I51" s="4">
        <f t="shared" si="10"/>
        <v>2418.6210794161552</v>
      </c>
      <c r="J51" s="4">
        <f t="shared" si="10"/>
        <v>24640.498568206294</v>
      </c>
      <c r="K51" s="4">
        <f t="shared" si="10"/>
        <v>19815.382466011928</v>
      </c>
      <c r="L51" s="4">
        <f t="shared" si="10"/>
        <v>6699.5584224888407</v>
      </c>
      <c r="M51" s="4">
        <f t="shared" si="10"/>
        <v>5364.6377526072702</v>
      </c>
      <c r="N51" s="4">
        <f t="shared" si="10"/>
        <v>2251.9317356322335</v>
      </c>
      <c r="O51" s="4">
        <f t="shared" si="10"/>
        <v>605.16052221395319</v>
      </c>
      <c r="P51" s="4">
        <f t="shared" si="10"/>
        <v>1107.0738230541012</v>
      </c>
      <c r="Q51" s="4">
        <f t="shared" si="10"/>
        <v>39.980838914962781</v>
      </c>
      <c r="R51" s="4">
        <f t="shared" si="10"/>
        <v>32.775500912705752</v>
      </c>
      <c r="S51" s="32"/>
      <c r="T51" s="32"/>
      <c r="U51" s="45"/>
      <c r="V51" s="94">
        <f t="shared" si="1"/>
        <v>0</v>
      </c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</row>
    <row r="52" spans="1:256" x14ac:dyDescent="0.2">
      <c r="A52" s="45"/>
      <c r="B52" s="45">
        <v>545</v>
      </c>
      <c r="C52" s="45" t="s">
        <v>130</v>
      </c>
      <c r="D52" s="46"/>
      <c r="E52" s="4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32"/>
      <c r="T52" s="32"/>
      <c r="U52" s="45"/>
      <c r="V52" s="94">
        <f t="shared" si="1"/>
        <v>0</v>
      </c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</row>
    <row r="53" spans="1:256" x14ac:dyDescent="0.2">
      <c r="A53" s="45"/>
      <c r="B53" s="45"/>
      <c r="C53" s="54"/>
      <c r="D53" s="80"/>
      <c r="E53" s="54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45"/>
      <c r="T53" s="45"/>
      <c r="U53" s="45"/>
      <c r="V53" s="94">
        <f t="shared" si="1"/>
        <v>0</v>
      </c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</row>
    <row r="54" spans="1:256" x14ac:dyDescent="0.2">
      <c r="A54" s="45"/>
      <c r="B54" s="45"/>
      <c r="C54" s="45" t="s">
        <v>301</v>
      </c>
      <c r="D54" s="46"/>
      <c r="E54" s="45"/>
      <c r="F54" s="47">
        <f t="shared" ref="F54:R54" si="11">SUM(F48:F52)</f>
        <v>194067</v>
      </c>
      <c r="G54" s="47">
        <f t="shared" si="11"/>
        <v>72975.407670679051</v>
      </c>
      <c r="H54" s="47">
        <f t="shared" si="11"/>
        <v>23567.776195218496</v>
      </c>
      <c r="I54" s="47">
        <f t="shared" si="11"/>
        <v>3745.9435994493665</v>
      </c>
      <c r="J54" s="47">
        <f t="shared" si="11"/>
        <v>38584.649856613934</v>
      </c>
      <c r="K54" s="47">
        <f t="shared" si="11"/>
        <v>30411.298376707215</v>
      </c>
      <c r="L54" s="47">
        <f t="shared" si="11"/>
        <v>10356.775211958666</v>
      </c>
      <c r="M54" s="47">
        <f t="shared" si="11"/>
        <v>8207.1173205377054</v>
      </c>
      <c r="N54" s="47">
        <f t="shared" si="11"/>
        <v>3570.3848377965155</v>
      </c>
      <c r="O54" s="47">
        <f t="shared" si="11"/>
        <v>936.18749915893522</v>
      </c>
      <c r="P54" s="47">
        <f t="shared" si="11"/>
        <v>1603.6142707490151</v>
      </c>
      <c r="Q54" s="47">
        <f t="shared" si="11"/>
        <v>58.050050469965527</v>
      </c>
      <c r="R54" s="47">
        <f t="shared" si="11"/>
        <v>49.795110661148158</v>
      </c>
      <c r="S54" s="59"/>
      <c r="T54" s="59"/>
      <c r="U54" s="45"/>
      <c r="V54" s="94">
        <f t="shared" si="1"/>
        <v>0</v>
      </c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</row>
    <row r="55" spans="1:256" x14ac:dyDescent="0.2">
      <c r="A55" s="45"/>
      <c r="B55" s="45"/>
      <c r="C55" s="45"/>
      <c r="D55" s="46"/>
      <c r="E55" s="45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5"/>
      <c r="T55" s="45"/>
      <c r="U55" s="45"/>
      <c r="V55" s="94">
        <f t="shared" si="1"/>
        <v>0</v>
      </c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</row>
    <row r="56" spans="1:256" x14ac:dyDescent="0.2">
      <c r="A56" s="45"/>
      <c r="B56" s="45"/>
      <c r="C56" s="54" t="s">
        <v>302</v>
      </c>
      <c r="D56" s="80"/>
      <c r="E56" s="54"/>
      <c r="F56" s="81">
        <f t="shared" ref="F56:R56" si="12">F54+F45</f>
        <v>493985</v>
      </c>
      <c r="G56" s="81">
        <f t="shared" si="12"/>
        <v>191996.88940572913</v>
      </c>
      <c r="H56" s="81">
        <f t="shared" si="12"/>
        <v>60505.520551801157</v>
      </c>
      <c r="I56" s="81">
        <f t="shared" si="12"/>
        <v>9276.9761589595564</v>
      </c>
      <c r="J56" s="81">
        <f t="shared" si="12"/>
        <v>96882.310260775674</v>
      </c>
      <c r="K56" s="81">
        <f t="shared" si="12"/>
        <v>74438.530897861958</v>
      </c>
      <c r="L56" s="81">
        <f t="shared" si="12"/>
        <v>25587.778506517752</v>
      </c>
      <c r="M56" s="81">
        <f t="shared" si="12"/>
        <v>20005.743590595401</v>
      </c>
      <c r="N56" s="81">
        <f t="shared" si="12"/>
        <v>9101.9881116163451</v>
      </c>
      <c r="O56" s="81">
        <f t="shared" si="12"/>
        <v>2315.1056873342727</v>
      </c>
      <c r="P56" s="81">
        <f t="shared" si="12"/>
        <v>3622.2930249349438</v>
      </c>
      <c r="Q56" s="81">
        <f t="shared" si="12"/>
        <v>131.5864417303323</v>
      </c>
      <c r="R56" s="81">
        <f t="shared" si="12"/>
        <v>120.27736214352291</v>
      </c>
      <c r="S56" s="59"/>
      <c r="T56" s="59"/>
      <c r="U56" s="45"/>
      <c r="V56" s="94">
        <f t="shared" si="1"/>
        <v>0</v>
      </c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/>
    </row>
    <row r="57" spans="1:256" x14ac:dyDescent="0.2">
      <c r="A57" s="45"/>
      <c r="B57" s="45"/>
      <c r="C57" s="45"/>
      <c r="D57" s="46"/>
      <c r="E57" s="45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5"/>
      <c r="T57" s="45"/>
      <c r="U57" s="45"/>
      <c r="V57" s="94">
        <f t="shared" si="1"/>
        <v>0</v>
      </c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  <c r="IV57" s="45"/>
    </row>
    <row r="58" spans="1:256" x14ac:dyDescent="0.2">
      <c r="A58" s="45"/>
      <c r="B58" s="61" t="s">
        <v>131</v>
      </c>
      <c r="C58" s="45"/>
      <c r="D58" s="46"/>
      <c r="E58" s="45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5"/>
      <c r="T58" s="45"/>
      <c r="U58" s="45"/>
      <c r="V58" s="94">
        <f t="shared" si="1"/>
        <v>0</v>
      </c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  <c r="IT58" s="45"/>
      <c r="IU58" s="45"/>
      <c r="IV58" s="45"/>
    </row>
    <row r="59" spans="1:256" x14ac:dyDescent="0.2">
      <c r="A59" s="45"/>
      <c r="B59" s="45">
        <v>546</v>
      </c>
      <c r="C59" s="45" t="s">
        <v>109</v>
      </c>
      <c r="D59" s="46">
        <v>51</v>
      </c>
      <c r="E59" s="45"/>
      <c r="F59" s="47">
        <v>37065</v>
      </c>
      <c r="G59" s="4">
        <f t="shared" ref="G59:R59" si="13">INDEX(ALLOC,($D59)+1,(G$1)+1)*$F59</f>
        <v>14709.124562412495</v>
      </c>
      <c r="H59" s="4">
        <f t="shared" si="13"/>
        <v>4564.9060562444938</v>
      </c>
      <c r="I59" s="4">
        <f t="shared" si="13"/>
        <v>683.5459086091704</v>
      </c>
      <c r="J59" s="4">
        <f t="shared" si="13"/>
        <v>7204.6452126256345</v>
      </c>
      <c r="K59" s="4">
        <f t="shared" si="13"/>
        <v>5441.0517988136771</v>
      </c>
      <c r="L59" s="4">
        <f t="shared" si="13"/>
        <v>1882.3049537301281</v>
      </c>
      <c r="M59" s="4">
        <f t="shared" si="13"/>
        <v>1458.1188281453212</v>
      </c>
      <c r="N59" s="4">
        <f t="shared" si="13"/>
        <v>683.61643964060829</v>
      </c>
      <c r="O59" s="4">
        <f t="shared" si="13"/>
        <v>170.41192140758102</v>
      </c>
      <c r="P59" s="4">
        <f t="shared" si="13"/>
        <v>249.47595017271863</v>
      </c>
      <c r="Q59" s="4">
        <f t="shared" si="13"/>
        <v>9.0879051676307974</v>
      </c>
      <c r="R59" s="4">
        <f t="shared" si="13"/>
        <v>8.7104630305424156</v>
      </c>
      <c r="S59" s="32"/>
      <c r="T59" s="32"/>
      <c r="U59" s="45"/>
      <c r="V59" s="94">
        <f t="shared" si="1"/>
        <v>0</v>
      </c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</row>
    <row r="60" spans="1:256" x14ac:dyDescent="0.2">
      <c r="A60" s="45"/>
      <c r="B60" s="45">
        <v>547</v>
      </c>
      <c r="C60" s="45" t="s">
        <v>110</v>
      </c>
      <c r="D60" s="46"/>
      <c r="E60" s="45"/>
      <c r="F60" s="4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32"/>
      <c r="T60" s="32"/>
      <c r="U60" s="45"/>
      <c r="V60" s="94">
        <f t="shared" si="1"/>
        <v>0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</row>
    <row r="61" spans="1:256" x14ac:dyDescent="0.2">
      <c r="A61" s="45"/>
      <c r="B61" s="45">
        <v>548</v>
      </c>
      <c r="C61" s="45" t="s">
        <v>132</v>
      </c>
      <c r="D61" s="46">
        <v>51</v>
      </c>
      <c r="E61" s="45"/>
      <c r="F61" s="47">
        <v>96566</v>
      </c>
      <c r="G61" s="4">
        <f t="shared" ref="G61:R62" si="14">INDEX(ALLOC,($D61)+1,(G$1)+1)*$F61</f>
        <v>38321.902670819509</v>
      </c>
      <c r="H61" s="4">
        <f t="shared" si="14"/>
        <v>11893.018163423871</v>
      </c>
      <c r="I61" s="4">
        <f t="shared" si="14"/>
        <v>1780.8524001282383</v>
      </c>
      <c r="J61" s="4">
        <f t="shared" si="14"/>
        <v>18770.370149801889</v>
      </c>
      <c r="K61" s="4">
        <f t="shared" si="14"/>
        <v>14175.653797497411</v>
      </c>
      <c r="L61" s="4">
        <f t="shared" si="14"/>
        <v>4903.99730640506</v>
      </c>
      <c r="M61" s="4">
        <f t="shared" si="14"/>
        <v>3798.8588360631616</v>
      </c>
      <c r="N61" s="4">
        <f t="shared" si="14"/>
        <v>1781.0361556815051</v>
      </c>
      <c r="O61" s="4">
        <f t="shared" si="14"/>
        <v>443.97673283810786</v>
      </c>
      <c r="P61" s="4">
        <f t="shared" si="14"/>
        <v>649.96343192712118</v>
      </c>
      <c r="Q61" s="4">
        <f t="shared" si="14"/>
        <v>23.676855535341581</v>
      </c>
      <c r="R61" s="4">
        <f t="shared" si="14"/>
        <v>22.693499878790202</v>
      </c>
      <c r="S61" s="32"/>
      <c r="T61" s="32"/>
      <c r="U61" s="45"/>
      <c r="V61" s="94">
        <f t="shared" si="1"/>
        <v>0</v>
      </c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</row>
    <row r="62" spans="1:256" x14ac:dyDescent="0.2">
      <c r="A62" s="45"/>
      <c r="B62" s="45">
        <v>549</v>
      </c>
      <c r="C62" s="45" t="s">
        <v>133</v>
      </c>
      <c r="D62" s="46">
        <v>51</v>
      </c>
      <c r="E62" s="45"/>
      <c r="F62" s="47">
        <v>1649</v>
      </c>
      <c r="G62" s="4">
        <f t="shared" si="14"/>
        <v>654.40028068037782</v>
      </c>
      <c r="H62" s="4">
        <f t="shared" si="14"/>
        <v>203.08997940772076</v>
      </c>
      <c r="I62" s="4">
        <f t="shared" si="14"/>
        <v>30.410554520343236</v>
      </c>
      <c r="J62" s="4">
        <f t="shared" si="14"/>
        <v>320.53041833588753</v>
      </c>
      <c r="K62" s="4">
        <f t="shared" si="14"/>
        <v>242.06918700239453</v>
      </c>
      <c r="L62" s="4">
        <f t="shared" si="14"/>
        <v>83.742637763415118</v>
      </c>
      <c r="M62" s="4">
        <f t="shared" si="14"/>
        <v>64.870847095956691</v>
      </c>
      <c r="N62" s="4">
        <f t="shared" si="14"/>
        <v>30.413692404353515</v>
      </c>
      <c r="O62" s="4">
        <f t="shared" si="14"/>
        <v>7.5815259247565381</v>
      </c>
      <c r="P62" s="4">
        <f t="shared" si="14"/>
        <v>11.09903795588326</v>
      </c>
      <c r="Q62" s="4">
        <f t="shared" si="14"/>
        <v>0.40431554354305105</v>
      </c>
      <c r="R62" s="4">
        <f t="shared" si="14"/>
        <v>0.38752336536798715</v>
      </c>
      <c r="S62" s="32"/>
      <c r="T62" s="32"/>
      <c r="U62" s="45"/>
      <c r="V62" s="94">
        <f t="shared" si="1"/>
        <v>0</v>
      </c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</row>
    <row r="63" spans="1:256" x14ac:dyDescent="0.2">
      <c r="A63" s="45"/>
      <c r="B63" s="45">
        <v>550</v>
      </c>
      <c r="C63" s="45" t="s">
        <v>117</v>
      </c>
      <c r="D63" s="46"/>
      <c r="E63" s="45"/>
      <c r="F63" s="47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32"/>
      <c r="T63" s="32"/>
      <c r="U63" s="45"/>
      <c r="V63" s="94">
        <f t="shared" si="1"/>
        <v>0</v>
      </c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  <c r="IV63" s="45"/>
    </row>
    <row r="64" spans="1:256" x14ac:dyDescent="0.2">
      <c r="A64" s="45"/>
      <c r="B64" s="45"/>
      <c r="C64" s="54"/>
      <c r="D64" s="80"/>
      <c r="E64" s="54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45"/>
      <c r="T64" s="45"/>
      <c r="U64" s="45"/>
      <c r="V64" s="94">
        <f t="shared" si="1"/>
        <v>0</v>
      </c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 x14ac:dyDescent="0.2">
      <c r="A65" s="45"/>
      <c r="B65" s="45"/>
      <c r="C65" s="45" t="s">
        <v>303</v>
      </c>
      <c r="D65" s="46"/>
      <c r="E65" s="45"/>
      <c r="F65" s="47">
        <f t="shared" ref="F65:R65" si="15">SUM(F59:F63)</f>
        <v>135280</v>
      </c>
      <c r="G65" s="47">
        <f t="shared" si="15"/>
        <v>53685.427513912378</v>
      </c>
      <c r="H65" s="47">
        <f t="shared" si="15"/>
        <v>16661.014199076082</v>
      </c>
      <c r="I65" s="47">
        <f t="shared" si="15"/>
        <v>2494.8088632577519</v>
      </c>
      <c r="J65" s="47">
        <f t="shared" si="15"/>
        <v>26295.545780763408</v>
      </c>
      <c r="K65" s="47">
        <f t="shared" si="15"/>
        <v>19858.774783313482</v>
      </c>
      <c r="L65" s="47">
        <f t="shared" si="15"/>
        <v>6870.0448978986024</v>
      </c>
      <c r="M65" s="47">
        <f t="shared" si="15"/>
        <v>5321.8485113044389</v>
      </c>
      <c r="N65" s="47">
        <f t="shared" si="15"/>
        <v>2495.0662877264672</v>
      </c>
      <c r="O65" s="47">
        <f t="shared" si="15"/>
        <v>621.97018017044547</v>
      </c>
      <c r="P65" s="47">
        <f t="shared" si="15"/>
        <v>910.53842005572301</v>
      </c>
      <c r="Q65" s="47">
        <f t="shared" si="15"/>
        <v>33.169076246515431</v>
      </c>
      <c r="R65" s="47">
        <f t="shared" si="15"/>
        <v>31.791486274700606</v>
      </c>
      <c r="S65" s="59"/>
      <c r="T65" s="59"/>
      <c r="U65" s="45"/>
      <c r="V65" s="94">
        <f t="shared" si="1"/>
        <v>0</v>
      </c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45"/>
      <c r="IT65" s="45"/>
      <c r="IU65" s="45"/>
      <c r="IV65" s="45"/>
    </row>
    <row r="66" spans="1:256" x14ac:dyDescent="0.2">
      <c r="A66" s="45"/>
      <c r="B66" s="45"/>
      <c r="C66" s="45"/>
      <c r="D66" s="46"/>
      <c r="E66" s="45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5"/>
      <c r="T66" s="45"/>
      <c r="U66" s="45"/>
      <c r="V66" s="94">
        <f t="shared" si="1"/>
        <v>0</v>
      </c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  <c r="IV66" s="45"/>
    </row>
    <row r="67" spans="1:256" x14ac:dyDescent="0.2">
      <c r="A67" s="45"/>
      <c r="B67" s="61" t="s">
        <v>288</v>
      </c>
      <c r="C67" s="45"/>
      <c r="D67" s="46"/>
      <c r="E67" s="45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5"/>
      <c r="T67" s="45"/>
      <c r="U67" s="45"/>
      <c r="V67" s="94">
        <f t="shared" si="1"/>
        <v>0</v>
      </c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  <c r="IV67" s="45"/>
    </row>
    <row r="68" spans="1:256" x14ac:dyDescent="0.2">
      <c r="A68" s="45"/>
      <c r="B68" s="45">
        <v>551</v>
      </c>
      <c r="C68" s="45" t="s">
        <v>119</v>
      </c>
      <c r="D68" s="46">
        <v>51</v>
      </c>
      <c r="E68" s="45"/>
      <c r="F68" s="47">
        <v>21608</v>
      </c>
      <c r="G68" s="4">
        <f t="shared" ref="G68:R71" si="16">INDEX(ALLOC,($D68)+1,(G$1)+1)*$F68</f>
        <v>8575.0644420506997</v>
      </c>
      <c r="H68" s="4">
        <f t="shared" si="16"/>
        <v>2661.2300030576289</v>
      </c>
      <c r="I68" s="4">
        <f t="shared" si="16"/>
        <v>398.49075929386089</v>
      </c>
      <c r="J68" s="4">
        <f t="shared" si="16"/>
        <v>4200.1341900557054</v>
      </c>
      <c r="K68" s="4">
        <f t="shared" si="16"/>
        <v>3172.001814886441</v>
      </c>
      <c r="L68" s="4">
        <f t="shared" si="16"/>
        <v>1097.338336441403</v>
      </c>
      <c r="M68" s="4">
        <f t="shared" si="16"/>
        <v>850.04806794992851</v>
      </c>
      <c r="N68" s="4">
        <f t="shared" si="16"/>
        <v>398.53187718209267</v>
      </c>
      <c r="O68" s="4">
        <f t="shared" si="16"/>
        <v>99.346035283286398</v>
      </c>
      <c r="P68" s="4">
        <f t="shared" si="16"/>
        <v>145.43845491250786</v>
      </c>
      <c r="Q68" s="4">
        <f t="shared" si="16"/>
        <v>5.2980292691802591</v>
      </c>
      <c r="R68" s="4">
        <f t="shared" si="16"/>
        <v>5.0779896172658985</v>
      </c>
      <c r="S68" s="32"/>
      <c r="T68" s="32"/>
      <c r="U68" s="45"/>
      <c r="V68" s="94">
        <f t="shared" si="1"/>
        <v>0</v>
      </c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</row>
    <row r="69" spans="1:256" x14ac:dyDescent="0.2">
      <c r="A69" s="45"/>
      <c r="B69" s="45">
        <v>552</v>
      </c>
      <c r="C69" s="45" t="s">
        <v>120</v>
      </c>
      <c r="D69" s="46">
        <v>51</v>
      </c>
      <c r="E69" s="45"/>
      <c r="F69" s="47">
        <v>57956</v>
      </c>
      <c r="G69" s="4">
        <f t="shared" si="16"/>
        <v>22999.649889091557</v>
      </c>
      <c r="H69" s="4">
        <f t="shared" si="16"/>
        <v>7137.8307134953702</v>
      </c>
      <c r="I69" s="4">
        <f t="shared" si="16"/>
        <v>1068.8138858587099</v>
      </c>
      <c r="J69" s="4">
        <f t="shared" si="16"/>
        <v>11265.409899984656</v>
      </c>
      <c r="K69" s="4">
        <f t="shared" si="16"/>
        <v>8507.7997585874946</v>
      </c>
      <c r="L69" s="4">
        <f t="shared" si="16"/>
        <v>2943.2312396703978</v>
      </c>
      <c r="M69" s="4">
        <f t="shared" si="16"/>
        <v>2279.9604695532234</v>
      </c>
      <c r="N69" s="4">
        <f t="shared" si="16"/>
        <v>1068.9241703982489</v>
      </c>
      <c r="O69" s="4">
        <f t="shared" si="16"/>
        <v>266.46144117355362</v>
      </c>
      <c r="P69" s="4">
        <f t="shared" si="16"/>
        <v>390.08844376662836</v>
      </c>
      <c r="Q69" s="4">
        <f t="shared" si="16"/>
        <v>14.210134409691367</v>
      </c>
      <c r="R69" s="4">
        <f t="shared" si="16"/>
        <v>13.619954010471233</v>
      </c>
      <c r="S69" s="32"/>
      <c r="T69" s="32"/>
      <c r="U69" s="45"/>
      <c r="V69" s="94">
        <f t="shared" si="1"/>
        <v>0</v>
      </c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</row>
    <row r="70" spans="1:256" x14ac:dyDescent="0.2">
      <c r="A70" s="45"/>
      <c r="B70" s="45">
        <v>553</v>
      </c>
      <c r="C70" s="45" t="s">
        <v>134</v>
      </c>
      <c r="D70" s="46">
        <v>51</v>
      </c>
      <c r="E70" s="45"/>
      <c r="F70" s="47">
        <v>264849</v>
      </c>
      <c r="G70" s="4">
        <f t="shared" si="16"/>
        <v>105104.46327344899</v>
      </c>
      <c r="H70" s="4">
        <f t="shared" si="16"/>
        <v>32618.664618650964</v>
      </c>
      <c r="I70" s="4">
        <f t="shared" si="16"/>
        <v>4884.2965155599668</v>
      </c>
      <c r="J70" s="4">
        <f t="shared" si="16"/>
        <v>51480.995006574572</v>
      </c>
      <c r="K70" s="4">
        <f t="shared" si="16"/>
        <v>38879.188664886111</v>
      </c>
      <c r="L70" s="4">
        <f t="shared" si="16"/>
        <v>13450.062989085949</v>
      </c>
      <c r="M70" s="4">
        <f t="shared" si="16"/>
        <v>10419.029097948473</v>
      </c>
      <c r="N70" s="4">
        <f t="shared" si="16"/>
        <v>4884.8004970288812</v>
      </c>
      <c r="O70" s="4">
        <f t="shared" si="16"/>
        <v>1217.6831774686746</v>
      </c>
      <c r="P70" s="4">
        <f t="shared" si="16"/>
        <v>1782.6374187857643</v>
      </c>
      <c r="Q70" s="4">
        <f t="shared" si="16"/>
        <v>64.937881984131906</v>
      </c>
      <c r="R70" s="4">
        <f t="shared" si="16"/>
        <v>62.24085857752943</v>
      </c>
      <c r="S70" s="32"/>
      <c r="T70" s="32"/>
      <c r="U70" s="45"/>
      <c r="V70" s="94">
        <f t="shared" si="1"/>
        <v>0</v>
      </c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/>
      <c r="IK70" s="45"/>
      <c r="IL70" s="45"/>
      <c r="IM70" s="45"/>
      <c r="IN70" s="45"/>
      <c r="IO70" s="45"/>
      <c r="IP70" s="45"/>
      <c r="IQ70" s="45"/>
      <c r="IR70" s="45"/>
      <c r="IS70" s="45"/>
      <c r="IT70" s="45"/>
      <c r="IU70" s="45"/>
      <c r="IV70" s="45"/>
    </row>
    <row r="71" spans="1:256" x14ac:dyDescent="0.2">
      <c r="A71" s="45"/>
      <c r="B71" s="45">
        <v>554</v>
      </c>
      <c r="C71" s="45" t="s">
        <v>135</v>
      </c>
      <c r="D71" s="46">
        <v>51</v>
      </c>
      <c r="E71" s="45"/>
      <c r="F71" s="47">
        <v>31948</v>
      </c>
      <c r="G71" s="4">
        <f t="shared" si="16"/>
        <v>12678.459773909466</v>
      </c>
      <c r="H71" s="4">
        <f t="shared" si="16"/>
        <v>3934.6990067421852</v>
      </c>
      <c r="I71" s="4">
        <f t="shared" si="16"/>
        <v>589.17913633470323</v>
      </c>
      <c r="J71" s="4">
        <f t="shared" si="16"/>
        <v>6210.009584593653</v>
      </c>
      <c r="K71" s="4">
        <f t="shared" si="16"/>
        <v>4689.8886515175873</v>
      </c>
      <c r="L71" s="4">
        <f t="shared" si="16"/>
        <v>1622.4437788147884</v>
      </c>
      <c r="M71" s="4">
        <f t="shared" si="16"/>
        <v>1256.8185706619915</v>
      </c>
      <c r="N71" s="4">
        <f t="shared" si="16"/>
        <v>589.23993022091338</v>
      </c>
      <c r="O71" s="4">
        <f t="shared" si="16"/>
        <v>146.88574302251175</v>
      </c>
      <c r="P71" s="4">
        <f t="shared" si="16"/>
        <v>215.03460558796749</v>
      </c>
      <c r="Q71" s="4">
        <f t="shared" si="16"/>
        <v>7.8332765222033922</v>
      </c>
      <c r="R71" s="4">
        <f t="shared" si="16"/>
        <v>7.5079420720293832</v>
      </c>
      <c r="S71" s="32"/>
      <c r="T71" s="32"/>
      <c r="U71" s="45"/>
      <c r="V71" s="94">
        <f t="shared" si="1"/>
        <v>0</v>
      </c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  <c r="IK71" s="45"/>
      <c r="IL71" s="45"/>
      <c r="IM71" s="45"/>
      <c r="IN71" s="45"/>
      <c r="IO71" s="45"/>
      <c r="IP71" s="45"/>
      <c r="IQ71" s="45"/>
      <c r="IR71" s="45"/>
      <c r="IS71" s="45"/>
      <c r="IT71" s="45"/>
      <c r="IU71" s="45"/>
      <c r="IV71" s="45"/>
    </row>
    <row r="72" spans="1:256" x14ac:dyDescent="0.2">
      <c r="A72" s="45"/>
      <c r="B72" s="45"/>
      <c r="C72" s="54"/>
      <c r="D72" s="80"/>
      <c r="E72" s="54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45"/>
      <c r="T72" s="45"/>
      <c r="U72" s="45"/>
      <c r="V72" s="94">
        <f t="shared" si="1"/>
        <v>0</v>
      </c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  <c r="IS72" s="45"/>
      <c r="IT72" s="45"/>
      <c r="IU72" s="45"/>
      <c r="IV72" s="45"/>
    </row>
    <row r="73" spans="1:256" x14ac:dyDescent="0.2">
      <c r="A73" s="45"/>
      <c r="B73" s="45"/>
      <c r="C73" s="45" t="s">
        <v>304</v>
      </c>
      <c r="D73" s="46"/>
      <c r="E73" s="45"/>
      <c r="F73" s="47">
        <f t="shared" ref="F73:R73" si="17">SUM(F68:F71)</f>
        <v>376361</v>
      </c>
      <c r="G73" s="47">
        <f t="shared" si="17"/>
        <v>149357.63737850072</v>
      </c>
      <c r="H73" s="47">
        <f t="shared" si="17"/>
        <v>46352.424341946149</v>
      </c>
      <c r="I73" s="47">
        <f t="shared" si="17"/>
        <v>6940.7802970472403</v>
      </c>
      <c r="J73" s="47">
        <f t="shared" si="17"/>
        <v>73156.548681208587</v>
      </c>
      <c r="K73" s="47">
        <f t="shared" si="17"/>
        <v>55248.878889877626</v>
      </c>
      <c r="L73" s="47">
        <f t="shared" si="17"/>
        <v>19113.076344012537</v>
      </c>
      <c r="M73" s="47">
        <f t="shared" si="17"/>
        <v>14805.856206113616</v>
      </c>
      <c r="N73" s="47">
        <f t="shared" si="17"/>
        <v>6941.4964748301363</v>
      </c>
      <c r="O73" s="47">
        <f t="shared" si="17"/>
        <v>1730.3763969480265</v>
      </c>
      <c r="P73" s="47">
        <f t="shared" si="17"/>
        <v>2533.1989230528684</v>
      </c>
      <c r="Q73" s="47">
        <f t="shared" si="17"/>
        <v>92.279322185206922</v>
      </c>
      <c r="R73" s="47">
        <f t="shared" si="17"/>
        <v>88.446744277295949</v>
      </c>
      <c r="S73" s="59"/>
      <c r="T73" s="59"/>
      <c r="U73" s="45"/>
      <c r="V73" s="94">
        <f t="shared" si="1"/>
        <v>0</v>
      </c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  <c r="IH73" s="45"/>
      <c r="II73" s="45"/>
      <c r="IJ73" s="45"/>
      <c r="IK73" s="45"/>
      <c r="IL73" s="45"/>
      <c r="IM73" s="45"/>
      <c r="IN73" s="45"/>
      <c r="IO73" s="45"/>
      <c r="IP73" s="45"/>
      <c r="IQ73" s="45"/>
      <c r="IR73" s="45"/>
      <c r="IS73" s="45"/>
      <c r="IT73" s="45"/>
      <c r="IU73" s="45"/>
      <c r="IV73" s="45"/>
    </row>
    <row r="74" spans="1:256" x14ac:dyDescent="0.2">
      <c r="A74" s="45"/>
      <c r="B74" s="45"/>
      <c r="C74" s="45"/>
      <c r="D74" s="46"/>
      <c r="E74" s="45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5"/>
      <c r="T74" s="45"/>
      <c r="U74" s="45"/>
      <c r="V74" s="94">
        <f t="shared" si="1"/>
        <v>0</v>
      </c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  <c r="IH74" s="45"/>
      <c r="II74" s="45"/>
      <c r="IJ74" s="45"/>
      <c r="IK74" s="45"/>
      <c r="IL74" s="45"/>
      <c r="IM74" s="45"/>
      <c r="IN74" s="45"/>
      <c r="IO74" s="45"/>
      <c r="IP74" s="45"/>
      <c r="IQ74" s="45"/>
      <c r="IR74" s="45"/>
      <c r="IS74" s="45"/>
      <c r="IT74" s="45"/>
      <c r="IU74" s="45"/>
      <c r="IV74" s="45"/>
    </row>
    <row r="75" spans="1:256" x14ac:dyDescent="0.2">
      <c r="A75" s="45"/>
      <c r="B75" s="45"/>
      <c r="C75" s="54" t="s">
        <v>305</v>
      </c>
      <c r="D75" s="80"/>
      <c r="E75" s="54"/>
      <c r="F75" s="81">
        <f t="shared" ref="F75:R75" si="18">F73+F65</f>
        <v>511641</v>
      </c>
      <c r="G75" s="81">
        <f t="shared" si="18"/>
        <v>203043.06489241309</v>
      </c>
      <c r="H75" s="81">
        <f t="shared" si="18"/>
        <v>63013.438541022231</v>
      </c>
      <c r="I75" s="81">
        <f t="shared" si="18"/>
        <v>9435.5891603049931</v>
      </c>
      <c r="J75" s="81">
        <f t="shared" si="18"/>
        <v>99452.094461971996</v>
      </c>
      <c r="K75" s="81">
        <f t="shared" si="18"/>
        <v>75107.653673191104</v>
      </c>
      <c r="L75" s="81">
        <f t="shared" si="18"/>
        <v>25983.12124191114</v>
      </c>
      <c r="M75" s="81">
        <f t="shared" si="18"/>
        <v>20127.704717418055</v>
      </c>
      <c r="N75" s="81">
        <f t="shared" si="18"/>
        <v>9436.562762556603</v>
      </c>
      <c r="O75" s="81">
        <f t="shared" si="18"/>
        <v>2352.3465771184719</v>
      </c>
      <c r="P75" s="81">
        <f t="shared" si="18"/>
        <v>3443.7373431085916</v>
      </c>
      <c r="Q75" s="81">
        <f t="shared" si="18"/>
        <v>125.44839843172235</v>
      </c>
      <c r="R75" s="81">
        <f t="shared" si="18"/>
        <v>120.23823055199655</v>
      </c>
      <c r="S75" s="59"/>
      <c r="T75" s="59"/>
      <c r="U75" s="45"/>
      <c r="V75" s="94">
        <f t="shared" si="1"/>
        <v>0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  <c r="IO75" s="45"/>
      <c r="IP75" s="45"/>
      <c r="IQ75" s="45"/>
      <c r="IR75" s="45"/>
      <c r="IS75" s="45"/>
      <c r="IT75" s="45"/>
      <c r="IU75" s="45"/>
      <c r="IV75" s="45"/>
    </row>
    <row r="76" spans="1:256" x14ac:dyDescent="0.2">
      <c r="A76" s="45"/>
      <c r="B76" s="45"/>
      <c r="C76" s="45"/>
      <c r="D76" s="46"/>
      <c r="E76" s="45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5"/>
      <c r="T76" s="45"/>
      <c r="U76" s="45"/>
      <c r="V76" s="94">
        <f t="shared" si="1"/>
        <v>0</v>
      </c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  <c r="IH76" s="45"/>
      <c r="II76" s="45"/>
      <c r="IJ76" s="45"/>
      <c r="IK76" s="45"/>
      <c r="IL76" s="45"/>
      <c r="IM76" s="45"/>
      <c r="IN76" s="45"/>
      <c r="IO76" s="45"/>
      <c r="IP76" s="45"/>
      <c r="IQ76" s="45"/>
      <c r="IR76" s="45"/>
      <c r="IS76" s="45"/>
      <c r="IT76" s="45"/>
      <c r="IU76" s="45"/>
      <c r="IV76" s="45"/>
    </row>
    <row r="77" spans="1:256" x14ac:dyDescent="0.2">
      <c r="A77" s="45"/>
      <c r="B77" s="45"/>
      <c r="C77" s="54" t="s">
        <v>306</v>
      </c>
      <c r="D77" s="80"/>
      <c r="E77" s="54"/>
      <c r="F77" s="81">
        <f t="shared" ref="F77:R77" si="19">F35+F56+F75</f>
        <v>32249542</v>
      </c>
      <c r="G77" s="81">
        <f t="shared" si="19"/>
        <v>12378303.660000512</v>
      </c>
      <c r="H77" s="81">
        <f t="shared" si="19"/>
        <v>3937184.8463269626</v>
      </c>
      <c r="I77" s="81">
        <f t="shared" si="19"/>
        <v>612096.06849642191</v>
      </c>
      <c r="J77" s="81">
        <f t="shared" si="19"/>
        <v>6358228.2253652001</v>
      </c>
      <c r="K77" s="81">
        <f t="shared" si="19"/>
        <v>4933985.1378539819</v>
      </c>
      <c r="L77" s="81">
        <f t="shared" si="19"/>
        <v>1689857.3817176288</v>
      </c>
      <c r="M77" s="81">
        <f t="shared" si="19"/>
        <v>1328193.4886956806</v>
      </c>
      <c r="N77" s="81">
        <f t="shared" si="19"/>
        <v>593873.14223958249</v>
      </c>
      <c r="O77" s="81">
        <f t="shared" si="19"/>
        <v>152838.33911428496</v>
      </c>
      <c r="P77" s="81">
        <f t="shared" si="19"/>
        <v>247972.54255301258</v>
      </c>
      <c r="Q77" s="81">
        <f t="shared" si="19"/>
        <v>8995.0610324700046</v>
      </c>
      <c r="R77" s="81">
        <f t="shared" si="19"/>
        <v>8014.1066042630755</v>
      </c>
      <c r="S77" s="59"/>
      <c r="T77" s="59"/>
      <c r="U77" s="45"/>
      <c r="V77" s="94">
        <f t="shared" si="1"/>
        <v>0</v>
      </c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  <c r="IV77" s="45"/>
    </row>
    <row r="78" spans="1:256" x14ac:dyDescent="0.2">
      <c r="A78" s="45"/>
      <c r="B78" s="93"/>
      <c r="C78" s="45"/>
      <c r="D78" s="46"/>
      <c r="E78" s="45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5"/>
      <c r="T78" s="45"/>
      <c r="U78" s="45"/>
      <c r="V78" s="94">
        <f t="shared" si="1"/>
        <v>0</v>
      </c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45"/>
      <c r="HT78" s="45"/>
      <c r="HU78" s="45"/>
      <c r="HV78" s="45"/>
      <c r="HW78" s="45"/>
      <c r="HX78" s="45"/>
      <c r="HY78" s="45"/>
      <c r="HZ78" s="45"/>
      <c r="IA78" s="45"/>
      <c r="IB78" s="45"/>
      <c r="IC78" s="45"/>
      <c r="ID78" s="45"/>
      <c r="IE78" s="45"/>
      <c r="IF78" s="45"/>
      <c r="IG78" s="45"/>
      <c r="IH78" s="45"/>
      <c r="II78" s="45"/>
      <c r="IJ78" s="45"/>
      <c r="IK78" s="45"/>
      <c r="IL78" s="45"/>
      <c r="IM78" s="45"/>
      <c r="IN78" s="45"/>
      <c r="IO78" s="45"/>
      <c r="IP78" s="45"/>
      <c r="IQ78" s="45"/>
      <c r="IR78" s="45"/>
      <c r="IS78" s="45"/>
      <c r="IT78" s="45"/>
      <c r="IU78" s="45"/>
      <c r="IV78" s="45"/>
    </row>
    <row r="79" spans="1:256" x14ac:dyDescent="0.2">
      <c r="A79" s="45"/>
      <c r="B79" s="61" t="s">
        <v>289</v>
      </c>
      <c r="C79" s="45"/>
      <c r="D79" s="46"/>
      <c r="E79" s="45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5"/>
      <c r="T79" s="45"/>
      <c r="U79" s="45"/>
      <c r="V79" s="94">
        <f t="shared" si="1"/>
        <v>0</v>
      </c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  <c r="IH79" s="45"/>
      <c r="II79" s="45"/>
      <c r="IJ79" s="45"/>
      <c r="IK79" s="45"/>
      <c r="IL79" s="45"/>
      <c r="IM79" s="45"/>
      <c r="IN79" s="45"/>
      <c r="IO79" s="45"/>
      <c r="IP79" s="45"/>
      <c r="IQ79" s="45"/>
      <c r="IR79" s="45"/>
      <c r="IS79" s="45"/>
      <c r="IT79" s="45"/>
      <c r="IU79" s="45"/>
      <c r="IV79" s="45"/>
    </row>
    <row r="80" spans="1:256" x14ac:dyDescent="0.2">
      <c r="A80" s="45"/>
      <c r="B80" s="45">
        <v>555</v>
      </c>
      <c r="C80" s="45" t="s">
        <v>137</v>
      </c>
      <c r="D80" s="46"/>
      <c r="E80" s="45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5"/>
      <c r="T80" s="45"/>
      <c r="U80" s="45"/>
      <c r="V80" s="94">
        <f t="shared" ref="V80:V143" si="20">SUM(G80:R80)-F80</f>
        <v>0</v>
      </c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  <c r="IK80" s="45"/>
      <c r="IL80" s="45"/>
      <c r="IM80" s="45"/>
      <c r="IN80" s="45"/>
      <c r="IO80" s="45"/>
      <c r="IP80" s="45"/>
      <c r="IQ80" s="45"/>
      <c r="IR80" s="45"/>
      <c r="IS80" s="45"/>
      <c r="IT80" s="45"/>
      <c r="IU80" s="45"/>
      <c r="IV80" s="45"/>
    </row>
    <row r="81" spans="1:256" x14ac:dyDescent="0.2">
      <c r="A81" s="45"/>
      <c r="B81" s="45">
        <v>556</v>
      </c>
      <c r="C81" s="45" t="s">
        <v>143</v>
      </c>
      <c r="D81" s="46">
        <v>51</v>
      </c>
      <c r="E81" s="45"/>
      <c r="F81" s="47">
        <v>1105816</v>
      </c>
      <c r="G81" s="4">
        <f t="shared" ref="G81:R81" si="21">INDEX(ALLOC,($D81)+1,(G$1)+1)*$F81</f>
        <v>438839.47894533211</v>
      </c>
      <c r="H81" s="4">
        <f t="shared" si="21"/>
        <v>136191.72144859197</v>
      </c>
      <c r="I81" s="4">
        <f t="shared" si="21"/>
        <v>20393.255159167904</v>
      </c>
      <c r="J81" s="4">
        <f t="shared" si="21"/>
        <v>214947.03764858568</v>
      </c>
      <c r="K81" s="4">
        <f t="shared" si="21"/>
        <v>162331.09769207999</v>
      </c>
      <c r="L81" s="4">
        <f t="shared" si="21"/>
        <v>56157.640218913672</v>
      </c>
      <c r="M81" s="4">
        <f t="shared" si="21"/>
        <v>43502.256308224642</v>
      </c>
      <c r="N81" s="4">
        <f t="shared" si="21"/>
        <v>20395.359417715335</v>
      </c>
      <c r="O81" s="4">
        <f t="shared" si="21"/>
        <v>5084.1556531295182</v>
      </c>
      <c r="P81" s="4">
        <f t="shared" si="21"/>
        <v>7442.9919686009716</v>
      </c>
      <c r="Q81" s="4">
        <f t="shared" si="21"/>
        <v>271.13316985967407</v>
      </c>
      <c r="R81" s="4">
        <f t="shared" si="21"/>
        <v>259.87236979852401</v>
      </c>
      <c r="S81" s="32"/>
      <c r="T81" s="32"/>
      <c r="U81" s="45"/>
      <c r="V81" s="94">
        <f t="shared" si="20"/>
        <v>0</v>
      </c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  <c r="IH81" s="45"/>
      <c r="II81" s="45"/>
      <c r="IJ81" s="45"/>
      <c r="IK81" s="45"/>
      <c r="IL81" s="45"/>
      <c r="IM81" s="45"/>
      <c r="IN81" s="45"/>
      <c r="IO81" s="45"/>
      <c r="IP81" s="45"/>
      <c r="IQ81" s="45"/>
      <c r="IR81" s="45"/>
      <c r="IS81" s="45"/>
      <c r="IT81" s="45"/>
      <c r="IU81" s="45"/>
      <c r="IV81" s="45"/>
    </row>
    <row r="82" spans="1:256" x14ac:dyDescent="0.2">
      <c r="A82" s="45"/>
      <c r="B82" s="45">
        <v>557</v>
      </c>
      <c r="C82" s="45" t="s">
        <v>144</v>
      </c>
      <c r="D82" s="46"/>
      <c r="E82" s="45"/>
      <c r="F82" s="47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32"/>
      <c r="T82" s="32"/>
      <c r="U82" s="45"/>
      <c r="V82" s="94">
        <f t="shared" si="20"/>
        <v>0</v>
      </c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45"/>
      <c r="IK82" s="45"/>
      <c r="IL82" s="45"/>
      <c r="IM82" s="45"/>
      <c r="IN82" s="45"/>
      <c r="IO82" s="45"/>
      <c r="IP82" s="45"/>
      <c r="IQ82" s="45"/>
      <c r="IR82" s="45"/>
      <c r="IS82" s="45"/>
      <c r="IT82" s="45"/>
      <c r="IU82" s="45"/>
      <c r="IV82" s="45"/>
    </row>
    <row r="83" spans="1:256" x14ac:dyDescent="0.2">
      <c r="A83" s="45"/>
      <c r="B83" s="45"/>
      <c r="C83" s="54"/>
      <c r="D83" s="80"/>
      <c r="E83" s="54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45"/>
      <c r="T83" s="45"/>
      <c r="U83" s="45"/>
      <c r="V83" s="94">
        <f t="shared" si="20"/>
        <v>0</v>
      </c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45"/>
      <c r="IK83" s="45"/>
      <c r="IL83" s="45"/>
      <c r="IM83" s="45"/>
      <c r="IN83" s="45"/>
      <c r="IO83" s="45"/>
      <c r="IP83" s="45"/>
      <c r="IQ83" s="45"/>
      <c r="IR83" s="45"/>
      <c r="IS83" s="45"/>
      <c r="IT83" s="45"/>
      <c r="IU83" s="45"/>
      <c r="IV83" s="45"/>
    </row>
    <row r="84" spans="1:256" x14ac:dyDescent="0.2">
      <c r="A84" s="45"/>
      <c r="B84" s="45"/>
      <c r="C84" s="45" t="s">
        <v>307</v>
      </c>
      <c r="D84" s="46"/>
      <c r="E84" s="45"/>
      <c r="F84" s="47">
        <f t="shared" ref="F84:R84" si="22">SUM(F80:F82)</f>
        <v>1105816</v>
      </c>
      <c r="G84" s="47">
        <f t="shared" si="22"/>
        <v>438839.47894533211</v>
      </c>
      <c r="H84" s="47">
        <f t="shared" si="22"/>
        <v>136191.72144859197</v>
      </c>
      <c r="I84" s="47">
        <f t="shared" si="22"/>
        <v>20393.255159167904</v>
      </c>
      <c r="J84" s="47">
        <f t="shared" si="22"/>
        <v>214947.03764858568</v>
      </c>
      <c r="K84" s="47">
        <f t="shared" si="22"/>
        <v>162331.09769207999</v>
      </c>
      <c r="L84" s="47">
        <f t="shared" si="22"/>
        <v>56157.640218913672</v>
      </c>
      <c r="M84" s="47">
        <f t="shared" si="22"/>
        <v>43502.256308224642</v>
      </c>
      <c r="N84" s="47">
        <f t="shared" si="22"/>
        <v>20395.359417715335</v>
      </c>
      <c r="O84" s="47">
        <f t="shared" si="22"/>
        <v>5084.1556531295182</v>
      </c>
      <c r="P84" s="47">
        <f t="shared" si="22"/>
        <v>7442.9919686009716</v>
      </c>
      <c r="Q84" s="47">
        <f t="shared" si="22"/>
        <v>271.13316985967407</v>
      </c>
      <c r="R84" s="47">
        <f t="shared" si="22"/>
        <v>259.87236979852401</v>
      </c>
      <c r="S84" s="59"/>
      <c r="T84" s="59"/>
      <c r="U84" s="45"/>
      <c r="V84" s="94">
        <f t="shared" si="20"/>
        <v>0</v>
      </c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  <c r="IK84" s="45"/>
      <c r="IL84" s="45"/>
      <c r="IM84" s="45"/>
      <c r="IN84" s="45"/>
      <c r="IO84" s="45"/>
      <c r="IP84" s="45"/>
      <c r="IQ84" s="45"/>
      <c r="IR84" s="45"/>
      <c r="IS84" s="45"/>
      <c r="IT84" s="45"/>
      <c r="IU84" s="45"/>
      <c r="IV84" s="45"/>
    </row>
    <row r="85" spans="1:256" x14ac:dyDescent="0.2">
      <c r="A85" s="45"/>
      <c r="B85" s="45"/>
      <c r="C85" s="45"/>
      <c r="D85" s="46"/>
      <c r="E85" s="45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5"/>
      <c r="T85" s="45"/>
      <c r="U85" s="45"/>
      <c r="V85" s="94">
        <f t="shared" si="20"/>
        <v>0</v>
      </c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  <c r="IR85" s="45"/>
      <c r="IS85" s="45"/>
      <c r="IT85" s="45"/>
      <c r="IU85" s="45"/>
      <c r="IV85" s="45"/>
    </row>
    <row r="86" spans="1:256" x14ac:dyDescent="0.2">
      <c r="A86" s="45"/>
      <c r="B86" s="61" t="s">
        <v>290</v>
      </c>
      <c r="C86" s="45"/>
      <c r="D86" s="46"/>
      <c r="E86" s="45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5"/>
      <c r="T86" s="45"/>
      <c r="U86" s="45"/>
      <c r="V86" s="94">
        <f t="shared" si="20"/>
        <v>0</v>
      </c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  <c r="IV86" s="45"/>
    </row>
    <row r="87" spans="1:256" x14ac:dyDescent="0.2">
      <c r="A87" s="45"/>
      <c r="B87" s="45">
        <v>560</v>
      </c>
      <c r="C87" s="45" t="s">
        <v>146</v>
      </c>
      <c r="D87" s="46">
        <v>52</v>
      </c>
      <c r="E87" s="45"/>
      <c r="F87" s="47">
        <v>586814</v>
      </c>
      <c r="G87" s="4">
        <f t="shared" ref="G87:R91" si="23">INDEX(ALLOC,($D87)+1,(G$1)+1)*$F87</f>
        <v>232875.22517111897</v>
      </c>
      <c r="H87" s="4">
        <f t="shared" si="23"/>
        <v>72271.705989182679</v>
      </c>
      <c r="I87" s="4">
        <f t="shared" si="23"/>
        <v>10821.915791571069</v>
      </c>
      <c r="J87" s="4">
        <f t="shared" si="23"/>
        <v>114064.12183466069</v>
      </c>
      <c r="K87" s="4">
        <f t="shared" si="23"/>
        <v>86142.867132579224</v>
      </c>
      <c r="L87" s="4">
        <f t="shared" si="23"/>
        <v>29800.698748635943</v>
      </c>
      <c r="M87" s="4">
        <f t="shared" si="23"/>
        <v>23084.97347954319</v>
      </c>
      <c r="N87" s="4">
        <f t="shared" si="23"/>
        <v>10823.032440611465</v>
      </c>
      <c r="O87" s="4">
        <f t="shared" si="23"/>
        <v>2697.9657695634219</v>
      </c>
      <c r="P87" s="4">
        <f t="shared" si="23"/>
        <v>3949.7094354418909</v>
      </c>
      <c r="Q87" s="4">
        <f t="shared" si="23"/>
        <v>143.87994018718732</v>
      </c>
      <c r="R87" s="4">
        <f t="shared" si="23"/>
        <v>137.90426690421467</v>
      </c>
      <c r="S87" s="32"/>
      <c r="T87" s="32"/>
      <c r="U87" s="45"/>
      <c r="V87" s="94">
        <f t="shared" si="20"/>
        <v>0</v>
      </c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  <c r="IL87" s="45"/>
      <c r="IM87" s="45"/>
      <c r="IN87" s="45"/>
      <c r="IO87" s="45"/>
      <c r="IP87" s="45"/>
      <c r="IQ87" s="45"/>
      <c r="IR87" s="45"/>
      <c r="IS87" s="45"/>
      <c r="IT87" s="45"/>
      <c r="IU87" s="45"/>
      <c r="IV87" s="45"/>
    </row>
    <row r="88" spans="1:256" x14ac:dyDescent="0.2">
      <c r="A88" s="45"/>
      <c r="B88" s="45">
        <v>561</v>
      </c>
      <c r="C88" s="45" t="s">
        <v>147</v>
      </c>
      <c r="D88" s="46">
        <v>52</v>
      </c>
      <c r="E88" s="45"/>
      <c r="F88" s="47">
        <v>1395743</v>
      </c>
      <c r="G88" s="4">
        <f t="shared" si="23"/>
        <v>553896.0648621422</v>
      </c>
      <c r="H88" s="4">
        <f t="shared" si="23"/>
        <v>171898.97945935134</v>
      </c>
      <c r="I88" s="4">
        <f t="shared" si="23"/>
        <v>25740.035535407776</v>
      </c>
      <c r="J88" s="4">
        <f t="shared" si="23"/>
        <v>271302.66081224172</v>
      </c>
      <c r="K88" s="4">
        <f t="shared" si="23"/>
        <v>204891.67572727907</v>
      </c>
      <c r="L88" s="4">
        <f t="shared" si="23"/>
        <v>70881.261649376756</v>
      </c>
      <c r="M88" s="4">
        <f t="shared" si="23"/>
        <v>54907.841563524475</v>
      </c>
      <c r="N88" s="4">
        <f t="shared" si="23"/>
        <v>25742.691496379375</v>
      </c>
      <c r="O88" s="4">
        <f t="shared" si="23"/>
        <v>6417.1387136430949</v>
      </c>
      <c r="P88" s="4">
        <f t="shared" si="23"/>
        <v>9394.4236104659594</v>
      </c>
      <c r="Q88" s="4">
        <f t="shared" si="23"/>
        <v>342.21988459151521</v>
      </c>
      <c r="R88" s="4">
        <f t="shared" si="23"/>
        <v>328.00668559661034</v>
      </c>
      <c r="S88" s="32"/>
      <c r="T88" s="32"/>
      <c r="U88" s="45"/>
      <c r="V88" s="94">
        <f t="shared" si="20"/>
        <v>0</v>
      </c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  <c r="IK88" s="45"/>
      <c r="IL88" s="45"/>
      <c r="IM88" s="45"/>
      <c r="IN88" s="45"/>
      <c r="IO88" s="45"/>
      <c r="IP88" s="45"/>
      <c r="IQ88" s="45"/>
      <c r="IR88" s="45"/>
      <c r="IS88" s="45"/>
      <c r="IT88" s="45"/>
      <c r="IU88" s="45"/>
      <c r="IV88" s="45"/>
    </row>
    <row r="89" spans="1:256" x14ac:dyDescent="0.2">
      <c r="A89" s="45"/>
      <c r="B89" s="45">
        <v>562</v>
      </c>
      <c r="C89" s="45" t="s">
        <v>148</v>
      </c>
      <c r="D89" s="46">
        <v>52</v>
      </c>
      <c r="E89" s="45"/>
      <c r="F89" s="47">
        <v>668825</v>
      </c>
      <c r="G89" s="4">
        <f t="shared" si="23"/>
        <v>265421.02348456864</v>
      </c>
      <c r="H89" s="4">
        <f t="shared" si="23"/>
        <v>82372.137948677278</v>
      </c>
      <c r="I89" s="4">
        <f t="shared" si="23"/>
        <v>12334.347560381177</v>
      </c>
      <c r="J89" s="4">
        <f t="shared" si="23"/>
        <v>130005.31051758637</v>
      </c>
      <c r="K89" s="4">
        <f t="shared" si="23"/>
        <v>98181.88235104701</v>
      </c>
      <c r="L89" s="4">
        <f t="shared" si="23"/>
        <v>33965.536508257188</v>
      </c>
      <c r="M89" s="4">
        <f t="shared" si="23"/>
        <v>26311.245790753925</v>
      </c>
      <c r="N89" s="4">
        <f t="shared" si="23"/>
        <v>12335.620268248478</v>
      </c>
      <c r="O89" s="4">
        <f t="shared" si="23"/>
        <v>3075.0236971651248</v>
      </c>
      <c r="P89" s="4">
        <f t="shared" si="23"/>
        <v>4501.7065256783626</v>
      </c>
      <c r="Q89" s="4">
        <f t="shared" si="23"/>
        <v>163.98807969083143</v>
      </c>
      <c r="R89" s="4">
        <f t="shared" si="23"/>
        <v>157.17726794556941</v>
      </c>
      <c r="S89" s="32"/>
      <c r="T89" s="32"/>
      <c r="U89" s="45"/>
      <c r="V89" s="94">
        <f t="shared" si="20"/>
        <v>0</v>
      </c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45"/>
      <c r="IH89" s="45"/>
      <c r="II89" s="45"/>
      <c r="IJ89" s="45"/>
      <c r="IK89" s="45"/>
      <c r="IL89" s="45"/>
      <c r="IM89" s="45"/>
      <c r="IN89" s="45"/>
      <c r="IO89" s="45"/>
      <c r="IP89" s="45"/>
      <c r="IQ89" s="45"/>
      <c r="IR89" s="45"/>
      <c r="IS89" s="45"/>
      <c r="IT89" s="45"/>
      <c r="IU89" s="45"/>
      <c r="IV89" s="45"/>
    </row>
    <row r="90" spans="1:256" x14ac:dyDescent="0.2">
      <c r="A90" s="45"/>
      <c r="B90" s="45">
        <v>563</v>
      </c>
      <c r="C90" s="45" t="s">
        <v>149</v>
      </c>
      <c r="D90" s="46">
        <v>52</v>
      </c>
      <c r="E90" s="45"/>
      <c r="F90" s="47">
        <v>21025</v>
      </c>
      <c r="G90" s="4">
        <f t="shared" si="23"/>
        <v>8343.7027903607905</v>
      </c>
      <c r="H90" s="4">
        <f t="shared" si="23"/>
        <v>2589.4280273179675</v>
      </c>
      <c r="I90" s="4">
        <f t="shared" si="23"/>
        <v>387.73918058836654</v>
      </c>
      <c r="J90" s="4">
        <f t="shared" si="23"/>
        <v>4086.8114284487774</v>
      </c>
      <c r="K90" s="4">
        <f t="shared" si="23"/>
        <v>3086.4188336721318</v>
      </c>
      <c r="L90" s="4">
        <f t="shared" si="23"/>
        <v>1067.7313274565206</v>
      </c>
      <c r="M90" s="4">
        <f t="shared" si="23"/>
        <v>827.11313535020565</v>
      </c>
      <c r="N90" s="4">
        <f t="shared" si="23"/>
        <v>387.77918908522298</v>
      </c>
      <c r="O90" s="4">
        <f t="shared" si="23"/>
        <v>96.665604953308787</v>
      </c>
      <c r="P90" s="4">
        <f t="shared" si="23"/>
        <v>141.51441662974258</v>
      </c>
      <c r="Q90" s="4">
        <f t="shared" si="23"/>
        <v>5.1550844772544853</v>
      </c>
      <c r="R90" s="4">
        <f t="shared" si="23"/>
        <v>4.9409816597100837</v>
      </c>
      <c r="S90" s="32"/>
      <c r="T90" s="32"/>
      <c r="U90" s="45"/>
      <c r="V90" s="94">
        <f t="shared" si="20"/>
        <v>0</v>
      </c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  <c r="IK90" s="45"/>
      <c r="IL90" s="45"/>
      <c r="IM90" s="45"/>
      <c r="IN90" s="45"/>
      <c r="IO90" s="45"/>
      <c r="IP90" s="45"/>
      <c r="IQ90" s="45"/>
      <c r="IR90" s="45"/>
      <c r="IS90" s="45"/>
      <c r="IT90" s="45"/>
      <c r="IU90" s="45"/>
      <c r="IV90" s="45"/>
    </row>
    <row r="91" spans="1:256" x14ac:dyDescent="0.2">
      <c r="A91" s="45"/>
      <c r="B91" s="45">
        <v>566</v>
      </c>
      <c r="C91" s="45" t="s">
        <v>151</v>
      </c>
      <c r="D91" s="46">
        <v>52</v>
      </c>
      <c r="E91" s="45"/>
      <c r="F91" s="47">
        <v>88917</v>
      </c>
      <c r="G91" s="4">
        <f t="shared" si="23"/>
        <v>35286.421926778137</v>
      </c>
      <c r="H91" s="4">
        <f t="shared" si="23"/>
        <v>10950.971315340392</v>
      </c>
      <c r="I91" s="4">
        <f t="shared" si="23"/>
        <v>1639.7909498395143</v>
      </c>
      <c r="J91" s="4">
        <f t="shared" si="23"/>
        <v>17283.567742372412</v>
      </c>
      <c r="K91" s="4">
        <f t="shared" si="23"/>
        <v>13052.799212063017</v>
      </c>
      <c r="L91" s="4">
        <f t="shared" si="23"/>
        <v>4515.5513171677258</v>
      </c>
      <c r="M91" s="4">
        <f t="shared" si="23"/>
        <v>3497.9509467745179</v>
      </c>
      <c r="N91" s="4">
        <f t="shared" si="23"/>
        <v>1639.9601501018203</v>
      </c>
      <c r="O91" s="4">
        <f t="shared" si="23"/>
        <v>408.80930300277561</v>
      </c>
      <c r="P91" s="4">
        <f t="shared" si="23"/>
        <v>598.47978042648379</v>
      </c>
      <c r="Q91" s="4">
        <f t="shared" si="23"/>
        <v>21.801410057742547</v>
      </c>
      <c r="R91" s="4">
        <f t="shared" si="23"/>
        <v>20.895946075455008</v>
      </c>
      <c r="S91" s="32"/>
      <c r="T91" s="32"/>
      <c r="U91" s="45"/>
      <c r="V91" s="94">
        <f t="shared" si="20"/>
        <v>0</v>
      </c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  <c r="IR91" s="45"/>
      <c r="IS91" s="45"/>
      <c r="IT91" s="45"/>
      <c r="IU91" s="45"/>
      <c r="IV91" s="45"/>
    </row>
    <row r="92" spans="1:256" x14ac:dyDescent="0.2">
      <c r="A92" s="45"/>
      <c r="B92" s="45">
        <v>569</v>
      </c>
      <c r="C92" s="45" t="s">
        <v>120</v>
      </c>
      <c r="D92" s="46"/>
      <c r="E92" s="45"/>
      <c r="F92" s="47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32"/>
      <c r="T92" s="32"/>
      <c r="U92" s="45"/>
      <c r="V92" s="94">
        <f t="shared" si="20"/>
        <v>0</v>
      </c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  <c r="IL92" s="45"/>
      <c r="IM92" s="45"/>
      <c r="IN92" s="45"/>
      <c r="IO92" s="45"/>
      <c r="IP92" s="45"/>
      <c r="IQ92" s="45"/>
      <c r="IR92" s="45"/>
      <c r="IS92" s="45"/>
      <c r="IT92" s="45"/>
      <c r="IU92" s="45"/>
      <c r="IV92" s="45"/>
    </row>
    <row r="93" spans="1:256" x14ac:dyDescent="0.2">
      <c r="A93" s="45"/>
      <c r="B93" s="45">
        <v>570</v>
      </c>
      <c r="C93" s="45" t="s">
        <v>154</v>
      </c>
      <c r="D93" s="46">
        <v>52</v>
      </c>
      <c r="E93" s="45"/>
      <c r="F93" s="47">
        <v>259554</v>
      </c>
      <c r="G93" s="4">
        <f t="shared" ref="G93:R95" si="24">INDEX(ALLOC,($D93)+1,(G$1)+1)*$F93</f>
        <v>103003.1597645329</v>
      </c>
      <c r="H93" s="4">
        <f t="shared" si="24"/>
        <v>31966.535182044601</v>
      </c>
      <c r="I93" s="4">
        <f t="shared" si="24"/>
        <v>4786.6471000443707</v>
      </c>
      <c r="J93" s="4">
        <f t="shared" si="24"/>
        <v>50451.759976199479</v>
      </c>
      <c r="K93" s="4">
        <f t="shared" si="24"/>
        <v>38101.89555076987</v>
      </c>
      <c r="L93" s="4">
        <f t="shared" si="24"/>
        <v>13181.162281410214</v>
      </c>
      <c r="M93" s="4">
        <f t="shared" si="24"/>
        <v>10210.726408213426</v>
      </c>
      <c r="N93" s="4">
        <f t="shared" si="24"/>
        <v>4787.1410056516515</v>
      </c>
      <c r="O93" s="4">
        <f t="shared" si="24"/>
        <v>1193.3386172675914</v>
      </c>
      <c r="P93" s="4">
        <f t="shared" si="24"/>
        <v>1746.9979973325187</v>
      </c>
      <c r="Q93" s="4">
        <f t="shared" si="24"/>
        <v>63.639609817327496</v>
      </c>
      <c r="R93" s="4">
        <f t="shared" si="24"/>
        <v>60.996506716023362</v>
      </c>
      <c r="S93" s="32"/>
      <c r="T93" s="32"/>
      <c r="U93" s="45"/>
      <c r="V93" s="94">
        <f t="shared" si="20"/>
        <v>0</v>
      </c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  <c r="IH93" s="45"/>
      <c r="II93" s="45"/>
      <c r="IJ93" s="45"/>
      <c r="IK93" s="45"/>
      <c r="IL93" s="45"/>
      <c r="IM93" s="45"/>
      <c r="IN93" s="45"/>
      <c r="IO93" s="45"/>
      <c r="IP93" s="45"/>
      <c r="IQ93" s="45"/>
      <c r="IR93" s="45"/>
      <c r="IS93" s="45"/>
      <c r="IT93" s="45"/>
      <c r="IU93" s="45"/>
      <c r="IV93" s="45"/>
    </row>
    <row r="94" spans="1:256" x14ac:dyDescent="0.2">
      <c r="A94" s="45"/>
      <c r="B94" s="45">
        <v>571</v>
      </c>
      <c r="C94" s="45" t="s">
        <v>155</v>
      </c>
      <c r="D94" s="46">
        <v>52</v>
      </c>
      <c r="E94" s="45"/>
      <c r="F94" s="47">
        <v>44707</v>
      </c>
      <c r="G94" s="4">
        <f t="shared" si="24"/>
        <v>17741.827379246603</v>
      </c>
      <c r="H94" s="4">
        <f t="shared" si="24"/>
        <v>5506.090787981183</v>
      </c>
      <c r="I94" s="4">
        <f t="shared" si="24"/>
        <v>824.47826618616421</v>
      </c>
      <c r="J94" s="4">
        <f t="shared" si="24"/>
        <v>8690.0869694011653</v>
      </c>
      <c r="K94" s="4">
        <f t="shared" si="24"/>
        <v>6562.8788012832338</v>
      </c>
      <c r="L94" s="4">
        <f t="shared" si="24"/>
        <v>2270.3954557240745</v>
      </c>
      <c r="M94" s="4">
        <f t="shared" si="24"/>
        <v>1758.7513408847392</v>
      </c>
      <c r="N94" s="4">
        <f t="shared" si="24"/>
        <v>824.5633391882551</v>
      </c>
      <c r="O94" s="4">
        <f t="shared" si="24"/>
        <v>205.54716768835081</v>
      </c>
      <c r="P94" s="4">
        <f t="shared" si="24"/>
        <v>300.9124862908871</v>
      </c>
      <c r="Q94" s="4">
        <f t="shared" si="24"/>
        <v>10.961634326973424</v>
      </c>
      <c r="R94" s="4">
        <f t="shared" si="24"/>
        <v>10.506371798366645</v>
      </c>
      <c r="S94" s="32"/>
      <c r="T94" s="32"/>
      <c r="U94" s="45"/>
      <c r="V94" s="94">
        <f t="shared" si="20"/>
        <v>0</v>
      </c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  <c r="IL94" s="45"/>
      <c r="IM94" s="45"/>
      <c r="IN94" s="45"/>
      <c r="IO94" s="45"/>
      <c r="IP94" s="45"/>
      <c r="IQ94" s="45"/>
      <c r="IR94" s="45"/>
      <c r="IS94" s="45"/>
      <c r="IT94" s="45"/>
      <c r="IU94" s="45"/>
      <c r="IV94" s="45"/>
    </row>
    <row r="95" spans="1:256" x14ac:dyDescent="0.2">
      <c r="A95" s="45"/>
      <c r="B95" s="45">
        <v>573</v>
      </c>
      <c r="C95" s="45" t="s">
        <v>156</v>
      </c>
      <c r="D95" s="46">
        <v>52</v>
      </c>
      <c r="E95" s="45"/>
      <c r="F95" s="47">
        <v>2042</v>
      </c>
      <c r="G95" s="4">
        <f t="shared" si="24"/>
        <v>810.36105103052239</v>
      </c>
      <c r="H95" s="4">
        <f t="shared" si="24"/>
        <v>251.49165430598288</v>
      </c>
      <c r="I95" s="4">
        <f t="shared" si="24"/>
        <v>37.658188193172151</v>
      </c>
      <c r="J95" s="4">
        <f t="shared" si="24"/>
        <v>396.92123362151744</v>
      </c>
      <c r="K95" s="4">
        <f t="shared" si="24"/>
        <v>299.7606305996905</v>
      </c>
      <c r="L95" s="4">
        <f t="shared" si="24"/>
        <v>103.70070728495672</v>
      </c>
      <c r="M95" s="4">
        <f t="shared" si="24"/>
        <v>80.331273359577636</v>
      </c>
      <c r="N95" s="4">
        <f t="shared" si="24"/>
        <v>37.662073917337707</v>
      </c>
      <c r="O95" s="4">
        <f t="shared" si="24"/>
        <v>9.3884026308992414</v>
      </c>
      <c r="P95" s="4">
        <f t="shared" si="24"/>
        <v>13.744230143064653</v>
      </c>
      <c r="Q95" s="4">
        <f t="shared" si="24"/>
        <v>0.50067455422371743</v>
      </c>
      <c r="R95" s="4">
        <f t="shared" si="24"/>
        <v>0.47988035905483906</v>
      </c>
      <c r="S95" s="32"/>
      <c r="T95" s="32"/>
      <c r="U95" s="45"/>
      <c r="V95" s="94">
        <f t="shared" si="20"/>
        <v>0</v>
      </c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  <c r="IR95" s="45"/>
      <c r="IS95" s="45"/>
      <c r="IT95" s="45"/>
      <c r="IU95" s="45"/>
      <c r="IV95" s="45"/>
    </row>
    <row r="96" spans="1:256" x14ac:dyDescent="0.2">
      <c r="A96" s="45"/>
      <c r="B96" s="45"/>
      <c r="C96" s="54"/>
      <c r="D96" s="80"/>
      <c r="E96" s="54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45"/>
      <c r="T96" s="45"/>
      <c r="U96" s="45"/>
      <c r="V96" s="94">
        <f t="shared" si="20"/>
        <v>0</v>
      </c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  <c r="IR96" s="45"/>
      <c r="IS96" s="45"/>
      <c r="IT96" s="45"/>
      <c r="IU96" s="45"/>
      <c r="IV96" s="45"/>
    </row>
    <row r="97" spans="1:256" x14ac:dyDescent="0.2">
      <c r="A97" s="45"/>
      <c r="B97" s="45"/>
      <c r="C97" s="45" t="s">
        <v>308</v>
      </c>
      <c r="D97" s="46"/>
      <c r="E97" s="45"/>
      <c r="F97" s="47">
        <f t="shared" ref="F97:R97" si="25">SUM(F87:F95)</f>
        <v>3067627</v>
      </c>
      <c r="G97" s="47">
        <f t="shared" si="25"/>
        <v>1217377.7864297789</v>
      </c>
      <c r="H97" s="47">
        <f t="shared" si="25"/>
        <v>377807.34036420146</v>
      </c>
      <c r="I97" s="47">
        <f t="shared" si="25"/>
        <v>56572.612572211605</v>
      </c>
      <c r="J97" s="47">
        <f t="shared" si="25"/>
        <v>596281.2405145322</v>
      </c>
      <c r="K97" s="47">
        <f t="shared" si="25"/>
        <v>450320.17823929328</v>
      </c>
      <c r="L97" s="47">
        <f t="shared" si="25"/>
        <v>155786.03799531338</v>
      </c>
      <c r="M97" s="47">
        <f t="shared" si="25"/>
        <v>120678.93393840405</v>
      </c>
      <c r="N97" s="47">
        <f t="shared" si="25"/>
        <v>56578.449963183615</v>
      </c>
      <c r="O97" s="47">
        <f t="shared" si="25"/>
        <v>14103.877275914567</v>
      </c>
      <c r="P97" s="47">
        <f t="shared" si="25"/>
        <v>20647.488482408909</v>
      </c>
      <c r="Q97" s="47">
        <f t="shared" si="25"/>
        <v>752.14631770305573</v>
      </c>
      <c r="R97" s="47">
        <f t="shared" si="25"/>
        <v>720.90790705500433</v>
      </c>
      <c r="S97" s="59"/>
      <c r="T97" s="59"/>
      <c r="U97" s="45"/>
      <c r="V97" s="94">
        <f t="shared" si="20"/>
        <v>0</v>
      </c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  <c r="IH97" s="45"/>
      <c r="II97" s="45"/>
      <c r="IJ97" s="45"/>
      <c r="IK97" s="45"/>
      <c r="IL97" s="45"/>
      <c r="IM97" s="45"/>
      <c r="IN97" s="45"/>
      <c r="IO97" s="45"/>
      <c r="IP97" s="45"/>
      <c r="IQ97" s="45"/>
      <c r="IR97" s="45"/>
      <c r="IS97" s="45"/>
      <c r="IT97" s="45"/>
      <c r="IU97" s="45"/>
      <c r="IV97" s="45"/>
    </row>
    <row r="98" spans="1:256" x14ac:dyDescent="0.2">
      <c r="A98" s="45"/>
      <c r="B98" s="45"/>
      <c r="C98" s="45"/>
      <c r="D98" s="46"/>
      <c r="E98" s="45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5"/>
      <c r="T98" s="45"/>
      <c r="U98" s="45"/>
      <c r="V98" s="94">
        <f t="shared" si="20"/>
        <v>0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  <c r="IL98" s="45"/>
      <c r="IM98" s="45"/>
      <c r="IN98" s="45"/>
      <c r="IO98" s="45"/>
      <c r="IP98" s="45"/>
      <c r="IQ98" s="45"/>
      <c r="IR98" s="45"/>
      <c r="IS98" s="45"/>
      <c r="IT98" s="45"/>
      <c r="IU98" s="45"/>
      <c r="IV98" s="45"/>
    </row>
    <row r="99" spans="1:256" x14ac:dyDescent="0.2">
      <c r="A99" s="45"/>
      <c r="B99" s="61" t="s">
        <v>291</v>
      </c>
      <c r="C99" s="45"/>
      <c r="D99" s="46"/>
      <c r="E99" s="45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5"/>
      <c r="T99" s="45"/>
      <c r="U99" s="45"/>
      <c r="V99" s="94">
        <f t="shared" si="20"/>
        <v>0</v>
      </c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  <c r="IK99" s="45"/>
      <c r="IL99" s="45"/>
      <c r="IM99" s="45"/>
      <c r="IN99" s="45"/>
      <c r="IO99" s="45"/>
      <c r="IP99" s="45"/>
      <c r="IQ99" s="45"/>
      <c r="IR99" s="45"/>
      <c r="IS99" s="45"/>
      <c r="IT99" s="45"/>
      <c r="IU99" s="45"/>
      <c r="IV99" s="45"/>
    </row>
    <row r="100" spans="1:256" x14ac:dyDescent="0.2">
      <c r="A100" s="45"/>
      <c r="B100" s="45">
        <v>580</v>
      </c>
      <c r="C100" s="45" t="s">
        <v>159</v>
      </c>
      <c r="D100" s="46">
        <v>64</v>
      </c>
      <c r="E100" s="45"/>
      <c r="F100" s="47">
        <v>1318755</v>
      </c>
      <c r="G100" s="4">
        <f t="shared" ref="G100:R104" si="26">INDEX(ALLOC,($D100)+1,(G$1)+1)*$F100</f>
        <v>776774.44082371471</v>
      </c>
      <c r="H100" s="4">
        <f t="shared" si="26"/>
        <v>212460.35908499334</v>
      </c>
      <c r="I100" s="4">
        <f t="shared" si="26"/>
        <v>13494.621545229693</v>
      </c>
      <c r="J100" s="4">
        <f t="shared" si="26"/>
        <v>150978.22162082684</v>
      </c>
      <c r="K100" s="4">
        <f t="shared" si="26"/>
        <v>86802.023555219334</v>
      </c>
      <c r="L100" s="4">
        <f t="shared" si="26"/>
        <v>31810.473464379433</v>
      </c>
      <c r="M100" s="4">
        <f t="shared" si="26"/>
        <v>4773.7358342636262</v>
      </c>
      <c r="N100" s="4">
        <f t="shared" si="26"/>
        <v>11836.205348352889</v>
      </c>
      <c r="O100" s="4">
        <f t="shared" si="26"/>
        <v>3442.3488447431901</v>
      </c>
      <c r="P100" s="4">
        <f t="shared" si="26"/>
        <v>24862.881645993108</v>
      </c>
      <c r="Q100" s="4">
        <f t="shared" si="26"/>
        <v>391.00983065810135</v>
      </c>
      <c r="R100" s="4">
        <f t="shared" si="26"/>
        <v>1128.6784016257334</v>
      </c>
      <c r="S100" s="32"/>
      <c r="T100" s="32"/>
      <c r="U100" s="45"/>
      <c r="V100" s="94">
        <f t="shared" si="20"/>
        <v>0</v>
      </c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5"/>
      <c r="IM100" s="45"/>
      <c r="IN100" s="45"/>
      <c r="IO100" s="45"/>
      <c r="IP100" s="45"/>
      <c r="IQ100" s="45"/>
      <c r="IR100" s="45"/>
      <c r="IS100" s="45"/>
      <c r="IT100" s="45"/>
      <c r="IU100" s="45"/>
      <c r="IV100" s="45"/>
    </row>
    <row r="101" spans="1:256" x14ac:dyDescent="0.2">
      <c r="A101" s="45"/>
      <c r="B101" s="45">
        <v>581</v>
      </c>
      <c r="C101" s="45" t="s">
        <v>147</v>
      </c>
      <c r="D101" s="46">
        <v>28</v>
      </c>
      <c r="E101" s="45"/>
      <c r="F101" s="47">
        <v>452751</v>
      </c>
      <c r="G101" s="4">
        <f t="shared" si="26"/>
        <v>217209.27917704763</v>
      </c>
      <c r="H101" s="4">
        <f t="shared" si="26"/>
        <v>61622.557893541176</v>
      </c>
      <c r="I101" s="4">
        <f t="shared" si="26"/>
        <v>6422.036682757227</v>
      </c>
      <c r="J101" s="4">
        <f t="shared" si="26"/>
        <v>75131.637243647478</v>
      </c>
      <c r="K101" s="4">
        <f t="shared" si="26"/>
        <v>60123.191066948108</v>
      </c>
      <c r="L101" s="4">
        <f t="shared" si="26"/>
        <v>18013.534331516035</v>
      </c>
      <c r="M101" s="4">
        <f t="shared" si="26"/>
        <v>0</v>
      </c>
      <c r="N101" s="4">
        <f t="shared" si="26"/>
        <v>8421.7835679787295</v>
      </c>
      <c r="O101" s="4">
        <f t="shared" si="26"/>
        <v>1901.4737786095968</v>
      </c>
      <c r="P101" s="4">
        <f t="shared" si="26"/>
        <v>3716.7923374376282</v>
      </c>
      <c r="Q101" s="4">
        <f t="shared" si="26"/>
        <v>133.74009245680307</v>
      </c>
      <c r="R101" s="4">
        <f t="shared" si="26"/>
        <v>54.97382805959198</v>
      </c>
      <c r="S101" s="32"/>
      <c r="T101" s="32"/>
      <c r="U101" s="45"/>
      <c r="V101" s="94">
        <f t="shared" si="20"/>
        <v>0</v>
      </c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  <c r="IV101" s="45"/>
    </row>
    <row r="102" spans="1:256" x14ac:dyDescent="0.2">
      <c r="A102" s="45"/>
      <c r="B102" s="45">
        <v>582</v>
      </c>
      <c r="C102" s="45" t="s">
        <v>148</v>
      </c>
      <c r="D102" s="46">
        <v>28</v>
      </c>
      <c r="E102" s="45"/>
      <c r="F102" s="47">
        <v>289546</v>
      </c>
      <c r="G102" s="4">
        <f t="shared" si="26"/>
        <v>138910.96419134896</v>
      </c>
      <c r="H102" s="4">
        <f t="shared" si="26"/>
        <v>39409.223056035822</v>
      </c>
      <c r="I102" s="4">
        <f t="shared" si="26"/>
        <v>4107.0589205669876</v>
      </c>
      <c r="J102" s="4">
        <f t="shared" si="26"/>
        <v>48048.629461556469</v>
      </c>
      <c r="K102" s="4">
        <f t="shared" si="26"/>
        <v>38450.339106198677</v>
      </c>
      <c r="L102" s="4">
        <f t="shared" si="26"/>
        <v>11520.122123536208</v>
      </c>
      <c r="M102" s="4">
        <f t="shared" si="26"/>
        <v>0</v>
      </c>
      <c r="N102" s="4">
        <f t="shared" si="26"/>
        <v>5385.9488879626306</v>
      </c>
      <c r="O102" s="4">
        <f t="shared" si="26"/>
        <v>1216.0417684362801</v>
      </c>
      <c r="P102" s="4">
        <f t="shared" si="26"/>
        <v>2376.9850406420205</v>
      </c>
      <c r="Q102" s="4">
        <f t="shared" si="26"/>
        <v>85.530255726652186</v>
      </c>
      <c r="R102" s="4">
        <f t="shared" si="26"/>
        <v>35.15718798929791</v>
      </c>
      <c r="S102" s="32"/>
      <c r="T102" s="32"/>
      <c r="U102" s="45"/>
      <c r="V102" s="94">
        <f t="shared" si="20"/>
        <v>0</v>
      </c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  <c r="IL102" s="45"/>
      <c r="IM102" s="45"/>
      <c r="IN102" s="45"/>
      <c r="IO102" s="45"/>
      <c r="IP102" s="45"/>
      <c r="IQ102" s="45"/>
      <c r="IR102" s="45"/>
      <c r="IS102" s="45"/>
      <c r="IT102" s="45"/>
      <c r="IU102" s="45"/>
      <c r="IV102" s="45"/>
    </row>
    <row r="103" spans="1:256" x14ac:dyDescent="0.2">
      <c r="A103" s="45"/>
      <c r="B103" s="45">
        <v>583</v>
      </c>
      <c r="C103" s="45" t="s">
        <v>149</v>
      </c>
      <c r="D103" s="46">
        <v>55</v>
      </c>
      <c r="E103" s="45"/>
      <c r="F103" s="47">
        <v>1949678</v>
      </c>
      <c r="G103" s="4">
        <f t="shared" si="26"/>
        <v>1038868.3200406778</v>
      </c>
      <c r="H103" s="4">
        <f t="shared" si="26"/>
        <v>264048.27482898033</v>
      </c>
      <c r="I103" s="4">
        <f t="shared" si="26"/>
        <v>20741.373794146362</v>
      </c>
      <c r="J103" s="4">
        <f t="shared" si="26"/>
        <v>307480.67989548505</v>
      </c>
      <c r="K103" s="4">
        <f t="shared" si="26"/>
        <v>194181.01160410233</v>
      </c>
      <c r="L103" s="4">
        <f t="shared" si="26"/>
        <v>75573.687949143452</v>
      </c>
      <c r="M103" s="4">
        <f t="shared" si="26"/>
        <v>0</v>
      </c>
      <c r="N103" s="4">
        <f t="shared" si="26"/>
        <v>27199.994273755827</v>
      </c>
      <c r="O103" s="4">
        <f t="shared" si="26"/>
        <v>6141.225961508645</v>
      </c>
      <c r="P103" s="4">
        <f t="shared" si="26"/>
        <v>14694.29165822596</v>
      </c>
      <c r="Q103" s="4">
        <f t="shared" si="26"/>
        <v>531.85209108958384</v>
      </c>
      <c r="R103" s="4">
        <f t="shared" si="26"/>
        <v>217.28790288467704</v>
      </c>
      <c r="S103" s="32"/>
      <c r="T103" s="32"/>
      <c r="U103" s="45"/>
      <c r="V103" s="94">
        <f t="shared" si="20"/>
        <v>0</v>
      </c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  <c r="IR103" s="45"/>
      <c r="IS103" s="45"/>
      <c r="IT103" s="45"/>
      <c r="IU103" s="45"/>
      <c r="IV103" s="45"/>
    </row>
    <row r="104" spans="1:256" x14ac:dyDescent="0.2">
      <c r="A104" s="45"/>
      <c r="B104" s="45">
        <v>584</v>
      </c>
      <c r="C104" s="45" t="s">
        <v>160</v>
      </c>
      <c r="D104" s="46">
        <v>58</v>
      </c>
      <c r="E104" s="45"/>
      <c r="F104" s="47">
        <v>143329</v>
      </c>
      <c r="G104" s="4">
        <f t="shared" si="26"/>
        <v>76371.563634154096</v>
      </c>
      <c r="H104" s="4">
        <f t="shared" si="26"/>
        <v>19411.295189750777</v>
      </c>
      <c r="I104" s="4">
        <f t="shared" si="26"/>
        <v>1524.7853053382166</v>
      </c>
      <c r="J104" s="4">
        <f t="shared" si="26"/>
        <v>22604.193291784581</v>
      </c>
      <c r="K104" s="4">
        <f t="shared" si="26"/>
        <v>14275.059887942718</v>
      </c>
      <c r="L104" s="4">
        <f t="shared" si="26"/>
        <v>5555.7384963377435</v>
      </c>
      <c r="M104" s="4">
        <f t="shared" si="26"/>
        <v>0</v>
      </c>
      <c r="N104" s="4">
        <f t="shared" si="26"/>
        <v>1999.5855619559479</v>
      </c>
      <c r="O104" s="4">
        <f t="shared" si="26"/>
        <v>451.46725553505382</v>
      </c>
      <c r="P104" s="4">
        <f t="shared" si="26"/>
        <v>1080.2389569364113</v>
      </c>
      <c r="Q104" s="4">
        <f t="shared" si="26"/>
        <v>39.098675967918275</v>
      </c>
      <c r="R104" s="4">
        <f t="shared" si="26"/>
        <v>15.973744296523767</v>
      </c>
      <c r="S104" s="32"/>
      <c r="T104" s="32"/>
      <c r="U104" s="45"/>
      <c r="V104" s="94">
        <f t="shared" si="20"/>
        <v>0</v>
      </c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  <c r="IV104" s="45"/>
    </row>
    <row r="105" spans="1:256" x14ac:dyDescent="0.2">
      <c r="A105" s="45"/>
      <c r="B105" s="45">
        <v>585</v>
      </c>
      <c r="C105" s="45" t="s">
        <v>161</v>
      </c>
      <c r="D105" s="46"/>
      <c r="E105" s="45"/>
      <c r="F105" s="47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32"/>
      <c r="T105" s="32"/>
      <c r="U105" s="45"/>
      <c r="V105" s="94">
        <f t="shared" si="20"/>
        <v>0</v>
      </c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  <c r="IV105" s="45"/>
    </row>
    <row r="106" spans="1:256" x14ac:dyDescent="0.2">
      <c r="A106" s="45"/>
      <c r="B106" s="45">
        <v>586</v>
      </c>
      <c r="C106" s="45" t="s">
        <v>162</v>
      </c>
      <c r="D106" s="46">
        <v>26</v>
      </c>
      <c r="E106" s="45"/>
      <c r="F106" s="47">
        <v>2341499</v>
      </c>
      <c r="G106" s="4">
        <f t="shared" ref="G106:R106" si="27">INDEX(ALLOC,($D106)+1,(G$1)+1)*$F106</f>
        <v>1638792.5493499939</v>
      </c>
      <c r="H106" s="4">
        <f t="shared" si="27"/>
        <v>486687.0859957966</v>
      </c>
      <c r="I106" s="4">
        <f t="shared" si="27"/>
        <v>22207.536255824361</v>
      </c>
      <c r="J106" s="4">
        <f t="shared" si="27"/>
        <v>127513.72159548494</v>
      </c>
      <c r="K106" s="4">
        <f t="shared" si="27"/>
        <v>24990.99625967368</v>
      </c>
      <c r="L106" s="4">
        <f t="shared" si="27"/>
        <v>7660.975321014942</v>
      </c>
      <c r="M106" s="4">
        <f t="shared" si="27"/>
        <v>22086.715110922232</v>
      </c>
      <c r="N106" s="4">
        <f t="shared" si="27"/>
        <v>2007.9178409255092</v>
      </c>
      <c r="O106" s="4">
        <f t="shared" si="27"/>
        <v>4015.7594539993447</v>
      </c>
      <c r="P106" s="4">
        <f t="shared" si="27"/>
        <v>0</v>
      </c>
      <c r="Q106" s="4">
        <f t="shared" si="27"/>
        <v>804.12760730128673</v>
      </c>
      <c r="R106" s="4">
        <f t="shared" si="27"/>
        <v>4731.6152090629894</v>
      </c>
      <c r="S106" s="32"/>
      <c r="T106" s="32"/>
      <c r="U106" s="45"/>
      <c r="V106" s="94">
        <f t="shared" si="20"/>
        <v>0</v>
      </c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</row>
    <row r="107" spans="1:256" x14ac:dyDescent="0.2">
      <c r="A107" s="45"/>
      <c r="B107" s="45">
        <v>586</v>
      </c>
      <c r="C107" s="45" t="s">
        <v>163</v>
      </c>
      <c r="D107" s="46"/>
      <c r="E107" s="45"/>
      <c r="F107" s="47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7"/>
      <c r="R107" s="47"/>
      <c r="S107" s="94"/>
      <c r="T107" s="45"/>
      <c r="U107" s="45"/>
      <c r="V107" s="94">
        <f t="shared" si="20"/>
        <v>0</v>
      </c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</row>
    <row r="108" spans="1:256" x14ac:dyDescent="0.2">
      <c r="A108" s="45"/>
      <c r="B108" s="45">
        <v>587</v>
      </c>
      <c r="C108" s="45" t="s">
        <v>164</v>
      </c>
      <c r="D108" s="46"/>
      <c r="E108" s="45"/>
      <c r="F108" s="47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32"/>
      <c r="T108" s="32"/>
      <c r="U108" s="45"/>
      <c r="V108" s="94">
        <f t="shared" si="20"/>
        <v>0</v>
      </c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</row>
    <row r="109" spans="1:256" x14ac:dyDescent="0.2">
      <c r="A109" s="45"/>
      <c r="B109" s="45">
        <v>588</v>
      </c>
      <c r="C109" s="45" t="s">
        <v>165</v>
      </c>
      <c r="D109" s="46">
        <v>53</v>
      </c>
      <c r="E109" s="45"/>
      <c r="F109" s="47">
        <v>1028668</v>
      </c>
      <c r="G109" s="4">
        <f t="shared" ref="G109:R109" si="28">INDEX(ALLOC,($D109)+1,(G$1)+1)*$F109</f>
        <v>545000.30203929718</v>
      </c>
      <c r="H109" s="4">
        <f t="shared" si="28"/>
        <v>128564.95506209633</v>
      </c>
      <c r="I109" s="4">
        <f t="shared" si="28"/>
        <v>8496.8603449812817</v>
      </c>
      <c r="J109" s="4">
        <f t="shared" si="28"/>
        <v>129657.09962658821</v>
      </c>
      <c r="K109" s="4">
        <f t="shared" si="28"/>
        <v>76430.888449199731</v>
      </c>
      <c r="L109" s="4">
        <f t="shared" si="28"/>
        <v>31361.797437369405</v>
      </c>
      <c r="M109" s="4">
        <f t="shared" si="28"/>
        <v>376.34988688534929</v>
      </c>
      <c r="N109" s="4">
        <f t="shared" si="28"/>
        <v>10680.656547850065</v>
      </c>
      <c r="O109" s="4">
        <f t="shared" si="28"/>
        <v>2472.1852887697223</v>
      </c>
      <c r="P109" s="4">
        <f t="shared" si="28"/>
        <v>95125.289021095363</v>
      </c>
      <c r="Q109" s="4">
        <f t="shared" si="28"/>
        <v>245.5685970992046</v>
      </c>
      <c r="R109" s="4">
        <f t="shared" si="28"/>
        <v>256.04769876814129</v>
      </c>
      <c r="S109" s="32"/>
      <c r="T109" s="32"/>
      <c r="U109" s="45"/>
      <c r="V109" s="94">
        <f t="shared" si="20"/>
        <v>0</v>
      </c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  <c r="IV109" s="45"/>
    </row>
    <row r="110" spans="1:256" x14ac:dyDescent="0.2">
      <c r="A110" s="45"/>
      <c r="B110" s="45">
        <v>589</v>
      </c>
      <c r="C110" s="45" t="s">
        <v>117</v>
      </c>
      <c r="D110" s="46"/>
      <c r="E110" s="45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5"/>
      <c r="T110" s="45"/>
      <c r="U110" s="45"/>
      <c r="V110" s="94">
        <f t="shared" si="20"/>
        <v>0</v>
      </c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</row>
    <row r="111" spans="1:256" x14ac:dyDescent="0.2">
      <c r="A111" s="45"/>
      <c r="B111" s="45"/>
      <c r="C111" s="54"/>
      <c r="D111" s="80"/>
      <c r="E111" s="54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45"/>
      <c r="T111" s="45"/>
      <c r="U111" s="45"/>
      <c r="V111" s="94">
        <f t="shared" si="20"/>
        <v>0</v>
      </c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  <c r="IV111" s="45"/>
    </row>
    <row r="112" spans="1:256" x14ac:dyDescent="0.2">
      <c r="A112" s="45"/>
      <c r="B112" s="45"/>
      <c r="C112" s="45" t="s">
        <v>309</v>
      </c>
      <c r="D112" s="46"/>
      <c r="E112" s="45"/>
      <c r="F112" s="47">
        <f t="shared" ref="F112:R112" si="29">SUM(F100:F110)</f>
        <v>7524226</v>
      </c>
      <c r="G112" s="47">
        <f t="shared" si="29"/>
        <v>4431927.4192562336</v>
      </c>
      <c r="H112" s="47">
        <f t="shared" si="29"/>
        <v>1212203.7511111943</v>
      </c>
      <c r="I112" s="47">
        <f t="shared" si="29"/>
        <v>76994.272848844121</v>
      </c>
      <c r="J112" s="47">
        <f t="shared" si="29"/>
        <v>861414.1827353735</v>
      </c>
      <c r="K112" s="47">
        <f t="shared" si="29"/>
        <v>495253.50992928457</v>
      </c>
      <c r="L112" s="47">
        <f t="shared" si="29"/>
        <v>181496.32912329724</v>
      </c>
      <c r="M112" s="47">
        <f t="shared" si="29"/>
        <v>27236.800832071207</v>
      </c>
      <c r="N112" s="47">
        <f t="shared" si="29"/>
        <v>67532.092028781597</v>
      </c>
      <c r="O112" s="47">
        <f t="shared" si="29"/>
        <v>19640.502351601834</v>
      </c>
      <c r="P112" s="47">
        <f t="shared" si="29"/>
        <v>141856.4786603305</v>
      </c>
      <c r="Q112" s="47">
        <f t="shared" si="29"/>
        <v>2230.9271502995498</v>
      </c>
      <c r="R112" s="47">
        <f t="shared" si="29"/>
        <v>6439.733972686955</v>
      </c>
      <c r="S112" s="59"/>
      <c r="T112" s="59"/>
      <c r="U112" s="45"/>
      <c r="V112" s="94">
        <f t="shared" si="20"/>
        <v>0</v>
      </c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  <c r="IV112" s="45"/>
    </row>
    <row r="113" spans="1:256" x14ac:dyDescent="0.2">
      <c r="A113" s="45"/>
      <c r="B113" s="45"/>
      <c r="C113" s="45"/>
      <c r="D113" s="46"/>
      <c r="E113" s="45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5"/>
      <c r="T113" s="45"/>
      <c r="U113" s="45"/>
      <c r="V113" s="94">
        <f t="shared" si="20"/>
        <v>0</v>
      </c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  <c r="IV113" s="45"/>
    </row>
    <row r="114" spans="1:256" x14ac:dyDescent="0.2">
      <c r="A114" s="45"/>
      <c r="B114" s="61" t="s">
        <v>292</v>
      </c>
      <c r="C114" s="45"/>
      <c r="D114" s="46"/>
      <c r="E114" s="45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5"/>
      <c r="T114" s="45"/>
      <c r="U114" s="45"/>
      <c r="V114" s="94">
        <f t="shared" si="20"/>
        <v>0</v>
      </c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  <c r="IV114" s="45"/>
    </row>
    <row r="115" spans="1:256" x14ac:dyDescent="0.2">
      <c r="A115" s="45"/>
      <c r="B115" s="45">
        <v>590</v>
      </c>
      <c r="C115" s="45" t="s">
        <v>167</v>
      </c>
      <c r="D115" s="46">
        <v>65</v>
      </c>
      <c r="E115" s="45"/>
      <c r="F115" s="47">
        <v>72860</v>
      </c>
      <c r="G115" s="4">
        <f t="shared" ref="G115:R121" si="30">INDEX(ALLOC,($D115)+1,(G$1)+1)*$F115</f>
        <v>39077.535178490078</v>
      </c>
      <c r="H115" s="4">
        <f t="shared" si="30"/>
        <v>9794.4898121724891</v>
      </c>
      <c r="I115" s="4">
        <f t="shared" si="30"/>
        <v>759.32777959170016</v>
      </c>
      <c r="J115" s="4">
        <f t="shared" si="30"/>
        <v>11239.231496597478</v>
      </c>
      <c r="K115" s="4">
        <f t="shared" si="30"/>
        <v>7104.6251594189371</v>
      </c>
      <c r="L115" s="4">
        <f t="shared" si="30"/>
        <v>2759.388255961941</v>
      </c>
      <c r="M115" s="4">
        <f t="shared" si="30"/>
        <v>0.50851718766461884</v>
      </c>
      <c r="N115" s="4">
        <f t="shared" si="30"/>
        <v>995.14926058835931</v>
      </c>
      <c r="O115" s="4">
        <f t="shared" si="30"/>
        <v>224.76723157790818</v>
      </c>
      <c r="P115" s="4">
        <f t="shared" si="30"/>
        <v>877.00240592700845</v>
      </c>
      <c r="Q115" s="4">
        <f t="shared" si="30"/>
        <v>19.511650222260634</v>
      </c>
      <c r="R115" s="4">
        <f t="shared" si="30"/>
        <v>8.4632522641805004</v>
      </c>
      <c r="S115" s="32"/>
      <c r="T115" s="32"/>
      <c r="U115" s="45"/>
      <c r="V115" s="94">
        <f t="shared" si="20"/>
        <v>0</v>
      </c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</row>
    <row r="116" spans="1:256" x14ac:dyDescent="0.2">
      <c r="A116" s="45"/>
      <c r="B116" s="45">
        <v>591</v>
      </c>
      <c r="C116" s="45" t="s">
        <v>120</v>
      </c>
      <c r="D116" s="46">
        <v>28</v>
      </c>
      <c r="E116" s="45"/>
      <c r="F116" s="47">
        <v>1047</v>
      </c>
      <c r="G116" s="4">
        <f t="shared" si="30"/>
        <v>502.30284482722044</v>
      </c>
      <c r="H116" s="4">
        <f t="shared" si="30"/>
        <v>142.50397705259095</v>
      </c>
      <c r="I116" s="4">
        <f t="shared" si="30"/>
        <v>14.851148659741927</v>
      </c>
      <c r="J116" s="4">
        <f t="shared" si="30"/>
        <v>173.74412026499976</v>
      </c>
      <c r="K116" s="4">
        <f t="shared" si="30"/>
        <v>139.03664717934288</v>
      </c>
      <c r="L116" s="4">
        <f t="shared" si="30"/>
        <v>41.656827804018739</v>
      </c>
      <c r="M116" s="4">
        <f t="shared" si="30"/>
        <v>0</v>
      </c>
      <c r="N116" s="4">
        <f t="shared" si="30"/>
        <v>19.475622131533072</v>
      </c>
      <c r="O116" s="4">
        <f t="shared" si="30"/>
        <v>4.3972140231700161</v>
      </c>
      <c r="P116" s="4">
        <f t="shared" si="30"/>
        <v>8.5951915673233117</v>
      </c>
      <c r="Q116" s="4">
        <f t="shared" si="30"/>
        <v>0.30927789624379143</v>
      </c>
      <c r="R116" s="4">
        <f t="shared" si="30"/>
        <v>0.12712859381512753</v>
      </c>
      <c r="S116" s="32"/>
      <c r="T116" s="32"/>
      <c r="U116" s="45"/>
      <c r="V116" s="94">
        <f t="shared" si="20"/>
        <v>0</v>
      </c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  <c r="IV116" s="45"/>
    </row>
    <row r="117" spans="1:256" x14ac:dyDescent="0.2">
      <c r="A117" s="45"/>
      <c r="B117" s="45">
        <v>592</v>
      </c>
      <c r="C117" s="45" t="s">
        <v>168</v>
      </c>
      <c r="D117" s="46">
        <v>28</v>
      </c>
      <c r="E117" s="45"/>
      <c r="F117" s="47">
        <v>198076</v>
      </c>
      <c r="G117" s="4">
        <f t="shared" si="30"/>
        <v>95027.830269337646</v>
      </c>
      <c r="H117" s="4">
        <f t="shared" si="30"/>
        <v>26959.520304363905</v>
      </c>
      <c r="I117" s="4">
        <f t="shared" si="30"/>
        <v>2809.6047009809377</v>
      </c>
      <c r="J117" s="4">
        <f t="shared" si="30"/>
        <v>32869.666060754622</v>
      </c>
      <c r="K117" s="4">
        <f t="shared" si="30"/>
        <v>26303.555803911673</v>
      </c>
      <c r="L117" s="4">
        <f t="shared" si="30"/>
        <v>7880.8193162452872</v>
      </c>
      <c r="M117" s="4">
        <f t="shared" si="30"/>
        <v>0</v>
      </c>
      <c r="N117" s="4">
        <f t="shared" si="30"/>
        <v>3684.4826450100713</v>
      </c>
      <c r="O117" s="4">
        <f t="shared" si="30"/>
        <v>831.88401609687105</v>
      </c>
      <c r="P117" s="4">
        <f t="shared" si="30"/>
        <v>1626.0756111644052</v>
      </c>
      <c r="Q117" s="4">
        <f t="shared" si="30"/>
        <v>58.510533501800602</v>
      </c>
      <c r="R117" s="4">
        <f t="shared" si="30"/>
        <v>24.050738632784334</v>
      </c>
      <c r="S117" s="32"/>
      <c r="T117" s="32"/>
      <c r="U117" s="45"/>
      <c r="V117" s="94">
        <f t="shared" si="20"/>
        <v>0</v>
      </c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  <c r="IV117" s="45"/>
    </row>
    <row r="118" spans="1:256" x14ac:dyDescent="0.2">
      <c r="A118" s="45"/>
      <c r="B118" s="45">
        <v>593</v>
      </c>
      <c r="C118" s="45" t="s">
        <v>169</v>
      </c>
      <c r="D118" s="46">
        <v>55</v>
      </c>
      <c r="E118" s="45"/>
      <c r="F118" s="47">
        <v>1992241</v>
      </c>
      <c r="G118" s="4">
        <f t="shared" si="30"/>
        <v>1061547.6303195502</v>
      </c>
      <c r="H118" s="4">
        <f t="shared" si="30"/>
        <v>269812.6557788325</v>
      </c>
      <c r="I118" s="4">
        <f t="shared" si="30"/>
        <v>21194.174252888908</v>
      </c>
      <c r="J118" s="4">
        <f t="shared" si="30"/>
        <v>314193.2243148156</v>
      </c>
      <c r="K118" s="4">
        <f t="shared" si="30"/>
        <v>198420.13539629028</v>
      </c>
      <c r="L118" s="4">
        <f t="shared" si="30"/>
        <v>77223.520834460607</v>
      </c>
      <c r="M118" s="4">
        <f t="shared" si="30"/>
        <v>0</v>
      </c>
      <c r="N118" s="4">
        <f t="shared" si="30"/>
        <v>27793.791483486802</v>
      </c>
      <c r="O118" s="4">
        <f t="shared" si="30"/>
        <v>6275.2937412136489</v>
      </c>
      <c r="P118" s="4">
        <f t="shared" si="30"/>
        <v>15015.079570819256</v>
      </c>
      <c r="Q118" s="4">
        <f t="shared" si="30"/>
        <v>543.46283940445733</v>
      </c>
      <c r="R118" s="4">
        <f t="shared" si="30"/>
        <v>222.03146823776638</v>
      </c>
      <c r="S118" s="32"/>
      <c r="T118" s="32"/>
      <c r="U118" s="45"/>
      <c r="V118" s="94">
        <f t="shared" si="20"/>
        <v>0</v>
      </c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</row>
    <row r="119" spans="1:256" x14ac:dyDescent="0.2">
      <c r="A119" s="45"/>
      <c r="B119" s="45">
        <v>594</v>
      </c>
      <c r="C119" s="45" t="s">
        <v>170</v>
      </c>
      <c r="D119" s="46">
        <v>58</v>
      </c>
      <c r="E119" s="45"/>
      <c r="F119" s="47">
        <v>397833</v>
      </c>
      <c r="G119" s="4">
        <f t="shared" si="30"/>
        <v>211981.72229811433</v>
      </c>
      <c r="H119" s="4">
        <f t="shared" si="30"/>
        <v>53879.213552205918</v>
      </c>
      <c r="I119" s="4">
        <f t="shared" si="30"/>
        <v>4232.2901323432015</v>
      </c>
      <c r="J119" s="4">
        <f t="shared" si="30"/>
        <v>62741.622629408805</v>
      </c>
      <c r="K119" s="4">
        <f t="shared" si="30"/>
        <v>39622.755341905096</v>
      </c>
      <c r="L119" s="4">
        <f t="shared" si="30"/>
        <v>15420.857699513243</v>
      </c>
      <c r="M119" s="4">
        <f t="shared" si="30"/>
        <v>0</v>
      </c>
      <c r="N119" s="4">
        <f t="shared" si="30"/>
        <v>5550.1756299815152</v>
      </c>
      <c r="O119" s="4">
        <f t="shared" si="30"/>
        <v>1253.1209502004274</v>
      </c>
      <c r="P119" s="4">
        <f t="shared" si="30"/>
        <v>2998.3792878962618</v>
      </c>
      <c r="Q119" s="4">
        <f t="shared" si="30"/>
        <v>108.52474765291623</v>
      </c>
      <c r="R119" s="4">
        <f t="shared" si="30"/>
        <v>44.337730778271947</v>
      </c>
      <c r="S119" s="32"/>
      <c r="T119" s="32"/>
      <c r="U119" s="45"/>
      <c r="V119" s="94">
        <f t="shared" si="20"/>
        <v>0</v>
      </c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</row>
    <row r="120" spans="1:256" x14ac:dyDescent="0.2">
      <c r="A120" s="45"/>
      <c r="B120" s="45">
        <v>595</v>
      </c>
      <c r="C120" s="45" t="s">
        <v>310</v>
      </c>
      <c r="D120" s="46">
        <v>70</v>
      </c>
      <c r="E120" s="45"/>
      <c r="F120" s="47">
        <v>103347</v>
      </c>
      <c r="G120" s="4">
        <f t="shared" si="30"/>
        <v>79328.407431804721</v>
      </c>
      <c r="H120" s="4">
        <f t="shared" si="30"/>
        <v>12643.76244416643</v>
      </c>
      <c r="I120" s="4">
        <f t="shared" si="30"/>
        <v>0</v>
      </c>
      <c r="J120" s="4">
        <f t="shared" si="30"/>
        <v>7980.7033733031758</v>
      </c>
      <c r="K120" s="4">
        <f t="shared" si="30"/>
        <v>0</v>
      </c>
      <c r="L120" s="4">
        <f t="shared" si="30"/>
        <v>2071.9381986966423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1292.3574937138667</v>
      </c>
      <c r="Q120" s="4">
        <f t="shared" si="30"/>
        <v>13.736812734075796</v>
      </c>
      <c r="R120" s="4">
        <f t="shared" si="30"/>
        <v>16.094245581088781</v>
      </c>
      <c r="S120" s="32"/>
      <c r="T120" s="32"/>
      <c r="U120" s="45"/>
      <c r="V120" s="94">
        <f t="shared" si="20"/>
        <v>0</v>
      </c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  <c r="IV120" s="45"/>
    </row>
    <row r="121" spans="1:256" x14ac:dyDescent="0.2">
      <c r="A121" s="45"/>
      <c r="B121" s="45">
        <v>596</v>
      </c>
      <c r="C121" s="45" t="s">
        <v>172</v>
      </c>
      <c r="D121" s="46">
        <v>15</v>
      </c>
      <c r="E121" s="45"/>
      <c r="F121" s="47">
        <v>7334</v>
      </c>
      <c r="G121" s="4">
        <f t="shared" si="30"/>
        <v>0</v>
      </c>
      <c r="H121" s="4">
        <f t="shared" si="30"/>
        <v>0</v>
      </c>
      <c r="I121" s="4">
        <f t="shared" si="30"/>
        <v>0</v>
      </c>
      <c r="J121" s="4">
        <f t="shared" si="30"/>
        <v>0</v>
      </c>
      <c r="K121" s="4">
        <f t="shared" si="30"/>
        <v>0</v>
      </c>
      <c r="L121" s="4">
        <f t="shared" si="30"/>
        <v>0</v>
      </c>
      <c r="M121" s="4">
        <f t="shared" si="30"/>
        <v>0</v>
      </c>
      <c r="N121" s="4">
        <f t="shared" si="30"/>
        <v>0</v>
      </c>
      <c r="O121" s="4">
        <f t="shared" si="30"/>
        <v>0</v>
      </c>
      <c r="P121" s="4">
        <f t="shared" si="30"/>
        <v>7334</v>
      </c>
      <c r="Q121" s="4">
        <f t="shared" si="30"/>
        <v>0</v>
      </c>
      <c r="R121" s="4">
        <f t="shared" si="30"/>
        <v>0</v>
      </c>
      <c r="S121" s="32"/>
      <c r="T121" s="32"/>
      <c r="U121" s="45"/>
      <c r="V121" s="94">
        <f t="shared" si="20"/>
        <v>0</v>
      </c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  <c r="IV121" s="45"/>
    </row>
    <row r="122" spans="1:256" x14ac:dyDescent="0.2">
      <c r="A122" s="45"/>
      <c r="B122" s="45">
        <v>597</v>
      </c>
      <c r="C122" s="45" t="s">
        <v>173</v>
      </c>
      <c r="D122" s="46"/>
      <c r="E122" s="45"/>
      <c r="F122" s="4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32"/>
      <c r="T122" s="32"/>
      <c r="U122" s="45"/>
      <c r="V122" s="94">
        <f t="shared" si="20"/>
        <v>0</v>
      </c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  <c r="IV122" s="45"/>
    </row>
    <row r="123" spans="1:256" x14ac:dyDescent="0.2">
      <c r="A123" s="45"/>
      <c r="B123" s="45">
        <v>598</v>
      </c>
      <c r="C123" s="45" t="s">
        <v>311</v>
      </c>
      <c r="D123" s="46">
        <v>53</v>
      </c>
      <c r="E123" s="45"/>
      <c r="F123" s="47">
        <v>52506</v>
      </c>
      <c r="G123" s="4">
        <f t="shared" ref="G123:R123" si="31">INDEX(ALLOC,($D123)+1,(G$1)+1)*$F123</f>
        <v>27818.291089909802</v>
      </c>
      <c r="H123" s="4">
        <f t="shared" si="31"/>
        <v>6562.3034161560672</v>
      </c>
      <c r="I123" s="4">
        <f t="shared" si="31"/>
        <v>433.70275859031989</v>
      </c>
      <c r="J123" s="4">
        <f t="shared" si="31"/>
        <v>6618.0494318804913</v>
      </c>
      <c r="K123" s="4">
        <f t="shared" si="31"/>
        <v>3901.2394950690423</v>
      </c>
      <c r="L123" s="4">
        <f t="shared" si="31"/>
        <v>1600.7910581903179</v>
      </c>
      <c r="M123" s="4">
        <f t="shared" si="31"/>
        <v>19.209917252993336</v>
      </c>
      <c r="N123" s="4">
        <f t="shared" si="31"/>
        <v>545.16962975558249</v>
      </c>
      <c r="O123" s="4">
        <f t="shared" si="31"/>
        <v>126.1870309683426</v>
      </c>
      <c r="P123" s="4">
        <f t="shared" si="31"/>
        <v>4855.452318281149</v>
      </c>
      <c r="Q123" s="4">
        <f t="shared" si="31"/>
        <v>12.534486111447849</v>
      </c>
      <c r="R123" s="4">
        <f t="shared" si="31"/>
        <v>13.069367834442238</v>
      </c>
      <c r="S123" s="32"/>
      <c r="T123" s="32"/>
      <c r="U123" s="45"/>
      <c r="V123" s="94">
        <f t="shared" si="20"/>
        <v>0</v>
      </c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</row>
    <row r="124" spans="1:256" x14ac:dyDescent="0.2">
      <c r="A124" s="45"/>
      <c r="B124" s="45"/>
      <c r="C124" s="54"/>
      <c r="D124" s="80"/>
      <c r="E124" s="54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45"/>
      <c r="T124" s="45"/>
      <c r="U124" s="45"/>
      <c r="V124" s="94">
        <f t="shared" si="20"/>
        <v>0</v>
      </c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</row>
    <row r="125" spans="1:256" x14ac:dyDescent="0.2">
      <c r="A125" s="45"/>
      <c r="B125" s="45"/>
      <c r="C125" s="45" t="s">
        <v>312</v>
      </c>
      <c r="D125" s="46"/>
      <c r="E125" s="45"/>
      <c r="F125" s="47">
        <f t="shared" ref="F125:R125" si="32">SUM(F115:F123)</f>
        <v>2825244</v>
      </c>
      <c r="G125" s="47">
        <f t="shared" si="32"/>
        <v>1515283.7194320341</v>
      </c>
      <c r="H125" s="47">
        <f t="shared" si="32"/>
        <v>379794.44928494992</v>
      </c>
      <c r="I125" s="47">
        <f t="shared" si="32"/>
        <v>29443.95077305481</v>
      </c>
      <c r="J125" s="47">
        <f t="shared" si="32"/>
        <v>435816.24142702512</v>
      </c>
      <c r="K125" s="47">
        <f t="shared" si="32"/>
        <v>275491.34784377436</v>
      </c>
      <c r="L125" s="47">
        <f t="shared" si="32"/>
        <v>106998.97219087205</v>
      </c>
      <c r="M125" s="47">
        <f t="shared" si="32"/>
        <v>19.718434440657955</v>
      </c>
      <c r="N125" s="47">
        <f t="shared" si="32"/>
        <v>38588.244270953866</v>
      </c>
      <c r="O125" s="47">
        <f t="shared" si="32"/>
        <v>8715.6501840803667</v>
      </c>
      <c r="P125" s="47">
        <f t="shared" si="32"/>
        <v>34006.941879369268</v>
      </c>
      <c r="Q125" s="47">
        <f t="shared" si="32"/>
        <v>756.59034752320235</v>
      </c>
      <c r="R125" s="47">
        <f t="shared" si="32"/>
        <v>328.17393192234931</v>
      </c>
      <c r="S125" s="59"/>
      <c r="T125" s="59"/>
      <c r="U125" s="45"/>
      <c r="V125" s="94">
        <f t="shared" si="20"/>
        <v>0</v>
      </c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</row>
    <row r="126" spans="1:256" x14ac:dyDescent="0.2">
      <c r="A126" s="45"/>
      <c r="B126" s="45"/>
      <c r="C126" s="45"/>
      <c r="D126" s="46"/>
      <c r="E126" s="45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5"/>
      <c r="T126" s="45"/>
      <c r="U126" s="45"/>
      <c r="V126" s="94">
        <f t="shared" si="20"/>
        <v>0</v>
      </c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</row>
    <row r="127" spans="1:256" x14ac:dyDescent="0.2">
      <c r="A127" s="45"/>
      <c r="B127" s="45"/>
      <c r="C127" s="54" t="s">
        <v>313</v>
      </c>
      <c r="D127" s="80"/>
      <c r="E127" s="54"/>
      <c r="F127" s="81">
        <f t="shared" ref="F127:R127" si="33">F125+F112</f>
        <v>10349470</v>
      </c>
      <c r="G127" s="81">
        <f t="shared" si="33"/>
        <v>5947211.1386882681</v>
      </c>
      <c r="H127" s="81">
        <f t="shared" si="33"/>
        <v>1591998.2003961443</v>
      </c>
      <c r="I127" s="81">
        <f t="shared" si="33"/>
        <v>106438.22362189893</v>
      </c>
      <c r="J127" s="81">
        <f t="shared" si="33"/>
        <v>1297230.4241623986</v>
      </c>
      <c r="K127" s="81">
        <f t="shared" si="33"/>
        <v>770744.85777305893</v>
      </c>
      <c r="L127" s="81">
        <f t="shared" si="33"/>
        <v>288495.30131416931</v>
      </c>
      <c r="M127" s="81">
        <f t="shared" si="33"/>
        <v>27256.519266511867</v>
      </c>
      <c r="N127" s="81">
        <f t="shared" si="33"/>
        <v>106120.33629973547</v>
      </c>
      <c r="O127" s="81">
        <f t="shared" si="33"/>
        <v>28356.152535682202</v>
      </c>
      <c r="P127" s="81">
        <f t="shared" si="33"/>
        <v>175863.42053969976</v>
      </c>
      <c r="Q127" s="81">
        <f t="shared" si="33"/>
        <v>2987.5174978227524</v>
      </c>
      <c r="R127" s="81">
        <f t="shared" si="33"/>
        <v>6767.9079046093048</v>
      </c>
      <c r="S127" s="94"/>
      <c r="T127" s="94"/>
      <c r="U127" s="45"/>
      <c r="V127" s="94">
        <f t="shared" si="20"/>
        <v>0</v>
      </c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  <c r="IV127" s="45"/>
    </row>
    <row r="128" spans="1:256" x14ac:dyDescent="0.2">
      <c r="A128" s="45"/>
      <c r="B128" s="45"/>
      <c r="C128" s="45"/>
      <c r="D128" s="46"/>
      <c r="E128" s="45"/>
      <c r="F128" s="47"/>
      <c r="G128" s="47"/>
      <c r="H128" s="47"/>
      <c r="I128" s="96"/>
      <c r="J128" s="47"/>
      <c r="K128" s="47"/>
      <c r="L128" s="47"/>
      <c r="M128" s="47"/>
      <c r="N128" s="47"/>
      <c r="O128" s="47"/>
      <c r="P128" s="47"/>
      <c r="Q128" s="47"/>
      <c r="R128" s="47"/>
      <c r="S128" s="45"/>
      <c r="T128" s="45"/>
      <c r="U128" s="45"/>
      <c r="V128" s="94">
        <f t="shared" si="20"/>
        <v>0</v>
      </c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  <c r="IV128" s="45"/>
    </row>
    <row r="129" spans="1:256" x14ac:dyDescent="0.2">
      <c r="A129" s="45"/>
      <c r="B129" s="45"/>
      <c r="C129" s="54" t="s">
        <v>314</v>
      </c>
      <c r="D129" s="80"/>
      <c r="E129" s="54"/>
      <c r="F129" s="81">
        <f t="shared" ref="F129:R129" si="34">F127+F97</f>
        <v>13417097</v>
      </c>
      <c r="G129" s="81">
        <f t="shared" si="34"/>
        <v>7164588.9251180468</v>
      </c>
      <c r="H129" s="81">
        <f t="shared" si="34"/>
        <v>1969805.5407603458</v>
      </c>
      <c r="I129" s="81">
        <f t="shared" si="34"/>
        <v>163010.83619411054</v>
      </c>
      <c r="J129" s="81">
        <f t="shared" si="34"/>
        <v>1893511.6646769308</v>
      </c>
      <c r="K129" s="81">
        <f t="shared" si="34"/>
        <v>1221065.0360123522</v>
      </c>
      <c r="L129" s="81">
        <f t="shared" si="34"/>
        <v>444281.33930948272</v>
      </c>
      <c r="M129" s="81">
        <f t="shared" si="34"/>
        <v>147935.45320491592</v>
      </c>
      <c r="N129" s="81">
        <f t="shared" si="34"/>
        <v>162698.78626291908</v>
      </c>
      <c r="O129" s="81">
        <f t="shared" si="34"/>
        <v>42460.029811596767</v>
      </c>
      <c r="P129" s="81">
        <f t="shared" si="34"/>
        <v>196510.90902210865</v>
      </c>
      <c r="Q129" s="81">
        <f t="shared" si="34"/>
        <v>3739.6638155258079</v>
      </c>
      <c r="R129" s="81">
        <f t="shared" si="34"/>
        <v>7488.815811664309</v>
      </c>
      <c r="S129" s="94"/>
      <c r="T129" s="94"/>
      <c r="U129" s="45"/>
      <c r="V129" s="94">
        <f t="shared" si="20"/>
        <v>0</v>
      </c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  <c r="IV129" s="45"/>
    </row>
    <row r="130" spans="1:256" x14ac:dyDescent="0.2">
      <c r="A130" s="45"/>
      <c r="B130" s="45"/>
      <c r="C130" s="45"/>
      <c r="D130" s="46"/>
      <c r="E130" s="45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5"/>
      <c r="T130" s="45"/>
      <c r="U130" s="45"/>
      <c r="V130" s="94">
        <f t="shared" si="20"/>
        <v>0</v>
      </c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  <c r="IV130" s="45"/>
    </row>
    <row r="131" spans="1:256" x14ac:dyDescent="0.2">
      <c r="A131" s="45"/>
      <c r="B131" s="45"/>
      <c r="C131" s="54" t="s">
        <v>315</v>
      </c>
      <c r="D131" s="80"/>
      <c r="E131" s="54"/>
      <c r="F131" s="81">
        <f t="shared" ref="F131:R131" si="35">F129+F77+F84</f>
        <v>46772455</v>
      </c>
      <c r="G131" s="81">
        <f t="shared" si="35"/>
        <v>19981732.064063892</v>
      </c>
      <c r="H131" s="81">
        <f t="shared" si="35"/>
        <v>6043182.1085358998</v>
      </c>
      <c r="I131" s="81">
        <f t="shared" si="35"/>
        <v>795500.1598497004</v>
      </c>
      <c r="J131" s="81">
        <f t="shared" si="35"/>
        <v>8466686.9276907165</v>
      </c>
      <c r="K131" s="81">
        <f t="shared" si="35"/>
        <v>6317381.2715584142</v>
      </c>
      <c r="L131" s="81">
        <f t="shared" si="35"/>
        <v>2190296.3612460252</v>
      </c>
      <c r="M131" s="81">
        <f t="shared" si="35"/>
        <v>1519631.1982088212</v>
      </c>
      <c r="N131" s="81">
        <f t="shared" si="35"/>
        <v>776967.28792021691</v>
      </c>
      <c r="O131" s="81">
        <f t="shared" si="35"/>
        <v>200382.52457901122</v>
      </c>
      <c r="P131" s="81">
        <f t="shared" si="35"/>
        <v>451926.44354372221</v>
      </c>
      <c r="Q131" s="81">
        <f t="shared" si="35"/>
        <v>13005.858017855486</v>
      </c>
      <c r="R131" s="81">
        <f t="shared" si="35"/>
        <v>15762.794785725908</v>
      </c>
      <c r="S131" s="59"/>
      <c r="T131" s="59"/>
      <c r="U131" s="45"/>
      <c r="V131" s="94">
        <f t="shared" si="20"/>
        <v>0</v>
      </c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  <c r="IV131" s="45"/>
    </row>
    <row r="132" spans="1:256" x14ac:dyDescent="0.2">
      <c r="A132" s="45"/>
      <c r="B132" s="61"/>
      <c r="C132" s="45"/>
      <c r="D132" s="46"/>
      <c r="E132" s="45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94"/>
      <c r="T132" s="45"/>
      <c r="U132" s="45"/>
      <c r="V132" s="94">
        <f t="shared" si="20"/>
        <v>0</v>
      </c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</row>
    <row r="133" spans="1:256" x14ac:dyDescent="0.2">
      <c r="A133" s="45"/>
      <c r="B133" s="61" t="s">
        <v>175</v>
      </c>
      <c r="C133" s="45"/>
      <c r="D133" s="46"/>
      <c r="E133" s="45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94"/>
      <c r="T133" s="45"/>
      <c r="U133" s="45"/>
      <c r="V133" s="94">
        <f t="shared" si="20"/>
        <v>0</v>
      </c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  <c r="IV133" s="45"/>
    </row>
    <row r="134" spans="1:256" x14ac:dyDescent="0.2">
      <c r="A134" s="45"/>
      <c r="B134" s="45">
        <v>901</v>
      </c>
      <c r="C134" s="45" t="s">
        <v>176</v>
      </c>
      <c r="D134" s="46">
        <v>6</v>
      </c>
      <c r="E134" s="45"/>
      <c r="F134" s="47">
        <v>678685</v>
      </c>
      <c r="G134" s="4">
        <f t="shared" ref="G134:R136" si="36">INDEX(ALLOC,($D134)+1,(G$1)+1)*$F134</f>
        <v>506907.15749357309</v>
      </c>
      <c r="H134" s="4">
        <f t="shared" si="36"/>
        <v>126175.45319241699</v>
      </c>
      <c r="I134" s="4">
        <f t="shared" si="36"/>
        <v>619.47885502954136</v>
      </c>
      <c r="J134" s="4">
        <f t="shared" si="36"/>
        <v>21208.040801599589</v>
      </c>
      <c r="K134" s="4">
        <f t="shared" si="36"/>
        <v>3352.4738036892827</v>
      </c>
      <c r="L134" s="4">
        <f t="shared" si="36"/>
        <v>5903.2690891050406</v>
      </c>
      <c r="M134" s="4">
        <f t="shared" si="36"/>
        <v>400.83925913676205</v>
      </c>
      <c r="N134" s="4">
        <f t="shared" si="36"/>
        <v>7.2879865297593094</v>
      </c>
      <c r="O134" s="4">
        <f t="shared" si="36"/>
        <v>14.575973059518619</v>
      </c>
      <c r="P134" s="4">
        <f t="shared" si="36"/>
        <v>13922.969466452185</v>
      </c>
      <c r="Q134" s="4">
        <f t="shared" si="36"/>
        <v>24.779154201181651</v>
      </c>
      <c r="R134" s="4">
        <f t="shared" si="36"/>
        <v>148.67492520708993</v>
      </c>
      <c r="S134" s="32"/>
      <c r="T134" s="32"/>
      <c r="U134" s="45"/>
      <c r="V134" s="94">
        <f t="shared" si="20"/>
        <v>0</v>
      </c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  <c r="IV134" s="45"/>
    </row>
    <row r="135" spans="1:256" x14ac:dyDescent="0.2">
      <c r="A135" s="45"/>
      <c r="B135" s="45">
        <v>902</v>
      </c>
      <c r="C135" s="45" t="s">
        <v>177</v>
      </c>
      <c r="D135" s="46">
        <v>6</v>
      </c>
      <c r="E135" s="45"/>
      <c r="F135" s="47">
        <v>232835</v>
      </c>
      <c r="G135" s="4">
        <f t="shared" si="36"/>
        <v>173903.54584971833</v>
      </c>
      <c r="H135" s="4">
        <f t="shared" si="36"/>
        <v>43286.74074726332</v>
      </c>
      <c r="I135" s="4">
        <f t="shared" si="36"/>
        <v>212.52327546771073</v>
      </c>
      <c r="J135" s="4">
        <f t="shared" si="36"/>
        <v>7275.7968424828023</v>
      </c>
      <c r="K135" s="4">
        <f t="shared" si="36"/>
        <v>1150.1259613546699</v>
      </c>
      <c r="L135" s="4">
        <f t="shared" si="36"/>
        <v>2025.2218015158317</v>
      </c>
      <c r="M135" s="4">
        <f t="shared" si="36"/>
        <v>137.51506059675401</v>
      </c>
      <c r="N135" s="4">
        <f t="shared" si="36"/>
        <v>2.5002738290318907</v>
      </c>
      <c r="O135" s="4">
        <f t="shared" si="36"/>
        <v>5.0005476580637813</v>
      </c>
      <c r="P135" s="4">
        <f t="shared" si="36"/>
        <v>4776.523122982524</v>
      </c>
      <c r="Q135" s="4">
        <f t="shared" si="36"/>
        <v>8.5009310187084282</v>
      </c>
      <c r="R135" s="4">
        <f t="shared" si="36"/>
        <v>51.005586112250576</v>
      </c>
      <c r="S135" s="32"/>
      <c r="T135" s="32"/>
      <c r="U135" s="45"/>
      <c r="V135" s="94">
        <f t="shared" si="20"/>
        <v>0</v>
      </c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  <c r="IV135" s="45"/>
    </row>
    <row r="136" spans="1:256" x14ac:dyDescent="0.2">
      <c r="A136" s="45"/>
      <c r="B136" s="45">
        <v>903</v>
      </c>
      <c r="C136" s="45" t="s">
        <v>178</v>
      </c>
      <c r="D136" s="46">
        <v>6</v>
      </c>
      <c r="E136" s="45"/>
      <c r="F136" s="47">
        <v>2494338</v>
      </c>
      <c r="G136" s="4">
        <f t="shared" si="36"/>
        <v>1863011.2429303788</v>
      </c>
      <c r="H136" s="4">
        <f t="shared" si="36"/>
        <v>463726.51165867376</v>
      </c>
      <c r="I136" s="4">
        <f t="shared" si="36"/>
        <v>2276.7405324954525</v>
      </c>
      <c r="J136" s="4">
        <f t="shared" si="36"/>
        <v>77944.88175955019</v>
      </c>
      <c r="K136" s="4">
        <f t="shared" si="36"/>
        <v>12321.184058210683</v>
      </c>
      <c r="L136" s="4">
        <f t="shared" si="36"/>
        <v>21695.998015544897</v>
      </c>
      <c r="M136" s="4">
        <f t="shared" si="36"/>
        <v>1473.1850504382339</v>
      </c>
      <c r="N136" s="4">
        <f t="shared" si="36"/>
        <v>26.785182735240614</v>
      </c>
      <c r="O136" s="4">
        <f t="shared" si="36"/>
        <v>53.570365470481228</v>
      </c>
      <c r="P136" s="4">
        <f t="shared" si="36"/>
        <v>51170.413097403667</v>
      </c>
      <c r="Q136" s="4">
        <f t="shared" si="36"/>
        <v>91.069621299818095</v>
      </c>
      <c r="R136" s="4">
        <f t="shared" si="36"/>
        <v>546.41772779890857</v>
      </c>
      <c r="S136" s="32"/>
      <c r="T136" s="32"/>
      <c r="U136" s="45"/>
      <c r="V136" s="94">
        <f t="shared" si="20"/>
        <v>0</v>
      </c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</row>
    <row r="137" spans="1:256" x14ac:dyDescent="0.2">
      <c r="A137" s="45"/>
      <c r="B137" s="45">
        <v>904</v>
      </c>
      <c r="C137" s="45" t="s">
        <v>179</v>
      </c>
      <c r="D137" s="46"/>
      <c r="E137" s="45"/>
      <c r="F137" s="4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32"/>
      <c r="T137" s="32"/>
      <c r="U137" s="45"/>
      <c r="V137" s="94">
        <f t="shared" si="20"/>
        <v>0</v>
      </c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  <c r="IV137" s="45"/>
    </row>
    <row r="138" spans="1:256" x14ac:dyDescent="0.2">
      <c r="A138" s="45"/>
      <c r="B138" s="45">
        <v>905</v>
      </c>
      <c r="C138" s="45" t="s">
        <v>180</v>
      </c>
      <c r="D138" s="46">
        <v>6</v>
      </c>
      <c r="E138" s="45"/>
      <c r="F138" s="47">
        <v>159695</v>
      </c>
      <c r="G138" s="4">
        <f t="shared" ref="G138:R138" si="37">INDEX(ALLOC,($D138)+1,(G$1)+1)*$F138</f>
        <v>119275.56748113802</v>
      </c>
      <c r="H138" s="4">
        <f t="shared" si="37"/>
        <v>29689.162126115989</v>
      </c>
      <c r="I138" s="4">
        <f t="shared" si="37"/>
        <v>145.76375749271401</v>
      </c>
      <c r="J138" s="4">
        <f t="shared" si="37"/>
        <v>4990.2651094564435</v>
      </c>
      <c r="K138" s="4">
        <f t="shared" si="37"/>
        <v>788.839158195864</v>
      </c>
      <c r="L138" s="4">
        <f t="shared" si="37"/>
        <v>1389.0428655188041</v>
      </c>
      <c r="M138" s="4">
        <f t="shared" si="37"/>
        <v>94.317725436462013</v>
      </c>
      <c r="N138" s="4">
        <f t="shared" si="37"/>
        <v>1.7148677352084001</v>
      </c>
      <c r="O138" s="4">
        <f t="shared" si="37"/>
        <v>3.4297354704168002</v>
      </c>
      <c r="P138" s="4">
        <f t="shared" si="37"/>
        <v>3276.083321342127</v>
      </c>
      <c r="Q138" s="4">
        <f t="shared" si="37"/>
        <v>5.8305502997085599</v>
      </c>
      <c r="R138" s="4">
        <f t="shared" si="37"/>
        <v>34.983301798251361</v>
      </c>
      <c r="S138" s="32"/>
      <c r="T138" s="32"/>
      <c r="U138" s="45"/>
      <c r="V138" s="94">
        <f t="shared" si="20"/>
        <v>0</v>
      </c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  <c r="IV138" s="45"/>
    </row>
    <row r="139" spans="1:256" x14ac:dyDescent="0.2">
      <c r="A139" s="45"/>
      <c r="B139" s="61"/>
      <c r="C139" s="54"/>
      <c r="D139" s="80"/>
      <c r="E139" s="54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94"/>
      <c r="T139" s="45"/>
      <c r="U139" s="45"/>
      <c r="V139" s="94">
        <f t="shared" si="20"/>
        <v>0</v>
      </c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  <c r="IV139" s="45"/>
    </row>
    <row r="140" spans="1:256" x14ac:dyDescent="0.2">
      <c r="A140" s="45"/>
      <c r="B140" s="45"/>
      <c r="C140" s="45" t="s">
        <v>316</v>
      </c>
      <c r="D140" s="46"/>
      <c r="E140" s="45"/>
      <c r="F140" s="47">
        <f t="shared" ref="F140:R140" si="38">SUM(F134:F138)</f>
        <v>3565553</v>
      </c>
      <c r="G140" s="47">
        <f t="shared" si="38"/>
        <v>2663097.5137548079</v>
      </c>
      <c r="H140" s="47">
        <f t="shared" si="38"/>
        <v>662877.8677244701</v>
      </c>
      <c r="I140" s="47">
        <f t="shared" si="38"/>
        <v>3254.5064204854184</v>
      </c>
      <c r="J140" s="47">
        <f t="shared" si="38"/>
        <v>111418.98451308903</v>
      </c>
      <c r="K140" s="47">
        <f t="shared" si="38"/>
        <v>17612.622981450499</v>
      </c>
      <c r="L140" s="47">
        <f t="shared" si="38"/>
        <v>31013.531771684575</v>
      </c>
      <c r="M140" s="47">
        <f t="shared" si="38"/>
        <v>2105.8570956082117</v>
      </c>
      <c r="N140" s="47">
        <f t="shared" si="38"/>
        <v>38.288310829240217</v>
      </c>
      <c r="O140" s="47">
        <f t="shared" si="38"/>
        <v>76.576621658480434</v>
      </c>
      <c r="P140" s="47">
        <f t="shared" si="38"/>
        <v>73145.989008180506</v>
      </c>
      <c r="Q140" s="47">
        <f t="shared" si="38"/>
        <v>130.18025681941674</v>
      </c>
      <c r="R140" s="47">
        <f t="shared" si="38"/>
        <v>781.08154091650033</v>
      </c>
      <c r="S140" s="59"/>
      <c r="T140" s="59"/>
      <c r="U140" s="45"/>
      <c r="V140" s="94">
        <f t="shared" si="20"/>
        <v>0</v>
      </c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  <c r="IV140" s="45"/>
    </row>
    <row r="141" spans="1:256" x14ac:dyDescent="0.2">
      <c r="A141" s="45"/>
      <c r="B141" s="45"/>
      <c r="C141" s="45"/>
      <c r="D141" s="46"/>
      <c r="E141" s="45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94"/>
      <c r="T141" s="45"/>
      <c r="U141" s="45"/>
      <c r="V141" s="94">
        <f t="shared" si="20"/>
        <v>0</v>
      </c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</row>
    <row r="142" spans="1:256" x14ac:dyDescent="0.2">
      <c r="A142" s="45"/>
      <c r="B142" s="61" t="s">
        <v>293</v>
      </c>
      <c r="C142" s="45"/>
      <c r="D142" s="46"/>
      <c r="E142" s="45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94"/>
      <c r="T142" s="45"/>
      <c r="U142" s="45"/>
      <c r="V142" s="94">
        <f t="shared" si="20"/>
        <v>0</v>
      </c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  <c r="IR142" s="45"/>
      <c r="IS142" s="45"/>
      <c r="IT142" s="45"/>
      <c r="IU142" s="45"/>
      <c r="IV142" s="45"/>
    </row>
    <row r="143" spans="1:256" x14ac:dyDescent="0.2">
      <c r="A143" s="45"/>
      <c r="B143" s="45">
        <v>907</v>
      </c>
      <c r="C143" s="45" t="s">
        <v>182</v>
      </c>
      <c r="D143" s="46">
        <v>6</v>
      </c>
      <c r="E143" s="45"/>
      <c r="F143" s="47">
        <v>105222</v>
      </c>
      <c r="G143" s="4">
        <f t="shared" ref="G143:R144" si="39">INDEX(ALLOC,($D143)+1,(G$1)+1)*$F143</f>
        <v>78589.898002444068</v>
      </c>
      <c r="H143" s="4">
        <f t="shared" si="39"/>
        <v>19561.996413376604</v>
      </c>
      <c r="I143" s="4">
        <f t="shared" si="39"/>
        <v>96.042794645407511</v>
      </c>
      <c r="J143" s="4">
        <f t="shared" si="39"/>
        <v>3288.0533225663039</v>
      </c>
      <c r="K143" s="4">
        <f t="shared" si="39"/>
        <v>519.76100631632301</v>
      </c>
      <c r="L143" s="4">
        <f t="shared" si="39"/>
        <v>915.23133720917747</v>
      </c>
      <c r="M143" s="4">
        <f t="shared" si="39"/>
        <v>62.145337711734278</v>
      </c>
      <c r="N143" s="4">
        <f t="shared" si="39"/>
        <v>1.1299152311224412</v>
      </c>
      <c r="O143" s="4">
        <f t="shared" si="39"/>
        <v>2.2598304622448824</v>
      </c>
      <c r="P143" s="4">
        <f t="shared" si="39"/>
        <v>2158.5900575363116</v>
      </c>
      <c r="Q143" s="4">
        <f t="shared" si="39"/>
        <v>3.8417117858163006</v>
      </c>
      <c r="R143" s="4">
        <f t="shared" si="39"/>
        <v>23.050270714897803</v>
      </c>
      <c r="S143" s="32"/>
      <c r="T143" s="32"/>
      <c r="U143" s="45"/>
      <c r="V143" s="94">
        <f t="shared" si="20"/>
        <v>0</v>
      </c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  <c r="IR143" s="45"/>
      <c r="IS143" s="45"/>
      <c r="IT143" s="45"/>
      <c r="IU143" s="45"/>
      <c r="IV143" s="45"/>
    </row>
    <row r="144" spans="1:256" x14ac:dyDescent="0.2">
      <c r="A144" s="45"/>
      <c r="B144" s="45">
        <v>908</v>
      </c>
      <c r="C144" s="45" t="s">
        <v>183</v>
      </c>
      <c r="D144" s="46">
        <v>6</v>
      </c>
      <c r="E144" s="45"/>
      <c r="F144" s="47">
        <v>594558</v>
      </c>
      <c r="G144" s="4">
        <f t="shared" si="39"/>
        <v>444073.03203262755</v>
      </c>
      <c r="H144" s="4">
        <f t="shared" si="39"/>
        <v>110535.26319157939</v>
      </c>
      <c r="I144" s="4">
        <f t="shared" si="39"/>
        <v>542.69080514326095</v>
      </c>
      <c r="J144" s="4">
        <f t="shared" si="39"/>
        <v>18579.179329022227</v>
      </c>
      <c r="K144" s="4">
        <f t="shared" si="39"/>
        <v>2936.9149454811768</v>
      </c>
      <c r="L144" s="4">
        <f t="shared" si="39"/>
        <v>5171.5241431298982</v>
      </c>
      <c r="M144" s="4">
        <f t="shared" si="39"/>
        <v>351.15287391622769</v>
      </c>
      <c r="N144" s="4">
        <f t="shared" si="39"/>
        <v>6.3845977075677753</v>
      </c>
      <c r="O144" s="4">
        <f t="shared" si="39"/>
        <v>12.769195415135551</v>
      </c>
      <c r="P144" s="4">
        <f t="shared" si="39"/>
        <v>12197.135460537478</v>
      </c>
      <c r="Q144" s="4">
        <f t="shared" si="39"/>
        <v>21.707632205730437</v>
      </c>
      <c r="R144" s="4">
        <f t="shared" si="39"/>
        <v>130.24579323438263</v>
      </c>
      <c r="S144" s="32"/>
      <c r="T144" s="32"/>
      <c r="U144" s="45"/>
      <c r="V144" s="94">
        <f t="shared" ref="V144:V207" si="40">SUM(G144:R144)-F144</f>
        <v>0</v>
      </c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5"/>
      <c r="IM144" s="45"/>
      <c r="IN144" s="45"/>
      <c r="IO144" s="45"/>
      <c r="IP144" s="45"/>
      <c r="IQ144" s="45"/>
      <c r="IR144" s="45"/>
      <c r="IS144" s="45"/>
      <c r="IT144" s="45"/>
      <c r="IU144" s="45"/>
      <c r="IV144" s="45"/>
    </row>
    <row r="145" spans="1:256" x14ac:dyDescent="0.2">
      <c r="A145" s="45"/>
      <c r="B145" s="45">
        <v>908</v>
      </c>
      <c r="C145" s="45" t="s">
        <v>317</v>
      </c>
      <c r="D145" s="46"/>
      <c r="E145" s="45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94"/>
      <c r="T145" s="45"/>
      <c r="U145" s="45"/>
      <c r="V145" s="94">
        <f t="shared" si="40"/>
        <v>0</v>
      </c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  <c r="IV145" s="45"/>
    </row>
    <row r="146" spans="1:256" x14ac:dyDescent="0.2">
      <c r="A146" s="45"/>
      <c r="B146" s="45">
        <v>909</v>
      </c>
      <c r="C146" s="45" t="s">
        <v>185</v>
      </c>
      <c r="D146" s="46"/>
      <c r="E146" s="45"/>
      <c r="F146" s="4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32"/>
      <c r="T146" s="32"/>
      <c r="U146" s="45"/>
      <c r="V146" s="94">
        <f t="shared" si="40"/>
        <v>0</v>
      </c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45"/>
      <c r="IM146" s="45"/>
      <c r="IN146" s="45"/>
      <c r="IO146" s="45"/>
      <c r="IP146" s="45"/>
      <c r="IQ146" s="45"/>
      <c r="IR146" s="45"/>
      <c r="IS146" s="45"/>
      <c r="IT146" s="45"/>
      <c r="IU146" s="45"/>
      <c r="IV146" s="45"/>
    </row>
    <row r="147" spans="1:256" x14ac:dyDescent="0.2">
      <c r="A147" s="45"/>
      <c r="B147" s="45">
        <v>909</v>
      </c>
      <c r="C147" s="45" t="s">
        <v>186</v>
      </c>
      <c r="D147" s="46"/>
      <c r="E147" s="45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94"/>
      <c r="T147" s="45"/>
      <c r="U147" s="45"/>
      <c r="V147" s="94">
        <f t="shared" si="40"/>
        <v>0</v>
      </c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45"/>
      <c r="IM147" s="45"/>
      <c r="IN147" s="45"/>
      <c r="IO147" s="45"/>
      <c r="IP147" s="45"/>
      <c r="IQ147" s="45"/>
      <c r="IR147" s="45"/>
      <c r="IS147" s="45"/>
      <c r="IT147" s="45"/>
      <c r="IU147" s="45"/>
      <c r="IV147" s="45"/>
    </row>
    <row r="148" spans="1:256" x14ac:dyDescent="0.2">
      <c r="A148" s="45"/>
      <c r="B148" s="45">
        <v>910</v>
      </c>
      <c r="C148" s="45" t="s">
        <v>187</v>
      </c>
      <c r="D148" s="46"/>
      <c r="E148" s="45"/>
      <c r="F148" s="4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32"/>
      <c r="T148" s="32"/>
      <c r="U148" s="45"/>
      <c r="V148" s="94">
        <f t="shared" si="40"/>
        <v>0</v>
      </c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  <c r="IR148" s="45"/>
      <c r="IS148" s="45"/>
      <c r="IT148" s="45"/>
      <c r="IU148" s="45"/>
      <c r="IV148" s="45"/>
    </row>
    <row r="149" spans="1:256" x14ac:dyDescent="0.2">
      <c r="A149" s="45"/>
      <c r="B149" s="45">
        <v>911</v>
      </c>
      <c r="C149" s="45" t="s">
        <v>188</v>
      </c>
      <c r="D149" s="46"/>
      <c r="E149" s="45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94"/>
      <c r="T149" s="45"/>
      <c r="U149" s="45"/>
      <c r="V149" s="94">
        <f t="shared" si="40"/>
        <v>0</v>
      </c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  <c r="IL149" s="45"/>
      <c r="IM149" s="45"/>
      <c r="IN149" s="45"/>
      <c r="IO149" s="45"/>
      <c r="IP149" s="45"/>
      <c r="IQ149" s="45"/>
      <c r="IR149" s="45"/>
      <c r="IS149" s="45"/>
      <c r="IT149" s="45"/>
      <c r="IU149" s="45"/>
      <c r="IV149" s="45"/>
    </row>
    <row r="150" spans="1:256" x14ac:dyDescent="0.2">
      <c r="A150" s="45"/>
      <c r="B150" s="45">
        <v>912</v>
      </c>
      <c r="C150" s="45" t="s">
        <v>188</v>
      </c>
      <c r="D150" s="46"/>
      <c r="E150" s="45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94"/>
      <c r="T150" s="45"/>
      <c r="U150" s="45"/>
      <c r="V150" s="94">
        <f t="shared" si="40"/>
        <v>0</v>
      </c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  <c r="IL150" s="45"/>
      <c r="IM150" s="45"/>
      <c r="IN150" s="45"/>
      <c r="IO150" s="45"/>
      <c r="IP150" s="45"/>
      <c r="IQ150" s="45"/>
      <c r="IR150" s="45"/>
      <c r="IS150" s="45"/>
      <c r="IT150" s="45"/>
      <c r="IU150" s="45"/>
      <c r="IV150" s="45"/>
    </row>
    <row r="151" spans="1:256" x14ac:dyDescent="0.2">
      <c r="A151" s="45"/>
      <c r="B151" s="45">
        <v>913</v>
      </c>
      <c r="C151" s="45" t="s">
        <v>318</v>
      </c>
      <c r="D151" s="46"/>
      <c r="E151" s="45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94"/>
      <c r="T151" s="45"/>
      <c r="U151" s="45"/>
      <c r="V151" s="94">
        <f t="shared" si="40"/>
        <v>0</v>
      </c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  <c r="IV151" s="45"/>
    </row>
    <row r="152" spans="1:256" x14ac:dyDescent="0.2">
      <c r="A152" s="45"/>
      <c r="B152" s="45">
        <v>915</v>
      </c>
      <c r="C152" s="45" t="s">
        <v>190</v>
      </c>
      <c r="D152" s="46"/>
      <c r="E152" s="45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94"/>
      <c r="T152" s="45"/>
      <c r="U152" s="45"/>
      <c r="V152" s="94">
        <f t="shared" si="40"/>
        <v>0</v>
      </c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  <c r="IT152" s="45"/>
      <c r="IU152" s="45"/>
      <c r="IV152" s="45"/>
    </row>
    <row r="153" spans="1:256" x14ac:dyDescent="0.2">
      <c r="A153" s="45"/>
      <c r="B153" s="45">
        <v>916</v>
      </c>
      <c r="C153" s="45" t="s">
        <v>191</v>
      </c>
      <c r="D153" s="46"/>
      <c r="E153" s="45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94"/>
      <c r="T153" s="45"/>
      <c r="U153" s="45"/>
      <c r="V153" s="94">
        <f t="shared" si="40"/>
        <v>0</v>
      </c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  <c r="IR153" s="45"/>
      <c r="IS153" s="45"/>
      <c r="IT153" s="45"/>
      <c r="IU153" s="45"/>
      <c r="IV153" s="45"/>
    </row>
    <row r="154" spans="1:256" x14ac:dyDescent="0.2">
      <c r="A154" s="45"/>
      <c r="B154" s="45"/>
      <c r="C154" s="54"/>
      <c r="D154" s="80"/>
      <c r="E154" s="54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94"/>
      <c r="T154" s="45"/>
      <c r="U154" s="45"/>
      <c r="V154" s="94">
        <f t="shared" si="40"/>
        <v>0</v>
      </c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  <c r="IR154" s="45"/>
      <c r="IS154" s="45"/>
      <c r="IT154" s="45"/>
      <c r="IU154" s="45"/>
      <c r="IV154" s="45"/>
    </row>
    <row r="155" spans="1:256" x14ac:dyDescent="0.2">
      <c r="A155" s="45"/>
      <c r="B155" s="45"/>
      <c r="C155" s="45" t="s">
        <v>319</v>
      </c>
      <c r="D155" s="46"/>
      <c r="E155" s="45"/>
      <c r="F155" s="47">
        <f t="shared" ref="F155:R155" si="41">SUM(F143:F153)</f>
        <v>699780</v>
      </c>
      <c r="G155" s="47">
        <f t="shared" si="41"/>
        <v>522662.93003507162</v>
      </c>
      <c r="H155" s="47">
        <f t="shared" si="41"/>
        <v>130097.25960495599</v>
      </c>
      <c r="I155" s="47">
        <f t="shared" si="41"/>
        <v>638.73359978866847</v>
      </c>
      <c r="J155" s="47">
        <f t="shared" si="41"/>
        <v>21867.232651588529</v>
      </c>
      <c r="K155" s="47">
        <f t="shared" si="41"/>
        <v>3456.6759517974997</v>
      </c>
      <c r="L155" s="47">
        <f t="shared" si="41"/>
        <v>6086.7554803390758</v>
      </c>
      <c r="M155" s="47">
        <f t="shared" si="41"/>
        <v>413.29821162796196</v>
      </c>
      <c r="N155" s="47">
        <f t="shared" si="41"/>
        <v>7.514512938690217</v>
      </c>
      <c r="O155" s="47">
        <f t="shared" si="41"/>
        <v>15.029025877380434</v>
      </c>
      <c r="P155" s="47">
        <f t="shared" si="41"/>
        <v>14355.72551807379</v>
      </c>
      <c r="Q155" s="47">
        <f t="shared" si="41"/>
        <v>25.549343991546738</v>
      </c>
      <c r="R155" s="47">
        <f t="shared" si="41"/>
        <v>153.29606394928044</v>
      </c>
      <c r="S155" s="59"/>
      <c r="T155" s="59"/>
      <c r="U155" s="45"/>
      <c r="V155" s="94">
        <f t="shared" si="40"/>
        <v>0</v>
      </c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45"/>
      <c r="IM155" s="45"/>
      <c r="IN155" s="45"/>
      <c r="IO155" s="45"/>
      <c r="IP155" s="45"/>
      <c r="IQ155" s="45"/>
      <c r="IR155" s="45"/>
      <c r="IS155" s="45"/>
      <c r="IT155" s="45"/>
      <c r="IU155" s="45"/>
      <c r="IV155" s="45"/>
    </row>
    <row r="156" spans="1:256" x14ac:dyDescent="0.2">
      <c r="A156" s="45"/>
      <c r="B156" s="45"/>
      <c r="C156" s="45"/>
      <c r="D156" s="46"/>
      <c r="E156" s="45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94"/>
      <c r="T156" s="45"/>
      <c r="U156" s="45"/>
      <c r="V156" s="94">
        <f t="shared" si="40"/>
        <v>0</v>
      </c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IH156" s="45"/>
      <c r="II156" s="45"/>
      <c r="IJ156" s="45"/>
      <c r="IK156" s="45"/>
      <c r="IL156" s="45"/>
      <c r="IM156" s="45"/>
      <c r="IN156" s="45"/>
      <c r="IO156" s="45"/>
      <c r="IP156" s="45"/>
      <c r="IQ156" s="45"/>
      <c r="IR156" s="45"/>
      <c r="IS156" s="45"/>
      <c r="IT156" s="45"/>
      <c r="IU156" s="45"/>
      <c r="IV156" s="45"/>
    </row>
    <row r="157" spans="1:256" x14ac:dyDescent="0.2">
      <c r="A157" s="45"/>
      <c r="B157" s="45"/>
      <c r="C157" s="54" t="s">
        <v>320</v>
      </c>
      <c r="D157" s="80"/>
      <c r="E157" s="54"/>
      <c r="F157" s="81">
        <f>F155+F140+F131</f>
        <v>51037788</v>
      </c>
      <c r="G157" s="81">
        <f t="shared" ref="G157:R157" si="42">G155+G140+G131</f>
        <v>23167492.507853772</v>
      </c>
      <c r="H157" s="81">
        <f t="shared" si="42"/>
        <v>6836157.2358653257</v>
      </c>
      <c r="I157" s="81">
        <f t="shared" si="42"/>
        <v>799393.39986997447</v>
      </c>
      <c r="J157" s="81">
        <f t="shared" si="42"/>
        <v>8599973.144855395</v>
      </c>
      <c r="K157" s="81">
        <f t="shared" si="42"/>
        <v>6338450.5704916622</v>
      </c>
      <c r="L157" s="81">
        <f t="shared" si="42"/>
        <v>2227396.648498049</v>
      </c>
      <c r="M157" s="81">
        <f t="shared" si="42"/>
        <v>1522150.3535160574</v>
      </c>
      <c r="N157" s="81">
        <f t="shared" si="42"/>
        <v>777013.09074398479</v>
      </c>
      <c r="O157" s="81">
        <f t="shared" si="42"/>
        <v>200474.13022654707</v>
      </c>
      <c r="P157" s="81">
        <f t="shared" si="42"/>
        <v>539428.15806997649</v>
      </c>
      <c r="Q157" s="81">
        <f t="shared" si="42"/>
        <v>13161.58761866645</v>
      </c>
      <c r="R157" s="81">
        <f t="shared" si="42"/>
        <v>16697.172390591688</v>
      </c>
      <c r="S157" s="94"/>
      <c r="T157" s="94"/>
      <c r="U157" s="45"/>
      <c r="V157" s="94">
        <f t="shared" si="40"/>
        <v>0</v>
      </c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  <c r="IR157" s="45"/>
      <c r="IS157" s="45"/>
      <c r="IT157" s="45"/>
      <c r="IU157" s="45"/>
      <c r="IV157" s="45"/>
    </row>
    <row r="158" spans="1:256" x14ac:dyDescent="0.2">
      <c r="A158" s="45"/>
      <c r="B158" s="45"/>
      <c r="C158" s="45"/>
      <c r="D158" s="46"/>
      <c r="E158" s="45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94"/>
      <c r="T158" s="45"/>
      <c r="U158" s="45"/>
      <c r="V158" s="94">
        <f t="shared" si="40"/>
        <v>0</v>
      </c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  <c r="IV158" s="45"/>
    </row>
    <row r="159" spans="1:256" x14ac:dyDescent="0.2">
      <c r="A159" s="45"/>
      <c r="B159" s="45"/>
      <c r="C159" s="45"/>
      <c r="D159" s="46"/>
      <c r="E159" s="45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94"/>
      <c r="T159" s="45"/>
      <c r="U159" s="45"/>
      <c r="V159" s="94">
        <f t="shared" si="40"/>
        <v>0</v>
      </c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  <c r="IV159" s="45"/>
    </row>
    <row r="160" spans="1:256" x14ac:dyDescent="0.2">
      <c r="A160" s="45"/>
      <c r="B160" s="61" t="s">
        <v>294</v>
      </c>
      <c r="C160" s="45"/>
      <c r="D160" s="46"/>
      <c r="E160" s="45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94"/>
      <c r="T160" s="45"/>
      <c r="U160" s="45"/>
      <c r="V160" s="94">
        <f t="shared" si="40"/>
        <v>0</v>
      </c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  <c r="IL160" s="45"/>
      <c r="IM160" s="45"/>
      <c r="IN160" s="45"/>
      <c r="IO160" s="45"/>
      <c r="IP160" s="45"/>
      <c r="IQ160" s="45"/>
      <c r="IR160" s="45"/>
      <c r="IS160" s="45"/>
      <c r="IT160" s="45"/>
      <c r="IU160" s="45"/>
      <c r="IV160" s="45"/>
    </row>
    <row r="161" spans="1:256" x14ac:dyDescent="0.2">
      <c r="A161" s="45"/>
      <c r="B161" s="45">
        <v>920</v>
      </c>
      <c r="C161" s="45" t="s">
        <v>193</v>
      </c>
      <c r="D161" s="46">
        <v>66</v>
      </c>
      <c r="E161" s="45"/>
      <c r="F161" s="47">
        <v>12759896</v>
      </c>
      <c r="G161" s="4">
        <f t="shared" ref="G161:R163" si="43">INDEX(ALLOC,($D161)+1,(G$1)+1)*$F161</f>
        <v>5792076.9407364074</v>
      </c>
      <c r="H161" s="4">
        <f t="shared" si="43"/>
        <v>1709099.4493979448</v>
      </c>
      <c r="I161" s="4">
        <f t="shared" si="43"/>
        <v>199855.38255355597</v>
      </c>
      <c r="J161" s="4">
        <f t="shared" si="43"/>
        <v>2150068.9436452021</v>
      </c>
      <c r="K161" s="4">
        <f t="shared" si="43"/>
        <v>1584668.4045283131</v>
      </c>
      <c r="L161" s="4">
        <f t="shared" si="43"/>
        <v>556868.75743093842</v>
      </c>
      <c r="M161" s="4">
        <f t="shared" si="43"/>
        <v>380550.97934942099</v>
      </c>
      <c r="N161" s="4">
        <f t="shared" si="43"/>
        <v>194260.1083834552</v>
      </c>
      <c r="O161" s="4">
        <f t="shared" si="43"/>
        <v>50120.296208393622</v>
      </c>
      <c r="P161" s="4">
        <f t="shared" si="43"/>
        <v>134861.78508450367</v>
      </c>
      <c r="Q161" s="4">
        <f t="shared" si="43"/>
        <v>3290.5126924597826</v>
      </c>
      <c r="R161" s="4">
        <f t="shared" si="43"/>
        <v>4174.4399894059143</v>
      </c>
      <c r="S161" s="32"/>
      <c r="T161" s="32"/>
      <c r="U161" s="45"/>
      <c r="V161" s="94">
        <f t="shared" si="40"/>
        <v>0</v>
      </c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  <c r="IR161" s="45"/>
      <c r="IS161" s="45"/>
      <c r="IT161" s="45"/>
      <c r="IU161" s="45"/>
      <c r="IV161" s="45"/>
    </row>
    <row r="162" spans="1:256" x14ac:dyDescent="0.2">
      <c r="A162" s="45"/>
      <c r="B162" s="45">
        <v>921</v>
      </c>
      <c r="C162" s="45" t="s">
        <v>194</v>
      </c>
      <c r="D162" s="46">
        <v>66</v>
      </c>
      <c r="E162" s="45"/>
      <c r="F162" s="47">
        <v>28200</v>
      </c>
      <c r="G162" s="4">
        <f t="shared" si="43"/>
        <v>12800.775941180609</v>
      </c>
      <c r="H162" s="4">
        <f t="shared" si="43"/>
        <v>3777.1941458631045</v>
      </c>
      <c r="I162" s="4">
        <f t="shared" si="43"/>
        <v>441.69026048568719</v>
      </c>
      <c r="J162" s="4">
        <f t="shared" si="43"/>
        <v>4751.7584948023632</v>
      </c>
      <c r="K162" s="4">
        <f t="shared" si="43"/>
        <v>3502.1953946723725</v>
      </c>
      <c r="L162" s="4">
        <f t="shared" si="43"/>
        <v>1230.7074414675844</v>
      </c>
      <c r="M162" s="4">
        <f t="shared" si="43"/>
        <v>841.03644870253424</v>
      </c>
      <c r="N162" s="4">
        <f t="shared" si="43"/>
        <v>429.32442838197397</v>
      </c>
      <c r="O162" s="4">
        <f t="shared" si="43"/>
        <v>110.76832860367358</v>
      </c>
      <c r="P162" s="4">
        <f t="shared" si="43"/>
        <v>298.05120193636407</v>
      </c>
      <c r="Q162" s="4">
        <f t="shared" si="43"/>
        <v>7.2721954730168541</v>
      </c>
      <c r="R162" s="4">
        <f t="shared" si="43"/>
        <v>9.2257184307181497</v>
      </c>
      <c r="S162" s="32"/>
      <c r="T162" s="32"/>
      <c r="U162" s="45"/>
      <c r="V162" s="94">
        <f t="shared" si="40"/>
        <v>0</v>
      </c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  <c r="IL162" s="45"/>
      <c r="IM162" s="45"/>
      <c r="IN162" s="45"/>
      <c r="IO162" s="45"/>
      <c r="IP162" s="45"/>
      <c r="IQ162" s="45"/>
      <c r="IR162" s="45"/>
      <c r="IS162" s="45"/>
      <c r="IT162" s="45"/>
      <c r="IU162" s="45"/>
      <c r="IV162" s="45"/>
    </row>
    <row r="163" spans="1:256" x14ac:dyDescent="0.2">
      <c r="A163" s="45"/>
      <c r="B163" s="45">
        <v>922</v>
      </c>
      <c r="C163" s="45" t="s">
        <v>321</v>
      </c>
      <c r="D163" s="46">
        <v>66</v>
      </c>
      <c r="E163" s="45"/>
      <c r="F163" s="47">
        <v>-1186638</v>
      </c>
      <c r="G163" s="4">
        <f t="shared" si="43"/>
        <v>-538648.48089683242</v>
      </c>
      <c r="H163" s="4">
        <f t="shared" si="43"/>
        <v>-158941.91868293271</v>
      </c>
      <c r="I163" s="4">
        <f t="shared" si="43"/>
        <v>-18586.044231284217</v>
      </c>
      <c r="J163" s="4">
        <f t="shared" si="43"/>
        <v>-199950.96442394634</v>
      </c>
      <c r="K163" s="4">
        <f t="shared" si="43"/>
        <v>-147370.1467639445</v>
      </c>
      <c r="L163" s="4">
        <f t="shared" si="43"/>
        <v>-51787.383579014589</v>
      </c>
      <c r="M163" s="4">
        <f t="shared" si="43"/>
        <v>-35390.276929626874</v>
      </c>
      <c r="N163" s="4">
        <f t="shared" si="43"/>
        <v>-18065.697909444287</v>
      </c>
      <c r="O163" s="4">
        <f t="shared" si="43"/>
        <v>-4661.0605644541138</v>
      </c>
      <c r="P163" s="4">
        <f t="shared" si="43"/>
        <v>-12541.804332034155</v>
      </c>
      <c r="Q163" s="4">
        <f t="shared" si="43"/>
        <v>-306.00934367765154</v>
      </c>
      <c r="R163" s="4">
        <f t="shared" si="43"/>
        <v>-388.21234280817458</v>
      </c>
      <c r="S163" s="32"/>
      <c r="T163" s="32"/>
      <c r="U163" s="45"/>
      <c r="V163" s="94">
        <f t="shared" si="40"/>
        <v>0</v>
      </c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  <c r="IV163" s="45"/>
    </row>
    <row r="164" spans="1:256" x14ac:dyDescent="0.2">
      <c r="A164" s="45"/>
      <c r="B164" s="45">
        <v>923</v>
      </c>
      <c r="C164" s="45" t="s">
        <v>196</v>
      </c>
      <c r="D164" s="46"/>
      <c r="E164" s="45"/>
      <c r="F164" s="4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32"/>
      <c r="T164" s="32"/>
      <c r="U164" s="45"/>
      <c r="V164" s="94">
        <f t="shared" si="40"/>
        <v>0</v>
      </c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  <c r="IV164" s="45"/>
    </row>
    <row r="165" spans="1:256" x14ac:dyDescent="0.2">
      <c r="A165" s="45"/>
      <c r="B165" s="45">
        <v>924</v>
      </c>
      <c r="C165" s="45" t="s">
        <v>197</v>
      </c>
      <c r="D165" s="46"/>
      <c r="E165" s="45"/>
      <c r="F165" s="4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32"/>
      <c r="T165" s="32"/>
      <c r="U165" s="45"/>
      <c r="V165" s="94">
        <f t="shared" si="40"/>
        <v>0</v>
      </c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  <c r="IV165" s="45"/>
    </row>
    <row r="166" spans="1:256" x14ac:dyDescent="0.2">
      <c r="A166" s="45"/>
      <c r="B166" s="45">
        <v>925</v>
      </c>
      <c r="C166" s="45" t="s">
        <v>198</v>
      </c>
      <c r="D166" s="46">
        <v>66</v>
      </c>
      <c r="E166" s="45"/>
      <c r="F166" s="47">
        <v>49990</v>
      </c>
      <c r="G166" s="4">
        <f t="shared" ref="G166:R167" si="44">INDEX(ALLOC,($D166)+1,(G$1)+1)*$F166</f>
        <v>22691.871960979384</v>
      </c>
      <c r="H166" s="4">
        <f t="shared" si="44"/>
        <v>6695.8133103438504</v>
      </c>
      <c r="I166" s="4">
        <f t="shared" si="44"/>
        <v>782.98213197445045</v>
      </c>
      <c r="J166" s="4">
        <f t="shared" si="44"/>
        <v>8423.4186934457503</v>
      </c>
      <c r="K166" s="4">
        <f t="shared" si="44"/>
        <v>6208.3243893500676</v>
      </c>
      <c r="L166" s="4">
        <f t="shared" si="44"/>
        <v>2181.6689715944876</v>
      </c>
      <c r="M166" s="4">
        <f t="shared" si="44"/>
        <v>1490.9011372567265</v>
      </c>
      <c r="N166" s="4">
        <f t="shared" si="44"/>
        <v>761.06128279485392</v>
      </c>
      <c r="O166" s="4">
        <f t="shared" si="44"/>
        <v>196.35846620204404</v>
      </c>
      <c r="P166" s="4">
        <f t="shared" si="44"/>
        <v>528.35388598577435</v>
      </c>
      <c r="Q166" s="4">
        <f t="shared" si="44"/>
        <v>12.891384811918885</v>
      </c>
      <c r="R166" s="4">
        <f t="shared" si="44"/>
        <v>16.354385260695047</v>
      </c>
      <c r="S166" s="32"/>
      <c r="T166" s="32"/>
      <c r="U166" s="45"/>
      <c r="V166" s="94">
        <f t="shared" si="40"/>
        <v>0</v>
      </c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  <c r="IV166" s="45"/>
    </row>
    <row r="167" spans="1:256" x14ac:dyDescent="0.2">
      <c r="A167" s="45"/>
      <c r="B167" s="45">
        <v>926</v>
      </c>
      <c r="C167" s="45" t="s">
        <v>199</v>
      </c>
      <c r="D167" s="46">
        <v>66</v>
      </c>
      <c r="E167" s="45"/>
      <c r="F167" s="47">
        <v>346</v>
      </c>
      <c r="G167" s="4">
        <f t="shared" si="44"/>
        <v>157.05916580313797</v>
      </c>
      <c r="H167" s="4">
        <f t="shared" si="44"/>
        <v>46.344296966972841</v>
      </c>
      <c r="I167" s="4">
        <f t="shared" si="44"/>
        <v>5.4193202173066588</v>
      </c>
      <c r="J167" s="4">
        <f t="shared" si="44"/>
        <v>58.30171770218503</v>
      </c>
      <c r="K167" s="4">
        <f t="shared" si="44"/>
        <v>42.970198814065284</v>
      </c>
      <c r="L167" s="4">
        <f t="shared" si="44"/>
        <v>15.100169317297313</v>
      </c>
      <c r="M167" s="4">
        <f t="shared" si="44"/>
        <v>10.319099689754498</v>
      </c>
      <c r="N167" s="4">
        <f t="shared" si="44"/>
        <v>5.2675975964596811</v>
      </c>
      <c r="O167" s="4">
        <f t="shared" si="44"/>
        <v>1.3590724005982644</v>
      </c>
      <c r="P167" s="4">
        <f t="shared" si="44"/>
        <v>3.6569402790773742</v>
      </c>
      <c r="Q167" s="4">
        <f t="shared" si="44"/>
        <v>8.9226228144107494E-2</v>
      </c>
      <c r="R167" s="4">
        <f t="shared" si="44"/>
        <v>0.11319498500100993</v>
      </c>
      <c r="S167" s="32"/>
      <c r="T167" s="32"/>
      <c r="U167" s="45"/>
      <c r="V167" s="94">
        <f t="shared" si="40"/>
        <v>0</v>
      </c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  <c r="IL167" s="45"/>
      <c r="IM167" s="45"/>
      <c r="IN167" s="45"/>
      <c r="IO167" s="45"/>
      <c r="IP167" s="45"/>
      <c r="IQ167" s="45"/>
      <c r="IR167" s="45"/>
      <c r="IS167" s="45"/>
      <c r="IT167" s="45"/>
      <c r="IU167" s="45"/>
      <c r="IV167" s="45"/>
    </row>
    <row r="168" spans="1:256" x14ac:dyDescent="0.2">
      <c r="A168" s="45"/>
      <c r="B168" s="45">
        <v>928</v>
      </c>
      <c r="C168" s="45" t="s">
        <v>201</v>
      </c>
      <c r="D168" s="46"/>
      <c r="E168" s="45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94"/>
      <c r="T168" s="45"/>
      <c r="U168" s="45"/>
      <c r="V168" s="94">
        <f t="shared" si="40"/>
        <v>0</v>
      </c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  <c r="ID168" s="45"/>
      <c r="IE168" s="45"/>
      <c r="IF168" s="45"/>
      <c r="IG168" s="45"/>
      <c r="IH168" s="45"/>
      <c r="II168" s="45"/>
      <c r="IJ168" s="45"/>
      <c r="IK168" s="45"/>
      <c r="IL168" s="45"/>
      <c r="IM168" s="45"/>
      <c r="IN168" s="45"/>
      <c r="IO168" s="45"/>
      <c r="IP168" s="45"/>
      <c r="IQ168" s="45"/>
      <c r="IR168" s="45"/>
      <c r="IS168" s="45"/>
      <c r="IT168" s="45"/>
      <c r="IU168" s="45"/>
      <c r="IV168" s="45"/>
    </row>
    <row r="169" spans="1:256" x14ac:dyDescent="0.2">
      <c r="A169" s="45"/>
      <c r="B169" s="45">
        <v>929</v>
      </c>
      <c r="C169" s="45" t="s">
        <v>322</v>
      </c>
      <c r="D169" s="46"/>
      <c r="E169" s="45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94"/>
      <c r="T169" s="45"/>
      <c r="U169" s="45"/>
      <c r="V169" s="94">
        <f t="shared" si="40"/>
        <v>0</v>
      </c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  <c r="IL169" s="45"/>
      <c r="IM169" s="45"/>
      <c r="IN169" s="45"/>
      <c r="IO169" s="45"/>
      <c r="IP169" s="45"/>
      <c r="IQ169" s="45"/>
      <c r="IR169" s="45"/>
      <c r="IS169" s="45"/>
      <c r="IT169" s="45"/>
      <c r="IU169" s="45"/>
      <c r="IV169" s="45"/>
    </row>
    <row r="170" spans="1:256" x14ac:dyDescent="0.2">
      <c r="A170" s="45"/>
      <c r="B170" s="45">
        <v>930</v>
      </c>
      <c r="C170" s="45" t="s">
        <v>202</v>
      </c>
      <c r="D170" s="46">
        <v>66</v>
      </c>
      <c r="E170" s="45"/>
      <c r="F170" s="47">
        <v>23307</v>
      </c>
      <c r="G170" s="4">
        <f t="shared" ref="G170:R170" si="45">INDEX(ALLOC,($D170)+1,(G$1)+1)*$F170</f>
        <v>10579.705136918314</v>
      </c>
      <c r="H170" s="4">
        <f t="shared" si="45"/>
        <v>3121.8107786394103</v>
      </c>
      <c r="I170" s="4">
        <f t="shared" si="45"/>
        <v>365.05230145886213</v>
      </c>
      <c r="J170" s="4">
        <f t="shared" si="45"/>
        <v>3927.2778453318683</v>
      </c>
      <c r="K170" s="4">
        <f t="shared" si="45"/>
        <v>2894.5272362989003</v>
      </c>
      <c r="L170" s="4">
        <f t="shared" si="45"/>
        <v>1017.1666077406024</v>
      </c>
      <c r="M170" s="4">
        <f t="shared" si="45"/>
        <v>695.10767765638172</v>
      </c>
      <c r="N170" s="4">
        <f t="shared" si="45"/>
        <v>354.8320727765485</v>
      </c>
      <c r="O170" s="4">
        <f t="shared" si="45"/>
        <v>91.548845204461699</v>
      </c>
      <c r="P170" s="4">
        <f t="shared" si="45"/>
        <v>246.33614764293748</v>
      </c>
      <c r="Q170" s="4">
        <f t="shared" si="45"/>
        <v>6.0103921946668022</v>
      </c>
      <c r="R170" s="4">
        <f t="shared" si="45"/>
        <v>7.6249581370477983</v>
      </c>
      <c r="S170" s="32"/>
      <c r="T170" s="32"/>
      <c r="U170" s="45"/>
      <c r="V170" s="94">
        <f t="shared" si="40"/>
        <v>0</v>
      </c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  <c r="IT170" s="45"/>
      <c r="IU170" s="45"/>
      <c r="IV170" s="45"/>
    </row>
    <row r="171" spans="1:256" x14ac:dyDescent="0.2">
      <c r="A171" s="45"/>
      <c r="B171" s="45">
        <v>931</v>
      </c>
      <c r="C171" s="45" t="s">
        <v>203</v>
      </c>
      <c r="D171" s="46"/>
      <c r="E171" s="45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94"/>
      <c r="T171" s="45"/>
      <c r="U171" s="45"/>
      <c r="V171" s="94">
        <f t="shared" si="40"/>
        <v>0</v>
      </c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  <c r="IV171" s="45"/>
    </row>
    <row r="172" spans="1:256" x14ac:dyDescent="0.2">
      <c r="A172" s="45"/>
      <c r="B172" s="45">
        <v>935</v>
      </c>
      <c r="C172" s="45" t="s">
        <v>204</v>
      </c>
      <c r="D172" s="46">
        <v>59</v>
      </c>
      <c r="E172" s="45"/>
      <c r="F172" s="47">
        <v>1251386</v>
      </c>
      <c r="G172" s="4">
        <f t="shared" ref="G172:R172" si="46">INDEX(ALLOC,($D172)+1,(G$1)+1)*$F172</f>
        <v>541398.90550081374</v>
      </c>
      <c r="H172" s="4">
        <f t="shared" si="46"/>
        <v>154733.9703414012</v>
      </c>
      <c r="I172" s="4">
        <f t="shared" si="46"/>
        <v>19648.013190790036</v>
      </c>
      <c r="J172" s="4">
        <f t="shared" si="46"/>
        <v>220223.47633817873</v>
      </c>
      <c r="K172" s="4">
        <f t="shared" si="46"/>
        <v>159279.23281612174</v>
      </c>
      <c r="L172" s="4">
        <f t="shared" si="46"/>
        <v>56713.318775371758</v>
      </c>
      <c r="M172" s="4">
        <f t="shared" si="46"/>
        <v>36100.280083360834</v>
      </c>
      <c r="N172" s="4">
        <f t="shared" si="46"/>
        <v>20364.883771875539</v>
      </c>
      <c r="O172" s="4">
        <f t="shared" si="46"/>
        <v>5014.2445145052652</v>
      </c>
      <c r="P172" s="4">
        <f t="shared" si="46"/>
        <v>37306.260021425289</v>
      </c>
      <c r="Q172" s="4">
        <f t="shared" si="46"/>
        <v>304.64794875610733</v>
      </c>
      <c r="R172" s="4">
        <f t="shared" si="46"/>
        <v>298.76669740001745</v>
      </c>
      <c r="S172" s="32"/>
      <c r="T172" s="32"/>
      <c r="U172" s="45"/>
      <c r="V172" s="94">
        <f t="shared" si="40"/>
        <v>0</v>
      </c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  <c r="GW172" s="45"/>
      <c r="GX172" s="45"/>
      <c r="GY172" s="45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5"/>
      <c r="HK172" s="45"/>
      <c r="HL172" s="45"/>
      <c r="HM172" s="45"/>
      <c r="HN172" s="45"/>
      <c r="HO172" s="45"/>
      <c r="HP172" s="45"/>
      <c r="HQ172" s="45"/>
      <c r="HR172" s="45"/>
      <c r="HS172" s="45"/>
      <c r="HT172" s="45"/>
      <c r="HU172" s="45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  <c r="IL172" s="45"/>
      <c r="IM172" s="45"/>
      <c r="IN172" s="45"/>
      <c r="IO172" s="45"/>
      <c r="IP172" s="45"/>
      <c r="IQ172" s="45"/>
      <c r="IR172" s="45"/>
      <c r="IS172" s="45"/>
      <c r="IT172" s="45"/>
      <c r="IU172" s="45"/>
      <c r="IV172" s="45"/>
    </row>
    <row r="173" spans="1:256" x14ac:dyDescent="0.2">
      <c r="A173" s="45"/>
      <c r="B173" s="45"/>
      <c r="C173" s="54"/>
      <c r="D173" s="80"/>
      <c r="E173" s="54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94"/>
      <c r="T173" s="45"/>
      <c r="U173" s="45"/>
      <c r="V173" s="94">
        <f t="shared" si="40"/>
        <v>0</v>
      </c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  <c r="ID173" s="45"/>
      <c r="IE173" s="45"/>
      <c r="IF173" s="45"/>
      <c r="IG173" s="45"/>
      <c r="IH173" s="45"/>
      <c r="II173" s="45"/>
      <c r="IJ173" s="45"/>
      <c r="IK173" s="45"/>
      <c r="IL173" s="45"/>
      <c r="IM173" s="45"/>
      <c r="IN173" s="45"/>
      <c r="IO173" s="45"/>
      <c r="IP173" s="45"/>
      <c r="IQ173" s="45"/>
      <c r="IR173" s="45"/>
      <c r="IS173" s="45"/>
      <c r="IT173" s="45"/>
      <c r="IU173" s="45"/>
      <c r="IV173" s="45"/>
    </row>
    <row r="174" spans="1:256" x14ac:dyDescent="0.2">
      <c r="A174" s="45"/>
      <c r="B174" s="45"/>
      <c r="C174" s="45" t="s">
        <v>323</v>
      </c>
      <c r="D174" s="46"/>
      <c r="E174" s="45"/>
      <c r="F174" s="47">
        <f t="shared" ref="F174:R174" si="47">SUM(F161:F172)</f>
        <v>12926487</v>
      </c>
      <c r="G174" s="47">
        <f t="shared" si="47"/>
        <v>5841056.7775452696</v>
      </c>
      <c r="H174" s="47">
        <f t="shared" si="47"/>
        <v>1718532.6635882268</v>
      </c>
      <c r="I174" s="47">
        <f t="shared" si="47"/>
        <v>202512.49552719813</v>
      </c>
      <c r="J174" s="47">
        <f t="shared" si="47"/>
        <v>2187502.212310717</v>
      </c>
      <c r="K174" s="47">
        <f t="shared" si="47"/>
        <v>1609225.5077996259</v>
      </c>
      <c r="L174" s="47">
        <f t="shared" si="47"/>
        <v>566239.3358174155</v>
      </c>
      <c r="M174" s="47">
        <f t="shared" si="47"/>
        <v>384298.34686646034</v>
      </c>
      <c r="N174" s="47">
        <f t="shared" si="47"/>
        <v>198109.77962743631</v>
      </c>
      <c r="O174" s="47">
        <f t="shared" si="47"/>
        <v>50873.514870855543</v>
      </c>
      <c r="P174" s="47">
        <f t="shared" si="47"/>
        <v>160702.63894973896</v>
      </c>
      <c r="Q174" s="47">
        <f t="shared" si="47"/>
        <v>3315.414496245985</v>
      </c>
      <c r="R174" s="47">
        <f t="shared" si="47"/>
        <v>4118.3126008112195</v>
      </c>
      <c r="S174" s="59"/>
      <c r="T174" s="59"/>
      <c r="U174" s="45"/>
      <c r="V174" s="94">
        <f t="shared" si="40"/>
        <v>0</v>
      </c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  <c r="ID174" s="45"/>
      <c r="IE174" s="45"/>
      <c r="IF174" s="45"/>
      <c r="IG174" s="45"/>
      <c r="IH174" s="45"/>
      <c r="II174" s="45"/>
      <c r="IJ174" s="45"/>
      <c r="IK174" s="45"/>
      <c r="IL174" s="45"/>
      <c r="IM174" s="45"/>
      <c r="IN174" s="45"/>
      <c r="IO174" s="45"/>
      <c r="IP174" s="45"/>
      <c r="IQ174" s="45"/>
      <c r="IR174" s="45"/>
      <c r="IS174" s="45"/>
      <c r="IT174" s="45"/>
      <c r="IU174" s="45"/>
      <c r="IV174" s="45"/>
    </row>
    <row r="175" spans="1:256" x14ac:dyDescent="0.2">
      <c r="A175" s="45"/>
      <c r="B175" s="45"/>
      <c r="C175" s="45"/>
      <c r="D175" s="46"/>
      <c r="E175" s="45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5"/>
      <c r="T175" s="45"/>
      <c r="U175" s="45"/>
      <c r="V175" s="94">
        <f t="shared" si="40"/>
        <v>0</v>
      </c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  <c r="IV175" s="45"/>
    </row>
    <row r="176" spans="1:256" x14ac:dyDescent="0.2">
      <c r="A176" s="45"/>
      <c r="B176" s="45"/>
      <c r="C176" s="54" t="s">
        <v>324</v>
      </c>
      <c r="D176" s="80"/>
      <c r="E176" s="54"/>
      <c r="F176" s="81">
        <f t="shared" ref="F176:R176" si="48">F174+F157</f>
        <v>63964275</v>
      </c>
      <c r="G176" s="81">
        <f t="shared" si="48"/>
        <v>29008549.285399042</v>
      </c>
      <c r="H176" s="81">
        <f t="shared" si="48"/>
        <v>8554689.8994535524</v>
      </c>
      <c r="I176" s="81">
        <f t="shared" si="48"/>
        <v>1001905.8953971725</v>
      </c>
      <c r="J176" s="81">
        <f t="shared" si="48"/>
        <v>10787475.357166111</v>
      </c>
      <c r="K176" s="81">
        <f t="shared" si="48"/>
        <v>7947676.0782912876</v>
      </c>
      <c r="L176" s="81">
        <f t="shared" si="48"/>
        <v>2793635.9843154643</v>
      </c>
      <c r="M176" s="81">
        <f t="shared" si="48"/>
        <v>1906448.7003825177</v>
      </c>
      <c r="N176" s="81">
        <f t="shared" si="48"/>
        <v>975122.8703714211</v>
      </c>
      <c r="O176" s="81">
        <f t="shared" si="48"/>
        <v>251347.64509740262</v>
      </c>
      <c r="P176" s="81">
        <f t="shared" si="48"/>
        <v>700130.79701971542</v>
      </c>
      <c r="Q176" s="81">
        <f t="shared" si="48"/>
        <v>16477.002114912437</v>
      </c>
      <c r="R176" s="81">
        <f t="shared" si="48"/>
        <v>20815.484991402907</v>
      </c>
      <c r="S176" s="59"/>
      <c r="T176" s="59"/>
      <c r="U176" s="45"/>
      <c r="V176" s="94">
        <f t="shared" si="40"/>
        <v>0</v>
      </c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  <c r="IV176" s="45"/>
    </row>
    <row r="177" spans="1:256" x14ac:dyDescent="0.2">
      <c r="A177" s="45"/>
      <c r="B177" s="45"/>
      <c r="C177" s="45"/>
      <c r="D177" s="46"/>
      <c r="E177" s="45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94"/>
      <c r="T177" s="94"/>
      <c r="U177" s="45"/>
      <c r="V177" s="94">
        <f t="shared" si="40"/>
        <v>0</v>
      </c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  <c r="IL177" s="45"/>
      <c r="IM177" s="45"/>
      <c r="IN177" s="45"/>
      <c r="IO177" s="45"/>
      <c r="IP177" s="45"/>
      <c r="IQ177" s="45"/>
      <c r="IR177" s="45"/>
      <c r="IS177" s="45"/>
      <c r="IT177" s="45"/>
      <c r="IU177" s="45"/>
      <c r="IV177" s="45"/>
    </row>
    <row r="178" spans="1:256" x14ac:dyDescent="0.2">
      <c r="A178" s="45"/>
      <c r="B178" s="45"/>
      <c r="C178" s="82" t="s">
        <v>325</v>
      </c>
      <c r="D178" s="83"/>
      <c r="E178" s="82"/>
      <c r="F178" s="97">
        <f t="shared" ref="F178:R178" si="49">F176</f>
        <v>63964275</v>
      </c>
      <c r="G178" s="97">
        <f t="shared" si="49"/>
        <v>29008549.285399042</v>
      </c>
      <c r="H178" s="97">
        <f t="shared" si="49"/>
        <v>8554689.8994535524</v>
      </c>
      <c r="I178" s="97">
        <f t="shared" si="49"/>
        <v>1001905.8953971725</v>
      </c>
      <c r="J178" s="97">
        <f t="shared" si="49"/>
        <v>10787475.357166111</v>
      </c>
      <c r="K178" s="97">
        <f t="shared" si="49"/>
        <v>7947676.0782912876</v>
      </c>
      <c r="L178" s="97">
        <f t="shared" si="49"/>
        <v>2793635.9843154643</v>
      </c>
      <c r="M178" s="97">
        <f t="shared" si="49"/>
        <v>1906448.7003825177</v>
      </c>
      <c r="N178" s="97">
        <f t="shared" si="49"/>
        <v>975122.8703714211</v>
      </c>
      <c r="O178" s="97">
        <f t="shared" si="49"/>
        <v>251347.64509740262</v>
      </c>
      <c r="P178" s="97">
        <f t="shared" si="49"/>
        <v>700130.79701971542</v>
      </c>
      <c r="Q178" s="97">
        <f t="shared" si="49"/>
        <v>16477.002114912437</v>
      </c>
      <c r="R178" s="97">
        <f t="shared" si="49"/>
        <v>20815.484991402907</v>
      </c>
      <c r="S178" s="59"/>
      <c r="T178" s="59"/>
      <c r="U178" s="45"/>
      <c r="V178" s="94">
        <f t="shared" si="40"/>
        <v>0</v>
      </c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  <c r="IR178" s="45"/>
      <c r="IS178" s="45"/>
      <c r="IT178" s="45"/>
      <c r="IU178" s="45"/>
      <c r="IV178" s="45"/>
    </row>
    <row r="179" spans="1:256" x14ac:dyDescent="0.2">
      <c r="A179" s="45"/>
      <c r="B179" s="45"/>
      <c r="C179" s="45"/>
      <c r="D179" s="46"/>
      <c r="E179" s="45"/>
      <c r="F179" s="47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94"/>
      <c r="T179" s="45"/>
      <c r="U179" s="45"/>
      <c r="V179" s="94">
        <f t="shared" si="40"/>
        <v>0</v>
      </c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  <c r="HN179" s="45"/>
      <c r="HO179" s="45"/>
      <c r="HP179" s="45"/>
      <c r="HQ179" s="45"/>
      <c r="HR179" s="45"/>
      <c r="HS179" s="45"/>
      <c r="HT179" s="45"/>
      <c r="HU179" s="45"/>
      <c r="HV179" s="45"/>
      <c r="HW179" s="45"/>
      <c r="HX179" s="45"/>
      <c r="HY179" s="45"/>
      <c r="HZ179" s="45"/>
      <c r="IA179" s="45"/>
      <c r="IB179" s="45"/>
      <c r="IC179" s="45"/>
      <c r="ID179" s="45"/>
      <c r="IE179" s="45"/>
      <c r="IF179" s="45"/>
      <c r="IG179" s="45"/>
      <c r="IH179" s="45"/>
      <c r="II179" s="45"/>
      <c r="IJ179" s="45"/>
      <c r="IK179" s="45"/>
      <c r="IL179" s="45"/>
      <c r="IM179" s="45"/>
      <c r="IN179" s="45"/>
      <c r="IO179" s="45"/>
      <c r="IP179" s="45"/>
      <c r="IQ179" s="45"/>
      <c r="IR179" s="45"/>
      <c r="IS179" s="45"/>
      <c r="IT179" s="45"/>
      <c r="IU179" s="45"/>
      <c r="IV179" s="45"/>
    </row>
    <row r="180" spans="1:256" x14ac:dyDescent="0.2">
      <c r="A180" s="45"/>
      <c r="B180" s="45"/>
      <c r="C180" s="45"/>
      <c r="D180" s="46"/>
      <c r="E180" s="45"/>
      <c r="F180" s="47"/>
      <c r="G180" s="59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94"/>
      <c r="T180" s="45"/>
      <c r="U180" s="45"/>
      <c r="V180" s="94">
        <f t="shared" si="40"/>
        <v>0</v>
      </c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  <c r="HN180" s="45"/>
      <c r="HO180" s="45"/>
      <c r="HP180" s="45"/>
      <c r="HQ180" s="45"/>
      <c r="HR180" s="45"/>
      <c r="HS180" s="45"/>
      <c r="HT180" s="45"/>
      <c r="HU180" s="45"/>
      <c r="HV180" s="45"/>
      <c r="HW180" s="45"/>
      <c r="HX180" s="45"/>
      <c r="HY180" s="45"/>
      <c r="HZ180" s="45"/>
      <c r="IA180" s="45"/>
      <c r="IB180" s="45"/>
      <c r="IC180" s="45"/>
      <c r="ID180" s="45"/>
      <c r="IE180" s="45"/>
      <c r="IF180" s="45"/>
      <c r="IG180" s="45"/>
      <c r="IH180" s="45"/>
      <c r="II180" s="45"/>
      <c r="IJ180" s="45"/>
      <c r="IK180" s="45"/>
      <c r="IL180" s="45"/>
      <c r="IM180" s="45"/>
      <c r="IN180" s="45"/>
      <c r="IO180" s="45"/>
      <c r="IP180" s="45"/>
      <c r="IQ180" s="45"/>
      <c r="IR180" s="45"/>
      <c r="IS180" s="45"/>
      <c r="IT180" s="45"/>
      <c r="IU180" s="45"/>
      <c r="IV180" s="45"/>
    </row>
    <row r="181" spans="1:256" x14ac:dyDescent="0.2">
      <c r="A181" s="45"/>
      <c r="B181" s="45"/>
      <c r="C181" s="45"/>
      <c r="D181" s="46"/>
      <c r="E181" s="45"/>
      <c r="F181" s="47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94"/>
      <c r="T181" s="45"/>
      <c r="U181" s="45"/>
      <c r="V181" s="94">
        <f t="shared" si="40"/>
        <v>0</v>
      </c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  <c r="ID181" s="45"/>
      <c r="IE181" s="45"/>
      <c r="IF181" s="45"/>
      <c r="IG181" s="45"/>
      <c r="IH181" s="45"/>
      <c r="II181" s="45"/>
      <c r="IJ181" s="45"/>
      <c r="IK181" s="45"/>
      <c r="IL181" s="45"/>
      <c r="IM181" s="45"/>
      <c r="IN181" s="45"/>
      <c r="IO181" s="45"/>
      <c r="IP181" s="45"/>
      <c r="IQ181" s="45"/>
      <c r="IR181" s="45"/>
      <c r="IS181" s="45"/>
      <c r="IT181" s="45"/>
      <c r="IU181" s="45"/>
      <c r="IV181" s="45"/>
    </row>
    <row r="182" spans="1:256" x14ac:dyDescent="0.2">
      <c r="A182" s="45"/>
      <c r="B182" s="45"/>
      <c r="C182" s="45"/>
      <c r="D182" s="46"/>
      <c r="E182" s="45"/>
      <c r="F182" s="47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94"/>
      <c r="T182" s="45"/>
      <c r="U182" s="45"/>
      <c r="V182" s="94">
        <f t="shared" si="40"/>
        <v>0</v>
      </c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  <c r="IK182" s="45"/>
      <c r="IL182" s="45"/>
      <c r="IM182" s="45"/>
      <c r="IN182" s="45"/>
      <c r="IO182" s="45"/>
      <c r="IP182" s="45"/>
      <c r="IQ182" s="45"/>
      <c r="IR182" s="45"/>
      <c r="IS182" s="45"/>
      <c r="IT182" s="45"/>
      <c r="IU182" s="45"/>
      <c r="IV182" s="45"/>
    </row>
    <row r="183" spans="1:256" x14ac:dyDescent="0.2">
      <c r="A183" s="45"/>
      <c r="B183" s="45"/>
      <c r="C183" s="45"/>
      <c r="D183" s="46"/>
      <c r="E183" s="45"/>
      <c r="F183" s="47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94"/>
      <c r="T183" s="45"/>
      <c r="U183" s="45"/>
      <c r="V183" s="94">
        <f t="shared" si="40"/>
        <v>0</v>
      </c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  <c r="IK183" s="45"/>
      <c r="IL183" s="45"/>
      <c r="IM183" s="45"/>
      <c r="IN183" s="45"/>
      <c r="IO183" s="45"/>
      <c r="IP183" s="45"/>
      <c r="IQ183" s="45"/>
      <c r="IR183" s="45"/>
      <c r="IS183" s="45"/>
      <c r="IT183" s="45"/>
      <c r="IU183" s="45"/>
      <c r="IV183" s="45"/>
    </row>
    <row r="184" spans="1:256" x14ac:dyDescent="0.2">
      <c r="A184" s="45"/>
      <c r="B184" s="45"/>
      <c r="C184" s="45"/>
      <c r="D184" s="46"/>
      <c r="E184" s="45"/>
      <c r="F184" s="47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94"/>
      <c r="T184" s="45"/>
      <c r="U184" s="45"/>
      <c r="V184" s="94">
        <f t="shared" si="40"/>
        <v>0</v>
      </c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  <c r="HN184" s="45"/>
      <c r="HO184" s="45"/>
      <c r="HP184" s="45"/>
      <c r="HQ184" s="45"/>
      <c r="HR184" s="45"/>
      <c r="HS184" s="45"/>
      <c r="HT184" s="45"/>
      <c r="HU184" s="45"/>
      <c r="HV184" s="45"/>
      <c r="HW184" s="45"/>
      <c r="HX184" s="45"/>
      <c r="HY184" s="45"/>
      <c r="HZ184" s="45"/>
      <c r="IA184" s="45"/>
      <c r="IB184" s="45"/>
      <c r="IC184" s="45"/>
      <c r="ID184" s="45"/>
      <c r="IE184" s="45"/>
      <c r="IF184" s="45"/>
      <c r="IG184" s="45"/>
      <c r="IH184" s="45"/>
      <c r="II184" s="45"/>
      <c r="IJ184" s="45"/>
      <c r="IK184" s="45"/>
      <c r="IL184" s="45"/>
      <c r="IM184" s="45"/>
      <c r="IN184" s="45"/>
      <c r="IO184" s="45"/>
      <c r="IP184" s="45"/>
      <c r="IQ184" s="45"/>
      <c r="IR184" s="45"/>
      <c r="IS184" s="45"/>
      <c r="IT184" s="45"/>
      <c r="IU184" s="45"/>
      <c r="IV184" s="45"/>
    </row>
    <row r="185" spans="1:256" x14ac:dyDescent="0.2">
      <c r="A185" s="45"/>
      <c r="B185" s="45"/>
      <c r="C185" s="45"/>
      <c r="D185" s="46"/>
      <c r="E185" s="45"/>
      <c r="F185" s="47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94"/>
      <c r="T185" s="45"/>
      <c r="U185" s="45"/>
      <c r="V185" s="94">
        <f t="shared" si="40"/>
        <v>0</v>
      </c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  <c r="ID185" s="45"/>
      <c r="IE185" s="45"/>
      <c r="IF185" s="45"/>
      <c r="IG185" s="45"/>
      <c r="IH185" s="45"/>
      <c r="II185" s="45"/>
      <c r="IJ185" s="45"/>
      <c r="IK185" s="45"/>
      <c r="IL185" s="45"/>
      <c r="IM185" s="45"/>
      <c r="IN185" s="45"/>
      <c r="IO185" s="45"/>
      <c r="IP185" s="45"/>
      <c r="IQ185" s="45"/>
      <c r="IR185" s="45"/>
      <c r="IS185" s="45"/>
      <c r="IT185" s="45"/>
      <c r="IU185" s="45"/>
      <c r="IV185" s="45"/>
    </row>
    <row r="186" spans="1:256" x14ac:dyDescent="0.2">
      <c r="A186" s="45"/>
      <c r="B186" s="45"/>
      <c r="C186" s="45"/>
      <c r="D186" s="46"/>
      <c r="E186" s="45"/>
      <c r="F186" s="47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94"/>
      <c r="T186" s="45"/>
      <c r="U186" s="45"/>
      <c r="V186" s="94">
        <f t="shared" si="40"/>
        <v>0</v>
      </c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  <c r="IQ186" s="45"/>
      <c r="IR186" s="45"/>
      <c r="IS186" s="45"/>
      <c r="IT186" s="45"/>
      <c r="IU186" s="45"/>
      <c r="IV186" s="45"/>
    </row>
    <row r="187" spans="1:256" x14ac:dyDescent="0.2">
      <c r="A187" s="45"/>
      <c r="B187" s="45"/>
      <c r="C187" s="45"/>
      <c r="D187" s="46"/>
      <c r="E187" s="45"/>
      <c r="F187" s="47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94"/>
      <c r="T187" s="45"/>
      <c r="U187" s="45"/>
      <c r="V187" s="94">
        <f t="shared" si="40"/>
        <v>0</v>
      </c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  <c r="IQ187" s="45"/>
      <c r="IR187" s="45"/>
      <c r="IS187" s="45"/>
      <c r="IT187" s="45"/>
      <c r="IU187" s="45"/>
      <c r="IV187" s="45"/>
    </row>
    <row r="188" spans="1:256" x14ac:dyDescent="0.2">
      <c r="A188" s="45"/>
      <c r="B188" s="45"/>
      <c r="C188" s="45"/>
      <c r="D188" s="46"/>
      <c r="E188" s="45"/>
      <c r="F188" s="47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94"/>
      <c r="T188" s="45"/>
      <c r="U188" s="45"/>
      <c r="V188" s="94">
        <f t="shared" si="40"/>
        <v>0</v>
      </c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5"/>
      <c r="IM188" s="45"/>
      <c r="IN188" s="45"/>
      <c r="IO188" s="45"/>
      <c r="IP188" s="45"/>
      <c r="IQ188" s="45"/>
      <c r="IR188" s="45"/>
      <c r="IS188" s="45"/>
      <c r="IT188" s="45"/>
      <c r="IU188" s="45"/>
      <c r="IV188" s="45"/>
    </row>
    <row r="189" spans="1:256" x14ac:dyDescent="0.2">
      <c r="A189" s="45"/>
      <c r="B189" s="45"/>
      <c r="C189" s="45"/>
      <c r="D189" s="46"/>
      <c r="E189" s="45"/>
      <c r="F189" s="47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94"/>
      <c r="T189" s="45"/>
      <c r="U189" s="45"/>
      <c r="V189" s="94">
        <f t="shared" si="40"/>
        <v>0</v>
      </c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  <c r="IL189" s="45"/>
      <c r="IM189" s="45"/>
      <c r="IN189" s="45"/>
      <c r="IO189" s="45"/>
      <c r="IP189" s="45"/>
      <c r="IQ189" s="45"/>
      <c r="IR189" s="45"/>
      <c r="IS189" s="45"/>
      <c r="IT189" s="45"/>
      <c r="IU189" s="45"/>
      <c r="IV189" s="45"/>
    </row>
    <row r="190" spans="1:256" x14ac:dyDescent="0.2">
      <c r="A190" s="45"/>
      <c r="B190" s="45"/>
      <c r="C190" s="45"/>
      <c r="D190" s="46"/>
      <c r="E190" s="45"/>
      <c r="F190" s="47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94"/>
      <c r="T190" s="45"/>
      <c r="U190" s="45"/>
      <c r="V190" s="94">
        <f t="shared" si="40"/>
        <v>0</v>
      </c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  <c r="HN190" s="45"/>
      <c r="HO190" s="45"/>
      <c r="HP190" s="45"/>
      <c r="HQ190" s="45"/>
      <c r="HR190" s="45"/>
      <c r="HS190" s="45"/>
      <c r="HT190" s="45"/>
      <c r="HU190" s="45"/>
      <c r="HV190" s="45"/>
      <c r="HW190" s="45"/>
      <c r="HX190" s="45"/>
      <c r="HY190" s="45"/>
      <c r="HZ190" s="45"/>
      <c r="IA190" s="45"/>
      <c r="IB190" s="45"/>
      <c r="IC190" s="45"/>
      <c r="ID190" s="45"/>
      <c r="IE190" s="45"/>
      <c r="IF190" s="45"/>
      <c r="IG190" s="45"/>
      <c r="IH190" s="45"/>
      <c r="II190" s="45"/>
      <c r="IJ190" s="45"/>
      <c r="IK190" s="45"/>
      <c r="IL190" s="45"/>
      <c r="IM190" s="45"/>
      <c r="IN190" s="45"/>
      <c r="IO190" s="45"/>
      <c r="IP190" s="45"/>
      <c r="IQ190" s="45"/>
      <c r="IR190" s="45"/>
      <c r="IS190" s="45"/>
      <c r="IT190" s="45"/>
      <c r="IU190" s="45"/>
      <c r="IV190" s="45"/>
    </row>
    <row r="191" spans="1:256" x14ac:dyDescent="0.2">
      <c r="A191" s="45"/>
      <c r="B191" s="45"/>
      <c r="C191" s="45"/>
      <c r="D191" s="46"/>
      <c r="E191" s="45"/>
      <c r="F191" s="47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94"/>
      <c r="T191" s="45"/>
      <c r="U191" s="45"/>
      <c r="V191" s="94">
        <f t="shared" si="40"/>
        <v>0</v>
      </c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  <c r="HN191" s="45"/>
      <c r="HO191" s="45"/>
      <c r="HP191" s="45"/>
      <c r="HQ191" s="45"/>
      <c r="HR191" s="45"/>
      <c r="HS191" s="45"/>
      <c r="HT191" s="45"/>
      <c r="HU191" s="45"/>
      <c r="HV191" s="45"/>
      <c r="HW191" s="45"/>
      <c r="HX191" s="45"/>
      <c r="HY191" s="45"/>
      <c r="HZ191" s="45"/>
      <c r="IA191" s="45"/>
      <c r="IB191" s="45"/>
      <c r="IC191" s="45"/>
      <c r="ID191" s="45"/>
      <c r="IE191" s="45"/>
      <c r="IF191" s="45"/>
      <c r="IG191" s="45"/>
      <c r="IH191" s="45"/>
      <c r="II191" s="45"/>
      <c r="IJ191" s="45"/>
      <c r="IK191" s="45"/>
      <c r="IL191" s="45"/>
      <c r="IM191" s="45"/>
      <c r="IN191" s="45"/>
      <c r="IO191" s="45"/>
      <c r="IP191" s="45"/>
      <c r="IQ191" s="45"/>
      <c r="IR191" s="45"/>
      <c r="IS191" s="45"/>
      <c r="IT191" s="45"/>
      <c r="IU191" s="45"/>
      <c r="IV191" s="45"/>
    </row>
    <row r="192" spans="1:256" x14ac:dyDescent="0.2">
      <c r="A192" s="45"/>
      <c r="B192" s="45"/>
      <c r="C192" s="45"/>
      <c r="D192" s="46"/>
      <c r="E192" s="45"/>
      <c r="F192" s="47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94"/>
      <c r="T192" s="45"/>
      <c r="U192" s="45"/>
      <c r="V192" s="94">
        <f t="shared" si="40"/>
        <v>0</v>
      </c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  <c r="ID192" s="45"/>
      <c r="IE192" s="45"/>
      <c r="IF192" s="45"/>
      <c r="IG192" s="45"/>
      <c r="IH192" s="45"/>
      <c r="II192" s="45"/>
      <c r="IJ192" s="45"/>
      <c r="IK192" s="45"/>
      <c r="IL192" s="45"/>
      <c r="IM192" s="45"/>
      <c r="IN192" s="45"/>
      <c r="IO192" s="45"/>
      <c r="IP192" s="45"/>
      <c r="IQ192" s="45"/>
      <c r="IR192" s="45"/>
      <c r="IS192" s="45"/>
      <c r="IT192" s="45"/>
      <c r="IU192" s="45"/>
      <c r="IV192" s="45"/>
    </row>
    <row r="193" spans="1:256" x14ac:dyDescent="0.2">
      <c r="A193" s="45"/>
      <c r="B193" s="45"/>
      <c r="C193" s="45"/>
      <c r="D193" s="46"/>
      <c r="E193" s="45"/>
      <c r="F193" s="47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94"/>
      <c r="T193" s="45"/>
      <c r="U193" s="45"/>
      <c r="V193" s="94">
        <f t="shared" si="40"/>
        <v>0</v>
      </c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  <c r="ID193" s="45"/>
      <c r="IE193" s="45"/>
      <c r="IF193" s="45"/>
      <c r="IG193" s="45"/>
      <c r="IH193" s="45"/>
      <c r="II193" s="45"/>
      <c r="IJ193" s="45"/>
      <c r="IK193" s="45"/>
      <c r="IL193" s="45"/>
      <c r="IM193" s="45"/>
      <c r="IN193" s="45"/>
      <c r="IO193" s="45"/>
      <c r="IP193" s="45"/>
      <c r="IQ193" s="45"/>
      <c r="IR193" s="45"/>
      <c r="IS193" s="45"/>
      <c r="IT193" s="45"/>
      <c r="IU193" s="45"/>
      <c r="IV193" s="45"/>
    </row>
    <row r="194" spans="1:256" x14ac:dyDescent="0.2">
      <c r="A194" s="45"/>
      <c r="B194" s="45"/>
      <c r="C194" s="45"/>
      <c r="D194" s="46"/>
      <c r="E194" s="45"/>
      <c r="F194" s="47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94"/>
      <c r="T194" s="45"/>
      <c r="U194" s="45"/>
      <c r="V194" s="94">
        <f t="shared" si="40"/>
        <v>0</v>
      </c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  <c r="HN194" s="45"/>
      <c r="HO194" s="45"/>
      <c r="HP194" s="45"/>
      <c r="HQ194" s="45"/>
      <c r="HR194" s="45"/>
      <c r="HS194" s="45"/>
      <c r="HT194" s="45"/>
      <c r="HU194" s="45"/>
      <c r="HV194" s="45"/>
      <c r="HW194" s="45"/>
      <c r="HX194" s="45"/>
      <c r="HY194" s="45"/>
      <c r="HZ194" s="45"/>
      <c r="IA194" s="45"/>
      <c r="IB194" s="45"/>
      <c r="IC194" s="45"/>
      <c r="ID194" s="45"/>
      <c r="IE194" s="45"/>
      <c r="IF194" s="45"/>
      <c r="IG194" s="45"/>
      <c r="IH194" s="45"/>
      <c r="II194" s="45"/>
      <c r="IJ194" s="45"/>
      <c r="IK194" s="45"/>
      <c r="IL194" s="45"/>
      <c r="IM194" s="45"/>
      <c r="IN194" s="45"/>
      <c r="IO194" s="45"/>
      <c r="IP194" s="45"/>
      <c r="IQ194" s="45"/>
      <c r="IR194" s="45"/>
      <c r="IS194" s="45"/>
      <c r="IT194" s="45"/>
      <c r="IU194" s="45"/>
      <c r="IV194" s="45"/>
    </row>
    <row r="195" spans="1:256" x14ac:dyDescent="0.2">
      <c r="A195" s="45"/>
      <c r="B195" s="45"/>
      <c r="C195" s="45"/>
      <c r="D195" s="46"/>
      <c r="E195" s="45"/>
      <c r="F195" s="47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94"/>
      <c r="T195" s="45"/>
      <c r="U195" s="45"/>
      <c r="V195" s="94">
        <f t="shared" si="40"/>
        <v>0</v>
      </c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  <c r="GG195" s="45"/>
      <c r="GH195" s="45"/>
      <c r="GI195" s="45"/>
      <c r="GJ195" s="45"/>
      <c r="GK195" s="45"/>
      <c r="GL195" s="45"/>
      <c r="GM195" s="45"/>
      <c r="GN195" s="45"/>
      <c r="GO195" s="45"/>
      <c r="GP195" s="45"/>
      <c r="GQ195" s="45"/>
      <c r="GR195" s="45"/>
      <c r="GS195" s="45"/>
      <c r="GT195" s="45"/>
      <c r="GU195" s="45"/>
      <c r="GV195" s="45"/>
      <c r="GW195" s="45"/>
      <c r="GX195" s="45"/>
      <c r="GY195" s="45"/>
      <c r="GZ195" s="45"/>
      <c r="HA195" s="45"/>
      <c r="HB195" s="45"/>
      <c r="HC195" s="45"/>
      <c r="HD195" s="45"/>
      <c r="HE195" s="45"/>
      <c r="HF195" s="45"/>
      <c r="HG195" s="45"/>
      <c r="HH195" s="45"/>
      <c r="HI195" s="45"/>
      <c r="HJ195" s="45"/>
      <c r="HK195" s="45"/>
      <c r="HL195" s="45"/>
      <c r="HM195" s="45"/>
      <c r="HN195" s="45"/>
      <c r="HO195" s="45"/>
      <c r="HP195" s="45"/>
      <c r="HQ195" s="45"/>
      <c r="HR195" s="45"/>
      <c r="HS195" s="45"/>
      <c r="HT195" s="45"/>
      <c r="HU195" s="45"/>
      <c r="HV195" s="45"/>
      <c r="HW195" s="45"/>
      <c r="HX195" s="45"/>
      <c r="HY195" s="45"/>
      <c r="HZ195" s="45"/>
      <c r="IA195" s="45"/>
      <c r="IB195" s="45"/>
      <c r="IC195" s="45"/>
      <c r="ID195" s="45"/>
      <c r="IE195" s="45"/>
      <c r="IF195" s="45"/>
      <c r="IG195" s="45"/>
      <c r="IH195" s="45"/>
      <c r="II195" s="45"/>
      <c r="IJ195" s="45"/>
      <c r="IK195" s="45"/>
      <c r="IL195" s="45"/>
      <c r="IM195" s="45"/>
      <c r="IN195" s="45"/>
      <c r="IO195" s="45"/>
      <c r="IP195" s="45"/>
      <c r="IQ195" s="45"/>
      <c r="IR195" s="45"/>
      <c r="IS195" s="45"/>
      <c r="IT195" s="45"/>
      <c r="IU195" s="45"/>
      <c r="IV195" s="45"/>
    </row>
    <row r="196" spans="1:256" x14ac:dyDescent="0.2">
      <c r="A196" s="45"/>
      <c r="B196" s="45"/>
      <c r="C196" s="45"/>
      <c r="D196" s="46"/>
      <c r="E196" s="45"/>
      <c r="F196" s="47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94"/>
      <c r="T196" s="45"/>
      <c r="U196" s="45"/>
      <c r="V196" s="94">
        <f t="shared" si="40"/>
        <v>0</v>
      </c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5"/>
      <c r="DM196" s="45"/>
      <c r="DN196" s="45"/>
      <c r="DO196" s="45"/>
      <c r="DP196" s="45"/>
      <c r="DQ196" s="45"/>
      <c r="DR196" s="45"/>
      <c r="DS196" s="45"/>
      <c r="DT196" s="45"/>
      <c r="DU196" s="45"/>
      <c r="DV196" s="45"/>
      <c r="DW196" s="45"/>
      <c r="DX196" s="45"/>
      <c r="DY196" s="45"/>
      <c r="DZ196" s="45"/>
      <c r="EA196" s="45"/>
      <c r="EB196" s="45"/>
      <c r="EC196" s="45"/>
      <c r="ED196" s="45"/>
      <c r="EE196" s="45"/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45"/>
      <c r="FY196" s="45"/>
      <c r="FZ196" s="45"/>
      <c r="GA196" s="45"/>
      <c r="GB196" s="45"/>
      <c r="GC196" s="45"/>
      <c r="GD196" s="45"/>
      <c r="GE196" s="45"/>
      <c r="GF196" s="45"/>
      <c r="GG196" s="45"/>
      <c r="GH196" s="45"/>
      <c r="GI196" s="45"/>
      <c r="GJ196" s="45"/>
      <c r="GK196" s="45"/>
      <c r="GL196" s="45"/>
      <c r="GM196" s="45"/>
      <c r="GN196" s="45"/>
      <c r="GO196" s="45"/>
      <c r="GP196" s="45"/>
      <c r="GQ196" s="45"/>
      <c r="GR196" s="45"/>
      <c r="GS196" s="45"/>
      <c r="GT196" s="45"/>
      <c r="GU196" s="45"/>
      <c r="GV196" s="45"/>
      <c r="GW196" s="45"/>
      <c r="GX196" s="45"/>
      <c r="GY196" s="45"/>
      <c r="GZ196" s="45"/>
      <c r="HA196" s="45"/>
      <c r="HB196" s="45"/>
      <c r="HC196" s="45"/>
      <c r="HD196" s="45"/>
      <c r="HE196" s="45"/>
      <c r="HF196" s="45"/>
      <c r="HG196" s="45"/>
      <c r="HH196" s="45"/>
      <c r="HI196" s="45"/>
      <c r="HJ196" s="45"/>
      <c r="HK196" s="45"/>
      <c r="HL196" s="45"/>
      <c r="HM196" s="45"/>
      <c r="HN196" s="45"/>
      <c r="HO196" s="45"/>
      <c r="HP196" s="45"/>
      <c r="HQ196" s="45"/>
      <c r="HR196" s="45"/>
      <c r="HS196" s="45"/>
      <c r="HT196" s="45"/>
      <c r="HU196" s="45"/>
      <c r="HV196" s="45"/>
      <c r="HW196" s="45"/>
      <c r="HX196" s="45"/>
      <c r="HY196" s="45"/>
      <c r="HZ196" s="45"/>
      <c r="IA196" s="45"/>
      <c r="IB196" s="45"/>
      <c r="IC196" s="45"/>
      <c r="ID196" s="45"/>
      <c r="IE196" s="45"/>
      <c r="IF196" s="45"/>
      <c r="IG196" s="45"/>
      <c r="IH196" s="45"/>
      <c r="II196" s="45"/>
      <c r="IJ196" s="45"/>
      <c r="IK196" s="45"/>
      <c r="IL196" s="45"/>
      <c r="IM196" s="45"/>
      <c r="IN196" s="45"/>
      <c r="IO196" s="45"/>
      <c r="IP196" s="45"/>
      <c r="IQ196" s="45"/>
      <c r="IR196" s="45"/>
      <c r="IS196" s="45"/>
      <c r="IT196" s="45"/>
      <c r="IU196" s="45"/>
      <c r="IV196" s="45"/>
    </row>
    <row r="197" spans="1:256" x14ac:dyDescent="0.2">
      <c r="A197" s="45"/>
      <c r="B197" s="45"/>
      <c r="C197" s="45"/>
      <c r="D197" s="46"/>
      <c r="E197" s="45"/>
      <c r="F197" s="47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94"/>
      <c r="T197" s="45"/>
      <c r="U197" s="45"/>
      <c r="V197" s="94">
        <f t="shared" si="40"/>
        <v>0</v>
      </c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  <c r="GG197" s="45"/>
      <c r="GH197" s="45"/>
      <c r="GI197" s="45"/>
      <c r="GJ197" s="45"/>
      <c r="GK197" s="45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  <c r="HN197" s="45"/>
      <c r="HO197" s="45"/>
      <c r="HP197" s="45"/>
      <c r="HQ197" s="45"/>
      <c r="HR197" s="45"/>
      <c r="HS197" s="45"/>
      <c r="HT197" s="45"/>
      <c r="HU197" s="45"/>
      <c r="HV197" s="45"/>
      <c r="HW197" s="45"/>
      <c r="HX197" s="45"/>
      <c r="HY197" s="45"/>
      <c r="HZ197" s="45"/>
      <c r="IA197" s="45"/>
      <c r="IB197" s="45"/>
      <c r="IC197" s="45"/>
      <c r="ID197" s="45"/>
      <c r="IE197" s="45"/>
      <c r="IF197" s="45"/>
      <c r="IG197" s="45"/>
      <c r="IH197" s="45"/>
      <c r="II197" s="45"/>
      <c r="IJ197" s="45"/>
      <c r="IK197" s="45"/>
      <c r="IL197" s="45"/>
      <c r="IM197" s="45"/>
      <c r="IN197" s="45"/>
      <c r="IO197" s="45"/>
      <c r="IP197" s="45"/>
      <c r="IQ197" s="45"/>
      <c r="IR197" s="45"/>
      <c r="IS197" s="45"/>
      <c r="IT197" s="45"/>
      <c r="IU197" s="45"/>
      <c r="IV197" s="45"/>
    </row>
    <row r="198" spans="1:256" x14ac:dyDescent="0.2">
      <c r="A198" s="45"/>
      <c r="B198" s="45"/>
      <c r="C198" s="45"/>
      <c r="D198" s="46"/>
      <c r="E198" s="45"/>
      <c r="F198" s="47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94"/>
      <c r="T198" s="45"/>
      <c r="U198" s="45"/>
      <c r="V198" s="94">
        <f t="shared" si="40"/>
        <v>0</v>
      </c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45"/>
      <c r="DX198" s="45"/>
      <c r="DY198" s="45"/>
      <c r="DZ198" s="45"/>
      <c r="EA198" s="45"/>
      <c r="EB198" s="45"/>
      <c r="EC198" s="45"/>
      <c r="ED198" s="45"/>
      <c r="EE198" s="45"/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  <c r="GG198" s="45"/>
      <c r="GH198" s="45"/>
      <c r="GI198" s="45"/>
      <c r="GJ198" s="45"/>
      <c r="GK198" s="45"/>
      <c r="GL198" s="45"/>
      <c r="GM198" s="45"/>
      <c r="GN198" s="45"/>
      <c r="GO198" s="45"/>
      <c r="GP198" s="45"/>
      <c r="GQ198" s="45"/>
      <c r="GR198" s="45"/>
      <c r="GS198" s="45"/>
      <c r="GT198" s="45"/>
      <c r="GU198" s="45"/>
      <c r="GV198" s="45"/>
      <c r="GW198" s="45"/>
      <c r="GX198" s="45"/>
      <c r="GY198" s="45"/>
      <c r="GZ198" s="45"/>
      <c r="HA198" s="45"/>
      <c r="HB198" s="45"/>
      <c r="HC198" s="45"/>
      <c r="HD198" s="45"/>
      <c r="HE198" s="45"/>
      <c r="HF198" s="45"/>
      <c r="HG198" s="45"/>
      <c r="HH198" s="45"/>
      <c r="HI198" s="45"/>
      <c r="HJ198" s="45"/>
      <c r="HK198" s="45"/>
      <c r="HL198" s="45"/>
      <c r="HM198" s="45"/>
      <c r="HN198" s="45"/>
      <c r="HO198" s="45"/>
      <c r="HP198" s="45"/>
      <c r="HQ198" s="45"/>
      <c r="HR198" s="45"/>
      <c r="HS198" s="45"/>
      <c r="HT198" s="45"/>
      <c r="HU198" s="45"/>
      <c r="HV198" s="45"/>
      <c r="HW198" s="45"/>
      <c r="HX198" s="45"/>
      <c r="HY198" s="45"/>
      <c r="HZ198" s="45"/>
      <c r="IA198" s="45"/>
      <c r="IB198" s="45"/>
      <c r="IC198" s="45"/>
      <c r="ID198" s="45"/>
      <c r="IE198" s="45"/>
      <c r="IF198" s="45"/>
      <c r="IG198" s="45"/>
      <c r="IH198" s="45"/>
      <c r="II198" s="45"/>
      <c r="IJ198" s="45"/>
      <c r="IK198" s="45"/>
      <c r="IL198" s="45"/>
      <c r="IM198" s="45"/>
      <c r="IN198" s="45"/>
      <c r="IO198" s="45"/>
      <c r="IP198" s="45"/>
      <c r="IQ198" s="45"/>
      <c r="IR198" s="45"/>
      <c r="IS198" s="45"/>
      <c r="IT198" s="45"/>
      <c r="IU198" s="45"/>
      <c r="IV198" s="45"/>
    </row>
    <row r="199" spans="1:256" x14ac:dyDescent="0.2">
      <c r="A199" s="45"/>
      <c r="B199" s="45"/>
      <c r="C199" s="45"/>
      <c r="D199" s="46"/>
      <c r="E199" s="45"/>
      <c r="F199" s="47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94"/>
      <c r="T199" s="45"/>
      <c r="U199" s="45"/>
      <c r="V199" s="94">
        <f t="shared" si="40"/>
        <v>0</v>
      </c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45"/>
      <c r="EC199" s="45"/>
      <c r="ED199" s="45"/>
      <c r="EE199" s="45"/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  <c r="GG199" s="45"/>
      <c r="GH199" s="45"/>
      <c r="GI199" s="45"/>
      <c r="GJ199" s="45"/>
      <c r="GK199" s="45"/>
      <c r="GL199" s="45"/>
      <c r="GM199" s="45"/>
      <c r="GN199" s="45"/>
      <c r="GO199" s="45"/>
      <c r="GP199" s="45"/>
      <c r="GQ199" s="45"/>
      <c r="GR199" s="45"/>
      <c r="GS199" s="45"/>
      <c r="GT199" s="45"/>
      <c r="GU199" s="45"/>
      <c r="GV199" s="45"/>
      <c r="GW199" s="45"/>
      <c r="GX199" s="45"/>
      <c r="GY199" s="45"/>
      <c r="GZ199" s="45"/>
      <c r="HA199" s="45"/>
      <c r="HB199" s="45"/>
      <c r="HC199" s="45"/>
      <c r="HD199" s="45"/>
      <c r="HE199" s="45"/>
      <c r="HF199" s="45"/>
      <c r="HG199" s="45"/>
      <c r="HH199" s="45"/>
      <c r="HI199" s="45"/>
      <c r="HJ199" s="45"/>
      <c r="HK199" s="45"/>
      <c r="HL199" s="45"/>
      <c r="HM199" s="45"/>
      <c r="HN199" s="45"/>
      <c r="HO199" s="45"/>
      <c r="HP199" s="45"/>
      <c r="HQ199" s="45"/>
      <c r="HR199" s="45"/>
      <c r="HS199" s="45"/>
      <c r="HT199" s="45"/>
      <c r="HU199" s="45"/>
      <c r="HV199" s="45"/>
      <c r="HW199" s="45"/>
      <c r="HX199" s="45"/>
      <c r="HY199" s="45"/>
      <c r="HZ199" s="45"/>
      <c r="IA199" s="45"/>
      <c r="IB199" s="45"/>
      <c r="IC199" s="45"/>
      <c r="ID199" s="45"/>
      <c r="IE199" s="45"/>
      <c r="IF199" s="45"/>
      <c r="IG199" s="45"/>
      <c r="IH199" s="45"/>
      <c r="II199" s="45"/>
      <c r="IJ199" s="45"/>
      <c r="IK199" s="45"/>
      <c r="IL199" s="45"/>
      <c r="IM199" s="45"/>
      <c r="IN199" s="45"/>
      <c r="IO199" s="45"/>
      <c r="IP199" s="45"/>
      <c r="IQ199" s="45"/>
      <c r="IR199" s="45"/>
      <c r="IS199" s="45"/>
      <c r="IT199" s="45"/>
      <c r="IU199" s="45"/>
      <c r="IV199" s="45"/>
    </row>
    <row r="200" spans="1:256" x14ac:dyDescent="0.2">
      <c r="A200" s="45"/>
      <c r="B200" s="45"/>
      <c r="C200" s="45"/>
      <c r="D200" s="46"/>
      <c r="E200" s="45"/>
      <c r="F200" s="47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94"/>
      <c r="T200" s="45"/>
      <c r="U200" s="45"/>
      <c r="V200" s="94">
        <f t="shared" si="40"/>
        <v>0</v>
      </c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5"/>
      <c r="EC200" s="45"/>
      <c r="ED200" s="45"/>
      <c r="EE200" s="45"/>
      <c r="EF200" s="45"/>
      <c r="EG200" s="45"/>
      <c r="EH200" s="45"/>
      <c r="EI200" s="45"/>
      <c r="EJ200" s="45"/>
      <c r="EK200" s="45"/>
      <c r="EL200" s="45"/>
      <c r="EM200" s="45"/>
      <c r="EN200" s="45"/>
      <c r="EO200" s="45"/>
      <c r="EP200" s="45"/>
      <c r="EQ200" s="45"/>
      <c r="ER200" s="45"/>
      <c r="ES200" s="45"/>
      <c r="ET200" s="45"/>
      <c r="EU200" s="45"/>
      <c r="EV200" s="45"/>
      <c r="EW200" s="45"/>
      <c r="EX200" s="45"/>
      <c r="EY200" s="45"/>
      <c r="EZ200" s="45"/>
      <c r="FA200" s="45"/>
      <c r="FB200" s="45"/>
      <c r="FC200" s="45"/>
      <c r="FD200" s="45"/>
      <c r="FE200" s="45"/>
      <c r="FF200" s="45"/>
      <c r="FG200" s="45"/>
      <c r="FH200" s="45"/>
      <c r="FI200" s="45"/>
      <c r="FJ200" s="45"/>
      <c r="FK200" s="45"/>
      <c r="FL200" s="45"/>
      <c r="FM200" s="45"/>
      <c r="FN200" s="45"/>
      <c r="FO200" s="45"/>
      <c r="FP200" s="45"/>
      <c r="FQ200" s="45"/>
      <c r="FR200" s="45"/>
      <c r="FS200" s="45"/>
      <c r="FT200" s="45"/>
      <c r="FU200" s="45"/>
      <c r="FV200" s="45"/>
      <c r="FW200" s="45"/>
      <c r="FX200" s="45"/>
      <c r="FY200" s="45"/>
      <c r="FZ200" s="45"/>
      <c r="GA200" s="45"/>
      <c r="GB200" s="45"/>
      <c r="GC200" s="45"/>
      <c r="GD200" s="45"/>
      <c r="GE200" s="45"/>
      <c r="GF200" s="45"/>
      <c r="GG200" s="45"/>
      <c r="GH200" s="45"/>
      <c r="GI200" s="45"/>
      <c r="GJ200" s="45"/>
      <c r="GK200" s="45"/>
      <c r="GL200" s="45"/>
      <c r="GM200" s="45"/>
      <c r="GN200" s="45"/>
      <c r="GO200" s="45"/>
      <c r="GP200" s="45"/>
      <c r="GQ200" s="45"/>
      <c r="GR200" s="45"/>
      <c r="GS200" s="45"/>
      <c r="GT200" s="45"/>
      <c r="GU200" s="45"/>
      <c r="GV200" s="45"/>
      <c r="GW200" s="45"/>
      <c r="GX200" s="45"/>
      <c r="GY200" s="45"/>
      <c r="GZ200" s="45"/>
      <c r="HA200" s="45"/>
      <c r="HB200" s="45"/>
      <c r="HC200" s="45"/>
      <c r="HD200" s="45"/>
      <c r="HE200" s="45"/>
      <c r="HF200" s="45"/>
      <c r="HG200" s="45"/>
      <c r="HH200" s="45"/>
      <c r="HI200" s="45"/>
      <c r="HJ200" s="45"/>
      <c r="HK200" s="45"/>
      <c r="HL200" s="45"/>
      <c r="HM200" s="45"/>
      <c r="HN200" s="45"/>
      <c r="HO200" s="45"/>
      <c r="HP200" s="45"/>
      <c r="HQ200" s="45"/>
      <c r="HR200" s="45"/>
      <c r="HS200" s="45"/>
      <c r="HT200" s="45"/>
      <c r="HU200" s="45"/>
      <c r="HV200" s="45"/>
      <c r="HW200" s="45"/>
      <c r="HX200" s="45"/>
      <c r="HY200" s="45"/>
      <c r="HZ200" s="45"/>
      <c r="IA200" s="45"/>
      <c r="IB200" s="45"/>
      <c r="IC200" s="45"/>
      <c r="ID200" s="45"/>
      <c r="IE200" s="45"/>
      <c r="IF200" s="45"/>
      <c r="IG200" s="45"/>
      <c r="IH200" s="45"/>
      <c r="II200" s="45"/>
      <c r="IJ200" s="45"/>
      <c r="IK200" s="45"/>
      <c r="IL200" s="45"/>
      <c r="IM200" s="45"/>
      <c r="IN200" s="45"/>
      <c r="IO200" s="45"/>
      <c r="IP200" s="45"/>
      <c r="IQ200" s="45"/>
      <c r="IR200" s="45"/>
      <c r="IS200" s="45"/>
      <c r="IT200" s="45"/>
      <c r="IU200" s="45"/>
      <c r="IV200" s="45"/>
    </row>
    <row r="201" spans="1:256" x14ac:dyDescent="0.2">
      <c r="A201" s="45"/>
      <c r="B201" s="45"/>
      <c r="C201" s="45"/>
      <c r="D201" s="46"/>
      <c r="E201" s="45"/>
      <c r="F201" s="47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94"/>
      <c r="T201" s="45"/>
      <c r="U201" s="45"/>
      <c r="V201" s="94">
        <f t="shared" si="40"/>
        <v>0</v>
      </c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45"/>
      <c r="FY201" s="45"/>
      <c r="FZ201" s="45"/>
      <c r="GA201" s="45"/>
      <c r="GB201" s="45"/>
      <c r="GC201" s="45"/>
      <c r="GD201" s="45"/>
      <c r="GE201" s="45"/>
      <c r="GF201" s="45"/>
      <c r="GG201" s="45"/>
      <c r="GH201" s="45"/>
      <c r="GI201" s="45"/>
      <c r="GJ201" s="45"/>
      <c r="GK201" s="45"/>
      <c r="GL201" s="45"/>
      <c r="GM201" s="45"/>
      <c r="GN201" s="45"/>
      <c r="GO201" s="45"/>
      <c r="GP201" s="45"/>
      <c r="GQ201" s="45"/>
      <c r="GR201" s="45"/>
      <c r="GS201" s="45"/>
      <c r="GT201" s="45"/>
      <c r="GU201" s="45"/>
      <c r="GV201" s="45"/>
      <c r="GW201" s="45"/>
      <c r="GX201" s="45"/>
      <c r="GY201" s="45"/>
      <c r="GZ201" s="45"/>
      <c r="HA201" s="45"/>
      <c r="HB201" s="45"/>
      <c r="HC201" s="45"/>
      <c r="HD201" s="45"/>
      <c r="HE201" s="45"/>
      <c r="HF201" s="45"/>
      <c r="HG201" s="45"/>
      <c r="HH201" s="45"/>
      <c r="HI201" s="45"/>
      <c r="HJ201" s="45"/>
      <c r="HK201" s="45"/>
      <c r="HL201" s="45"/>
      <c r="HM201" s="45"/>
      <c r="HN201" s="45"/>
      <c r="HO201" s="45"/>
      <c r="HP201" s="45"/>
      <c r="HQ201" s="45"/>
      <c r="HR201" s="45"/>
      <c r="HS201" s="45"/>
      <c r="HT201" s="45"/>
      <c r="HU201" s="45"/>
      <c r="HV201" s="45"/>
      <c r="HW201" s="45"/>
      <c r="HX201" s="45"/>
      <c r="HY201" s="45"/>
      <c r="HZ201" s="45"/>
      <c r="IA201" s="45"/>
      <c r="IB201" s="45"/>
      <c r="IC201" s="45"/>
      <c r="ID201" s="45"/>
      <c r="IE201" s="45"/>
      <c r="IF201" s="45"/>
      <c r="IG201" s="45"/>
      <c r="IH201" s="45"/>
      <c r="II201" s="45"/>
      <c r="IJ201" s="45"/>
      <c r="IK201" s="45"/>
      <c r="IL201" s="45"/>
      <c r="IM201" s="45"/>
      <c r="IN201" s="45"/>
      <c r="IO201" s="45"/>
      <c r="IP201" s="45"/>
      <c r="IQ201" s="45"/>
      <c r="IR201" s="45"/>
      <c r="IS201" s="45"/>
      <c r="IT201" s="45"/>
      <c r="IU201" s="45"/>
      <c r="IV201" s="45"/>
    </row>
    <row r="202" spans="1:256" x14ac:dyDescent="0.2">
      <c r="A202" s="45"/>
      <c r="B202" s="45"/>
      <c r="C202" s="45"/>
      <c r="D202" s="46"/>
      <c r="E202" s="45"/>
      <c r="F202" s="47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94"/>
      <c r="T202" s="45"/>
      <c r="U202" s="45"/>
      <c r="V202" s="94">
        <f t="shared" si="40"/>
        <v>0</v>
      </c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  <c r="GG202" s="45"/>
      <c r="GH202" s="45"/>
      <c r="GI202" s="45"/>
      <c r="GJ202" s="45"/>
      <c r="GK202" s="45"/>
      <c r="GL202" s="45"/>
      <c r="GM202" s="45"/>
      <c r="GN202" s="45"/>
      <c r="GO202" s="45"/>
      <c r="GP202" s="45"/>
      <c r="GQ202" s="45"/>
      <c r="GR202" s="45"/>
      <c r="GS202" s="45"/>
      <c r="GT202" s="45"/>
      <c r="GU202" s="45"/>
      <c r="GV202" s="45"/>
      <c r="GW202" s="45"/>
      <c r="GX202" s="45"/>
      <c r="GY202" s="45"/>
      <c r="GZ202" s="45"/>
      <c r="HA202" s="45"/>
      <c r="HB202" s="45"/>
      <c r="HC202" s="45"/>
      <c r="HD202" s="45"/>
      <c r="HE202" s="45"/>
      <c r="HF202" s="45"/>
      <c r="HG202" s="45"/>
      <c r="HH202" s="45"/>
      <c r="HI202" s="45"/>
      <c r="HJ202" s="45"/>
      <c r="HK202" s="45"/>
      <c r="HL202" s="45"/>
      <c r="HM202" s="45"/>
      <c r="HN202" s="45"/>
      <c r="HO202" s="45"/>
      <c r="HP202" s="45"/>
      <c r="HQ202" s="45"/>
      <c r="HR202" s="45"/>
      <c r="HS202" s="45"/>
      <c r="HT202" s="45"/>
      <c r="HU202" s="45"/>
      <c r="HV202" s="45"/>
      <c r="HW202" s="45"/>
      <c r="HX202" s="45"/>
      <c r="HY202" s="45"/>
      <c r="HZ202" s="45"/>
      <c r="IA202" s="45"/>
      <c r="IB202" s="45"/>
      <c r="IC202" s="45"/>
      <c r="ID202" s="45"/>
      <c r="IE202" s="45"/>
      <c r="IF202" s="45"/>
      <c r="IG202" s="45"/>
      <c r="IH202" s="45"/>
      <c r="II202" s="45"/>
      <c r="IJ202" s="45"/>
      <c r="IK202" s="45"/>
      <c r="IL202" s="45"/>
      <c r="IM202" s="45"/>
      <c r="IN202" s="45"/>
      <c r="IO202" s="45"/>
      <c r="IP202" s="45"/>
      <c r="IQ202" s="45"/>
      <c r="IR202" s="45"/>
      <c r="IS202" s="45"/>
      <c r="IT202" s="45"/>
      <c r="IU202" s="45"/>
      <c r="IV202" s="45"/>
    </row>
    <row r="203" spans="1:256" x14ac:dyDescent="0.2">
      <c r="A203" s="45"/>
      <c r="B203" s="45"/>
      <c r="C203" s="45"/>
      <c r="D203" s="46"/>
      <c r="E203" s="45"/>
      <c r="F203" s="47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94"/>
      <c r="T203" s="45"/>
      <c r="U203" s="45"/>
      <c r="V203" s="94">
        <f t="shared" si="40"/>
        <v>0</v>
      </c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  <c r="GG203" s="45"/>
      <c r="GH203" s="45"/>
      <c r="GI203" s="45"/>
      <c r="GJ203" s="45"/>
      <c r="GK203" s="45"/>
      <c r="GL203" s="45"/>
      <c r="GM203" s="45"/>
      <c r="GN203" s="45"/>
      <c r="GO203" s="45"/>
      <c r="GP203" s="45"/>
      <c r="GQ203" s="45"/>
      <c r="GR203" s="45"/>
      <c r="GS203" s="45"/>
      <c r="GT203" s="45"/>
      <c r="GU203" s="45"/>
      <c r="GV203" s="45"/>
      <c r="GW203" s="45"/>
      <c r="GX203" s="45"/>
      <c r="GY203" s="45"/>
      <c r="GZ203" s="45"/>
      <c r="HA203" s="45"/>
      <c r="HB203" s="45"/>
      <c r="HC203" s="45"/>
      <c r="HD203" s="45"/>
      <c r="HE203" s="45"/>
      <c r="HF203" s="45"/>
      <c r="HG203" s="45"/>
      <c r="HH203" s="45"/>
      <c r="HI203" s="45"/>
      <c r="HJ203" s="45"/>
      <c r="HK203" s="45"/>
      <c r="HL203" s="45"/>
      <c r="HM203" s="45"/>
      <c r="HN203" s="45"/>
      <c r="HO203" s="45"/>
      <c r="HP203" s="45"/>
      <c r="HQ203" s="45"/>
      <c r="HR203" s="45"/>
      <c r="HS203" s="45"/>
      <c r="HT203" s="45"/>
      <c r="HU203" s="45"/>
      <c r="HV203" s="45"/>
      <c r="HW203" s="45"/>
      <c r="HX203" s="45"/>
      <c r="HY203" s="45"/>
      <c r="HZ203" s="45"/>
      <c r="IA203" s="45"/>
      <c r="IB203" s="45"/>
      <c r="IC203" s="45"/>
      <c r="ID203" s="45"/>
      <c r="IE203" s="45"/>
      <c r="IF203" s="45"/>
      <c r="IG203" s="45"/>
      <c r="IH203" s="45"/>
      <c r="II203" s="45"/>
      <c r="IJ203" s="45"/>
      <c r="IK203" s="45"/>
      <c r="IL203" s="45"/>
      <c r="IM203" s="45"/>
      <c r="IN203" s="45"/>
      <c r="IO203" s="45"/>
      <c r="IP203" s="45"/>
      <c r="IQ203" s="45"/>
      <c r="IR203" s="45"/>
      <c r="IS203" s="45"/>
      <c r="IT203" s="45"/>
      <c r="IU203" s="45"/>
      <c r="IV203" s="45"/>
    </row>
    <row r="204" spans="1:256" x14ac:dyDescent="0.2">
      <c r="A204" s="45"/>
      <c r="B204" s="45"/>
      <c r="C204" s="45"/>
      <c r="D204" s="46"/>
      <c r="E204" s="45"/>
      <c r="F204" s="47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94"/>
      <c r="T204" s="45"/>
      <c r="U204" s="45"/>
      <c r="V204" s="94">
        <f t="shared" si="40"/>
        <v>0</v>
      </c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  <c r="GG204" s="45"/>
      <c r="GH204" s="45"/>
      <c r="GI204" s="45"/>
      <c r="GJ204" s="45"/>
      <c r="GK204" s="45"/>
      <c r="GL204" s="45"/>
      <c r="GM204" s="45"/>
      <c r="GN204" s="45"/>
      <c r="GO204" s="45"/>
      <c r="GP204" s="45"/>
      <c r="GQ204" s="45"/>
      <c r="GR204" s="45"/>
      <c r="GS204" s="45"/>
      <c r="GT204" s="45"/>
      <c r="GU204" s="45"/>
      <c r="GV204" s="45"/>
      <c r="GW204" s="45"/>
      <c r="GX204" s="45"/>
      <c r="GY204" s="45"/>
      <c r="GZ204" s="45"/>
      <c r="HA204" s="45"/>
      <c r="HB204" s="45"/>
      <c r="HC204" s="45"/>
      <c r="HD204" s="45"/>
      <c r="HE204" s="45"/>
      <c r="HF204" s="45"/>
      <c r="HG204" s="45"/>
      <c r="HH204" s="45"/>
      <c r="HI204" s="45"/>
      <c r="HJ204" s="45"/>
      <c r="HK204" s="45"/>
      <c r="HL204" s="45"/>
      <c r="HM204" s="45"/>
      <c r="HN204" s="45"/>
      <c r="HO204" s="45"/>
      <c r="HP204" s="45"/>
      <c r="HQ204" s="45"/>
      <c r="HR204" s="45"/>
      <c r="HS204" s="45"/>
      <c r="HT204" s="45"/>
      <c r="HU204" s="45"/>
      <c r="HV204" s="45"/>
      <c r="HW204" s="45"/>
      <c r="HX204" s="45"/>
      <c r="HY204" s="45"/>
      <c r="HZ204" s="45"/>
      <c r="IA204" s="45"/>
      <c r="IB204" s="45"/>
      <c r="IC204" s="45"/>
      <c r="ID204" s="45"/>
      <c r="IE204" s="45"/>
      <c r="IF204" s="45"/>
      <c r="IG204" s="45"/>
      <c r="IH204" s="45"/>
      <c r="II204" s="45"/>
      <c r="IJ204" s="45"/>
      <c r="IK204" s="45"/>
      <c r="IL204" s="45"/>
      <c r="IM204" s="45"/>
      <c r="IN204" s="45"/>
      <c r="IO204" s="45"/>
      <c r="IP204" s="45"/>
      <c r="IQ204" s="45"/>
      <c r="IR204" s="45"/>
      <c r="IS204" s="45"/>
      <c r="IT204" s="45"/>
      <c r="IU204" s="45"/>
      <c r="IV204" s="45"/>
    </row>
    <row r="205" spans="1:256" x14ac:dyDescent="0.2">
      <c r="A205" s="45"/>
      <c r="B205" s="45"/>
      <c r="C205" s="45"/>
      <c r="D205" s="46"/>
      <c r="E205" s="45"/>
      <c r="F205" s="47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94"/>
      <c r="T205" s="45"/>
      <c r="U205" s="45"/>
      <c r="V205" s="94">
        <f t="shared" si="40"/>
        <v>0</v>
      </c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  <c r="FB205" s="45"/>
      <c r="FC205" s="45"/>
      <c r="FD205" s="45"/>
      <c r="FE205" s="45"/>
      <c r="FF205" s="45"/>
      <c r="FG205" s="45"/>
      <c r="FH205" s="45"/>
      <c r="FI205" s="45"/>
      <c r="FJ205" s="45"/>
      <c r="FK205" s="45"/>
      <c r="FL205" s="45"/>
      <c r="FM205" s="45"/>
      <c r="FN205" s="45"/>
      <c r="FO205" s="45"/>
      <c r="FP205" s="45"/>
      <c r="FQ205" s="45"/>
      <c r="FR205" s="45"/>
      <c r="FS205" s="45"/>
      <c r="FT205" s="45"/>
      <c r="FU205" s="45"/>
      <c r="FV205" s="45"/>
      <c r="FW205" s="45"/>
      <c r="FX205" s="45"/>
      <c r="FY205" s="45"/>
      <c r="FZ205" s="45"/>
      <c r="GA205" s="45"/>
      <c r="GB205" s="45"/>
      <c r="GC205" s="45"/>
      <c r="GD205" s="45"/>
      <c r="GE205" s="45"/>
      <c r="GF205" s="45"/>
      <c r="GG205" s="45"/>
      <c r="GH205" s="45"/>
      <c r="GI205" s="45"/>
      <c r="GJ205" s="45"/>
      <c r="GK205" s="45"/>
      <c r="GL205" s="45"/>
      <c r="GM205" s="45"/>
      <c r="GN205" s="45"/>
      <c r="GO205" s="45"/>
      <c r="GP205" s="45"/>
      <c r="GQ205" s="45"/>
      <c r="GR205" s="45"/>
      <c r="GS205" s="45"/>
      <c r="GT205" s="45"/>
      <c r="GU205" s="45"/>
      <c r="GV205" s="45"/>
      <c r="GW205" s="45"/>
      <c r="GX205" s="45"/>
      <c r="GY205" s="45"/>
      <c r="GZ205" s="45"/>
      <c r="HA205" s="45"/>
      <c r="HB205" s="45"/>
      <c r="HC205" s="45"/>
      <c r="HD205" s="45"/>
      <c r="HE205" s="45"/>
      <c r="HF205" s="45"/>
      <c r="HG205" s="45"/>
      <c r="HH205" s="45"/>
      <c r="HI205" s="45"/>
      <c r="HJ205" s="45"/>
      <c r="HK205" s="45"/>
      <c r="HL205" s="45"/>
      <c r="HM205" s="45"/>
      <c r="HN205" s="45"/>
      <c r="HO205" s="45"/>
      <c r="HP205" s="45"/>
      <c r="HQ205" s="45"/>
      <c r="HR205" s="45"/>
      <c r="HS205" s="45"/>
      <c r="HT205" s="45"/>
      <c r="HU205" s="45"/>
      <c r="HV205" s="45"/>
      <c r="HW205" s="45"/>
      <c r="HX205" s="45"/>
      <c r="HY205" s="45"/>
      <c r="HZ205" s="45"/>
      <c r="IA205" s="45"/>
      <c r="IB205" s="45"/>
      <c r="IC205" s="45"/>
      <c r="ID205" s="45"/>
      <c r="IE205" s="45"/>
      <c r="IF205" s="45"/>
      <c r="IG205" s="45"/>
      <c r="IH205" s="45"/>
      <c r="II205" s="45"/>
      <c r="IJ205" s="45"/>
      <c r="IK205" s="45"/>
      <c r="IL205" s="45"/>
      <c r="IM205" s="45"/>
      <c r="IN205" s="45"/>
      <c r="IO205" s="45"/>
      <c r="IP205" s="45"/>
      <c r="IQ205" s="45"/>
      <c r="IR205" s="45"/>
      <c r="IS205" s="45"/>
      <c r="IT205" s="45"/>
      <c r="IU205" s="45"/>
      <c r="IV205" s="45"/>
    </row>
    <row r="206" spans="1:256" x14ac:dyDescent="0.2">
      <c r="A206" s="45"/>
      <c r="B206" s="45"/>
      <c r="C206" s="45"/>
      <c r="D206" s="46"/>
      <c r="E206" s="45"/>
      <c r="F206" s="47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94"/>
      <c r="T206" s="45"/>
      <c r="U206" s="45"/>
      <c r="V206" s="94">
        <f t="shared" si="40"/>
        <v>0</v>
      </c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  <c r="FG206" s="45"/>
      <c r="FH206" s="45"/>
      <c r="FI206" s="45"/>
      <c r="FJ206" s="45"/>
      <c r="FK206" s="45"/>
      <c r="FL206" s="45"/>
      <c r="FM206" s="45"/>
      <c r="FN206" s="45"/>
      <c r="FO206" s="45"/>
      <c r="FP206" s="45"/>
      <c r="FQ206" s="45"/>
      <c r="FR206" s="45"/>
      <c r="FS206" s="45"/>
      <c r="FT206" s="45"/>
      <c r="FU206" s="45"/>
      <c r="FV206" s="45"/>
      <c r="FW206" s="45"/>
      <c r="FX206" s="45"/>
      <c r="FY206" s="45"/>
      <c r="FZ206" s="45"/>
      <c r="GA206" s="45"/>
      <c r="GB206" s="45"/>
      <c r="GC206" s="45"/>
      <c r="GD206" s="45"/>
      <c r="GE206" s="45"/>
      <c r="GF206" s="45"/>
      <c r="GG206" s="45"/>
      <c r="GH206" s="45"/>
      <c r="GI206" s="45"/>
      <c r="GJ206" s="45"/>
      <c r="GK206" s="45"/>
      <c r="GL206" s="45"/>
      <c r="GM206" s="45"/>
      <c r="GN206" s="45"/>
      <c r="GO206" s="45"/>
      <c r="GP206" s="45"/>
      <c r="GQ206" s="45"/>
      <c r="GR206" s="45"/>
      <c r="GS206" s="45"/>
      <c r="GT206" s="45"/>
      <c r="GU206" s="45"/>
      <c r="GV206" s="45"/>
      <c r="GW206" s="45"/>
      <c r="GX206" s="45"/>
      <c r="GY206" s="45"/>
      <c r="GZ206" s="45"/>
      <c r="HA206" s="45"/>
      <c r="HB206" s="45"/>
      <c r="HC206" s="45"/>
      <c r="HD206" s="45"/>
      <c r="HE206" s="45"/>
      <c r="HF206" s="45"/>
      <c r="HG206" s="45"/>
      <c r="HH206" s="45"/>
      <c r="HI206" s="45"/>
      <c r="HJ206" s="45"/>
      <c r="HK206" s="45"/>
      <c r="HL206" s="45"/>
      <c r="HM206" s="45"/>
      <c r="HN206" s="45"/>
      <c r="HO206" s="45"/>
      <c r="HP206" s="45"/>
      <c r="HQ206" s="45"/>
      <c r="HR206" s="45"/>
      <c r="HS206" s="45"/>
      <c r="HT206" s="45"/>
      <c r="HU206" s="45"/>
      <c r="HV206" s="45"/>
      <c r="HW206" s="45"/>
      <c r="HX206" s="45"/>
      <c r="HY206" s="45"/>
      <c r="HZ206" s="45"/>
      <c r="IA206" s="45"/>
      <c r="IB206" s="45"/>
      <c r="IC206" s="45"/>
      <c r="ID206" s="45"/>
      <c r="IE206" s="45"/>
      <c r="IF206" s="45"/>
      <c r="IG206" s="45"/>
      <c r="IH206" s="45"/>
      <c r="II206" s="45"/>
      <c r="IJ206" s="45"/>
      <c r="IK206" s="45"/>
      <c r="IL206" s="45"/>
      <c r="IM206" s="45"/>
      <c r="IN206" s="45"/>
      <c r="IO206" s="45"/>
      <c r="IP206" s="45"/>
      <c r="IQ206" s="45"/>
      <c r="IR206" s="45"/>
      <c r="IS206" s="45"/>
      <c r="IT206" s="45"/>
      <c r="IU206" s="45"/>
      <c r="IV206" s="45"/>
    </row>
    <row r="207" spans="1:256" x14ac:dyDescent="0.2">
      <c r="A207" s="45"/>
      <c r="B207" s="45"/>
      <c r="C207" s="45"/>
      <c r="D207" s="46"/>
      <c r="E207" s="45"/>
      <c r="F207" s="47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94"/>
      <c r="T207" s="45"/>
      <c r="U207" s="45"/>
      <c r="V207" s="94">
        <f t="shared" si="40"/>
        <v>0</v>
      </c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  <c r="GG207" s="45"/>
      <c r="GH207" s="45"/>
      <c r="GI207" s="45"/>
      <c r="GJ207" s="45"/>
      <c r="GK207" s="45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  <c r="HN207" s="45"/>
      <c r="HO207" s="45"/>
      <c r="HP207" s="45"/>
      <c r="HQ207" s="45"/>
      <c r="HR207" s="45"/>
      <c r="HS207" s="45"/>
      <c r="HT207" s="45"/>
      <c r="HU207" s="45"/>
      <c r="HV207" s="45"/>
      <c r="HW207" s="45"/>
      <c r="HX207" s="45"/>
      <c r="HY207" s="45"/>
      <c r="HZ207" s="45"/>
      <c r="IA207" s="45"/>
      <c r="IB207" s="45"/>
      <c r="IC207" s="45"/>
      <c r="ID207" s="45"/>
      <c r="IE207" s="45"/>
      <c r="IF207" s="45"/>
      <c r="IG207" s="45"/>
      <c r="IH207" s="45"/>
      <c r="II207" s="45"/>
      <c r="IJ207" s="45"/>
      <c r="IK207" s="45"/>
      <c r="IL207" s="45"/>
      <c r="IM207" s="45"/>
      <c r="IN207" s="45"/>
      <c r="IO207" s="45"/>
      <c r="IP207" s="45"/>
      <c r="IQ207" s="45"/>
      <c r="IR207" s="45"/>
      <c r="IS207" s="45"/>
      <c r="IT207" s="45"/>
      <c r="IU207" s="45"/>
      <c r="IV207" s="45"/>
    </row>
    <row r="208" spans="1:256" x14ac:dyDescent="0.2">
      <c r="A208" s="45"/>
      <c r="B208" s="45"/>
      <c r="C208" s="45"/>
      <c r="D208" s="46"/>
      <c r="E208" s="45"/>
      <c r="F208" s="47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94"/>
      <c r="T208" s="45"/>
      <c r="U208" s="45"/>
      <c r="V208" s="94">
        <f t="shared" ref="V208:V271" si="50">SUM(G208:R208)-F208</f>
        <v>0</v>
      </c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  <c r="EV208" s="45"/>
      <c r="EW208" s="45"/>
      <c r="EX208" s="45"/>
      <c r="EY208" s="45"/>
      <c r="EZ208" s="45"/>
      <c r="FA208" s="45"/>
      <c r="FB208" s="45"/>
      <c r="FC208" s="45"/>
      <c r="FD208" s="45"/>
      <c r="FE208" s="45"/>
      <c r="FF208" s="45"/>
      <c r="FG208" s="45"/>
      <c r="FH208" s="45"/>
      <c r="FI208" s="45"/>
      <c r="FJ208" s="45"/>
      <c r="FK208" s="45"/>
      <c r="FL208" s="45"/>
      <c r="FM208" s="45"/>
      <c r="FN208" s="45"/>
      <c r="FO208" s="45"/>
      <c r="FP208" s="45"/>
      <c r="FQ208" s="45"/>
      <c r="FR208" s="45"/>
      <c r="FS208" s="45"/>
      <c r="FT208" s="45"/>
      <c r="FU208" s="45"/>
      <c r="FV208" s="45"/>
      <c r="FW208" s="45"/>
      <c r="FX208" s="45"/>
      <c r="FY208" s="45"/>
      <c r="FZ208" s="45"/>
      <c r="GA208" s="45"/>
      <c r="GB208" s="45"/>
      <c r="GC208" s="45"/>
      <c r="GD208" s="45"/>
      <c r="GE208" s="45"/>
      <c r="GF208" s="45"/>
      <c r="GG208" s="45"/>
      <c r="GH208" s="45"/>
      <c r="GI208" s="45"/>
      <c r="GJ208" s="45"/>
      <c r="GK208" s="45"/>
      <c r="GL208" s="45"/>
      <c r="GM208" s="45"/>
      <c r="GN208" s="45"/>
      <c r="GO208" s="45"/>
      <c r="GP208" s="45"/>
      <c r="GQ208" s="45"/>
      <c r="GR208" s="45"/>
      <c r="GS208" s="45"/>
      <c r="GT208" s="45"/>
      <c r="GU208" s="45"/>
      <c r="GV208" s="45"/>
      <c r="GW208" s="45"/>
      <c r="GX208" s="45"/>
      <c r="GY208" s="45"/>
      <c r="GZ208" s="45"/>
      <c r="HA208" s="45"/>
      <c r="HB208" s="45"/>
      <c r="HC208" s="45"/>
      <c r="HD208" s="45"/>
      <c r="HE208" s="45"/>
      <c r="HF208" s="45"/>
      <c r="HG208" s="45"/>
      <c r="HH208" s="45"/>
      <c r="HI208" s="45"/>
      <c r="HJ208" s="45"/>
      <c r="HK208" s="45"/>
      <c r="HL208" s="45"/>
      <c r="HM208" s="45"/>
      <c r="HN208" s="45"/>
      <c r="HO208" s="45"/>
      <c r="HP208" s="45"/>
      <c r="HQ208" s="45"/>
      <c r="HR208" s="45"/>
      <c r="HS208" s="45"/>
      <c r="HT208" s="45"/>
      <c r="HU208" s="45"/>
      <c r="HV208" s="45"/>
      <c r="HW208" s="45"/>
      <c r="HX208" s="45"/>
      <c r="HY208" s="45"/>
      <c r="HZ208" s="45"/>
      <c r="IA208" s="45"/>
      <c r="IB208" s="45"/>
      <c r="IC208" s="45"/>
      <c r="ID208" s="45"/>
      <c r="IE208" s="45"/>
      <c r="IF208" s="45"/>
      <c r="IG208" s="45"/>
      <c r="IH208" s="45"/>
      <c r="II208" s="45"/>
      <c r="IJ208" s="45"/>
      <c r="IK208" s="45"/>
      <c r="IL208" s="45"/>
      <c r="IM208" s="45"/>
      <c r="IN208" s="45"/>
      <c r="IO208" s="45"/>
      <c r="IP208" s="45"/>
      <c r="IQ208" s="45"/>
      <c r="IR208" s="45"/>
      <c r="IS208" s="45"/>
      <c r="IT208" s="45"/>
      <c r="IU208" s="45"/>
      <c r="IV208" s="45"/>
    </row>
    <row r="209" spans="1:256" x14ac:dyDescent="0.2">
      <c r="A209" s="45"/>
      <c r="B209" s="45"/>
      <c r="C209" s="45"/>
      <c r="D209" s="46"/>
      <c r="E209" s="45"/>
      <c r="F209" s="47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94"/>
      <c r="T209" s="45"/>
      <c r="U209" s="45"/>
      <c r="V209" s="94">
        <f t="shared" si="50"/>
        <v>0</v>
      </c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45"/>
      <c r="DX209" s="45"/>
      <c r="DY209" s="45"/>
      <c r="DZ209" s="45"/>
      <c r="EA209" s="45"/>
      <c r="EB209" s="45"/>
      <c r="EC209" s="45"/>
      <c r="ED209" s="45"/>
      <c r="EE209" s="45"/>
      <c r="EF209" s="45"/>
      <c r="EG209" s="45"/>
      <c r="EH209" s="45"/>
      <c r="EI209" s="45"/>
      <c r="EJ209" s="45"/>
      <c r="EK209" s="45"/>
      <c r="EL209" s="45"/>
      <c r="EM209" s="45"/>
      <c r="EN209" s="45"/>
      <c r="EO209" s="45"/>
      <c r="EP209" s="45"/>
      <c r="EQ209" s="45"/>
      <c r="ER209" s="45"/>
      <c r="ES209" s="45"/>
      <c r="ET209" s="45"/>
      <c r="EU209" s="45"/>
      <c r="EV209" s="45"/>
      <c r="EW209" s="45"/>
      <c r="EX209" s="45"/>
      <c r="EY209" s="45"/>
      <c r="EZ209" s="45"/>
      <c r="FA209" s="45"/>
      <c r="FB209" s="45"/>
      <c r="FC209" s="45"/>
      <c r="FD209" s="45"/>
      <c r="FE209" s="45"/>
      <c r="FF209" s="45"/>
      <c r="FG209" s="45"/>
      <c r="FH209" s="45"/>
      <c r="FI209" s="45"/>
      <c r="FJ209" s="45"/>
      <c r="FK209" s="45"/>
      <c r="FL209" s="45"/>
      <c r="FM209" s="45"/>
      <c r="FN209" s="45"/>
      <c r="FO209" s="45"/>
      <c r="FP209" s="45"/>
      <c r="FQ209" s="45"/>
      <c r="FR209" s="45"/>
      <c r="FS209" s="45"/>
      <c r="FT209" s="45"/>
      <c r="FU209" s="45"/>
      <c r="FV209" s="45"/>
      <c r="FW209" s="45"/>
      <c r="FX209" s="45"/>
      <c r="FY209" s="45"/>
      <c r="FZ209" s="45"/>
      <c r="GA209" s="45"/>
      <c r="GB209" s="45"/>
      <c r="GC209" s="45"/>
      <c r="GD209" s="45"/>
      <c r="GE209" s="45"/>
      <c r="GF209" s="45"/>
      <c r="GG209" s="45"/>
      <c r="GH209" s="45"/>
      <c r="GI209" s="45"/>
      <c r="GJ209" s="45"/>
      <c r="GK209" s="45"/>
      <c r="GL209" s="45"/>
      <c r="GM209" s="45"/>
      <c r="GN209" s="45"/>
      <c r="GO209" s="45"/>
      <c r="GP209" s="45"/>
      <c r="GQ209" s="45"/>
      <c r="GR209" s="45"/>
      <c r="GS209" s="45"/>
      <c r="GT209" s="45"/>
      <c r="GU209" s="45"/>
      <c r="GV209" s="45"/>
      <c r="GW209" s="45"/>
      <c r="GX209" s="45"/>
      <c r="GY209" s="45"/>
      <c r="GZ209" s="45"/>
      <c r="HA209" s="45"/>
      <c r="HB209" s="45"/>
      <c r="HC209" s="45"/>
      <c r="HD209" s="45"/>
      <c r="HE209" s="45"/>
      <c r="HF209" s="45"/>
      <c r="HG209" s="45"/>
      <c r="HH209" s="45"/>
      <c r="HI209" s="45"/>
      <c r="HJ209" s="45"/>
      <c r="HK209" s="45"/>
      <c r="HL209" s="45"/>
      <c r="HM209" s="45"/>
      <c r="HN209" s="45"/>
      <c r="HO209" s="45"/>
      <c r="HP209" s="45"/>
      <c r="HQ209" s="45"/>
      <c r="HR209" s="45"/>
      <c r="HS209" s="45"/>
      <c r="HT209" s="45"/>
      <c r="HU209" s="45"/>
      <c r="HV209" s="45"/>
      <c r="HW209" s="45"/>
      <c r="HX209" s="45"/>
      <c r="HY209" s="45"/>
      <c r="HZ209" s="45"/>
      <c r="IA209" s="45"/>
      <c r="IB209" s="45"/>
      <c r="IC209" s="45"/>
      <c r="ID209" s="45"/>
      <c r="IE209" s="45"/>
      <c r="IF209" s="45"/>
      <c r="IG209" s="45"/>
      <c r="IH209" s="45"/>
      <c r="II209" s="45"/>
      <c r="IJ209" s="45"/>
      <c r="IK209" s="45"/>
      <c r="IL209" s="45"/>
      <c r="IM209" s="45"/>
      <c r="IN209" s="45"/>
      <c r="IO209" s="45"/>
      <c r="IP209" s="45"/>
      <c r="IQ209" s="45"/>
      <c r="IR209" s="45"/>
      <c r="IS209" s="45"/>
      <c r="IT209" s="45"/>
      <c r="IU209" s="45"/>
      <c r="IV209" s="45"/>
    </row>
    <row r="210" spans="1:256" x14ac:dyDescent="0.2">
      <c r="A210" s="45"/>
      <c r="B210" s="45"/>
      <c r="C210" s="45"/>
      <c r="D210" s="46"/>
      <c r="E210" s="45"/>
      <c r="F210" s="47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94"/>
      <c r="T210" s="45"/>
      <c r="U210" s="45"/>
      <c r="V210" s="94">
        <f t="shared" si="50"/>
        <v>0</v>
      </c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5"/>
      <c r="FU210" s="45"/>
      <c r="FV210" s="45"/>
      <c r="FW210" s="45"/>
      <c r="FX210" s="45"/>
      <c r="FY210" s="45"/>
      <c r="FZ210" s="45"/>
      <c r="GA210" s="45"/>
      <c r="GB210" s="45"/>
      <c r="GC210" s="45"/>
      <c r="GD210" s="45"/>
      <c r="GE210" s="45"/>
      <c r="GF210" s="45"/>
      <c r="GG210" s="45"/>
      <c r="GH210" s="45"/>
      <c r="GI210" s="45"/>
      <c r="GJ210" s="45"/>
      <c r="GK210" s="45"/>
      <c r="GL210" s="45"/>
      <c r="GM210" s="45"/>
      <c r="GN210" s="45"/>
      <c r="GO210" s="45"/>
      <c r="GP210" s="45"/>
      <c r="GQ210" s="45"/>
      <c r="GR210" s="45"/>
      <c r="GS210" s="45"/>
      <c r="GT210" s="45"/>
      <c r="GU210" s="45"/>
      <c r="GV210" s="45"/>
      <c r="GW210" s="45"/>
      <c r="GX210" s="45"/>
      <c r="GY210" s="45"/>
      <c r="GZ210" s="45"/>
      <c r="HA210" s="45"/>
      <c r="HB210" s="45"/>
      <c r="HC210" s="45"/>
      <c r="HD210" s="45"/>
      <c r="HE210" s="45"/>
      <c r="HF210" s="45"/>
      <c r="HG210" s="45"/>
      <c r="HH210" s="45"/>
      <c r="HI210" s="45"/>
      <c r="HJ210" s="45"/>
      <c r="HK210" s="45"/>
      <c r="HL210" s="45"/>
      <c r="HM210" s="45"/>
      <c r="HN210" s="45"/>
      <c r="HO210" s="45"/>
      <c r="HP210" s="45"/>
      <c r="HQ210" s="45"/>
      <c r="HR210" s="45"/>
      <c r="HS210" s="45"/>
      <c r="HT210" s="45"/>
      <c r="HU210" s="45"/>
      <c r="HV210" s="45"/>
      <c r="HW210" s="45"/>
      <c r="HX210" s="45"/>
      <c r="HY210" s="45"/>
      <c r="HZ210" s="45"/>
      <c r="IA210" s="45"/>
      <c r="IB210" s="45"/>
      <c r="IC210" s="45"/>
      <c r="ID210" s="45"/>
      <c r="IE210" s="45"/>
      <c r="IF210" s="45"/>
      <c r="IG210" s="45"/>
      <c r="IH210" s="45"/>
      <c r="II210" s="45"/>
      <c r="IJ210" s="45"/>
      <c r="IK210" s="45"/>
      <c r="IL210" s="45"/>
      <c r="IM210" s="45"/>
      <c r="IN210" s="45"/>
      <c r="IO210" s="45"/>
      <c r="IP210" s="45"/>
      <c r="IQ210" s="45"/>
      <c r="IR210" s="45"/>
      <c r="IS210" s="45"/>
      <c r="IT210" s="45"/>
      <c r="IU210" s="45"/>
      <c r="IV210" s="45"/>
    </row>
    <row r="211" spans="1:256" x14ac:dyDescent="0.2">
      <c r="A211" s="45"/>
      <c r="B211" s="45"/>
      <c r="C211" s="45"/>
      <c r="D211" s="46"/>
      <c r="E211" s="45"/>
      <c r="F211" s="47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94"/>
      <c r="T211" s="45"/>
      <c r="U211" s="45"/>
      <c r="V211" s="94">
        <f t="shared" si="50"/>
        <v>0</v>
      </c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5"/>
      <c r="FU211" s="45"/>
      <c r="FV211" s="45"/>
      <c r="FW211" s="45"/>
      <c r="FX211" s="45"/>
      <c r="FY211" s="45"/>
      <c r="FZ211" s="45"/>
      <c r="GA211" s="45"/>
      <c r="GB211" s="45"/>
      <c r="GC211" s="45"/>
      <c r="GD211" s="45"/>
      <c r="GE211" s="45"/>
      <c r="GF211" s="45"/>
      <c r="GG211" s="45"/>
      <c r="GH211" s="45"/>
      <c r="GI211" s="45"/>
      <c r="GJ211" s="45"/>
      <c r="GK211" s="45"/>
      <c r="GL211" s="45"/>
      <c r="GM211" s="45"/>
      <c r="GN211" s="45"/>
      <c r="GO211" s="45"/>
      <c r="GP211" s="45"/>
      <c r="GQ211" s="45"/>
      <c r="GR211" s="45"/>
      <c r="GS211" s="45"/>
      <c r="GT211" s="45"/>
      <c r="GU211" s="45"/>
      <c r="GV211" s="45"/>
      <c r="GW211" s="45"/>
      <c r="GX211" s="45"/>
      <c r="GY211" s="45"/>
      <c r="GZ211" s="45"/>
      <c r="HA211" s="45"/>
      <c r="HB211" s="45"/>
      <c r="HC211" s="45"/>
      <c r="HD211" s="45"/>
      <c r="HE211" s="45"/>
      <c r="HF211" s="45"/>
      <c r="HG211" s="45"/>
      <c r="HH211" s="45"/>
      <c r="HI211" s="45"/>
      <c r="HJ211" s="45"/>
      <c r="HK211" s="45"/>
      <c r="HL211" s="45"/>
      <c r="HM211" s="45"/>
      <c r="HN211" s="45"/>
      <c r="HO211" s="45"/>
      <c r="HP211" s="45"/>
      <c r="HQ211" s="45"/>
      <c r="HR211" s="45"/>
      <c r="HS211" s="45"/>
      <c r="HT211" s="45"/>
      <c r="HU211" s="45"/>
      <c r="HV211" s="45"/>
      <c r="HW211" s="45"/>
      <c r="HX211" s="45"/>
      <c r="HY211" s="45"/>
      <c r="HZ211" s="45"/>
      <c r="IA211" s="45"/>
      <c r="IB211" s="45"/>
      <c r="IC211" s="45"/>
      <c r="ID211" s="45"/>
      <c r="IE211" s="45"/>
      <c r="IF211" s="45"/>
      <c r="IG211" s="45"/>
      <c r="IH211" s="45"/>
      <c r="II211" s="45"/>
      <c r="IJ211" s="45"/>
      <c r="IK211" s="45"/>
      <c r="IL211" s="45"/>
      <c r="IM211" s="45"/>
      <c r="IN211" s="45"/>
      <c r="IO211" s="45"/>
      <c r="IP211" s="45"/>
      <c r="IQ211" s="45"/>
      <c r="IR211" s="45"/>
      <c r="IS211" s="45"/>
      <c r="IT211" s="45"/>
      <c r="IU211" s="45"/>
      <c r="IV211" s="45"/>
    </row>
    <row r="212" spans="1:256" x14ac:dyDescent="0.2">
      <c r="A212" s="45"/>
      <c r="B212" s="45"/>
      <c r="C212" s="45"/>
      <c r="D212" s="46"/>
      <c r="E212" s="45"/>
      <c r="F212" s="47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94"/>
      <c r="T212" s="45"/>
      <c r="U212" s="45"/>
      <c r="V212" s="94">
        <f t="shared" si="50"/>
        <v>0</v>
      </c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45"/>
      <c r="DX212" s="45"/>
      <c r="DY212" s="45"/>
      <c r="DZ212" s="45"/>
      <c r="EA212" s="45"/>
      <c r="EB212" s="45"/>
      <c r="EC212" s="45"/>
      <c r="ED212" s="45"/>
      <c r="EE212" s="45"/>
      <c r="EF212" s="45"/>
      <c r="EG212" s="45"/>
      <c r="EH212" s="45"/>
      <c r="EI212" s="45"/>
      <c r="EJ212" s="45"/>
      <c r="EK212" s="45"/>
      <c r="EL212" s="45"/>
      <c r="EM212" s="45"/>
      <c r="EN212" s="45"/>
      <c r="EO212" s="45"/>
      <c r="EP212" s="45"/>
      <c r="EQ212" s="45"/>
      <c r="ER212" s="45"/>
      <c r="ES212" s="45"/>
      <c r="ET212" s="45"/>
      <c r="EU212" s="45"/>
      <c r="EV212" s="45"/>
      <c r="EW212" s="45"/>
      <c r="EX212" s="45"/>
      <c r="EY212" s="45"/>
      <c r="EZ212" s="45"/>
      <c r="FA212" s="45"/>
      <c r="FB212" s="45"/>
      <c r="FC212" s="45"/>
      <c r="FD212" s="45"/>
      <c r="FE212" s="45"/>
      <c r="FF212" s="45"/>
      <c r="FG212" s="45"/>
      <c r="FH212" s="45"/>
      <c r="FI212" s="45"/>
      <c r="FJ212" s="45"/>
      <c r="FK212" s="45"/>
      <c r="FL212" s="45"/>
      <c r="FM212" s="45"/>
      <c r="FN212" s="45"/>
      <c r="FO212" s="45"/>
      <c r="FP212" s="45"/>
      <c r="FQ212" s="45"/>
      <c r="FR212" s="45"/>
      <c r="FS212" s="45"/>
      <c r="FT212" s="45"/>
      <c r="FU212" s="45"/>
      <c r="FV212" s="45"/>
      <c r="FW212" s="45"/>
      <c r="FX212" s="45"/>
      <c r="FY212" s="45"/>
      <c r="FZ212" s="45"/>
      <c r="GA212" s="45"/>
      <c r="GB212" s="45"/>
      <c r="GC212" s="45"/>
      <c r="GD212" s="45"/>
      <c r="GE212" s="45"/>
      <c r="GF212" s="45"/>
      <c r="GG212" s="45"/>
      <c r="GH212" s="45"/>
      <c r="GI212" s="45"/>
      <c r="GJ212" s="45"/>
      <c r="GK212" s="45"/>
      <c r="GL212" s="45"/>
      <c r="GM212" s="45"/>
      <c r="GN212" s="45"/>
      <c r="GO212" s="45"/>
      <c r="GP212" s="45"/>
      <c r="GQ212" s="45"/>
      <c r="GR212" s="45"/>
      <c r="GS212" s="45"/>
      <c r="GT212" s="45"/>
      <c r="GU212" s="45"/>
      <c r="GV212" s="45"/>
      <c r="GW212" s="45"/>
      <c r="GX212" s="45"/>
      <c r="GY212" s="45"/>
      <c r="GZ212" s="45"/>
      <c r="HA212" s="45"/>
      <c r="HB212" s="45"/>
      <c r="HC212" s="45"/>
      <c r="HD212" s="45"/>
      <c r="HE212" s="45"/>
      <c r="HF212" s="45"/>
      <c r="HG212" s="45"/>
      <c r="HH212" s="45"/>
      <c r="HI212" s="45"/>
      <c r="HJ212" s="45"/>
      <c r="HK212" s="45"/>
      <c r="HL212" s="45"/>
      <c r="HM212" s="45"/>
      <c r="HN212" s="45"/>
      <c r="HO212" s="45"/>
      <c r="HP212" s="45"/>
      <c r="HQ212" s="45"/>
      <c r="HR212" s="45"/>
      <c r="HS212" s="45"/>
      <c r="HT212" s="45"/>
      <c r="HU212" s="45"/>
      <c r="HV212" s="45"/>
      <c r="HW212" s="45"/>
      <c r="HX212" s="45"/>
      <c r="HY212" s="45"/>
      <c r="HZ212" s="45"/>
      <c r="IA212" s="45"/>
      <c r="IB212" s="45"/>
      <c r="IC212" s="45"/>
      <c r="ID212" s="45"/>
      <c r="IE212" s="45"/>
      <c r="IF212" s="45"/>
      <c r="IG212" s="45"/>
      <c r="IH212" s="45"/>
      <c r="II212" s="45"/>
      <c r="IJ212" s="45"/>
      <c r="IK212" s="45"/>
      <c r="IL212" s="45"/>
      <c r="IM212" s="45"/>
      <c r="IN212" s="45"/>
      <c r="IO212" s="45"/>
      <c r="IP212" s="45"/>
      <c r="IQ212" s="45"/>
      <c r="IR212" s="45"/>
      <c r="IS212" s="45"/>
      <c r="IT212" s="45"/>
      <c r="IU212" s="45"/>
      <c r="IV212" s="45"/>
    </row>
    <row r="213" spans="1:256" x14ac:dyDescent="0.2">
      <c r="A213" s="45"/>
      <c r="B213" s="45"/>
      <c r="C213" s="45"/>
      <c r="D213" s="46"/>
      <c r="E213" s="45"/>
      <c r="F213" s="47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94"/>
      <c r="T213" s="45"/>
      <c r="U213" s="45"/>
      <c r="V213" s="94">
        <f t="shared" si="50"/>
        <v>0</v>
      </c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5"/>
      <c r="FU213" s="45"/>
      <c r="FV213" s="45"/>
      <c r="FW213" s="45"/>
      <c r="FX213" s="45"/>
      <c r="FY213" s="45"/>
      <c r="FZ213" s="45"/>
      <c r="GA213" s="45"/>
      <c r="GB213" s="45"/>
      <c r="GC213" s="45"/>
      <c r="GD213" s="45"/>
      <c r="GE213" s="45"/>
      <c r="GF213" s="45"/>
      <c r="GG213" s="45"/>
      <c r="GH213" s="45"/>
      <c r="GI213" s="45"/>
      <c r="GJ213" s="45"/>
      <c r="GK213" s="45"/>
      <c r="GL213" s="45"/>
      <c r="GM213" s="45"/>
      <c r="GN213" s="45"/>
      <c r="GO213" s="45"/>
      <c r="GP213" s="45"/>
      <c r="GQ213" s="45"/>
      <c r="GR213" s="45"/>
      <c r="GS213" s="45"/>
      <c r="GT213" s="45"/>
      <c r="GU213" s="45"/>
      <c r="GV213" s="45"/>
      <c r="GW213" s="45"/>
      <c r="GX213" s="45"/>
      <c r="GY213" s="45"/>
      <c r="GZ213" s="45"/>
      <c r="HA213" s="45"/>
      <c r="HB213" s="45"/>
      <c r="HC213" s="45"/>
      <c r="HD213" s="45"/>
      <c r="HE213" s="45"/>
      <c r="HF213" s="45"/>
      <c r="HG213" s="45"/>
      <c r="HH213" s="45"/>
      <c r="HI213" s="45"/>
      <c r="HJ213" s="45"/>
      <c r="HK213" s="45"/>
      <c r="HL213" s="45"/>
      <c r="HM213" s="45"/>
      <c r="HN213" s="45"/>
      <c r="HO213" s="45"/>
      <c r="HP213" s="45"/>
      <c r="HQ213" s="45"/>
      <c r="HR213" s="45"/>
      <c r="HS213" s="45"/>
      <c r="HT213" s="45"/>
      <c r="HU213" s="45"/>
      <c r="HV213" s="45"/>
      <c r="HW213" s="45"/>
      <c r="HX213" s="45"/>
      <c r="HY213" s="45"/>
      <c r="HZ213" s="45"/>
      <c r="IA213" s="45"/>
      <c r="IB213" s="45"/>
      <c r="IC213" s="45"/>
      <c r="ID213" s="45"/>
      <c r="IE213" s="45"/>
      <c r="IF213" s="45"/>
      <c r="IG213" s="45"/>
      <c r="IH213" s="45"/>
      <c r="II213" s="45"/>
      <c r="IJ213" s="45"/>
      <c r="IK213" s="45"/>
      <c r="IL213" s="45"/>
      <c r="IM213" s="45"/>
      <c r="IN213" s="45"/>
      <c r="IO213" s="45"/>
      <c r="IP213" s="45"/>
      <c r="IQ213" s="45"/>
      <c r="IR213" s="45"/>
      <c r="IS213" s="45"/>
      <c r="IT213" s="45"/>
      <c r="IU213" s="45"/>
      <c r="IV213" s="45"/>
    </row>
    <row r="214" spans="1:256" x14ac:dyDescent="0.2">
      <c r="A214" s="45"/>
      <c r="B214" s="45"/>
      <c r="C214" s="45"/>
      <c r="D214" s="46"/>
      <c r="E214" s="45"/>
      <c r="F214" s="47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94"/>
      <c r="T214" s="45"/>
      <c r="U214" s="45"/>
      <c r="V214" s="94">
        <f t="shared" si="50"/>
        <v>0</v>
      </c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  <c r="CV214" s="45"/>
      <c r="CW214" s="45"/>
      <c r="CX214" s="45"/>
      <c r="CY214" s="45"/>
      <c r="CZ214" s="45"/>
      <c r="DA214" s="45"/>
      <c r="DB214" s="45"/>
      <c r="DC214" s="45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5"/>
      <c r="DO214" s="45"/>
      <c r="DP214" s="45"/>
      <c r="DQ214" s="45"/>
      <c r="DR214" s="45"/>
      <c r="DS214" s="45"/>
      <c r="DT214" s="45"/>
      <c r="DU214" s="45"/>
      <c r="DV214" s="45"/>
      <c r="DW214" s="45"/>
      <c r="DX214" s="45"/>
      <c r="DY214" s="45"/>
      <c r="DZ214" s="45"/>
      <c r="EA214" s="45"/>
      <c r="EB214" s="45"/>
      <c r="EC214" s="45"/>
      <c r="ED214" s="45"/>
      <c r="EE214" s="45"/>
      <c r="EF214" s="45"/>
      <c r="EG214" s="45"/>
      <c r="EH214" s="45"/>
      <c r="EI214" s="45"/>
      <c r="EJ214" s="45"/>
      <c r="EK214" s="45"/>
      <c r="EL214" s="45"/>
      <c r="EM214" s="45"/>
      <c r="EN214" s="45"/>
      <c r="EO214" s="45"/>
      <c r="EP214" s="45"/>
      <c r="EQ214" s="45"/>
      <c r="ER214" s="45"/>
      <c r="ES214" s="45"/>
      <c r="ET214" s="45"/>
      <c r="EU214" s="45"/>
      <c r="EV214" s="45"/>
      <c r="EW214" s="45"/>
      <c r="EX214" s="45"/>
      <c r="EY214" s="45"/>
      <c r="EZ214" s="45"/>
      <c r="FA214" s="45"/>
      <c r="FB214" s="45"/>
      <c r="FC214" s="45"/>
      <c r="FD214" s="45"/>
      <c r="FE214" s="45"/>
      <c r="FF214" s="45"/>
      <c r="FG214" s="45"/>
      <c r="FH214" s="45"/>
      <c r="FI214" s="45"/>
      <c r="FJ214" s="45"/>
      <c r="FK214" s="45"/>
      <c r="FL214" s="45"/>
      <c r="FM214" s="45"/>
      <c r="FN214" s="45"/>
      <c r="FO214" s="45"/>
      <c r="FP214" s="45"/>
      <c r="FQ214" s="45"/>
      <c r="FR214" s="45"/>
      <c r="FS214" s="45"/>
      <c r="FT214" s="45"/>
      <c r="FU214" s="45"/>
      <c r="FV214" s="45"/>
      <c r="FW214" s="45"/>
      <c r="FX214" s="45"/>
      <c r="FY214" s="45"/>
      <c r="FZ214" s="45"/>
      <c r="GA214" s="45"/>
      <c r="GB214" s="45"/>
      <c r="GC214" s="45"/>
      <c r="GD214" s="45"/>
      <c r="GE214" s="45"/>
      <c r="GF214" s="45"/>
      <c r="GG214" s="45"/>
      <c r="GH214" s="45"/>
      <c r="GI214" s="45"/>
      <c r="GJ214" s="45"/>
      <c r="GK214" s="45"/>
      <c r="GL214" s="45"/>
      <c r="GM214" s="45"/>
      <c r="GN214" s="45"/>
      <c r="GO214" s="45"/>
      <c r="GP214" s="45"/>
      <c r="GQ214" s="45"/>
      <c r="GR214" s="45"/>
      <c r="GS214" s="45"/>
      <c r="GT214" s="45"/>
      <c r="GU214" s="45"/>
      <c r="GV214" s="45"/>
      <c r="GW214" s="45"/>
      <c r="GX214" s="45"/>
      <c r="GY214" s="45"/>
      <c r="GZ214" s="45"/>
      <c r="HA214" s="45"/>
      <c r="HB214" s="45"/>
      <c r="HC214" s="45"/>
      <c r="HD214" s="45"/>
      <c r="HE214" s="45"/>
      <c r="HF214" s="45"/>
      <c r="HG214" s="45"/>
      <c r="HH214" s="45"/>
      <c r="HI214" s="45"/>
      <c r="HJ214" s="45"/>
      <c r="HK214" s="45"/>
      <c r="HL214" s="45"/>
      <c r="HM214" s="45"/>
      <c r="HN214" s="45"/>
      <c r="HO214" s="45"/>
      <c r="HP214" s="45"/>
      <c r="HQ214" s="45"/>
      <c r="HR214" s="45"/>
      <c r="HS214" s="45"/>
      <c r="HT214" s="45"/>
      <c r="HU214" s="45"/>
      <c r="HV214" s="45"/>
      <c r="HW214" s="45"/>
      <c r="HX214" s="45"/>
      <c r="HY214" s="45"/>
      <c r="HZ214" s="45"/>
      <c r="IA214" s="45"/>
      <c r="IB214" s="45"/>
      <c r="IC214" s="45"/>
      <c r="ID214" s="45"/>
      <c r="IE214" s="45"/>
      <c r="IF214" s="45"/>
      <c r="IG214" s="45"/>
      <c r="IH214" s="45"/>
      <c r="II214" s="45"/>
      <c r="IJ214" s="45"/>
      <c r="IK214" s="45"/>
      <c r="IL214" s="45"/>
      <c r="IM214" s="45"/>
      <c r="IN214" s="45"/>
      <c r="IO214" s="45"/>
      <c r="IP214" s="45"/>
      <c r="IQ214" s="45"/>
      <c r="IR214" s="45"/>
      <c r="IS214" s="45"/>
      <c r="IT214" s="45"/>
      <c r="IU214" s="45"/>
      <c r="IV214" s="45"/>
    </row>
    <row r="215" spans="1:256" x14ac:dyDescent="0.2">
      <c r="A215" s="45"/>
      <c r="B215" s="45"/>
      <c r="C215" s="45"/>
      <c r="D215" s="46"/>
      <c r="E215" s="45"/>
      <c r="F215" s="47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94"/>
      <c r="T215" s="45"/>
      <c r="U215" s="45"/>
      <c r="V215" s="94">
        <f t="shared" si="50"/>
        <v>0</v>
      </c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45"/>
      <c r="FY215" s="45"/>
      <c r="FZ215" s="45"/>
      <c r="GA215" s="45"/>
      <c r="GB215" s="45"/>
      <c r="GC215" s="45"/>
      <c r="GD215" s="45"/>
      <c r="GE215" s="45"/>
      <c r="GF215" s="45"/>
      <c r="GG215" s="45"/>
      <c r="GH215" s="45"/>
      <c r="GI215" s="45"/>
      <c r="GJ215" s="45"/>
      <c r="GK215" s="45"/>
      <c r="GL215" s="45"/>
      <c r="GM215" s="45"/>
      <c r="GN215" s="45"/>
      <c r="GO215" s="45"/>
      <c r="GP215" s="45"/>
      <c r="GQ215" s="45"/>
      <c r="GR215" s="45"/>
      <c r="GS215" s="45"/>
      <c r="GT215" s="45"/>
      <c r="GU215" s="45"/>
      <c r="GV215" s="45"/>
      <c r="GW215" s="45"/>
      <c r="GX215" s="45"/>
      <c r="GY215" s="45"/>
      <c r="GZ215" s="45"/>
      <c r="HA215" s="45"/>
      <c r="HB215" s="45"/>
      <c r="HC215" s="45"/>
      <c r="HD215" s="45"/>
      <c r="HE215" s="45"/>
      <c r="HF215" s="45"/>
      <c r="HG215" s="45"/>
      <c r="HH215" s="45"/>
      <c r="HI215" s="45"/>
      <c r="HJ215" s="45"/>
      <c r="HK215" s="45"/>
      <c r="HL215" s="45"/>
      <c r="HM215" s="45"/>
      <c r="HN215" s="45"/>
      <c r="HO215" s="45"/>
      <c r="HP215" s="45"/>
      <c r="HQ215" s="45"/>
      <c r="HR215" s="45"/>
      <c r="HS215" s="45"/>
      <c r="HT215" s="45"/>
      <c r="HU215" s="45"/>
      <c r="HV215" s="45"/>
      <c r="HW215" s="45"/>
      <c r="HX215" s="45"/>
      <c r="HY215" s="45"/>
      <c r="HZ215" s="45"/>
      <c r="IA215" s="45"/>
      <c r="IB215" s="45"/>
      <c r="IC215" s="45"/>
      <c r="ID215" s="45"/>
      <c r="IE215" s="45"/>
      <c r="IF215" s="45"/>
      <c r="IG215" s="45"/>
      <c r="IH215" s="45"/>
      <c r="II215" s="45"/>
      <c r="IJ215" s="45"/>
      <c r="IK215" s="45"/>
      <c r="IL215" s="45"/>
      <c r="IM215" s="45"/>
      <c r="IN215" s="45"/>
      <c r="IO215" s="45"/>
      <c r="IP215" s="45"/>
      <c r="IQ215" s="45"/>
      <c r="IR215" s="45"/>
      <c r="IS215" s="45"/>
      <c r="IT215" s="45"/>
      <c r="IU215" s="45"/>
      <c r="IV215" s="45"/>
    </row>
    <row r="216" spans="1:256" x14ac:dyDescent="0.2">
      <c r="A216" s="45"/>
      <c r="B216" s="45"/>
      <c r="C216" s="45"/>
      <c r="D216" s="46"/>
      <c r="E216" s="45"/>
      <c r="F216" s="47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94"/>
      <c r="T216" s="45"/>
      <c r="U216" s="45"/>
      <c r="V216" s="94">
        <f t="shared" si="50"/>
        <v>0</v>
      </c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  <c r="DT216" s="45"/>
      <c r="DU216" s="45"/>
      <c r="DV216" s="45"/>
      <c r="DW216" s="45"/>
      <c r="DX216" s="45"/>
      <c r="DY216" s="45"/>
      <c r="DZ216" s="45"/>
      <c r="EA216" s="45"/>
      <c r="EB216" s="45"/>
      <c r="EC216" s="45"/>
      <c r="ED216" s="45"/>
      <c r="EE216" s="45"/>
      <c r="EF216" s="45"/>
      <c r="EG216" s="45"/>
      <c r="EH216" s="45"/>
      <c r="EI216" s="45"/>
      <c r="EJ216" s="45"/>
      <c r="EK216" s="45"/>
      <c r="EL216" s="45"/>
      <c r="EM216" s="45"/>
      <c r="EN216" s="45"/>
      <c r="EO216" s="45"/>
      <c r="EP216" s="45"/>
      <c r="EQ216" s="45"/>
      <c r="ER216" s="45"/>
      <c r="ES216" s="45"/>
      <c r="ET216" s="45"/>
      <c r="EU216" s="45"/>
      <c r="EV216" s="45"/>
      <c r="EW216" s="45"/>
      <c r="EX216" s="45"/>
      <c r="EY216" s="45"/>
      <c r="EZ216" s="45"/>
      <c r="FA216" s="45"/>
      <c r="FB216" s="45"/>
      <c r="FC216" s="45"/>
      <c r="FD216" s="45"/>
      <c r="FE216" s="45"/>
      <c r="FF216" s="45"/>
      <c r="FG216" s="45"/>
      <c r="FH216" s="45"/>
      <c r="FI216" s="45"/>
      <c r="FJ216" s="45"/>
      <c r="FK216" s="45"/>
      <c r="FL216" s="45"/>
      <c r="FM216" s="45"/>
      <c r="FN216" s="45"/>
      <c r="FO216" s="45"/>
      <c r="FP216" s="45"/>
      <c r="FQ216" s="45"/>
      <c r="FR216" s="45"/>
      <c r="FS216" s="45"/>
      <c r="FT216" s="45"/>
      <c r="FU216" s="45"/>
      <c r="FV216" s="45"/>
      <c r="FW216" s="45"/>
      <c r="FX216" s="45"/>
      <c r="FY216" s="45"/>
      <c r="FZ216" s="45"/>
      <c r="GA216" s="45"/>
      <c r="GB216" s="45"/>
      <c r="GC216" s="45"/>
      <c r="GD216" s="45"/>
      <c r="GE216" s="45"/>
      <c r="GF216" s="45"/>
      <c r="GG216" s="45"/>
      <c r="GH216" s="45"/>
      <c r="GI216" s="45"/>
      <c r="GJ216" s="45"/>
      <c r="GK216" s="45"/>
      <c r="GL216" s="45"/>
      <c r="GM216" s="45"/>
      <c r="GN216" s="45"/>
      <c r="GO216" s="45"/>
      <c r="GP216" s="45"/>
      <c r="GQ216" s="45"/>
      <c r="GR216" s="45"/>
      <c r="GS216" s="45"/>
      <c r="GT216" s="45"/>
      <c r="GU216" s="45"/>
      <c r="GV216" s="45"/>
      <c r="GW216" s="45"/>
      <c r="GX216" s="45"/>
      <c r="GY216" s="45"/>
      <c r="GZ216" s="45"/>
      <c r="HA216" s="45"/>
      <c r="HB216" s="45"/>
      <c r="HC216" s="45"/>
      <c r="HD216" s="45"/>
      <c r="HE216" s="45"/>
      <c r="HF216" s="45"/>
      <c r="HG216" s="45"/>
      <c r="HH216" s="45"/>
      <c r="HI216" s="45"/>
      <c r="HJ216" s="45"/>
      <c r="HK216" s="45"/>
      <c r="HL216" s="45"/>
      <c r="HM216" s="45"/>
      <c r="HN216" s="45"/>
      <c r="HO216" s="45"/>
      <c r="HP216" s="45"/>
      <c r="HQ216" s="45"/>
      <c r="HR216" s="45"/>
      <c r="HS216" s="45"/>
      <c r="HT216" s="45"/>
      <c r="HU216" s="45"/>
      <c r="HV216" s="45"/>
      <c r="HW216" s="45"/>
      <c r="HX216" s="45"/>
      <c r="HY216" s="45"/>
      <c r="HZ216" s="45"/>
      <c r="IA216" s="45"/>
      <c r="IB216" s="45"/>
      <c r="IC216" s="45"/>
      <c r="ID216" s="45"/>
      <c r="IE216" s="45"/>
      <c r="IF216" s="45"/>
      <c r="IG216" s="45"/>
      <c r="IH216" s="45"/>
      <c r="II216" s="45"/>
      <c r="IJ216" s="45"/>
      <c r="IK216" s="45"/>
      <c r="IL216" s="45"/>
      <c r="IM216" s="45"/>
      <c r="IN216" s="45"/>
      <c r="IO216" s="45"/>
      <c r="IP216" s="45"/>
      <c r="IQ216" s="45"/>
      <c r="IR216" s="45"/>
      <c r="IS216" s="45"/>
      <c r="IT216" s="45"/>
      <c r="IU216" s="45"/>
      <c r="IV216" s="45"/>
    </row>
    <row r="217" spans="1:256" x14ac:dyDescent="0.2">
      <c r="A217" s="45"/>
      <c r="B217" s="45"/>
      <c r="C217" s="45"/>
      <c r="D217" s="46"/>
      <c r="E217" s="45"/>
      <c r="F217" s="47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94"/>
      <c r="T217" s="45"/>
      <c r="U217" s="45"/>
      <c r="V217" s="94">
        <f t="shared" si="50"/>
        <v>0</v>
      </c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  <c r="DL217" s="45"/>
      <c r="DM217" s="45"/>
      <c r="DN217" s="45"/>
      <c r="DO217" s="45"/>
      <c r="DP217" s="45"/>
      <c r="DQ217" s="45"/>
      <c r="DR217" s="45"/>
      <c r="DS217" s="45"/>
      <c r="DT217" s="45"/>
      <c r="DU217" s="45"/>
      <c r="DV217" s="45"/>
      <c r="DW217" s="45"/>
      <c r="DX217" s="45"/>
      <c r="DY217" s="45"/>
      <c r="DZ217" s="45"/>
      <c r="EA217" s="45"/>
      <c r="EB217" s="45"/>
      <c r="EC217" s="45"/>
      <c r="ED217" s="45"/>
      <c r="EE217" s="45"/>
      <c r="EF217" s="45"/>
      <c r="EG217" s="45"/>
      <c r="EH217" s="45"/>
      <c r="EI217" s="45"/>
      <c r="EJ217" s="45"/>
      <c r="EK217" s="45"/>
      <c r="EL217" s="45"/>
      <c r="EM217" s="45"/>
      <c r="EN217" s="45"/>
      <c r="EO217" s="45"/>
      <c r="EP217" s="45"/>
      <c r="EQ217" s="45"/>
      <c r="ER217" s="45"/>
      <c r="ES217" s="45"/>
      <c r="ET217" s="45"/>
      <c r="EU217" s="45"/>
      <c r="EV217" s="45"/>
      <c r="EW217" s="45"/>
      <c r="EX217" s="45"/>
      <c r="EY217" s="45"/>
      <c r="EZ217" s="45"/>
      <c r="FA217" s="45"/>
      <c r="FB217" s="45"/>
      <c r="FC217" s="45"/>
      <c r="FD217" s="45"/>
      <c r="FE217" s="45"/>
      <c r="FF217" s="45"/>
      <c r="FG217" s="45"/>
      <c r="FH217" s="45"/>
      <c r="FI217" s="45"/>
      <c r="FJ217" s="45"/>
      <c r="FK217" s="45"/>
      <c r="FL217" s="45"/>
      <c r="FM217" s="45"/>
      <c r="FN217" s="45"/>
      <c r="FO217" s="45"/>
      <c r="FP217" s="45"/>
      <c r="FQ217" s="45"/>
      <c r="FR217" s="45"/>
      <c r="FS217" s="45"/>
      <c r="FT217" s="45"/>
      <c r="FU217" s="45"/>
      <c r="FV217" s="45"/>
      <c r="FW217" s="45"/>
      <c r="FX217" s="45"/>
      <c r="FY217" s="45"/>
      <c r="FZ217" s="45"/>
      <c r="GA217" s="45"/>
      <c r="GB217" s="45"/>
      <c r="GC217" s="45"/>
      <c r="GD217" s="45"/>
      <c r="GE217" s="45"/>
      <c r="GF217" s="45"/>
      <c r="GG217" s="45"/>
      <c r="GH217" s="45"/>
      <c r="GI217" s="45"/>
      <c r="GJ217" s="45"/>
      <c r="GK217" s="45"/>
      <c r="GL217" s="45"/>
      <c r="GM217" s="45"/>
      <c r="GN217" s="45"/>
      <c r="GO217" s="45"/>
      <c r="GP217" s="45"/>
      <c r="GQ217" s="45"/>
      <c r="GR217" s="45"/>
      <c r="GS217" s="45"/>
      <c r="GT217" s="45"/>
      <c r="GU217" s="45"/>
      <c r="GV217" s="45"/>
      <c r="GW217" s="45"/>
      <c r="GX217" s="45"/>
      <c r="GY217" s="45"/>
      <c r="GZ217" s="45"/>
      <c r="HA217" s="45"/>
      <c r="HB217" s="45"/>
      <c r="HC217" s="45"/>
      <c r="HD217" s="45"/>
      <c r="HE217" s="45"/>
      <c r="HF217" s="45"/>
      <c r="HG217" s="45"/>
      <c r="HH217" s="45"/>
      <c r="HI217" s="45"/>
      <c r="HJ217" s="45"/>
      <c r="HK217" s="45"/>
      <c r="HL217" s="45"/>
      <c r="HM217" s="45"/>
      <c r="HN217" s="45"/>
      <c r="HO217" s="45"/>
      <c r="HP217" s="45"/>
      <c r="HQ217" s="45"/>
      <c r="HR217" s="45"/>
      <c r="HS217" s="45"/>
      <c r="HT217" s="45"/>
      <c r="HU217" s="45"/>
      <c r="HV217" s="45"/>
      <c r="HW217" s="45"/>
      <c r="HX217" s="45"/>
      <c r="HY217" s="45"/>
      <c r="HZ217" s="45"/>
      <c r="IA217" s="45"/>
      <c r="IB217" s="45"/>
      <c r="IC217" s="45"/>
      <c r="ID217" s="45"/>
      <c r="IE217" s="45"/>
      <c r="IF217" s="45"/>
      <c r="IG217" s="45"/>
      <c r="IH217" s="45"/>
      <c r="II217" s="45"/>
      <c r="IJ217" s="45"/>
      <c r="IK217" s="45"/>
      <c r="IL217" s="45"/>
      <c r="IM217" s="45"/>
      <c r="IN217" s="45"/>
      <c r="IO217" s="45"/>
      <c r="IP217" s="45"/>
      <c r="IQ217" s="45"/>
      <c r="IR217" s="45"/>
      <c r="IS217" s="45"/>
      <c r="IT217" s="45"/>
      <c r="IU217" s="45"/>
      <c r="IV217" s="45"/>
    </row>
    <row r="218" spans="1:256" x14ac:dyDescent="0.2">
      <c r="A218" s="45"/>
      <c r="B218" s="45"/>
      <c r="C218" s="45"/>
      <c r="D218" s="46"/>
      <c r="E218" s="45"/>
      <c r="F218" s="47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94"/>
      <c r="T218" s="45"/>
      <c r="U218" s="45"/>
      <c r="V218" s="94">
        <f t="shared" si="50"/>
        <v>0</v>
      </c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45"/>
      <c r="FY218" s="45"/>
      <c r="FZ218" s="45"/>
      <c r="GA218" s="45"/>
      <c r="GB218" s="45"/>
      <c r="GC218" s="45"/>
      <c r="GD218" s="45"/>
      <c r="GE218" s="45"/>
      <c r="GF218" s="45"/>
      <c r="GG218" s="45"/>
      <c r="GH218" s="45"/>
      <c r="GI218" s="45"/>
      <c r="GJ218" s="45"/>
      <c r="GK218" s="45"/>
      <c r="GL218" s="45"/>
      <c r="GM218" s="45"/>
      <c r="GN218" s="45"/>
      <c r="GO218" s="45"/>
      <c r="GP218" s="45"/>
      <c r="GQ218" s="45"/>
      <c r="GR218" s="45"/>
      <c r="GS218" s="45"/>
      <c r="GT218" s="45"/>
      <c r="GU218" s="45"/>
      <c r="GV218" s="45"/>
      <c r="GW218" s="45"/>
      <c r="GX218" s="45"/>
      <c r="GY218" s="45"/>
      <c r="GZ218" s="45"/>
      <c r="HA218" s="45"/>
      <c r="HB218" s="45"/>
      <c r="HC218" s="45"/>
      <c r="HD218" s="45"/>
      <c r="HE218" s="45"/>
      <c r="HF218" s="45"/>
      <c r="HG218" s="45"/>
      <c r="HH218" s="45"/>
      <c r="HI218" s="45"/>
      <c r="HJ218" s="45"/>
      <c r="HK218" s="45"/>
      <c r="HL218" s="45"/>
      <c r="HM218" s="45"/>
      <c r="HN218" s="45"/>
      <c r="HO218" s="45"/>
      <c r="HP218" s="45"/>
      <c r="HQ218" s="45"/>
      <c r="HR218" s="45"/>
      <c r="HS218" s="45"/>
      <c r="HT218" s="45"/>
      <c r="HU218" s="45"/>
      <c r="HV218" s="45"/>
      <c r="HW218" s="45"/>
      <c r="HX218" s="45"/>
      <c r="HY218" s="45"/>
      <c r="HZ218" s="45"/>
      <c r="IA218" s="45"/>
      <c r="IB218" s="45"/>
      <c r="IC218" s="45"/>
      <c r="ID218" s="45"/>
      <c r="IE218" s="45"/>
      <c r="IF218" s="45"/>
      <c r="IG218" s="45"/>
      <c r="IH218" s="45"/>
      <c r="II218" s="45"/>
      <c r="IJ218" s="45"/>
      <c r="IK218" s="45"/>
      <c r="IL218" s="45"/>
      <c r="IM218" s="45"/>
      <c r="IN218" s="45"/>
      <c r="IO218" s="45"/>
      <c r="IP218" s="45"/>
      <c r="IQ218" s="45"/>
      <c r="IR218" s="45"/>
      <c r="IS218" s="45"/>
      <c r="IT218" s="45"/>
      <c r="IU218" s="45"/>
      <c r="IV218" s="45"/>
    </row>
    <row r="219" spans="1:256" x14ac:dyDescent="0.2">
      <c r="A219" s="45"/>
      <c r="B219" s="45"/>
      <c r="C219" s="45"/>
      <c r="D219" s="46"/>
      <c r="E219" s="45"/>
      <c r="F219" s="47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94"/>
      <c r="T219" s="45"/>
      <c r="U219" s="45"/>
      <c r="V219" s="94">
        <f t="shared" si="50"/>
        <v>0</v>
      </c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  <c r="DL219" s="45"/>
      <c r="DM219" s="45"/>
      <c r="DN219" s="45"/>
      <c r="DO219" s="45"/>
      <c r="DP219" s="45"/>
      <c r="DQ219" s="45"/>
      <c r="DR219" s="45"/>
      <c r="DS219" s="45"/>
      <c r="DT219" s="45"/>
      <c r="DU219" s="45"/>
      <c r="DV219" s="45"/>
      <c r="DW219" s="45"/>
      <c r="DX219" s="45"/>
      <c r="DY219" s="45"/>
      <c r="DZ219" s="45"/>
      <c r="EA219" s="45"/>
      <c r="EB219" s="45"/>
      <c r="EC219" s="45"/>
      <c r="ED219" s="45"/>
      <c r="EE219" s="45"/>
      <c r="EF219" s="45"/>
      <c r="EG219" s="45"/>
      <c r="EH219" s="45"/>
      <c r="EI219" s="45"/>
      <c r="EJ219" s="45"/>
      <c r="EK219" s="45"/>
      <c r="EL219" s="45"/>
      <c r="EM219" s="45"/>
      <c r="EN219" s="45"/>
      <c r="EO219" s="45"/>
      <c r="EP219" s="45"/>
      <c r="EQ219" s="45"/>
      <c r="ER219" s="45"/>
      <c r="ES219" s="45"/>
      <c r="ET219" s="45"/>
      <c r="EU219" s="45"/>
      <c r="EV219" s="45"/>
      <c r="EW219" s="45"/>
      <c r="EX219" s="45"/>
      <c r="EY219" s="45"/>
      <c r="EZ219" s="45"/>
      <c r="FA219" s="45"/>
      <c r="FB219" s="45"/>
      <c r="FC219" s="45"/>
      <c r="FD219" s="45"/>
      <c r="FE219" s="45"/>
      <c r="FF219" s="45"/>
      <c r="FG219" s="45"/>
      <c r="FH219" s="45"/>
      <c r="FI219" s="45"/>
      <c r="FJ219" s="45"/>
      <c r="FK219" s="45"/>
      <c r="FL219" s="45"/>
      <c r="FM219" s="45"/>
      <c r="FN219" s="45"/>
      <c r="FO219" s="45"/>
      <c r="FP219" s="45"/>
      <c r="FQ219" s="45"/>
      <c r="FR219" s="45"/>
      <c r="FS219" s="45"/>
      <c r="FT219" s="45"/>
      <c r="FU219" s="45"/>
      <c r="FV219" s="45"/>
      <c r="FW219" s="45"/>
      <c r="FX219" s="45"/>
      <c r="FY219" s="45"/>
      <c r="FZ219" s="45"/>
      <c r="GA219" s="45"/>
      <c r="GB219" s="45"/>
      <c r="GC219" s="45"/>
      <c r="GD219" s="45"/>
      <c r="GE219" s="45"/>
      <c r="GF219" s="45"/>
      <c r="GG219" s="45"/>
      <c r="GH219" s="45"/>
      <c r="GI219" s="45"/>
      <c r="GJ219" s="45"/>
      <c r="GK219" s="45"/>
      <c r="GL219" s="45"/>
      <c r="GM219" s="45"/>
      <c r="GN219" s="45"/>
      <c r="GO219" s="45"/>
      <c r="GP219" s="45"/>
      <c r="GQ219" s="45"/>
      <c r="GR219" s="45"/>
      <c r="GS219" s="45"/>
      <c r="GT219" s="45"/>
      <c r="GU219" s="45"/>
      <c r="GV219" s="45"/>
      <c r="GW219" s="45"/>
      <c r="GX219" s="45"/>
      <c r="GY219" s="45"/>
      <c r="GZ219" s="45"/>
      <c r="HA219" s="45"/>
      <c r="HB219" s="45"/>
      <c r="HC219" s="45"/>
      <c r="HD219" s="45"/>
      <c r="HE219" s="45"/>
      <c r="HF219" s="45"/>
      <c r="HG219" s="45"/>
      <c r="HH219" s="45"/>
      <c r="HI219" s="45"/>
      <c r="HJ219" s="45"/>
      <c r="HK219" s="45"/>
      <c r="HL219" s="45"/>
      <c r="HM219" s="45"/>
      <c r="HN219" s="45"/>
      <c r="HO219" s="45"/>
      <c r="HP219" s="45"/>
      <c r="HQ219" s="45"/>
      <c r="HR219" s="45"/>
      <c r="HS219" s="45"/>
      <c r="HT219" s="45"/>
      <c r="HU219" s="45"/>
      <c r="HV219" s="45"/>
      <c r="HW219" s="45"/>
      <c r="HX219" s="45"/>
      <c r="HY219" s="45"/>
      <c r="HZ219" s="45"/>
      <c r="IA219" s="45"/>
      <c r="IB219" s="45"/>
      <c r="IC219" s="45"/>
      <c r="ID219" s="45"/>
      <c r="IE219" s="45"/>
      <c r="IF219" s="45"/>
      <c r="IG219" s="45"/>
      <c r="IH219" s="45"/>
      <c r="II219" s="45"/>
      <c r="IJ219" s="45"/>
      <c r="IK219" s="45"/>
      <c r="IL219" s="45"/>
      <c r="IM219" s="45"/>
      <c r="IN219" s="45"/>
      <c r="IO219" s="45"/>
      <c r="IP219" s="45"/>
      <c r="IQ219" s="45"/>
      <c r="IR219" s="45"/>
      <c r="IS219" s="45"/>
      <c r="IT219" s="45"/>
      <c r="IU219" s="45"/>
      <c r="IV219" s="45"/>
    </row>
    <row r="220" spans="1:256" x14ac:dyDescent="0.2">
      <c r="A220" s="45"/>
      <c r="B220" s="45"/>
      <c r="C220" s="45"/>
      <c r="D220" s="46"/>
      <c r="E220" s="45"/>
      <c r="F220" s="47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94"/>
      <c r="T220" s="45"/>
      <c r="U220" s="45"/>
      <c r="V220" s="94">
        <f t="shared" si="50"/>
        <v>0</v>
      </c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  <c r="DL220" s="45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45"/>
      <c r="DX220" s="45"/>
      <c r="DY220" s="45"/>
      <c r="DZ220" s="45"/>
      <c r="EA220" s="45"/>
      <c r="EB220" s="45"/>
      <c r="EC220" s="45"/>
      <c r="ED220" s="45"/>
      <c r="EE220" s="45"/>
      <c r="EF220" s="45"/>
      <c r="EG220" s="45"/>
      <c r="EH220" s="45"/>
      <c r="EI220" s="45"/>
      <c r="EJ220" s="45"/>
      <c r="EK220" s="45"/>
      <c r="EL220" s="45"/>
      <c r="EM220" s="45"/>
      <c r="EN220" s="45"/>
      <c r="EO220" s="45"/>
      <c r="EP220" s="45"/>
      <c r="EQ220" s="45"/>
      <c r="ER220" s="45"/>
      <c r="ES220" s="45"/>
      <c r="ET220" s="45"/>
      <c r="EU220" s="45"/>
      <c r="EV220" s="45"/>
      <c r="EW220" s="45"/>
      <c r="EX220" s="45"/>
      <c r="EY220" s="45"/>
      <c r="EZ220" s="45"/>
      <c r="FA220" s="45"/>
      <c r="FB220" s="45"/>
      <c r="FC220" s="45"/>
      <c r="FD220" s="45"/>
      <c r="FE220" s="45"/>
      <c r="FF220" s="45"/>
      <c r="FG220" s="45"/>
      <c r="FH220" s="45"/>
      <c r="FI220" s="45"/>
      <c r="FJ220" s="45"/>
      <c r="FK220" s="45"/>
      <c r="FL220" s="45"/>
      <c r="FM220" s="45"/>
      <c r="FN220" s="45"/>
      <c r="FO220" s="45"/>
      <c r="FP220" s="45"/>
      <c r="FQ220" s="45"/>
      <c r="FR220" s="45"/>
      <c r="FS220" s="45"/>
      <c r="FT220" s="45"/>
      <c r="FU220" s="45"/>
      <c r="FV220" s="45"/>
      <c r="FW220" s="45"/>
      <c r="FX220" s="45"/>
      <c r="FY220" s="45"/>
      <c r="FZ220" s="45"/>
      <c r="GA220" s="45"/>
      <c r="GB220" s="45"/>
      <c r="GC220" s="45"/>
      <c r="GD220" s="45"/>
      <c r="GE220" s="45"/>
      <c r="GF220" s="45"/>
      <c r="GG220" s="45"/>
      <c r="GH220" s="45"/>
      <c r="GI220" s="45"/>
      <c r="GJ220" s="45"/>
      <c r="GK220" s="45"/>
      <c r="GL220" s="45"/>
      <c r="GM220" s="45"/>
      <c r="GN220" s="45"/>
      <c r="GO220" s="45"/>
      <c r="GP220" s="45"/>
      <c r="GQ220" s="45"/>
      <c r="GR220" s="45"/>
      <c r="GS220" s="45"/>
      <c r="GT220" s="45"/>
      <c r="GU220" s="45"/>
      <c r="GV220" s="45"/>
      <c r="GW220" s="45"/>
      <c r="GX220" s="45"/>
      <c r="GY220" s="45"/>
      <c r="GZ220" s="45"/>
      <c r="HA220" s="45"/>
      <c r="HB220" s="45"/>
      <c r="HC220" s="45"/>
      <c r="HD220" s="45"/>
      <c r="HE220" s="45"/>
      <c r="HF220" s="45"/>
      <c r="HG220" s="45"/>
      <c r="HH220" s="45"/>
      <c r="HI220" s="45"/>
      <c r="HJ220" s="45"/>
      <c r="HK220" s="45"/>
      <c r="HL220" s="45"/>
      <c r="HM220" s="45"/>
      <c r="HN220" s="45"/>
      <c r="HO220" s="45"/>
      <c r="HP220" s="45"/>
      <c r="HQ220" s="45"/>
      <c r="HR220" s="45"/>
      <c r="HS220" s="45"/>
      <c r="HT220" s="45"/>
      <c r="HU220" s="45"/>
      <c r="HV220" s="45"/>
      <c r="HW220" s="45"/>
      <c r="HX220" s="45"/>
      <c r="HY220" s="45"/>
      <c r="HZ220" s="45"/>
      <c r="IA220" s="45"/>
      <c r="IB220" s="45"/>
      <c r="IC220" s="45"/>
      <c r="ID220" s="45"/>
      <c r="IE220" s="45"/>
      <c r="IF220" s="45"/>
      <c r="IG220" s="45"/>
      <c r="IH220" s="45"/>
      <c r="II220" s="45"/>
      <c r="IJ220" s="45"/>
      <c r="IK220" s="45"/>
      <c r="IL220" s="45"/>
      <c r="IM220" s="45"/>
      <c r="IN220" s="45"/>
      <c r="IO220" s="45"/>
      <c r="IP220" s="45"/>
      <c r="IQ220" s="45"/>
      <c r="IR220" s="45"/>
      <c r="IS220" s="45"/>
      <c r="IT220" s="45"/>
      <c r="IU220" s="45"/>
      <c r="IV220" s="45"/>
    </row>
    <row r="221" spans="1:256" x14ac:dyDescent="0.2">
      <c r="A221" s="45"/>
      <c r="B221" s="45"/>
      <c r="C221" s="45"/>
      <c r="D221" s="46"/>
      <c r="E221" s="45"/>
      <c r="F221" s="47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94"/>
      <c r="T221" s="45"/>
      <c r="U221" s="45"/>
      <c r="V221" s="94">
        <f t="shared" si="50"/>
        <v>0</v>
      </c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45"/>
      <c r="DM221" s="45"/>
      <c r="DN221" s="45"/>
      <c r="DO221" s="45"/>
      <c r="DP221" s="45"/>
      <c r="DQ221" s="45"/>
      <c r="DR221" s="45"/>
      <c r="DS221" s="45"/>
      <c r="DT221" s="45"/>
      <c r="DU221" s="45"/>
      <c r="DV221" s="45"/>
      <c r="DW221" s="45"/>
      <c r="DX221" s="45"/>
      <c r="DY221" s="45"/>
      <c r="DZ221" s="45"/>
      <c r="EA221" s="45"/>
      <c r="EB221" s="45"/>
      <c r="EC221" s="45"/>
      <c r="ED221" s="45"/>
      <c r="EE221" s="45"/>
      <c r="EF221" s="45"/>
      <c r="EG221" s="45"/>
      <c r="EH221" s="45"/>
      <c r="EI221" s="45"/>
      <c r="EJ221" s="45"/>
      <c r="EK221" s="45"/>
      <c r="EL221" s="45"/>
      <c r="EM221" s="45"/>
      <c r="EN221" s="45"/>
      <c r="EO221" s="45"/>
      <c r="EP221" s="45"/>
      <c r="EQ221" s="45"/>
      <c r="ER221" s="45"/>
      <c r="ES221" s="45"/>
      <c r="ET221" s="45"/>
      <c r="EU221" s="45"/>
      <c r="EV221" s="45"/>
      <c r="EW221" s="45"/>
      <c r="EX221" s="45"/>
      <c r="EY221" s="45"/>
      <c r="EZ221" s="45"/>
      <c r="FA221" s="45"/>
      <c r="FB221" s="45"/>
      <c r="FC221" s="45"/>
      <c r="FD221" s="45"/>
      <c r="FE221" s="45"/>
      <c r="FF221" s="45"/>
      <c r="FG221" s="45"/>
      <c r="FH221" s="45"/>
      <c r="FI221" s="45"/>
      <c r="FJ221" s="45"/>
      <c r="FK221" s="45"/>
      <c r="FL221" s="45"/>
      <c r="FM221" s="45"/>
      <c r="FN221" s="45"/>
      <c r="FO221" s="45"/>
      <c r="FP221" s="45"/>
      <c r="FQ221" s="45"/>
      <c r="FR221" s="45"/>
      <c r="FS221" s="45"/>
      <c r="FT221" s="45"/>
      <c r="FU221" s="45"/>
      <c r="FV221" s="45"/>
      <c r="FW221" s="45"/>
      <c r="FX221" s="45"/>
      <c r="FY221" s="45"/>
      <c r="FZ221" s="45"/>
      <c r="GA221" s="45"/>
      <c r="GB221" s="45"/>
      <c r="GC221" s="45"/>
      <c r="GD221" s="45"/>
      <c r="GE221" s="45"/>
      <c r="GF221" s="45"/>
      <c r="GG221" s="45"/>
      <c r="GH221" s="45"/>
      <c r="GI221" s="45"/>
      <c r="GJ221" s="45"/>
      <c r="GK221" s="45"/>
      <c r="GL221" s="45"/>
      <c r="GM221" s="45"/>
      <c r="GN221" s="45"/>
      <c r="GO221" s="45"/>
      <c r="GP221" s="45"/>
      <c r="GQ221" s="45"/>
      <c r="GR221" s="45"/>
      <c r="GS221" s="45"/>
      <c r="GT221" s="45"/>
      <c r="GU221" s="45"/>
      <c r="GV221" s="45"/>
      <c r="GW221" s="45"/>
      <c r="GX221" s="45"/>
      <c r="GY221" s="45"/>
      <c r="GZ221" s="45"/>
      <c r="HA221" s="45"/>
      <c r="HB221" s="45"/>
      <c r="HC221" s="45"/>
      <c r="HD221" s="45"/>
      <c r="HE221" s="45"/>
      <c r="HF221" s="45"/>
      <c r="HG221" s="45"/>
      <c r="HH221" s="45"/>
      <c r="HI221" s="45"/>
      <c r="HJ221" s="45"/>
      <c r="HK221" s="45"/>
      <c r="HL221" s="45"/>
      <c r="HM221" s="45"/>
      <c r="HN221" s="45"/>
      <c r="HO221" s="45"/>
      <c r="HP221" s="45"/>
      <c r="HQ221" s="45"/>
      <c r="HR221" s="45"/>
      <c r="HS221" s="45"/>
      <c r="HT221" s="45"/>
      <c r="HU221" s="45"/>
      <c r="HV221" s="45"/>
      <c r="HW221" s="45"/>
      <c r="HX221" s="45"/>
      <c r="HY221" s="45"/>
      <c r="HZ221" s="45"/>
      <c r="IA221" s="45"/>
      <c r="IB221" s="45"/>
      <c r="IC221" s="45"/>
      <c r="ID221" s="45"/>
      <c r="IE221" s="45"/>
      <c r="IF221" s="45"/>
      <c r="IG221" s="45"/>
      <c r="IH221" s="45"/>
      <c r="II221" s="45"/>
      <c r="IJ221" s="45"/>
      <c r="IK221" s="45"/>
      <c r="IL221" s="45"/>
      <c r="IM221" s="45"/>
      <c r="IN221" s="45"/>
      <c r="IO221" s="45"/>
      <c r="IP221" s="45"/>
      <c r="IQ221" s="45"/>
      <c r="IR221" s="45"/>
      <c r="IS221" s="45"/>
      <c r="IT221" s="45"/>
      <c r="IU221" s="45"/>
      <c r="IV221" s="45"/>
    </row>
    <row r="222" spans="1:256" x14ac:dyDescent="0.2">
      <c r="A222" s="45"/>
      <c r="B222" s="45"/>
      <c r="C222" s="45"/>
      <c r="D222" s="46"/>
      <c r="E222" s="45"/>
      <c r="F222" s="47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94"/>
      <c r="T222" s="45"/>
      <c r="U222" s="45"/>
      <c r="V222" s="94">
        <f t="shared" si="50"/>
        <v>0</v>
      </c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5"/>
      <c r="FU222" s="45"/>
      <c r="FV222" s="45"/>
      <c r="FW222" s="45"/>
      <c r="FX222" s="45"/>
      <c r="FY222" s="45"/>
      <c r="FZ222" s="45"/>
      <c r="GA222" s="45"/>
      <c r="GB222" s="45"/>
      <c r="GC222" s="45"/>
      <c r="GD222" s="45"/>
      <c r="GE222" s="45"/>
      <c r="GF222" s="45"/>
      <c r="GG222" s="45"/>
      <c r="GH222" s="45"/>
      <c r="GI222" s="45"/>
      <c r="GJ222" s="45"/>
      <c r="GK222" s="45"/>
      <c r="GL222" s="45"/>
      <c r="GM222" s="45"/>
      <c r="GN222" s="45"/>
      <c r="GO222" s="45"/>
      <c r="GP222" s="45"/>
      <c r="GQ222" s="45"/>
      <c r="GR222" s="45"/>
      <c r="GS222" s="45"/>
      <c r="GT222" s="45"/>
      <c r="GU222" s="45"/>
      <c r="GV222" s="45"/>
      <c r="GW222" s="45"/>
      <c r="GX222" s="45"/>
      <c r="GY222" s="45"/>
      <c r="GZ222" s="45"/>
      <c r="HA222" s="45"/>
      <c r="HB222" s="45"/>
      <c r="HC222" s="45"/>
      <c r="HD222" s="45"/>
      <c r="HE222" s="45"/>
      <c r="HF222" s="45"/>
      <c r="HG222" s="45"/>
      <c r="HH222" s="45"/>
      <c r="HI222" s="45"/>
      <c r="HJ222" s="45"/>
      <c r="HK222" s="45"/>
      <c r="HL222" s="45"/>
      <c r="HM222" s="45"/>
      <c r="HN222" s="45"/>
      <c r="HO222" s="45"/>
      <c r="HP222" s="45"/>
      <c r="HQ222" s="45"/>
      <c r="HR222" s="45"/>
      <c r="HS222" s="45"/>
      <c r="HT222" s="45"/>
      <c r="HU222" s="45"/>
      <c r="HV222" s="45"/>
      <c r="HW222" s="45"/>
      <c r="HX222" s="45"/>
      <c r="HY222" s="45"/>
      <c r="HZ222" s="45"/>
      <c r="IA222" s="45"/>
      <c r="IB222" s="45"/>
      <c r="IC222" s="45"/>
      <c r="ID222" s="45"/>
      <c r="IE222" s="45"/>
      <c r="IF222" s="45"/>
      <c r="IG222" s="45"/>
      <c r="IH222" s="45"/>
      <c r="II222" s="45"/>
      <c r="IJ222" s="45"/>
      <c r="IK222" s="45"/>
      <c r="IL222" s="45"/>
      <c r="IM222" s="45"/>
      <c r="IN222" s="45"/>
      <c r="IO222" s="45"/>
      <c r="IP222" s="45"/>
      <c r="IQ222" s="45"/>
      <c r="IR222" s="45"/>
      <c r="IS222" s="45"/>
      <c r="IT222" s="45"/>
      <c r="IU222" s="45"/>
      <c r="IV222" s="45"/>
    </row>
    <row r="223" spans="1:256" x14ac:dyDescent="0.2">
      <c r="A223" s="45"/>
      <c r="B223" s="45"/>
      <c r="C223" s="45"/>
      <c r="D223" s="46"/>
      <c r="E223" s="45"/>
      <c r="F223" s="47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94"/>
      <c r="T223" s="45"/>
      <c r="U223" s="45"/>
      <c r="V223" s="94">
        <f t="shared" si="50"/>
        <v>0</v>
      </c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5"/>
      <c r="FU223" s="45"/>
      <c r="FV223" s="45"/>
      <c r="FW223" s="45"/>
      <c r="FX223" s="45"/>
      <c r="FY223" s="45"/>
      <c r="FZ223" s="45"/>
      <c r="GA223" s="45"/>
      <c r="GB223" s="45"/>
      <c r="GC223" s="45"/>
      <c r="GD223" s="45"/>
      <c r="GE223" s="45"/>
      <c r="GF223" s="45"/>
      <c r="GG223" s="45"/>
      <c r="GH223" s="45"/>
      <c r="GI223" s="45"/>
      <c r="GJ223" s="45"/>
      <c r="GK223" s="45"/>
      <c r="GL223" s="45"/>
      <c r="GM223" s="45"/>
      <c r="GN223" s="45"/>
      <c r="GO223" s="45"/>
      <c r="GP223" s="45"/>
      <c r="GQ223" s="45"/>
      <c r="GR223" s="45"/>
      <c r="GS223" s="45"/>
      <c r="GT223" s="45"/>
      <c r="GU223" s="45"/>
      <c r="GV223" s="45"/>
      <c r="GW223" s="45"/>
      <c r="GX223" s="45"/>
      <c r="GY223" s="45"/>
      <c r="GZ223" s="45"/>
      <c r="HA223" s="45"/>
      <c r="HB223" s="45"/>
      <c r="HC223" s="45"/>
      <c r="HD223" s="45"/>
      <c r="HE223" s="45"/>
      <c r="HF223" s="45"/>
      <c r="HG223" s="45"/>
      <c r="HH223" s="45"/>
      <c r="HI223" s="45"/>
      <c r="HJ223" s="45"/>
      <c r="HK223" s="45"/>
      <c r="HL223" s="45"/>
      <c r="HM223" s="45"/>
      <c r="HN223" s="45"/>
      <c r="HO223" s="45"/>
      <c r="HP223" s="45"/>
      <c r="HQ223" s="45"/>
      <c r="HR223" s="45"/>
      <c r="HS223" s="45"/>
      <c r="HT223" s="45"/>
      <c r="HU223" s="45"/>
      <c r="HV223" s="45"/>
      <c r="HW223" s="45"/>
      <c r="HX223" s="45"/>
      <c r="HY223" s="45"/>
      <c r="HZ223" s="45"/>
      <c r="IA223" s="45"/>
      <c r="IB223" s="45"/>
      <c r="IC223" s="45"/>
      <c r="ID223" s="45"/>
      <c r="IE223" s="45"/>
      <c r="IF223" s="45"/>
      <c r="IG223" s="45"/>
      <c r="IH223" s="45"/>
      <c r="II223" s="45"/>
      <c r="IJ223" s="45"/>
      <c r="IK223" s="45"/>
      <c r="IL223" s="45"/>
      <c r="IM223" s="45"/>
      <c r="IN223" s="45"/>
      <c r="IO223" s="45"/>
      <c r="IP223" s="45"/>
      <c r="IQ223" s="45"/>
      <c r="IR223" s="45"/>
      <c r="IS223" s="45"/>
      <c r="IT223" s="45"/>
      <c r="IU223" s="45"/>
      <c r="IV223" s="45"/>
    </row>
    <row r="224" spans="1:256" x14ac:dyDescent="0.2">
      <c r="A224" s="45"/>
      <c r="B224" s="45"/>
      <c r="C224" s="45"/>
      <c r="D224" s="46"/>
      <c r="E224" s="45"/>
      <c r="F224" s="47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94"/>
      <c r="T224" s="45"/>
      <c r="U224" s="45"/>
      <c r="V224" s="94">
        <f t="shared" si="50"/>
        <v>0</v>
      </c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5"/>
      <c r="FU224" s="45"/>
      <c r="FV224" s="45"/>
      <c r="FW224" s="45"/>
      <c r="FX224" s="45"/>
      <c r="FY224" s="45"/>
      <c r="FZ224" s="45"/>
      <c r="GA224" s="45"/>
      <c r="GB224" s="45"/>
      <c r="GC224" s="45"/>
      <c r="GD224" s="45"/>
      <c r="GE224" s="45"/>
      <c r="GF224" s="45"/>
      <c r="GG224" s="45"/>
      <c r="GH224" s="45"/>
      <c r="GI224" s="45"/>
      <c r="GJ224" s="45"/>
      <c r="GK224" s="45"/>
      <c r="GL224" s="45"/>
      <c r="GM224" s="45"/>
      <c r="GN224" s="45"/>
      <c r="GO224" s="45"/>
      <c r="GP224" s="45"/>
      <c r="GQ224" s="45"/>
      <c r="GR224" s="45"/>
      <c r="GS224" s="45"/>
      <c r="GT224" s="45"/>
      <c r="GU224" s="45"/>
      <c r="GV224" s="45"/>
      <c r="GW224" s="45"/>
      <c r="GX224" s="45"/>
      <c r="GY224" s="45"/>
      <c r="GZ224" s="45"/>
      <c r="HA224" s="45"/>
      <c r="HB224" s="45"/>
      <c r="HC224" s="45"/>
      <c r="HD224" s="45"/>
      <c r="HE224" s="45"/>
      <c r="HF224" s="45"/>
      <c r="HG224" s="45"/>
      <c r="HH224" s="45"/>
      <c r="HI224" s="45"/>
      <c r="HJ224" s="45"/>
      <c r="HK224" s="45"/>
      <c r="HL224" s="45"/>
      <c r="HM224" s="45"/>
      <c r="HN224" s="45"/>
      <c r="HO224" s="45"/>
      <c r="HP224" s="45"/>
      <c r="HQ224" s="45"/>
      <c r="HR224" s="45"/>
      <c r="HS224" s="45"/>
      <c r="HT224" s="45"/>
      <c r="HU224" s="45"/>
      <c r="HV224" s="45"/>
      <c r="HW224" s="45"/>
      <c r="HX224" s="45"/>
      <c r="HY224" s="45"/>
      <c r="HZ224" s="45"/>
      <c r="IA224" s="45"/>
      <c r="IB224" s="45"/>
      <c r="IC224" s="45"/>
      <c r="ID224" s="45"/>
      <c r="IE224" s="45"/>
      <c r="IF224" s="45"/>
      <c r="IG224" s="45"/>
      <c r="IH224" s="45"/>
      <c r="II224" s="45"/>
      <c r="IJ224" s="45"/>
      <c r="IK224" s="45"/>
      <c r="IL224" s="45"/>
      <c r="IM224" s="45"/>
      <c r="IN224" s="45"/>
      <c r="IO224" s="45"/>
      <c r="IP224" s="45"/>
      <c r="IQ224" s="45"/>
      <c r="IR224" s="45"/>
      <c r="IS224" s="45"/>
      <c r="IT224" s="45"/>
      <c r="IU224" s="45"/>
      <c r="IV224" s="45"/>
    </row>
    <row r="225" spans="1:256" x14ac:dyDescent="0.2">
      <c r="A225" s="45"/>
      <c r="B225" s="45"/>
      <c r="C225" s="45"/>
      <c r="D225" s="46"/>
      <c r="E225" s="45"/>
      <c r="F225" s="47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94"/>
      <c r="T225" s="45"/>
      <c r="U225" s="45"/>
      <c r="V225" s="94">
        <f t="shared" si="50"/>
        <v>0</v>
      </c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  <c r="FJ225" s="45"/>
      <c r="FK225" s="45"/>
      <c r="FL225" s="45"/>
      <c r="FM225" s="45"/>
      <c r="FN225" s="45"/>
      <c r="FO225" s="45"/>
      <c r="FP225" s="45"/>
      <c r="FQ225" s="45"/>
      <c r="FR225" s="45"/>
      <c r="FS225" s="45"/>
      <c r="FT225" s="45"/>
      <c r="FU225" s="45"/>
      <c r="FV225" s="45"/>
      <c r="FW225" s="45"/>
      <c r="FX225" s="45"/>
      <c r="FY225" s="45"/>
      <c r="FZ225" s="45"/>
      <c r="GA225" s="45"/>
      <c r="GB225" s="45"/>
      <c r="GC225" s="45"/>
      <c r="GD225" s="45"/>
      <c r="GE225" s="45"/>
      <c r="GF225" s="45"/>
      <c r="GG225" s="45"/>
      <c r="GH225" s="45"/>
      <c r="GI225" s="45"/>
      <c r="GJ225" s="45"/>
      <c r="GK225" s="45"/>
      <c r="GL225" s="45"/>
      <c r="GM225" s="45"/>
      <c r="GN225" s="45"/>
      <c r="GO225" s="45"/>
      <c r="GP225" s="45"/>
      <c r="GQ225" s="45"/>
      <c r="GR225" s="45"/>
      <c r="GS225" s="45"/>
      <c r="GT225" s="45"/>
      <c r="GU225" s="45"/>
      <c r="GV225" s="45"/>
      <c r="GW225" s="45"/>
      <c r="GX225" s="45"/>
      <c r="GY225" s="45"/>
      <c r="GZ225" s="45"/>
      <c r="HA225" s="45"/>
      <c r="HB225" s="45"/>
      <c r="HC225" s="45"/>
      <c r="HD225" s="45"/>
      <c r="HE225" s="45"/>
      <c r="HF225" s="45"/>
      <c r="HG225" s="45"/>
      <c r="HH225" s="45"/>
      <c r="HI225" s="45"/>
      <c r="HJ225" s="45"/>
      <c r="HK225" s="45"/>
      <c r="HL225" s="45"/>
      <c r="HM225" s="45"/>
      <c r="HN225" s="45"/>
      <c r="HO225" s="45"/>
      <c r="HP225" s="45"/>
      <c r="HQ225" s="45"/>
      <c r="HR225" s="45"/>
      <c r="HS225" s="45"/>
      <c r="HT225" s="45"/>
      <c r="HU225" s="45"/>
      <c r="HV225" s="45"/>
      <c r="HW225" s="45"/>
      <c r="HX225" s="45"/>
      <c r="HY225" s="45"/>
      <c r="HZ225" s="45"/>
      <c r="IA225" s="45"/>
      <c r="IB225" s="45"/>
      <c r="IC225" s="45"/>
      <c r="ID225" s="45"/>
      <c r="IE225" s="45"/>
      <c r="IF225" s="45"/>
      <c r="IG225" s="45"/>
      <c r="IH225" s="45"/>
      <c r="II225" s="45"/>
      <c r="IJ225" s="45"/>
      <c r="IK225" s="45"/>
      <c r="IL225" s="45"/>
      <c r="IM225" s="45"/>
      <c r="IN225" s="45"/>
      <c r="IO225" s="45"/>
      <c r="IP225" s="45"/>
      <c r="IQ225" s="45"/>
      <c r="IR225" s="45"/>
      <c r="IS225" s="45"/>
      <c r="IT225" s="45"/>
      <c r="IU225" s="45"/>
      <c r="IV225" s="45"/>
    </row>
    <row r="226" spans="1:256" x14ac:dyDescent="0.2">
      <c r="A226" s="45"/>
      <c r="B226" s="45"/>
      <c r="C226" s="45"/>
      <c r="D226" s="46"/>
      <c r="E226" s="45"/>
      <c r="F226" s="47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94"/>
      <c r="T226" s="45"/>
      <c r="U226" s="45"/>
      <c r="V226" s="94">
        <f t="shared" si="50"/>
        <v>0</v>
      </c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5"/>
      <c r="FU226" s="45"/>
      <c r="FV226" s="45"/>
      <c r="FW226" s="45"/>
      <c r="FX226" s="45"/>
      <c r="FY226" s="45"/>
      <c r="FZ226" s="45"/>
      <c r="GA226" s="45"/>
      <c r="GB226" s="45"/>
      <c r="GC226" s="45"/>
      <c r="GD226" s="45"/>
      <c r="GE226" s="45"/>
      <c r="GF226" s="45"/>
      <c r="GG226" s="45"/>
      <c r="GH226" s="45"/>
      <c r="GI226" s="45"/>
      <c r="GJ226" s="45"/>
      <c r="GK226" s="45"/>
      <c r="GL226" s="45"/>
      <c r="GM226" s="45"/>
      <c r="GN226" s="45"/>
      <c r="GO226" s="45"/>
      <c r="GP226" s="45"/>
      <c r="GQ226" s="45"/>
      <c r="GR226" s="45"/>
      <c r="GS226" s="45"/>
      <c r="GT226" s="45"/>
      <c r="GU226" s="45"/>
      <c r="GV226" s="45"/>
      <c r="GW226" s="45"/>
      <c r="GX226" s="45"/>
      <c r="GY226" s="45"/>
      <c r="GZ226" s="45"/>
      <c r="HA226" s="45"/>
      <c r="HB226" s="45"/>
      <c r="HC226" s="45"/>
      <c r="HD226" s="45"/>
      <c r="HE226" s="45"/>
      <c r="HF226" s="45"/>
      <c r="HG226" s="45"/>
      <c r="HH226" s="45"/>
      <c r="HI226" s="45"/>
      <c r="HJ226" s="45"/>
      <c r="HK226" s="45"/>
      <c r="HL226" s="45"/>
      <c r="HM226" s="45"/>
      <c r="HN226" s="45"/>
      <c r="HO226" s="45"/>
      <c r="HP226" s="45"/>
      <c r="HQ226" s="45"/>
      <c r="HR226" s="45"/>
      <c r="HS226" s="45"/>
      <c r="HT226" s="45"/>
      <c r="HU226" s="45"/>
      <c r="HV226" s="45"/>
      <c r="HW226" s="45"/>
      <c r="HX226" s="45"/>
      <c r="HY226" s="45"/>
      <c r="HZ226" s="45"/>
      <c r="IA226" s="45"/>
      <c r="IB226" s="45"/>
      <c r="IC226" s="45"/>
      <c r="ID226" s="45"/>
      <c r="IE226" s="45"/>
      <c r="IF226" s="45"/>
      <c r="IG226" s="45"/>
      <c r="IH226" s="45"/>
      <c r="II226" s="45"/>
      <c r="IJ226" s="45"/>
      <c r="IK226" s="45"/>
      <c r="IL226" s="45"/>
      <c r="IM226" s="45"/>
      <c r="IN226" s="45"/>
      <c r="IO226" s="45"/>
      <c r="IP226" s="45"/>
      <c r="IQ226" s="45"/>
      <c r="IR226" s="45"/>
      <c r="IS226" s="45"/>
      <c r="IT226" s="45"/>
      <c r="IU226" s="45"/>
      <c r="IV226" s="45"/>
    </row>
    <row r="227" spans="1:256" x14ac:dyDescent="0.2">
      <c r="A227" s="45"/>
      <c r="B227" s="45"/>
      <c r="C227" s="45"/>
      <c r="D227" s="46"/>
      <c r="E227" s="45"/>
      <c r="F227" s="47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94"/>
      <c r="T227" s="45"/>
      <c r="U227" s="45"/>
      <c r="V227" s="94">
        <f t="shared" si="50"/>
        <v>0</v>
      </c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45"/>
      <c r="DX227" s="45"/>
      <c r="DY227" s="45"/>
      <c r="DZ227" s="45"/>
      <c r="EA227" s="45"/>
      <c r="EB227" s="45"/>
      <c r="EC227" s="45"/>
      <c r="ED227" s="45"/>
      <c r="EE227" s="45"/>
      <c r="EF227" s="45"/>
      <c r="EG227" s="45"/>
      <c r="EH227" s="45"/>
      <c r="EI227" s="45"/>
      <c r="EJ227" s="45"/>
      <c r="EK227" s="45"/>
      <c r="EL227" s="45"/>
      <c r="EM227" s="45"/>
      <c r="EN227" s="45"/>
      <c r="EO227" s="45"/>
      <c r="EP227" s="45"/>
      <c r="EQ227" s="45"/>
      <c r="ER227" s="45"/>
      <c r="ES227" s="45"/>
      <c r="ET227" s="45"/>
      <c r="EU227" s="45"/>
      <c r="EV227" s="45"/>
      <c r="EW227" s="45"/>
      <c r="EX227" s="45"/>
      <c r="EY227" s="45"/>
      <c r="EZ227" s="45"/>
      <c r="FA227" s="45"/>
      <c r="FB227" s="45"/>
      <c r="FC227" s="45"/>
      <c r="FD227" s="45"/>
      <c r="FE227" s="45"/>
      <c r="FF227" s="45"/>
      <c r="FG227" s="45"/>
      <c r="FH227" s="45"/>
      <c r="FI227" s="45"/>
      <c r="FJ227" s="45"/>
      <c r="FK227" s="45"/>
      <c r="FL227" s="45"/>
      <c r="FM227" s="45"/>
      <c r="FN227" s="45"/>
      <c r="FO227" s="45"/>
      <c r="FP227" s="45"/>
      <c r="FQ227" s="45"/>
      <c r="FR227" s="45"/>
      <c r="FS227" s="45"/>
      <c r="FT227" s="45"/>
      <c r="FU227" s="45"/>
      <c r="FV227" s="45"/>
      <c r="FW227" s="45"/>
      <c r="FX227" s="45"/>
      <c r="FY227" s="45"/>
      <c r="FZ227" s="45"/>
      <c r="GA227" s="45"/>
      <c r="GB227" s="45"/>
      <c r="GC227" s="45"/>
      <c r="GD227" s="45"/>
      <c r="GE227" s="45"/>
      <c r="GF227" s="45"/>
      <c r="GG227" s="45"/>
      <c r="GH227" s="45"/>
      <c r="GI227" s="45"/>
      <c r="GJ227" s="45"/>
      <c r="GK227" s="45"/>
      <c r="GL227" s="45"/>
      <c r="GM227" s="45"/>
      <c r="GN227" s="45"/>
      <c r="GO227" s="45"/>
      <c r="GP227" s="45"/>
      <c r="GQ227" s="45"/>
      <c r="GR227" s="45"/>
      <c r="GS227" s="45"/>
      <c r="GT227" s="45"/>
      <c r="GU227" s="45"/>
      <c r="GV227" s="45"/>
      <c r="GW227" s="45"/>
      <c r="GX227" s="45"/>
      <c r="GY227" s="45"/>
      <c r="GZ227" s="45"/>
      <c r="HA227" s="45"/>
      <c r="HB227" s="45"/>
      <c r="HC227" s="45"/>
      <c r="HD227" s="45"/>
      <c r="HE227" s="45"/>
      <c r="HF227" s="45"/>
      <c r="HG227" s="45"/>
      <c r="HH227" s="45"/>
      <c r="HI227" s="45"/>
      <c r="HJ227" s="45"/>
      <c r="HK227" s="45"/>
      <c r="HL227" s="45"/>
      <c r="HM227" s="45"/>
      <c r="HN227" s="45"/>
      <c r="HO227" s="45"/>
      <c r="HP227" s="45"/>
      <c r="HQ227" s="45"/>
      <c r="HR227" s="45"/>
      <c r="HS227" s="45"/>
      <c r="HT227" s="45"/>
      <c r="HU227" s="45"/>
      <c r="HV227" s="45"/>
      <c r="HW227" s="45"/>
      <c r="HX227" s="45"/>
      <c r="HY227" s="45"/>
      <c r="HZ227" s="45"/>
      <c r="IA227" s="45"/>
      <c r="IB227" s="45"/>
      <c r="IC227" s="45"/>
      <c r="ID227" s="45"/>
      <c r="IE227" s="45"/>
      <c r="IF227" s="45"/>
      <c r="IG227" s="45"/>
      <c r="IH227" s="45"/>
      <c r="II227" s="45"/>
      <c r="IJ227" s="45"/>
      <c r="IK227" s="45"/>
      <c r="IL227" s="45"/>
      <c r="IM227" s="45"/>
      <c r="IN227" s="45"/>
      <c r="IO227" s="45"/>
      <c r="IP227" s="45"/>
      <c r="IQ227" s="45"/>
      <c r="IR227" s="45"/>
      <c r="IS227" s="45"/>
      <c r="IT227" s="45"/>
      <c r="IU227" s="45"/>
      <c r="IV227" s="45"/>
    </row>
    <row r="228" spans="1:256" x14ac:dyDescent="0.2">
      <c r="A228" s="45"/>
      <c r="B228" s="45"/>
      <c r="C228" s="45"/>
      <c r="D228" s="46"/>
      <c r="E228" s="45"/>
      <c r="F228" s="47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94"/>
      <c r="T228" s="45"/>
      <c r="U228" s="45"/>
      <c r="V228" s="94">
        <f t="shared" si="50"/>
        <v>0</v>
      </c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  <c r="DL228" s="45"/>
      <c r="DM228" s="45"/>
      <c r="DN228" s="45"/>
      <c r="DO228" s="45"/>
      <c r="DP228" s="45"/>
      <c r="DQ228" s="45"/>
      <c r="DR228" s="45"/>
      <c r="DS228" s="45"/>
      <c r="DT228" s="45"/>
      <c r="DU228" s="45"/>
      <c r="DV228" s="45"/>
      <c r="DW228" s="45"/>
      <c r="DX228" s="45"/>
      <c r="DY228" s="45"/>
      <c r="DZ228" s="45"/>
      <c r="EA228" s="45"/>
      <c r="EB228" s="45"/>
      <c r="EC228" s="45"/>
      <c r="ED228" s="45"/>
      <c r="EE228" s="45"/>
      <c r="EF228" s="45"/>
      <c r="EG228" s="45"/>
      <c r="EH228" s="45"/>
      <c r="EI228" s="45"/>
      <c r="EJ228" s="45"/>
      <c r="EK228" s="45"/>
      <c r="EL228" s="45"/>
      <c r="EM228" s="45"/>
      <c r="EN228" s="45"/>
      <c r="EO228" s="45"/>
      <c r="EP228" s="45"/>
      <c r="EQ228" s="45"/>
      <c r="ER228" s="45"/>
      <c r="ES228" s="45"/>
      <c r="ET228" s="45"/>
      <c r="EU228" s="45"/>
      <c r="EV228" s="45"/>
      <c r="EW228" s="45"/>
      <c r="EX228" s="45"/>
      <c r="EY228" s="45"/>
      <c r="EZ228" s="45"/>
      <c r="FA228" s="45"/>
      <c r="FB228" s="45"/>
      <c r="FC228" s="45"/>
      <c r="FD228" s="45"/>
      <c r="FE228" s="45"/>
      <c r="FF228" s="45"/>
      <c r="FG228" s="45"/>
      <c r="FH228" s="45"/>
      <c r="FI228" s="45"/>
      <c r="FJ228" s="45"/>
      <c r="FK228" s="45"/>
      <c r="FL228" s="45"/>
      <c r="FM228" s="45"/>
      <c r="FN228" s="45"/>
      <c r="FO228" s="45"/>
      <c r="FP228" s="45"/>
      <c r="FQ228" s="45"/>
      <c r="FR228" s="45"/>
      <c r="FS228" s="45"/>
      <c r="FT228" s="45"/>
      <c r="FU228" s="45"/>
      <c r="FV228" s="45"/>
      <c r="FW228" s="45"/>
      <c r="FX228" s="45"/>
      <c r="FY228" s="45"/>
      <c r="FZ228" s="45"/>
      <c r="GA228" s="45"/>
      <c r="GB228" s="45"/>
      <c r="GC228" s="45"/>
      <c r="GD228" s="45"/>
      <c r="GE228" s="45"/>
      <c r="GF228" s="45"/>
      <c r="GG228" s="45"/>
      <c r="GH228" s="45"/>
      <c r="GI228" s="45"/>
      <c r="GJ228" s="45"/>
      <c r="GK228" s="45"/>
      <c r="GL228" s="45"/>
      <c r="GM228" s="45"/>
      <c r="GN228" s="45"/>
      <c r="GO228" s="45"/>
      <c r="GP228" s="45"/>
      <c r="GQ228" s="45"/>
      <c r="GR228" s="45"/>
      <c r="GS228" s="45"/>
      <c r="GT228" s="45"/>
      <c r="GU228" s="45"/>
      <c r="GV228" s="45"/>
      <c r="GW228" s="45"/>
      <c r="GX228" s="45"/>
      <c r="GY228" s="45"/>
      <c r="GZ228" s="45"/>
      <c r="HA228" s="45"/>
      <c r="HB228" s="45"/>
      <c r="HC228" s="45"/>
      <c r="HD228" s="45"/>
      <c r="HE228" s="45"/>
      <c r="HF228" s="45"/>
      <c r="HG228" s="45"/>
      <c r="HH228" s="45"/>
      <c r="HI228" s="45"/>
      <c r="HJ228" s="45"/>
      <c r="HK228" s="45"/>
      <c r="HL228" s="45"/>
      <c r="HM228" s="45"/>
      <c r="HN228" s="45"/>
      <c r="HO228" s="45"/>
      <c r="HP228" s="45"/>
      <c r="HQ228" s="45"/>
      <c r="HR228" s="45"/>
      <c r="HS228" s="45"/>
      <c r="HT228" s="45"/>
      <c r="HU228" s="45"/>
      <c r="HV228" s="45"/>
      <c r="HW228" s="45"/>
      <c r="HX228" s="45"/>
      <c r="HY228" s="45"/>
      <c r="HZ228" s="45"/>
      <c r="IA228" s="45"/>
      <c r="IB228" s="45"/>
      <c r="IC228" s="45"/>
      <c r="ID228" s="45"/>
      <c r="IE228" s="45"/>
      <c r="IF228" s="45"/>
      <c r="IG228" s="45"/>
      <c r="IH228" s="45"/>
      <c r="II228" s="45"/>
      <c r="IJ228" s="45"/>
      <c r="IK228" s="45"/>
      <c r="IL228" s="45"/>
      <c r="IM228" s="45"/>
      <c r="IN228" s="45"/>
      <c r="IO228" s="45"/>
      <c r="IP228" s="45"/>
      <c r="IQ228" s="45"/>
      <c r="IR228" s="45"/>
      <c r="IS228" s="45"/>
      <c r="IT228" s="45"/>
      <c r="IU228" s="45"/>
      <c r="IV228" s="45"/>
    </row>
    <row r="229" spans="1:256" x14ac:dyDescent="0.2">
      <c r="A229" s="45"/>
      <c r="B229" s="45"/>
      <c r="C229" s="45"/>
      <c r="D229" s="46"/>
      <c r="E229" s="45"/>
      <c r="F229" s="47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94"/>
      <c r="T229" s="45"/>
      <c r="U229" s="45"/>
      <c r="V229" s="94">
        <f t="shared" si="50"/>
        <v>0</v>
      </c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45"/>
      <c r="DX229" s="45"/>
      <c r="DY229" s="45"/>
      <c r="DZ229" s="45"/>
      <c r="EA229" s="45"/>
      <c r="EB229" s="45"/>
      <c r="EC229" s="45"/>
      <c r="ED229" s="45"/>
      <c r="EE229" s="45"/>
      <c r="EF229" s="45"/>
      <c r="EG229" s="45"/>
      <c r="EH229" s="45"/>
      <c r="EI229" s="45"/>
      <c r="EJ229" s="45"/>
      <c r="EK229" s="45"/>
      <c r="EL229" s="45"/>
      <c r="EM229" s="45"/>
      <c r="EN229" s="45"/>
      <c r="EO229" s="45"/>
      <c r="EP229" s="45"/>
      <c r="EQ229" s="45"/>
      <c r="ER229" s="45"/>
      <c r="ES229" s="45"/>
      <c r="ET229" s="45"/>
      <c r="EU229" s="45"/>
      <c r="EV229" s="45"/>
      <c r="EW229" s="45"/>
      <c r="EX229" s="45"/>
      <c r="EY229" s="45"/>
      <c r="EZ229" s="45"/>
      <c r="FA229" s="45"/>
      <c r="FB229" s="45"/>
      <c r="FC229" s="45"/>
      <c r="FD229" s="45"/>
      <c r="FE229" s="45"/>
      <c r="FF229" s="45"/>
      <c r="FG229" s="45"/>
      <c r="FH229" s="45"/>
      <c r="FI229" s="45"/>
      <c r="FJ229" s="45"/>
      <c r="FK229" s="45"/>
      <c r="FL229" s="45"/>
      <c r="FM229" s="45"/>
      <c r="FN229" s="45"/>
      <c r="FO229" s="45"/>
      <c r="FP229" s="45"/>
      <c r="FQ229" s="45"/>
      <c r="FR229" s="45"/>
      <c r="FS229" s="45"/>
      <c r="FT229" s="45"/>
      <c r="FU229" s="45"/>
      <c r="FV229" s="45"/>
      <c r="FW229" s="45"/>
      <c r="FX229" s="45"/>
      <c r="FY229" s="45"/>
      <c r="FZ229" s="45"/>
      <c r="GA229" s="45"/>
      <c r="GB229" s="45"/>
      <c r="GC229" s="45"/>
      <c r="GD229" s="45"/>
      <c r="GE229" s="45"/>
      <c r="GF229" s="45"/>
      <c r="GG229" s="45"/>
      <c r="GH229" s="45"/>
      <c r="GI229" s="45"/>
      <c r="GJ229" s="45"/>
      <c r="GK229" s="45"/>
      <c r="GL229" s="45"/>
      <c r="GM229" s="45"/>
      <c r="GN229" s="45"/>
      <c r="GO229" s="45"/>
      <c r="GP229" s="45"/>
      <c r="GQ229" s="45"/>
      <c r="GR229" s="45"/>
      <c r="GS229" s="45"/>
      <c r="GT229" s="45"/>
      <c r="GU229" s="45"/>
      <c r="GV229" s="45"/>
      <c r="GW229" s="45"/>
      <c r="GX229" s="45"/>
      <c r="GY229" s="45"/>
      <c r="GZ229" s="45"/>
      <c r="HA229" s="45"/>
      <c r="HB229" s="45"/>
      <c r="HC229" s="45"/>
      <c r="HD229" s="45"/>
      <c r="HE229" s="45"/>
      <c r="HF229" s="45"/>
      <c r="HG229" s="45"/>
      <c r="HH229" s="45"/>
      <c r="HI229" s="45"/>
      <c r="HJ229" s="45"/>
      <c r="HK229" s="45"/>
      <c r="HL229" s="45"/>
      <c r="HM229" s="45"/>
      <c r="HN229" s="45"/>
      <c r="HO229" s="45"/>
      <c r="HP229" s="45"/>
      <c r="HQ229" s="45"/>
      <c r="HR229" s="45"/>
      <c r="HS229" s="45"/>
      <c r="HT229" s="45"/>
      <c r="HU229" s="45"/>
      <c r="HV229" s="45"/>
      <c r="HW229" s="45"/>
      <c r="HX229" s="45"/>
      <c r="HY229" s="45"/>
      <c r="HZ229" s="45"/>
      <c r="IA229" s="45"/>
      <c r="IB229" s="45"/>
      <c r="IC229" s="45"/>
      <c r="ID229" s="45"/>
      <c r="IE229" s="45"/>
      <c r="IF229" s="45"/>
      <c r="IG229" s="45"/>
      <c r="IH229" s="45"/>
      <c r="II229" s="45"/>
      <c r="IJ229" s="45"/>
      <c r="IK229" s="45"/>
      <c r="IL229" s="45"/>
      <c r="IM229" s="45"/>
      <c r="IN229" s="45"/>
      <c r="IO229" s="45"/>
      <c r="IP229" s="45"/>
      <c r="IQ229" s="45"/>
      <c r="IR229" s="45"/>
      <c r="IS229" s="45"/>
      <c r="IT229" s="45"/>
      <c r="IU229" s="45"/>
      <c r="IV229" s="45"/>
    </row>
    <row r="230" spans="1:256" x14ac:dyDescent="0.2">
      <c r="A230" s="45"/>
      <c r="B230" s="45"/>
      <c r="C230" s="45"/>
      <c r="D230" s="46"/>
      <c r="E230" s="45"/>
      <c r="F230" s="47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94"/>
      <c r="T230" s="45"/>
      <c r="U230" s="45"/>
      <c r="V230" s="94">
        <f t="shared" si="50"/>
        <v>0</v>
      </c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45"/>
      <c r="FY230" s="45"/>
      <c r="FZ230" s="45"/>
      <c r="GA230" s="45"/>
      <c r="GB230" s="45"/>
      <c r="GC230" s="45"/>
      <c r="GD230" s="45"/>
      <c r="GE230" s="45"/>
      <c r="GF230" s="45"/>
      <c r="GG230" s="45"/>
      <c r="GH230" s="45"/>
      <c r="GI230" s="45"/>
      <c r="GJ230" s="45"/>
      <c r="GK230" s="45"/>
      <c r="GL230" s="45"/>
      <c r="GM230" s="45"/>
      <c r="GN230" s="45"/>
      <c r="GO230" s="45"/>
      <c r="GP230" s="45"/>
      <c r="GQ230" s="45"/>
      <c r="GR230" s="45"/>
      <c r="GS230" s="45"/>
      <c r="GT230" s="45"/>
      <c r="GU230" s="45"/>
      <c r="GV230" s="45"/>
      <c r="GW230" s="45"/>
      <c r="GX230" s="45"/>
      <c r="GY230" s="45"/>
      <c r="GZ230" s="45"/>
      <c r="HA230" s="45"/>
      <c r="HB230" s="45"/>
      <c r="HC230" s="45"/>
      <c r="HD230" s="45"/>
      <c r="HE230" s="45"/>
      <c r="HF230" s="45"/>
      <c r="HG230" s="45"/>
      <c r="HH230" s="45"/>
      <c r="HI230" s="45"/>
      <c r="HJ230" s="45"/>
      <c r="HK230" s="45"/>
      <c r="HL230" s="45"/>
      <c r="HM230" s="45"/>
      <c r="HN230" s="45"/>
      <c r="HO230" s="45"/>
      <c r="HP230" s="45"/>
      <c r="HQ230" s="45"/>
      <c r="HR230" s="45"/>
      <c r="HS230" s="45"/>
      <c r="HT230" s="45"/>
      <c r="HU230" s="45"/>
      <c r="HV230" s="45"/>
      <c r="HW230" s="45"/>
      <c r="HX230" s="45"/>
      <c r="HY230" s="45"/>
      <c r="HZ230" s="45"/>
      <c r="IA230" s="45"/>
      <c r="IB230" s="45"/>
      <c r="IC230" s="45"/>
      <c r="ID230" s="45"/>
      <c r="IE230" s="45"/>
      <c r="IF230" s="45"/>
      <c r="IG230" s="45"/>
      <c r="IH230" s="45"/>
      <c r="II230" s="45"/>
      <c r="IJ230" s="45"/>
      <c r="IK230" s="45"/>
      <c r="IL230" s="45"/>
      <c r="IM230" s="45"/>
      <c r="IN230" s="45"/>
      <c r="IO230" s="45"/>
      <c r="IP230" s="45"/>
      <c r="IQ230" s="45"/>
      <c r="IR230" s="45"/>
      <c r="IS230" s="45"/>
      <c r="IT230" s="45"/>
      <c r="IU230" s="45"/>
      <c r="IV230" s="45"/>
    </row>
    <row r="231" spans="1:256" x14ac:dyDescent="0.2">
      <c r="A231" s="45"/>
      <c r="B231" s="45"/>
      <c r="C231" s="45"/>
      <c r="D231" s="46"/>
      <c r="E231" s="45"/>
      <c r="F231" s="47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94"/>
      <c r="T231" s="45"/>
      <c r="U231" s="45"/>
      <c r="V231" s="94">
        <f t="shared" si="50"/>
        <v>0</v>
      </c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45"/>
      <c r="FY231" s="45"/>
      <c r="FZ231" s="45"/>
      <c r="GA231" s="45"/>
      <c r="GB231" s="45"/>
      <c r="GC231" s="45"/>
      <c r="GD231" s="45"/>
      <c r="GE231" s="45"/>
      <c r="GF231" s="45"/>
      <c r="GG231" s="45"/>
      <c r="GH231" s="45"/>
      <c r="GI231" s="45"/>
      <c r="GJ231" s="45"/>
      <c r="GK231" s="45"/>
      <c r="GL231" s="45"/>
      <c r="GM231" s="45"/>
      <c r="GN231" s="45"/>
      <c r="GO231" s="45"/>
      <c r="GP231" s="45"/>
      <c r="GQ231" s="45"/>
      <c r="GR231" s="45"/>
      <c r="GS231" s="45"/>
      <c r="GT231" s="45"/>
      <c r="GU231" s="45"/>
      <c r="GV231" s="45"/>
      <c r="GW231" s="45"/>
      <c r="GX231" s="45"/>
      <c r="GY231" s="45"/>
      <c r="GZ231" s="45"/>
      <c r="HA231" s="45"/>
      <c r="HB231" s="45"/>
      <c r="HC231" s="45"/>
      <c r="HD231" s="45"/>
      <c r="HE231" s="45"/>
      <c r="HF231" s="45"/>
      <c r="HG231" s="45"/>
      <c r="HH231" s="45"/>
      <c r="HI231" s="45"/>
      <c r="HJ231" s="45"/>
      <c r="HK231" s="45"/>
      <c r="HL231" s="45"/>
      <c r="HM231" s="45"/>
      <c r="HN231" s="45"/>
      <c r="HO231" s="45"/>
      <c r="HP231" s="45"/>
      <c r="HQ231" s="45"/>
      <c r="HR231" s="45"/>
      <c r="HS231" s="45"/>
      <c r="HT231" s="45"/>
      <c r="HU231" s="45"/>
      <c r="HV231" s="45"/>
      <c r="HW231" s="45"/>
      <c r="HX231" s="45"/>
      <c r="HY231" s="45"/>
      <c r="HZ231" s="45"/>
      <c r="IA231" s="45"/>
      <c r="IB231" s="45"/>
      <c r="IC231" s="45"/>
      <c r="ID231" s="45"/>
      <c r="IE231" s="45"/>
      <c r="IF231" s="45"/>
      <c r="IG231" s="45"/>
      <c r="IH231" s="45"/>
      <c r="II231" s="45"/>
      <c r="IJ231" s="45"/>
      <c r="IK231" s="45"/>
      <c r="IL231" s="45"/>
      <c r="IM231" s="45"/>
      <c r="IN231" s="45"/>
      <c r="IO231" s="45"/>
      <c r="IP231" s="45"/>
      <c r="IQ231" s="45"/>
      <c r="IR231" s="45"/>
      <c r="IS231" s="45"/>
      <c r="IT231" s="45"/>
      <c r="IU231" s="45"/>
      <c r="IV231" s="45"/>
    </row>
    <row r="232" spans="1:256" x14ac:dyDescent="0.2">
      <c r="A232" s="45"/>
      <c r="B232" s="45"/>
      <c r="C232" s="45"/>
      <c r="D232" s="46"/>
      <c r="E232" s="45"/>
      <c r="F232" s="47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94"/>
      <c r="T232" s="45"/>
      <c r="U232" s="45"/>
      <c r="V232" s="94">
        <f t="shared" si="50"/>
        <v>0</v>
      </c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45"/>
      <c r="FY232" s="45"/>
      <c r="FZ232" s="45"/>
      <c r="GA232" s="45"/>
      <c r="GB232" s="45"/>
      <c r="GC232" s="45"/>
      <c r="GD232" s="45"/>
      <c r="GE232" s="45"/>
      <c r="GF232" s="45"/>
      <c r="GG232" s="45"/>
      <c r="GH232" s="45"/>
      <c r="GI232" s="45"/>
      <c r="GJ232" s="45"/>
      <c r="GK232" s="45"/>
      <c r="GL232" s="45"/>
      <c r="GM232" s="45"/>
      <c r="GN232" s="45"/>
      <c r="GO232" s="45"/>
      <c r="GP232" s="45"/>
      <c r="GQ232" s="45"/>
      <c r="GR232" s="45"/>
      <c r="GS232" s="45"/>
      <c r="GT232" s="45"/>
      <c r="GU232" s="45"/>
      <c r="GV232" s="45"/>
      <c r="GW232" s="45"/>
      <c r="GX232" s="45"/>
      <c r="GY232" s="45"/>
      <c r="GZ232" s="45"/>
      <c r="HA232" s="45"/>
      <c r="HB232" s="45"/>
      <c r="HC232" s="45"/>
      <c r="HD232" s="45"/>
      <c r="HE232" s="45"/>
      <c r="HF232" s="45"/>
      <c r="HG232" s="45"/>
      <c r="HH232" s="45"/>
      <c r="HI232" s="45"/>
      <c r="HJ232" s="45"/>
      <c r="HK232" s="45"/>
      <c r="HL232" s="45"/>
      <c r="HM232" s="45"/>
      <c r="HN232" s="45"/>
      <c r="HO232" s="45"/>
      <c r="HP232" s="45"/>
      <c r="HQ232" s="45"/>
      <c r="HR232" s="45"/>
      <c r="HS232" s="45"/>
      <c r="HT232" s="45"/>
      <c r="HU232" s="45"/>
      <c r="HV232" s="45"/>
      <c r="HW232" s="45"/>
      <c r="HX232" s="45"/>
      <c r="HY232" s="45"/>
      <c r="HZ232" s="45"/>
      <c r="IA232" s="45"/>
      <c r="IB232" s="45"/>
      <c r="IC232" s="45"/>
      <c r="ID232" s="45"/>
      <c r="IE232" s="45"/>
      <c r="IF232" s="45"/>
      <c r="IG232" s="45"/>
      <c r="IH232" s="45"/>
      <c r="II232" s="45"/>
      <c r="IJ232" s="45"/>
      <c r="IK232" s="45"/>
      <c r="IL232" s="45"/>
      <c r="IM232" s="45"/>
      <c r="IN232" s="45"/>
      <c r="IO232" s="45"/>
      <c r="IP232" s="45"/>
      <c r="IQ232" s="45"/>
      <c r="IR232" s="45"/>
      <c r="IS232" s="45"/>
      <c r="IT232" s="45"/>
      <c r="IU232" s="45"/>
      <c r="IV232" s="45"/>
    </row>
    <row r="233" spans="1:256" x14ac:dyDescent="0.2">
      <c r="A233" s="45"/>
      <c r="B233" s="45"/>
      <c r="C233" s="45"/>
      <c r="D233" s="46"/>
      <c r="E233" s="45"/>
      <c r="F233" s="47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94"/>
      <c r="T233" s="45"/>
      <c r="U233" s="45"/>
      <c r="V233" s="94">
        <f t="shared" si="50"/>
        <v>0</v>
      </c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45"/>
      <c r="DX233" s="45"/>
      <c r="DY233" s="45"/>
      <c r="DZ233" s="45"/>
      <c r="EA233" s="45"/>
      <c r="EB233" s="45"/>
      <c r="EC233" s="45"/>
      <c r="ED233" s="45"/>
      <c r="EE233" s="45"/>
      <c r="EF233" s="45"/>
      <c r="EG233" s="45"/>
      <c r="EH233" s="45"/>
      <c r="EI233" s="45"/>
      <c r="EJ233" s="45"/>
      <c r="EK233" s="45"/>
      <c r="EL233" s="45"/>
      <c r="EM233" s="45"/>
      <c r="EN233" s="45"/>
      <c r="EO233" s="45"/>
      <c r="EP233" s="45"/>
      <c r="EQ233" s="45"/>
      <c r="ER233" s="45"/>
      <c r="ES233" s="45"/>
      <c r="ET233" s="45"/>
      <c r="EU233" s="45"/>
      <c r="EV233" s="45"/>
      <c r="EW233" s="45"/>
      <c r="EX233" s="45"/>
      <c r="EY233" s="45"/>
      <c r="EZ233" s="45"/>
      <c r="FA233" s="45"/>
      <c r="FB233" s="45"/>
      <c r="FC233" s="45"/>
      <c r="FD233" s="45"/>
      <c r="FE233" s="45"/>
      <c r="FF233" s="45"/>
      <c r="FG233" s="45"/>
      <c r="FH233" s="45"/>
      <c r="FI233" s="45"/>
      <c r="FJ233" s="45"/>
      <c r="FK233" s="45"/>
      <c r="FL233" s="45"/>
      <c r="FM233" s="45"/>
      <c r="FN233" s="45"/>
      <c r="FO233" s="45"/>
      <c r="FP233" s="45"/>
      <c r="FQ233" s="45"/>
      <c r="FR233" s="45"/>
      <c r="FS233" s="45"/>
      <c r="FT233" s="45"/>
      <c r="FU233" s="45"/>
      <c r="FV233" s="45"/>
      <c r="FW233" s="45"/>
      <c r="FX233" s="45"/>
      <c r="FY233" s="45"/>
      <c r="FZ233" s="45"/>
      <c r="GA233" s="45"/>
      <c r="GB233" s="45"/>
      <c r="GC233" s="45"/>
      <c r="GD233" s="45"/>
      <c r="GE233" s="45"/>
      <c r="GF233" s="45"/>
      <c r="GG233" s="45"/>
      <c r="GH233" s="45"/>
      <c r="GI233" s="45"/>
      <c r="GJ233" s="45"/>
      <c r="GK233" s="45"/>
      <c r="GL233" s="45"/>
      <c r="GM233" s="45"/>
      <c r="GN233" s="45"/>
      <c r="GO233" s="45"/>
      <c r="GP233" s="45"/>
      <c r="GQ233" s="45"/>
      <c r="GR233" s="45"/>
      <c r="GS233" s="45"/>
      <c r="GT233" s="45"/>
      <c r="GU233" s="45"/>
      <c r="GV233" s="45"/>
      <c r="GW233" s="45"/>
      <c r="GX233" s="45"/>
      <c r="GY233" s="45"/>
      <c r="GZ233" s="45"/>
      <c r="HA233" s="45"/>
      <c r="HB233" s="45"/>
      <c r="HC233" s="45"/>
      <c r="HD233" s="45"/>
      <c r="HE233" s="45"/>
      <c r="HF233" s="45"/>
      <c r="HG233" s="45"/>
      <c r="HH233" s="45"/>
      <c r="HI233" s="45"/>
      <c r="HJ233" s="45"/>
      <c r="HK233" s="45"/>
      <c r="HL233" s="45"/>
      <c r="HM233" s="45"/>
      <c r="HN233" s="45"/>
      <c r="HO233" s="45"/>
      <c r="HP233" s="45"/>
      <c r="HQ233" s="45"/>
      <c r="HR233" s="45"/>
      <c r="HS233" s="45"/>
      <c r="HT233" s="45"/>
      <c r="HU233" s="45"/>
      <c r="HV233" s="45"/>
      <c r="HW233" s="45"/>
      <c r="HX233" s="45"/>
      <c r="HY233" s="45"/>
      <c r="HZ233" s="45"/>
      <c r="IA233" s="45"/>
      <c r="IB233" s="45"/>
      <c r="IC233" s="45"/>
      <c r="ID233" s="45"/>
      <c r="IE233" s="45"/>
      <c r="IF233" s="45"/>
      <c r="IG233" s="45"/>
      <c r="IH233" s="45"/>
      <c r="II233" s="45"/>
      <c r="IJ233" s="45"/>
      <c r="IK233" s="45"/>
      <c r="IL233" s="45"/>
      <c r="IM233" s="45"/>
      <c r="IN233" s="45"/>
      <c r="IO233" s="45"/>
      <c r="IP233" s="45"/>
      <c r="IQ233" s="45"/>
      <c r="IR233" s="45"/>
      <c r="IS233" s="45"/>
      <c r="IT233" s="45"/>
      <c r="IU233" s="45"/>
      <c r="IV233" s="45"/>
    </row>
    <row r="234" spans="1:256" x14ac:dyDescent="0.2">
      <c r="A234" s="45"/>
      <c r="B234" s="45"/>
      <c r="C234" s="45"/>
      <c r="D234" s="46"/>
      <c r="E234" s="45"/>
      <c r="F234" s="47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94"/>
      <c r="T234" s="45"/>
      <c r="U234" s="45"/>
      <c r="V234" s="94">
        <f t="shared" si="50"/>
        <v>0</v>
      </c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45"/>
      <c r="FY234" s="45"/>
      <c r="FZ234" s="45"/>
      <c r="GA234" s="45"/>
      <c r="GB234" s="45"/>
      <c r="GC234" s="45"/>
      <c r="GD234" s="45"/>
      <c r="GE234" s="45"/>
      <c r="GF234" s="45"/>
      <c r="GG234" s="45"/>
      <c r="GH234" s="45"/>
      <c r="GI234" s="45"/>
      <c r="GJ234" s="45"/>
      <c r="GK234" s="45"/>
      <c r="GL234" s="45"/>
      <c r="GM234" s="45"/>
      <c r="GN234" s="45"/>
      <c r="GO234" s="45"/>
      <c r="GP234" s="45"/>
      <c r="GQ234" s="45"/>
      <c r="GR234" s="45"/>
      <c r="GS234" s="45"/>
      <c r="GT234" s="45"/>
      <c r="GU234" s="45"/>
      <c r="GV234" s="45"/>
      <c r="GW234" s="45"/>
      <c r="GX234" s="45"/>
      <c r="GY234" s="45"/>
      <c r="GZ234" s="45"/>
      <c r="HA234" s="45"/>
      <c r="HB234" s="45"/>
      <c r="HC234" s="45"/>
      <c r="HD234" s="45"/>
      <c r="HE234" s="45"/>
      <c r="HF234" s="45"/>
      <c r="HG234" s="45"/>
      <c r="HH234" s="45"/>
      <c r="HI234" s="45"/>
      <c r="HJ234" s="45"/>
      <c r="HK234" s="45"/>
      <c r="HL234" s="45"/>
      <c r="HM234" s="45"/>
      <c r="HN234" s="45"/>
      <c r="HO234" s="45"/>
      <c r="HP234" s="45"/>
      <c r="HQ234" s="45"/>
      <c r="HR234" s="45"/>
      <c r="HS234" s="45"/>
      <c r="HT234" s="45"/>
      <c r="HU234" s="45"/>
      <c r="HV234" s="45"/>
      <c r="HW234" s="45"/>
      <c r="HX234" s="45"/>
      <c r="HY234" s="45"/>
      <c r="HZ234" s="45"/>
      <c r="IA234" s="45"/>
      <c r="IB234" s="45"/>
      <c r="IC234" s="45"/>
      <c r="ID234" s="45"/>
      <c r="IE234" s="45"/>
      <c r="IF234" s="45"/>
      <c r="IG234" s="45"/>
      <c r="IH234" s="45"/>
      <c r="II234" s="45"/>
      <c r="IJ234" s="45"/>
      <c r="IK234" s="45"/>
      <c r="IL234" s="45"/>
      <c r="IM234" s="45"/>
      <c r="IN234" s="45"/>
      <c r="IO234" s="45"/>
      <c r="IP234" s="45"/>
      <c r="IQ234" s="45"/>
      <c r="IR234" s="45"/>
      <c r="IS234" s="45"/>
      <c r="IT234" s="45"/>
      <c r="IU234" s="45"/>
      <c r="IV234" s="45"/>
    </row>
    <row r="235" spans="1:256" x14ac:dyDescent="0.2">
      <c r="A235" s="45"/>
      <c r="B235" s="45"/>
      <c r="C235" s="45"/>
      <c r="D235" s="46"/>
      <c r="E235" s="45"/>
      <c r="F235" s="47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94"/>
      <c r="T235" s="45"/>
      <c r="U235" s="45"/>
      <c r="V235" s="94">
        <f t="shared" si="50"/>
        <v>0</v>
      </c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45"/>
      <c r="DX235" s="45"/>
      <c r="DY235" s="45"/>
      <c r="DZ235" s="45"/>
      <c r="EA235" s="45"/>
      <c r="EB235" s="45"/>
      <c r="EC235" s="45"/>
      <c r="ED235" s="45"/>
      <c r="EE235" s="45"/>
      <c r="EF235" s="45"/>
      <c r="EG235" s="45"/>
      <c r="EH235" s="45"/>
      <c r="EI235" s="45"/>
      <c r="EJ235" s="45"/>
      <c r="EK235" s="45"/>
      <c r="EL235" s="45"/>
      <c r="EM235" s="45"/>
      <c r="EN235" s="45"/>
      <c r="EO235" s="45"/>
      <c r="EP235" s="45"/>
      <c r="EQ235" s="45"/>
      <c r="ER235" s="45"/>
      <c r="ES235" s="45"/>
      <c r="ET235" s="45"/>
      <c r="EU235" s="45"/>
      <c r="EV235" s="45"/>
      <c r="EW235" s="45"/>
      <c r="EX235" s="45"/>
      <c r="EY235" s="45"/>
      <c r="EZ235" s="45"/>
      <c r="FA235" s="45"/>
      <c r="FB235" s="45"/>
      <c r="FC235" s="45"/>
      <c r="FD235" s="45"/>
      <c r="FE235" s="45"/>
      <c r="FF235" s="45"/>
      <c r="FG235" s="45"/>
      <c r="FH235" s="45"/>
      <c r="FI235" s="45"/>
      <c r="FJ235" s="45"/>
      <c r="FK235" s="45"/>
      <c r="FL235" s="45"/>
      <c r="FM235" s="45"/>
      <c r="FN235" s="45"/>
      <c r="FO235" s="45"/>
      <c r="FP235" s="45"/>
      <c r="FQ235" s="45"/>
      <c r="FR235" s="45"/>
      <c r="FS235" s="45"/>
      <c r="FT235" s="45"/>
      <c r="FU235" s="45"/>
      <c r="FV235" s="45"/>
      <c r="FW235" s="45"/>
      <c r="FX235" s="45"/>
      <c r="FY235" s="45"/>
      <c r="FZ235" s="45"/>
      <c r="GA235" s="45"/>
      <c r="GB235" s="45"/>
      <c r="GC235" s="45"/>
      <c r="GD235" s="45"/>
      <c r="GE235" s="45"/>
      <c r="GF235" s="45"/>
      <c r="GG235" s="45"/>
      <c r="GH235" s="45"/>
      <c r="GI235" s="45"/>
      <c r="GJ235" s="45"/>
      <c r="GK235" s="45"/>
      <c r="GL235" s="45"/>
      <c r="GM235" s="45"/>
      <c r="GN235" s="45"/>
      <c r="GO235" s="45"/>
      <c r="GP235" s="45"/>
      <c r="GQ235" s="45"/>
      <c r="GR235" s="45"/>
      <c r="GS235" s="45"/>
      <c r="GT235" s="45"/>
      <c r="GU235" s="45"/>
      <c r="GV235" s="45"/>
      <c r="GW235" s="45"/>
      <c r="GX235" s="45"/>
      <c r="GY235" s="45"/>
      <c r="GZ235" s="45"/>
      <c r="HA235" s="45"/>
      <c r="HB235" s="45"/>
      <c r="HC235" s="45"/>
      <c r="HD235" s="45"/>
      <c r="HE235" s="45"/>
      <c r="HF235" s="45"/>
      <c r="HG235" s="45"/>
      <c r="HH235" s="45"/>
      <c r="HI235" s="45"/>
      <c r="HJ235" s="45"/>
      <c r="HK235" s="45"/>
      <c r="HL235" s="45"/>
      <c r="HM235" s="45"/>
      <c r="HN235" s="45"/>
      <c r="HO235" s="45"/>
      <c r="HP235" s="45"/>
      <c r="HQ235" s="45"/>
      <c r="HR235" s="45"/>
      <c r="HS235" s="45"/>
      <c r="HT235" s="45"/>
      <c r="HU235" s="45"/>
      <c r="HV235" s="45"/>
      <c r="HW235" s="45"/>
      <c r="HX235" s="45"/>
      <c r="HY235" s="45"/>
      <c r="HZ235" s="45"/>
      <c r="IA235" s="45"/>
      <c r="IB235" s="45"/>
      <c r="IC235" s="45"/>
      <c r="ID235" s="45"/>
      <c r="IE235" s="45"/>
      <c r="IF235" s="45"/>
      <c r="IG235" s="45"/>
      <c r="IH235" s="45"/>
      <c r="II235" s="45"/>
      <c r="IJ235" s="45"/>
      <c r="IK235" s="45"/>
      <c r="IL235" s="45"/>
      <c r="IM235" s="45"/>
      <c r="IN235" s="45"/>
      <c r="IO235" s="45"/>
      <c r="IP235" s="45"/>
      <c r="IQ235" s="45"/>
      <c r="IR235" s="45"/>
      <c r="IS235" s="45"/>
      <c r="IT235" s="45"/>
      <c r="IU235" s="45"/>
      <c r="IV235" s="45"/>
    </row>
    <row r="236" spans="1:256" x14ac:dyDescent="0.2">
      <c r="A236" s="45"/>
      <c r="B236" s="45"/>
      <c r="C236" s="45"/>
      <c r="D236" s="46"/>
      <c r="E236" s="45"/>
      <c r="F236" s="47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94"/>
      <c r="T236" s="45"/>
      <c r="U236" s="45"/>
      <c r="V236" s="94">
        <f t="shared" si="50"/>
        <v>0</v>
      </c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45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/>
      <c r="DG236" s="45"/>
      <c r="DH236" s="45"/>
      <c r="DI236" s="45"/>
      <c r="DJ236" s="45"/>
      <c r="DK236" s="45"/>
      <c r="DL236" s="45"/>
      <c r="DM236" s="45"/>
      <c r="DN236" s="45"/>
      <c r="DO236" s="45"/>
      <c r="DP236" s="45"/>
      <c r="DQ236" s="45"/>
      <c r="DR236" s="45"/>
      <c r="DS236" s="45"/>
      <c r="DT236" s="45"/>
      <c r="DU236" s="45"/>
      <c r="DV236" s="45"/>
      <c r="DW236" s="45"/>
      <c r="DX236" s="45"/>
      <c r="DY236" s="45"/>
      <c r="DZ236" s="45"/>
      <c r="EA236" s="45"/>
      <c r="EB236" s="45"/>
      <c r="EC236" s="45"/>
      <c r="ED236" s="45"/>
      <c r="EE236" s="45"/>
      <c r="EF236" s="45"/>
      <c r="EG236" s="45"/>
      <c r="EH236" s="45"/>
      <c r="EI236" s="45"/>
      <c r="EJ236" s="45"/>
      <c r="EK236" s="45"/>
      <c r="EL236" s="45"/>
      <c r="EM236" s="45"/>
      <c r="EN236" s="45"/>
      <c r="EO236" s="45"/>
      <c r="EP236" s="45"/>
      <c r="EQ236" s="45"/>
      <c r="ER236" s="45"/>
      <c r="ES236" s="45"/>
      <c r="ET236" s="45"/>
      <c r="EU236" s="45"/>
      <c r="EV236" s="45"/>
      <c r="EW236" s="45"/>
      <c r="EX236" s="45"/>
      <c r="EY236" s="45"/>
      <c r="EZ236" s="45"/>
      <c r="FA236" s="45"/>
      <c r="FB236" s="45"/>
      <c r="FC236" s="45"/>
      <c r="FD236" s="45"/>
      <c r="FE236" s="45"/>
      <c r="FF236" s="45"/>
      <c r="FG236" s="45"/>
      <c r="FH236" s="45"/>
      <c r="FI236" s="45"/>
      <c r="FJ236" s="45"/>
      <c r="FK236" s="45"/>
      <c r="FL236" s="45"/>
      <c r="FM236" s="45"/>
      <c r="FN236" s="45"/>
      <c r="FO236" s="45"/>
      <c r="FP236" s="45"/>
      <c r="FQ236" s="45"/>
      <c r="FR236" s="45"/>
      <c r="FS236" s="45"/>
      <c r="FT236" s="45"/>
      <c r="FU236" s="45"/>
      <c r="FV236" s="45"/>
      <c r="FW236" s="45"/>
      <c r="FX236" s="45"/>
      <c r="FY236" s="45"/>
      <c r="FZ236" s="45"/>
      <c r="GA236" s="45"/>
      <c r="GB236" s="45"/>
      <c r="GC236" s="45"/>
      <c r="GD236" s="45"/>
      <c r="GE236" s="45"/>
      <c r="GF236" s="45"/>
      <c r="GG236" s="45"/>
      <c r="GH236" s="45"/>
      <c r="GI236" s="45"/>
      <c r="GJ236" s="45"/>
      <c r="GK236" s="45"/>
      <c r="GL236" s="45"/>
      <c r="GM236" s="45"/>
      <c r="GN236" s="45"/>
      <c r="GO236" s="45"/>
      <c r="GP236" s="45"/>
      <c r="GQ236" s="45"/>
      <c r="GR236" s="45"/>
      <c r="GS236" s="45"/>
      <c r="GT236" s="45"/>
      <c r="GU236" s="45"/>
      <c r="GV236" s="45"/>
      <c r="GW236" s="45"/>
      <c r="GX236" s="45"/>
      <c r="GY236" s="45"/>
      <c r="GZ236" s="45"/>
      <c r="HA236" s="45"/>
      <c r="HB236" s="45"/>
      <c r="HC236" s="45"/>
      <c r="HD236" s="45"/>
      <c r="HE236" s="45"/>
      <c r="HF236" s="45"/>
      <c r="HG236" s="45"/>
      <c r="HH236" s="45"/>
      <c r="HI236" s="45"/>
      <c r="HJ236" s="45"/>
      <c r="HK236" s="45"/>
      <c r="HL236" s="45"/>
      <c r="HM236" s="45"/>
      <c r="HN236" s="45"/>
      <c r="HO236" s="45"/>
      <c r="HP236" s="45"/>
      <c r="HQ236" s="45"/>
      <c r="HR236" s="45"/>
      <c r="HS236" s="45"/>
      <c r="HT236" s="45"/>
      <c r="HU236" s="45"/>
      <c r="HV236" s="45"/>
      <c r="HW236" s="45"/>
      <c r="HX236" s="45"/>
      <c r="HY236" s="45"/>
      <c r="HZ236" s="45"/>
      <c r="IA236" s="45"/>
      <c r="IB236" s="45"/>
      <c r="IC236" s="45"/>
      <c r="ID236" s="45"/>
      <c r="IE236" s="45"/>
      <c r="IF236" s="45"/>
      <c r="IG236" s="45"/>
      <c r="IH236" s="45"/>
      <c r="II236" s="45"/>
      <c r="IJ236" s="45"/>
      <c r="IK236" s="45"/>
      <c r="IL236" s="45"/>
      <c r="IM236" s="45"/>
      <c r="IN236" s="45"/>
      <c r="IO236" s="45"/>
      <c r="IP236" s="45"/>
      <c r="IQ236" s="45"/>
      <c r="IR236" s="45"/>
      <c r="IS236" s="45"/>
      <c r="IT236" s="45"/>
      <c r="IU236" s="45"/>
      <c r="IV236" s="45"/>
    </row>
    <row r="237" spans="1:256" x14ac:dyDescent="0.2">
      <c r="A237" s="45"/>
      <c r="B237" s="45"/>
      <c r="C237" s="45"/>
      <c r="D237" s="46"/>
      <c r="E237" s="45"/>
      <c r="F237" s="47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94"/>
      <c r="T237" s="45"/>
      <c r="U237" s="45"/>
      <c r="V237" s="94">
        <f t="shared" si="50"/>
        <v>0</v>
      </c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  <c r="FE237" s="45"/>
      <c r="FF237" s="45"/>
      <c r="FG237" s="45"/>
      <c r="FH237" s="45"/>
      <c r="FI237" s="45"/>
      <c r="FJ237" s="45"/>
      <c r="FK237" s="45"/>
      <c r="FL237" s="45"/>
      <c r="FM237" s="45"/>
      <c r="FN237" s="45"/>
      <c r="FO237" s="45"/>
      <c r="FP237" s="45"/>
      <c r="FQ237" s="45"/>
      <c r="FR237" s="45"/>
      <c r="FS237" s="45"/>
      <c r="FT237" s="45"/>
      <c r="FU237" s="45"/>
      <c r="FV237" s="45"/>
      <c r="FW237" s="45"/>
      <c r="FX237" s="45"/>
      <c r="FY237" s="45"/>
      <c r="FZ237" s="45"/>
      <c r="GA237" s="45"/>
      <c r="GB237" s="45"/>
      <c r="GC237" s="45"/>
      <c r="GD237" s="45"/>
      <c r="GE237" s="45"/>
      <c r="GF237" s="45"/>
      <c r="GG237" s="45"/>
      <c r="GH237" s="45"/>
      <c r="GI237" s="45"/>
      <c r="GJ237" s="45"/>
      <c r="GK237" s="45"/>
      <c r="GL237" s="45"/>
      <c r="GM237" s="45"/>
      <c r="GN237" s="45"/>
      <c r="GO237" s="45"/>
      <c r="GP237" s="45"/>
      <c r="GQ237" s="45"/>
      <c r="GR237" s="45"/>
      <c r="GS237" s="45"/>
      <c r="GT237" s="45"/>
      <c r="GU237" s="45"/>
      <c r="GV237" s="45"/>
      <c r="GW237" s="45"/>
      <c r="GX237" s="45"/>
      <c r="GY237" s="45"/>
      <c r="GZ237" s="45"/>
      <c r="HA237" s="45"/>
      <c r="HB237" s="45"/>
      <c r="HC237" s="45"/>
      <c r="HD237" s="45"/>
      <c r="HE237" s="45"/>
      <c r="HF237" s="45"/>
      <c r="HG237" s="45"/>
      <c r="HH237" s="45"/>
      <c r="HI237" s="45"/>
      <c r="HJ237" s="45"/>
      <c r="HK237" s="45"/>
      <c r="HL237" s="45"/>
      <c r="HM237" s="45"/>
      <c r="HN237" s="45"/>
      <c r="HO237" s="45"/>
      <c r="HP237" s="45"/>
      <c r="HQ237" s="45"/>
      <c r="HR237" s="45"/>
      <c r="HS237" s="45"/>
      <c r="HT237" s="45"/>
      <c r="HU237" s="45"/>
      <c r="HV237" s="45"/>
      <c r="HW237" s="45"/>
      <c r="HX237" s="45"/>
      <c r="HY237" s="45"/>
      <c r="HZ237" s="45"/>
      <c r="IA237" s="45"/>
      <c r="IB237" s="45"/>
      <c r="IC237" s="45"/>
      <c r="ID237" s="45"/>
      <c r="IE237" s="45"/>
      <c r="IF237" s="45"/>
      <c r="IG237" s="45"/>
      <c r="IH237" s="45"/>
      <c r="II237" s="45"/>
      <c r="IJ237" s="45"/>
      <c r="IK237" s="45"/>
      <c r="IL237" s="45"/>
      <c r="IM237" s="45"/>
      <c r="IN237" s="45"/>
      <c r="IO237" s="45"/>
      <c r="IP237" s="45"/>
      <c r="IQ237" s="45"/>
      <c r="IR237" s="45"/>
      <c r="IS237" s="45"/>
      <c r="IT237" s="45"/>
      <c r="IU237" s="45"/>
      <c r="IV237" s="45"/>
    </row>
    <row r="238" spans="1:256" x14ac:dyDescent="0.2">
      <c r="A238" s="45"/>
      <c r="B238" s="45"/>
      <c r="C238" s="45"/>
      <c r="D238" s="46"/>
      <c r="E238" s="45"/>
      <c r="F238" s="47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94"/>
      <c r="T238" s="45"/>
      <c r="U238" s="45"/>
      <c r="V238" s="94">
        <f t="shared" si="50"/>
        <v>0</v>
      </c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45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/>
      <c r="DG238" s="45"/>
      <c r="DH238" s="45"/>
      <c r="DI238" s="45"/>
      <c r="DJ238" s="45"/>
      <c r="DK238" s="45"/>
      <c r="DL238" s="45"/>
      <c r="DM238" s="45"/>
      <c r="DN238" s="45"/>
      <c r="DO238" s="45"/>
      <c r="DP238" s="45"/>
      <c r="DQ238" s="45"/>
      <c r="DR238" s="45"/>
      <c r="DS238" s="45"/>
      <c r="DT238" s="45"/>
      <c r="DU238" s="45"/>
      <c r="DV238" s="45"/>
      <c r="DW238" s="45"/>
      <c r="DX238" s="45"/>
      <c r="DY238" s="45"/>
      <c r="DZ238" s="45"/>
      <c r="EA238" s="45"/>
      <c r="EB238" s="45"/>
      <c r="EC238" s="45"/>
      <c r="ED238" s="45"/>
      <c r="EE238" s="45"/>
      <c r="EF238" s="45"/>
      <c r="EG238" s="45"/>
      <c r="EH238" s="45"/>
      <c r="EI238" s="45"/>
      <c r="EJ238" s="45"/>
      <c r="EK238" s="45"/>
      <c r="EL238" s="45"/>
      <c r="EM238" s="45"/>
      <c r="EN238" s="45"/>
      <c r="EO238" s="45"/>
      <c r="EP238" s="45"/>
      <c r="EQ238" s="45"/>
      <c r="ER238" s="45"/>
      <c r="ES238" s="45"/>
      <c r="ET238" s="45"/>
      <c r="EU238" s="45"/>
      <c r="EV238" s="45"/>
      <c r="EW238" s="45"/>
      <c r="EX238" s="45"/>
      <c r="EY238" s="45"/>
      <c r="EZ238" s="45"/>
      <c r="FA238" s="45"/>
      <c r="FB238" s="45"/>
      <c r="FC238" s="45"/>
      <c r="FD238" s="45"/>
      <c r="FE238" s="45"/>
      <c r="FF238" s="45"/>
      <c r="FG238" s="45"/>
      <c r="FH238" s="45"/>
      <c r="FI238" s="45"/>
      <c r="FJ238" s="45"/>
      <c r="FK238" s="45"/>
      <c r="FL238" s="45"/>
      <c r="FM238" s="45"/>
      <c r="FN238" s="45"/>
      <c r="FO238" s="45"/>
      <c r="FP238" s="45"/>
      <c r="FQ238" s="45"/>
      <c r="FR238" s="45"/>
      <c r="FS238" s="45"/>
      <c r="FT238" s="45"/>
      <c r="FU238" s="45"/>
      <c r="FV238" s="45"/>
      <c r="FW238" s="45"/>
      <c r="FX238" s="45"/>
      <c r="FY238" s="45"/>
      <c r="FZ238" s="45"/>
      <c r="GA238" s="45"/>
      <c r="GB238" s="45"/>
      <c r="GC238" s="45"/>
      <c r="GD238" s="45"/>
      <c r="GE238" s="45"/>
      <c r="GF238" s="45"/>
      <c r="GG238" s="45"/>
      <c r="GH238" s="45"/>
      <c r="GI238" s="45"/>
      <c r="GJ238" s="45"/>
      <c r="GK238" s="45"/>
      <c r="GL238" s="45"/>
      <c r="GM238" s="45"/>
      <c r="GN238" s="45"/>
      <c r="GO238" s="45"/>
      <c r="GP238" s="45"/>
      <c r="GQ238" s="45"/>
      <c r="GR238" s="45"/>
      <c r="GS238" s="45"/>
      <c r="GT238" s="45"/>
      <c r="GU238" s="45"/>
      <c r="GV238" s="45"/>
      <c r="GW238" s="45"/>
      <c r="GX238" s="45"/>
      <c r="GY238" s="45"/>
      <c r="GZ238" s="45"/>
      <c r="HA238" s="45"/>
      <c r="HB238" s="45"/>
      <c r="HC238" s="45"/>
      <c r="HD238" s="45"/>
      <c r="HE238" s="45"/>
      <c r="HF238" s="45"/>
      <c r="HG238" s="45"/>
      <c r="HH238" s="45"/>
      <c r="HI238" s="45"/>
      <c r="HJ238" s="45"/>
      <c r="HK238" s="45"/>
      <c r="HL238" s="45"/>
      <c r="HM238" s="45"/>
      <c r="HN238" s="45"/>
      <c r="HO238" s="45"/>
      <c r="HP238" s="45"/>
      <c r="HQ238" s="45"/>
      <c r="HR238" s="45"/>
      <c r="HS238" s="45"/>
      <c r="HT238" s="45"/>
      <c r="HU238" s="45"/>
      <c r="HV238" s="45"/>
      <c r="HW238" s="45"/>
      <c r="HX238" s="45"/>
      <c r="HY238" s="45"/>
      <c r="HZ238" s="45"/>
      <c r="IA238" s="45"/>
      <c r="IB238" s="45"/>
      <c r="IC238" s="45"/>
      <c r="ID238" s="45"/>
      <c r="IE238" s="45"/>
      <c r="IF238" s="45"/>
      <c r="IG238" s="45"/>
      <c r="IH238" s="45"/>
      <c r="II238" s="45"/>
      <c r="IJ238" s="45"/>
      <c r="IK238" s="45"/>
      <c r="IL238" s="45"/>
      <c r="IM238" s="45"/>
      <c r="IN238" s="45"/>
      <c r="IO238" s="45"/>
      <c r="IP238" s="45"/>
      <c r="IQ238" s="45"/>
      <c r="IR238" s="45"/>
      <c r="IS238" s="45"/>
      <c r="IT238" s="45"/>
      <c r="IU238" s="45"/>
      <c r="IV238" s="45"/>
    </row>
    <row r="239" spans="1:256" x14ac:dyDescent="0.2">
      <c r="A239" s="45"/>
      <c r="B239" s="45"/>
      <c r="C239" s="45"/>
      <c r="D239" s="46"/>
      <c r="E239" s="45"/>
      <c r="F239" s="47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94"/>
      <c r="T239" s="45"/>
      <c r="U239" s="45"/>
      <c r="V239" s="94">
        <f t="shared" si="50"/>
        <v>0</v>
      </c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  <c r="CW239" s="45"/>
      <c r="CX239" s="45"/>
      <c r="CY239" s="45"/>
      <c r="CZ239" s="45"/>
      <c r="DA239" s="45"/>
      <c r="DB239" s="45"/>
      <c r="DC239" s="45"/>
      <c r="DD239" s="45"/>
      <c r="DE239" s="45"/>
      <c r="DF239" s="45"/>
      <c r="DG239" s="45"/>
      <c r="DH239" s="45"/>
      <c r="DI239" s="45"/>
      <c r="DJ239" s="45"/>
      <c r="DK239" s="45"/>
      <c r="DL239" s="45"/>
      <c r="DM239" s="45"/>
      <c r="DN239" s="45"/>
      <c r="DO239" s="45"/>
      <c r="DP239" s="45"/>
      <c r="DQ239" s="45"/>
      <c r="DR239" s="45"/>
      <c r="DS239" s="45"/>
      <c r="DT239" s="45"/>
      <c r="DU239" s="45"/>
      <c r="DV239" s="45"/>
      <c r="DW239" s="45"/>
      <c r="DX239" s="45"/>
      <c r="DY239" s="45"/>
      <c r="DZ239" s="45"/>
      <c r="EA239" s="45"/>
      <c r="EB239" s="45"/>
      <c r="EC239" s="45"/>
      <c r="ED239" s="45"/>
      <c r="EE239" s="45"/>
      <c r="EF239" s="45"/>
      <c r="EG239" s="45"/>
      <c r="EH239" s="45"/>
      <c r="EI239" s="45"/>
      <c r="EJ239" s="45"/>
      <c r="EK239" s="45"/>
      <c r="EL239" s="45"/>
      <c r="EM239" s="45"/>
      <c r="EN239" s="45"/>
      <c r="EO239" s="45"/>
      <c r="EP239" s="45"/>
      <c r="EQ239" s="45"/>
      <c r="ER239" s="45"/>
      <c r="ES239" s="45"/>
      <c r="ET239" s="45"/>
      <c r="EU239" s="45"/>
      <c r="EV239" s="45"/>
      <c r="EW239" s="45"/>
      <c r="EX239" s="45"/>
      <c r="EY239" s="45"/>
      <c r="EZ239" s="45"/>
      <c r="FA239" s="45"/>
      <c r="FB239" s="45"/>
      <c r="FC239" s="45"/>
      <c r="FD239" s="45"/>
      <c r="FE239" s="45"/>
      <c r="FF239" s="45"/>
      <c r="FG239" s="45"/>
      <c r="FH239" s="45"/>
      <c r="FI239" s="45"/>
      <c r="FJ239" s="45"/>
      <c r="FK239" s="45"/>
      <c r="FL239" s="45"/>
      <c r="FM239" s="45"/>
      <c r="FN239" s="45"/>
      <c r="FO239" s="45"/>
      <c r="FP239" s="45"/>
      <c r="FQ239" s="45"/>
      <c r="FR239" s="45"/>
      <c r="FS239" s="45"/>
      <c r="FT239" s="45"/>
      <c r="FU239" s="45"/>
      <c r="FV239" s="45"/>
      <c r="FW239" s="45"/>
      <c r="FX239" s="45"/>
      <c r="FY239" s="45"/>
      <c r="FZ239" s="45"/>
      <c r="GA239" s="45"/>
      <c r="GB239" s="45"/>
      <c r="GC239" s="45"/>
      <c r="GD239" s="45"/>
      <c r="GE239" s="45"/>
      <c r="GF239" s="45"/>
      <c r="GG239" s="45"/>
      <c r="GH239" s="45"/>
      <c r="GI239" s="45"/>
      <c r="GJ239" s="45"/>
      <c r="GK239" s="45"/>
      <c r="GL239" s="45"/>
      <c r="GM239" s="45"/>
      <c r="GN239" s="45"/>
      <c r="GO239" s="45"/>
      <c r="GP239" s="45"/>
      <c r="GQ239" s="45"/>
      <c r="GR239" s="45"/>
      <c r="GS239" s="45"/>
      <c r="GT239" s="45"/>
      <c r="GU239" s="45"/>
      <c r="GV239" s="45"/>
      <c r="GW239" s="45"/>
      <c r="GX239" s="45"/>
      <c r="GY239" s="45"/>
      <c r="GZ239" s="45"/>
      <c r="HA239" s="45"/>
      <c r="HB239" s="45"/>
      <c r="HC239" s="45"/>
      <c r="HD239" s="45"/>
      <c r="HE239" s="45"/>
      <c r="HF239" s="45"/>
      <c r="HG239" s="45"/>
      <c r="HH239" s="45"/>
      <c r="HI239" s="45"/>
      <c r="HJ239" s="45"/>
      <c r="HK239" s="45"/>
      <c r="HL239" s="45"/>
      <c r="HM239" s="45"/>
      <c r="HN239" s="45"/>
      <c r="HO239" s="45"/>
      <c r="HP239" s="45"/>
      <c r="HQ239" s="45"/>
      <c r="HR239" s="45"/>
      <c r="HS239" s="45"/>
      <c r="HT239" s="45"/>
      <c r="HU239" s="45"/>
      <c r="HV239" s="45"/>
      <c r="HW239" s="45"/>
      <c r="HX239" s="45"/>
      <c r="HY239" s="45"/>
      <c r="HZ239" s="45"/>
      <c r="IA239" s="45"/>
      <c r="IB239" s="45"/>
      <c r="IC239" s="45"/>
      <c r="ID239" s="45"/>
      <c r="IE239" s="45"/>
      <c r="IF239" s="45"/>
      <c r="IG239" s="45"/>
      <c r="IH239" s="45"/>
      <c r="II239" s="45"/>
      <c r="IJ239" s="45"/>
      <c r="IK239" s="45"/>
      <c r="IL239" s="45"/>
      <c r="IM239" s="45"/>
      <c r="IN239" s="45"/>
      <c r="IO239" s="45"/>
      <c r="IP239" s="45"/>
      <c r="IQ239" s="45"/>
      <c r="IR239" s="45"/>
      <c r="IS239" s="45"/>
      <c r="IT239" s="45"/>
      <c r="IU239" s="45"/>
      <c r="IV239" s="45"/>
    </row>
    <row r="240" spans="1:256" x14ac:dyDescent="0.2">
      <c r="A240" s="45"/>
      <c r="B240" s="45"/>
      <c r="C240" s="45"/>
      <c r="D240" s="46"/>
      <c r="E240" s="45"/>
      <c r="F240" s="47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94"/>
      <c r="T240" s="45"/>
      <c r="U240" s="45"/>
      <c r="V240" s="94">
        <f t="shared" si="50"/>
        <v>0</v>
      </c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5"/>
      <c r="EE240" s="45"/>
      <c r="EF240" s="45"/>
      <c r="EG240" s="45"/>
      <c r="EH240" s="45"/>
      <c r="EI240" s="45"/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  <c r="FE240" s="45"/>
      <c r="FF240" s="45"/>
      <c r="FG240" s="45"/>
      <c r="FH240" s="45"/>
      <c r="FI240" s="45"/>
      <c r="FJ240" s="45"/>
      <c r="FK240" s="45"/>
      <c r="FL240" s="45"/>
      <c r="FM240" s="45"/>
      <c r="FN240" s="45"/>
      <c r="FO240" s="45"/>
      <c r="FP240" s="45"/>
      <c r="FQ240" s="45"/>
      <c r="FR240" s="45"/>
      <c r="FS240" s="45"/>
      <c r="FT240" s="45"/>
      <c r="FU240" s="45"/>
      <c r="FV240" s="45"/>
      <c r="FW240" s="45"/>
      <c r="FX240" s="45"/>
      <c r="FY240" s="45"/>
      <c r="FZ240" s="45"/>
      <c r="GA240" s="45"/>
      <c r="GB240" s="45"/>
      <c r="GC240" s="45"/>
      <c r="GD240" s="45"/>
      <c r="GE240" s="45"/>
      <c r="GF240" s="45"/>
      <c r="GG240" s="45"/>
      <c r="GH240" s="45"/>
      <c r="GI240" s="45"/>
      <c r="GJ240" s="45"/>
      <c r="GK240" s="45"/>
      <c r="GL240" s="45"/>
      <c r="GM240" s="45"/>
      <c r="GN240" s="45"/>
      <c r="GO240" s="45"/>
      <c r="GP240" s="45"/>
      <c r="GQ240" s="45"/>
      <c r="GR240" s="45"/>
      <c r="GS240" s="45"/>
      <c r="GT240" s="45"/>
      <c r="GU240" s="45"/>
      <c r="GV240" s="45"/>
      <c r="GW240" s="45"/>
      <c r="GX240" s="45"/>
      <c r="GY240" s="45"/>
      <c r="GZ240" s="45"/>
      <c r="HA240" s="45"/>
      <c r="HB240" s="45"/>
      <c r="HC240" s="45"/>
      <c r="HD240" s="45"/>
      <c r="HE240" s="45"/>
      <c r="HF240" s="45"/>
      <c r="HG240" s="45"/>
      <c r="HH240" s="45"/>
      <c r="HI240" s="45"/>
      <c r="HJ240" s="45"/>
      <c r="HK240" s="45"/>
      <c r="HL240" s="45"/>
      <c r="HM240" s="45"/>
      <c r="HN240" s="45"/>
      <c r="HO240" s="45"/>
      <c r="HP240" s="45"/>
      <c r="HQ240" s="45"/>
      <c r="HR240" s="45"/>
      <c r="HS240" s="45"/>
      <c r="HT240" s="45"/>
      <c r="HU240" s="45"/>
      <c r="HV240" s="45"/>
      <c r="HW240" s="45"/>
      <c r="HX240" s="45"/>
      <c r="HY240" s="45"/>
      <c r="HZ240" s="45"/>
      <c r="IA240" s="45"/>
      <c r="IB240" s="45"/>
      <c r="IC240" s="45"/>
      <c r="ID240" s="45"/>
      <c r="IE240" s="45"/>
      <c r="IF240" s="45"/>
      <c r="IG240" s="45"/>
      <c r="IH240" s="45"/>
      <c r="II240" s="45"/>
      <c r="IJ240" s="45"/>
      <c r="IK240" s="45"/>
      <c r="IL240" s="45"/>
      <c r="IM240" s="45"/>
      <c r="IN240" s="45"/>
      <c r="IO240" s="45"/>
      <c r="IP240" s="45"/>
      <c r="IQ240" s="45"/>
      <c r="IR240" s="45"/>
      <c r="IS240" s="45"/>
      <c r="IT240" s="45"/>
      <c r="IU240" s="45"/>
      <c r="IV240" s="45"/>
    </row>
    <row r="241" spans="1:256" x14ac:dyDescent="0.2">
      <c r="A241" s="45"/>
      <c r="B241" s="45"/>
      <c r="C241" s="45"/>
      <c r="D241" s="46"/>
      <c r="E241" s="45"/>
      <c r="F241" s="47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94"/>
      <c r="T241" s="45"/>
      <c r="U241" s="45"/>
      <c r="V241" s="94">
        <f t="shared" si="50"/>
        <v>0</v>
      </c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  <c r="FD241" s="45"/>
      <c r="FE241" s="45"/>
      <c r="FF241" s="45"/>
      <c r="FG241" s="45"/>
      <c r="FH241" s="45"/>
      <c r="FI241" s="45"/>
      <c r="FJ241" s="45"/>
      <c r="FK241" s="45"/>
      <c r="FL241" s="45"/>
      <c r="FM241" s="45"/>
      <c r="FN241" s="45"/>
      <c r="FO241" s="45"/>
      <c r="FP241" s="45"/>
      <c r="FQ241" s="45"/>
      <c r="FR241" s="45"/>
      <c r="FS241" s="45"/>
      <c r="FT241" s="45"/>
      <c r="FU241" s="45"/>
      <c r="FV241" s="45"/>
      <c r="FW241" s="45"/>
      <c r="FX241" s="45"/>
      <c r="FY241" s="45"/>
      <c r="FZ241" s="45"/>
      <c r="GA241" s="45"/>
      <c r="GB241" s="45"/>
      <c r="GC241" s="45"/>
      <c r="GD241" s="45"/>
      <c r="GE241" s="45"/>
      <c r="GF241" s="45"/>
      <c r="GG241" s="45"/>
      <c r="GH241" s="45"/>
      <c r="GI241" s="45"/>
      <c r="GJ241" s="45"/>
      <c r="GK241" s="45"/>
      <c r="GL241" s="45"/>
      <c r="GM241" s="45"/>
      <c r="GN241" s="45"/>
      <c r="GO241" s="45"/>
      <c r="GP241" s="45"/>
      <c r="GQ241" s="45"/>
      <c r="GR241" s="45"/>
      <c r="GS241" s="45"/>
      <c r="GT241" s="45"/>
      <c r="GU241" s="45"/>
      <c r="GV241" s="45"/>
      <c r="GW241" s="45"/>
      <c r="GX241" s="45"/>
      <c r="GY241" s="45"/>
      <c r="GZ241" s="45"/>
      <c r="HA241" s="45"/>
      <c r="HB241" s="45"/>
      <c r="HC241" s="45"/>
      <c r="HD241" s="45"/>
      <c r="HE241" s="45"/>
      <c r="HF241" s="45"/>
      <c r="HG241" s="45"/>
      <c r="HH241" s="45"/>
      <c r="HI241" s="45"/>
      <c r="HJ241" s="45"/>
      <c r="HK241" s="45"/>
      <c r="HL241" s="45"/>
      <c r="HM241" s="45"/>
      <c r="HN241" s="45"/>
      <c r="HO241" s="45"/>
      <c r="HP241" s="45"/>
      <c r="HQ241" s="45"/>
      <c r="HR241" s="45"/>
      <c r="HS241" s="45"/>
      <c r="HT241" s="45"/>
      <c r="HU241" s="45"/>
      <c r="HV241" s="45"/>
      <c r="HW241" s="45"/>
      <c r="HX241" s="45"/>
      <c r="HY241" s="45"/>
      <c r="HZ241" s="45"/>
      <c r="IA241" s="45"/>
      <c r="IB241" s="45"/>
      <c r="IC241" s="45"/>
      <c r="ID241" s="45"/>
      <c r="IE241" s="45"/>
      <c r="IF241" s="45"/>
      <c r="IG241" s="45"/>
      <c r="IH241" s="45"/>
      <c r="II241" s="45"/>
      <c r="IJ241" s="45"/>
      <c r="IK241" s="45"/>
      <c r="IL241" s="45"/>
      <c r="IM241" s="45"/>
      <c r="IN241" s="45"/>
      <c r="IO241" s="45"/>
      <c r="IP241" s="45"/>
      <c r="IQ241" s="45"/>
      <c r="IR241" s="45"/>
      <c r="IS241" s="45"/>
      <c r="IT241" s="45"/>
      <c r="IU241" s="45"/>
      <c r="IV241" s="45"/>
    </row>
    <row r="242" spans="1:256" x14ac:dyDescent="0.2">
      <c r="A242" s="45"/>
      <c r="B242" s="45"/>
      <c r="C242" s="45"/>
      <c r="D242" s="46"/>
      <c r="E242" s="45"/>
      <c r="F242" s="47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94"/>
      <c r="T242" s="45"/>
      <c r="U242" s="45"/>
      <c r="V242" s="94">
        <f t="shared" si="50"/>
        <v>0</v>
      </c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45"/>
      <c r="DX242" s="45"/>
      <c r="DY242" s="45"/>
      <c r="DZ242" s="45"/>
      <c r="EA242" s="45"/>
      <c r="EB242" s="45"/>
      <c r="EC242" s="45"/>
      <c r="ED242" s="45"/>
      <c r="EE242" s="45"/>
      <c r="EF242" s="45"/>
      <c r="EG242" s="45"/>
      <c r="EH242" s="45"/>
      <c r="EI242" s="45"/>
      <c r="EJ242" s="45"/>
      <c r="EK242" s="45"/>
      <c r="EL242" s="45"/>
      <c r="EM242" s="45"/>
      <c r="EN242" s="45"/>
      <c r="EO242" s="45"/>
      <c r="EP242" s="45"/>
      <c r="EQ242" s="45"/>
      <c r="ER242" s="45"/>
      <c r="ES242" s="45"/>
      <c r="ET242" s="45"/>
      <c r="EU242" s="45"/>
      <c r="EV242" s="45"/>
      <c r="EW242" s="45"/>
      <c r="EX242" s="45"/>
      <c r="EY242" s="45"/>
      <c r="EZ242" s="45"/>
      <c r="FA242" s="45"/>
      <c r="FB242" s="45"/>
      <c r="FC242" s="45"/>
      <c r="FD242" s="45"/>
      <c r="FE242" s="45"/>
      <c r="FF242" s="45"/>
      <c r="FG242" s="45"/>
      <c r="FH242" s="45"/>
      <c r="FI242" s="45"/>
      <c r="FJ242" s="45"/>
      <c r="FK242" s="45"/>
      <c r="FL242" s="45"/>
      <c r="FM242" s="45"/>
      <c r="FN242" s="45"/>
      <c r="FO242" s="45"/>
      <c r="FP242" s="45"/>
      <c r="FQ242" s="45"/>
      <c r="FR242" s="45"/>
      <c r="FS242" s="45"/>
      <c r="FT242" s="45"/>
      <c r="FU242" s="45"/>
      <c r="FV242" s="45"/>
      <c r="FW242" s="45"/>
      <c r="FX242" s="45"/>
      <c r="FY242" s="45"/>
      <c r="FZ242" s="45"/>
      <c r="GA242" s="45"/>
      <c r="GB242" s="45"/>
      <c r="GC242" s="45"/>
      <c r="GD242" s="45"/>
      <c r="GE242" s="45"/>
      <c r="GF242" s="45"/>
      <c r="GG242" s="45"/>
      <c r="GH242" s="45"/>
      <c r="GI242" s="45"/>
      <c r="GJ242" s="45"/>
      <c r="GK242" s="45"/>
      <c r="GL242" s="45"/>
      <c r="GM242" s="45"/>
      <c r="GN242" s="45"/>
      <c r="GO242" s="45"/>
      <c r="GP242" s="45"/>
      <c r="GQ242" s="45"/>
      <c r="GR242" s="45"/>
      <c r="GS242" s="45"/>
      <c r="GT242" s="45"/>
      <c r="GU242" s="45"/>
      <c r="GV242" s="45"/>
      <c r="GW242" s="45"/>
      <c r="GX242" s="45"/>
      <c r="GY242" s="45"/>
      <c r="GZ242" s="45"/>
      <c r="HA242" s="45"/>
      <c r="HB242" s="45"/>
      <c r="HC242" s="45"/>
      <c r="HD242" s="45"/>
      <c r="HE242" s="45"/>
      <c r="HF242" s="45"/>
      <c r="HG242" s="45"/>
      <c r="HH242" s="45"/>
      <c r="HI242" s="45"/>
      <c r="HJ242" s="45"/>
      <c r="HK242" s="45"/>
      <c r="HL242" s="45"/>
      <c r="HM242" s="45"/>
      <c r="HN242" s="45"/>
      <c r="HO242" s="45"/>
      <c r="HP242" s="45"/>
      <c r="HQ242" s="45"/>
      <c r="HR242" s="45"/>
      <c r="HS242" s="45"/>
      <c r="HT242" s="45"/>
      <c r="HU242" s="45"/>
      <c r="HV242" s="45"/>
      <c r="HW242" s="45"/>
      <c r="HX242" s="45"/>
      <c r="HY242" s="45"/>
      <c r="HZ242" s="45"/>
      <c r="IA242" s="45"/>
      <c r="IB242" s="45"/>
      <c r="IC242" s="45"/>
      <c r="ID242" s="45"/>
      <c r="IE242" s="45"/>
      <c r="IF242" s="45"/>
      <c r="IG242" s="45"/>
      <c r="IH242" s="45"/>
      <c r="II242" s="45"/>
      <c r="IJ242" s="45"/>
      <c r="IK242" s="45"/>
      <c r="IL242" s="45"/>
      <c r="IM242" s="45"/>
      <c r="IN242" s="45"/>
      <c r="IO242" s="45"/>
      <c r="IP242" s="45"/>
      <c r="IQ242" s="45"/>
      <c r="IR242" s="45"/>
      <c r="IS242" s="45"/>
      <c r="IT242" s="45"/>
      <c r="IU242" s="45"/>
      <c r="IV242" s="45"/>
    </row>
    <row r="243" spans="1:256" x14ac:dyDescent="0.2">
      <c r="A243" s="45"/>
      <c r="B243" s="45"/>
      <c r="C243" s="45"/>
      <c r="D243" s="46"/>
      <c r="E243" s="45"/>
      <c r="F243" s="47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94"/>
      <c r="T243" s="45"/>
      <c r="U243" s="45"/>
      <c r="V243" s="94">
        <f t="shared" si="50"/>
        <v>0</v>
      </c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  <c r="DW243" s="45"/>
      <c r="DX243" s="45"/>
      <c r="DY243" s="45"/>
      <c r="DZ243" s="45"/>
      <c r="EA243" s="45"/>
      <c r="EB243" s="45"/>
      <c r="EC243" s="45"/>
      <c r="ED243" s="45"/>
      <c r="EE243" s="45"/>
      <c r="EF243" s="45"/>
      <c r="EG243" s="45"/>
      <c r="EH243" s="45"/>
      <c r="EI243" s="45"/>
      <c r="EJ243" s="45"/>
      <c r="EK243" s="45"/>
      <c r="EL243" s="45"/>
      <c r="EM243" s="45"/>
      <c r="EN243" s="45"/>
      <c r="EO243" s="45"/>
      <c r="EP243" s="45"/>
      <c r="EQ243" s="45"/>
      <c r="ER243" s="45"/>
      <c r="ES243" s="45"/>
      <c r="ET243" s="45"/>
      <c r="EU243" s="45"/>
      <c r="EV243" s="45"/>
      <c r="EW243" s="45"/>
      <c r="EX243" s="45"/>
      <c r="EY243" s="45"/>
      <c r="EZ243" s="45"/>
      <c r="FA243" s="45"/>
      <c r="FB243" s="45"/>
      <c r="FC243" s="45"/>
      <c r="FD243" s="45"/>
      <c r="FE243" s="45"/>
      <c r="FF243" s="45"/>
      <c r="FG243" s="45"/>
      <c r="FH243" s="45"/>
      <c r="FI243" s="45"/>
      <c r="FJ243" s="45"/>
      <c r="FK243" s="45"/>
      <c r="FL243" s="45"/>
      <c r="FM243" s="45"/>
      <c r="FN243" s="45"/>
      <c r="FO243" s="45"/>
      <c r="FP243" s="45"/>
      <c r="FQ243" s="45"/>
      <c r="FR243" s="45"/>
      <c r="FS243" s="45"/>
      <c r="FT243" s="45"/>
      <c r="FU243" s="45"/>
      <c r="FV243" s="45"/>
      <c r="FW243" s="45"/>
      <c r="FX243" s="45"/>
      <c r="FY243" s="45"/>
      <c r="FZ243" s="45"/>
      <c r="GA243" s="45"/>
      <c r="GB243" s="45"/>
      <c r="GC243" s="45"/>
      <c r="GD243" s="45"/>
      <c r="GE243" s="45"/>
      <c r="GF243" s="45"/>
      <c r="GG243" s="45"/>
      <c r="GH243" s="45"/>
      <c r="GI243" s="45"/>
      <c r="GJ243" s="45"/>
      <c r="GK243" s="45"/>
      <c r="GL243" s="45"/>
      <c r="GM243" s="45"/>
      <c r="GN243" s="45"/>
      <c r="GO243" s="45"/>
      <c r="GP243" s="45"/>
      <c r="GQ243" s="45"/>
      <c r="GR243" s="45"/>
      <c r="GS243" s="45"/>
      <c r="GT243" s="45"/>
      <c r="GU243" s="45"/>
      <c r="GV243" s="45"/>
      <c r="GW243" s="45"/>
      <c r="GX243" s="45"/>
      <c r="GY243" s="45"/>
      <c r="GZ243" s="45"/>
      <c r="HA243" s="45"/>
      <c r="HB243" s="45"/>
      <c r="HC243" s="45"/>
      <c r="HD243" s="45"/>
      <c r="HE243" s="45"/>
      <c r="HF243" s="45"/>
      <c r="HG243" s="45"/>
      <c r="HH243" s="45"/>
      <c r="HI243" s="45"/>
      <c r="HJ243" s="45"/>
      <c r="HK243" s="45"/>
      <c r="HL243" s="45"/>
      <c r="HM243" s="45"/>
      <c r="HN243" s="45"/>
      <c r="HO243" s="45"/>
      <c r="HP243" s="45"/>
      <c r="HQ243" s="45"/>
      <c r="HR243" s="45"/>
      <c r="HS243" s="45"/>
      <c r="HT243" s="45"/>
      <c r="HU243" s="45"/>
      <c r="HV243" s="45"/>
      <c r="HW243" s="45"/>
      <c r="HX243" s="45"/>
      <c r="HY243" s="45"/>
      <c r="HZ243" s="45"/>
      <c r="IA243" s="45"/>
      <c r="IB243" s="45"/>
      <c r="IC243" s="45"/>
      <c r="ID243" s="45"/>
      <c r="IE243" s="45"/>
      <c r="IF243" s="45"/>
      <c r="IG243" s="45"/>
      <c r="IH243" s="45"/>
      <c r="II243" s="45"/>
      <c r="IJ243" s="45"/>
      <c r="IK243" s="45"/>
      <c r="IL243" s="45"/>
      <c r="IM243" s="45"/>
      <c r="IN243" s="45"/>
      <c r="IO243" s="45"/>
      <c r="IP243" s="45"/>
      <c r="IQ243" s="45"/>
      <c r="IR243" s="45"/>
      <c r="IS243" s="45"/>
      <c r="IT243" s="45"/>
      <c r="IU243" s="45"/>
      <c r="IV243" s="45"/>
    </row>
    <row r="244" spans="1:256" x14ac:dyDescent="0.2">
      <c r="A244" s="45"/>
      <c r="B244" s="45"/>
      <c r="C244" s="45"/>
      <c r="D244" s="46"/>
      <c r="E244" s="45"/>
      <c r="F244" s="47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94"/>
      <c r="T244" s="45"/>
      <c r="U244" s="45"/>
      <c r="V244" s="94">
        <f t="shared" si="50"/>
        <v>0</v>
      </c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45"/>
      <c r="DX244" s="45"/>
      <c r="DY244" s="45"/>
      <c r="DZ244" s="45"/>
      <c r="EA244" s="45"/>
      <c r="EB244" s="45"/>
      <c r="EC244" s="45"/>
      <c r="ED244" s="45"/>
      <c r="EE244" s="45"/>
      <c r="EF244" s="45"/>
      <c r="EG244" s="45"/>
      <c r="EH244" s="45"/>
      <c r="EI244" s="45"/>
      <c r="EJ244" s="45"/>
      <c r="EK244" s="45"/>
      <c r="EL244" s="45"/>
      <c r="EM244" s="45"/>
      <c r="EN244" s="45"/>
      <c r="EO244" s="45"/>
      <c r="EP244" s="45"/>
      <c r="EQ244" s="45"/>
      <c r="ER244" s="45"/>
      <c r="ES244" s="45"/>
      <c r="ET244" s="45"/>
      <c r="EU244" s="45"/>
      <c r="EV244" s="45"/>
      <c r="EW244" s="45"/>
      <c r="EX244" s="45"/>
      <c r="EY244" s="45"/>
      <c r="EZ244" s="45"/>
      <c r="FA244" s="45"/>
      <c r="FB244" s="45"/>
      <c r="FC244" s="45"/>
      <c r="FD244" s="45"/>
      <c r="FE244" s="45"/>
      <c r="FF244" s="45"/>
      <c r="FG244" s="45"/>
      <c r="FH244" s="45"/>
      <c r="FI244" s="45"/>
      <c r="FJ244" s="45"/>
      <c r="FK244" s="45"/>
      <c r="FL244" s="45"/>
      <c r="FM244" s="45"/>
      <c r="FN244" s="45"/>
      <c r="FO244" s="45"/>
      <c r="FP244" s="45"/>
      <c r="FQ244" s="45"/>
      <c r="FR244" s="45"/>
      <c r="FS244" s="45"/>
      <c r="FT244" s="45"/>
      <c r="FU244" s="45"/>
      <c r="FV244" s="45"/>
      <c r="FW244" s="45"/>
      <c r="FX244" s="45"/>
      <c r="FY244" s="45"/>
      <c r="FZ244" s="45"/>
      <c r="GA244" s="45"/>
      <c r="GB244" s="45"/>
      <c r="GC244" s="45"/>
      <c r="GD244" s="45"/>
      <c r="GE244" s="45"/>
      <c r="GF244" s="45"/>
      <c r="GG244" s="45"/>
      <c r="GH244" s="45"/>
      <c r="GI244" s="45"/>
      <c r="GJ244" s="45"/>
      <c r="GK244" s="45"/>
      <c r="GL244" s="45"/>
      <c r="GM244" s="45"/>
      <c r="GN244" s="45"/>
      <c r="GO244" s="45"/>
      <c r="GP244" s="45"/>
      <c r="GQ244" s="45"/>
      <c r="GR244" s="45"/>
      <c r="GS244" s="45"/>
      <c r="GT244" s="45"/>
      <c r="GU244" s="45"/>
      <c r="GV244" s="45"/>
      <c r="GW244" s="45"/>
      <c r="GX244" s="45"/>
      <c r="GY244" s="45"/>
      <c r="GZ244" s="45"/>
      <c r="HA244" s="45"/>
      <c r="HB244" s="45"/>
      <c r="HC244" s="45"/>
      <c r="HD244" s="45"/>
      <c r="HE244" s="45"/>
      <c r="HF244" s="45"/>
      <c r="HG244" s="45"/>
      <c r="HH244" s="45"/>
      <c r="HI244" s="45"/>
      <c r="HJ244" s="45"/>
      <c r="HK244" s="45"/>
      <c r="HL244" s="45"/>
      <c r="HM244" s="45"/>
      <c r="HN244" s="45"/>
      <c r="HO244" s="45"/>
      <c r="HP244" s="45"/>
      <c r="HQ244" s="45"/>
      <c r="HR244" s="45"/>
      <c r="HS244" s="45"/>
      <c r="HT244" s="45"/>
      <c r="HU244" s="45"/>
      <c r="HV244" s="45"/>
      <c r="HW244" s="45"/>
      <c r="HX244" s="45"/>
      <c r="HY244" s="45"/>
      <c r="HZ244" s="45"/>
      <c r="IA244" s="45"/>
      <c r="IB244" s="45"/>
      <c r="IC244" s="45"/>
      <c r="ID244" s="45"/>
      <c r="IE244" s="45"/>
      <c r="IF244" s="45"/>
      <c r="IG244" s="45"/>
      <c r="IH244" s="45"/>
      <c r="II244" s="45"/>
      <c r="IJ244" s="45"/>
      <c r="IK244" s="45"/>
      <c r="IL244" s="45"/>
      <c r="IM244" s="45"/>
      <c r="IN244" s="45"/>
      <c r="IO244" s="45"/>
      <c r="IP244" s="45"/>
      <c r="IQ244" s="45"/>
      <c r="IR244" s="45"/>
      <c r="IS244" s="45"/>
      <c r="IT244" s="45"/>
      <c r="IU244" s="45"/>
      <c r="IV244" s="45"/>
    </row>
    <row r="245" spans="1:256" x14ac:dyDescent="0.2">
      <c r="A245" s="45"/>
      <c r="B245" s="45"/>
      <c r="C245" s="45"/>
      <c r="D245" s="46"/>
      <c r="E245" s="45"/>
      <c r="F245" s="47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94"/>
      <c r="T245" s="45"/>
      <c r="U245" s="45"/>
      <c r="V245" s="94">
        <f t="shared" si="50"/>
        <v>0</v>
      </c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  <c r="DW245" s="45"/>
      <c r="DX245" s="45"/>
      <c r="DY245" s="45"/>
      <c r="DZ245" s="45"/>
      <c r="EA245" s="45"/>
      <c r="EB245" s="45"/>
      <c r="EC245" s="45"/>
      <c r="ED245" s="45"/>
      <c r="EE245" s="45"/>
      <c r="EF245" s="45"/>
      <c r="EG245" s="45"/>
      <c r="EH245" s="45"/>
      <c r="EI245" s="45"/>
      <c r="EJ245" s="45"/>
      <c r="EK245" s="45"/>
      <c r="EL245" s="45"/>
      <c r="EM245" s="45"/>
      <c r="EN245" s="45"/>
      <c r="EO245" s="45"/>
      <c r="EP245" s="45"/>
      <c r="EQ245" s="45"/>
      <c r="ER245" s="45"/>
      <c r="ES245" s="45"/>
      <c r="ET245" s="45"/>
      <c r="EU245" s="45"/>
      <c r="EV245" s="45"/>
      <c r="EW245" s="45"/>
      <c r="EX245" s="45"/>
      <c r="EY245" s="45"/>
      <c r="EZ245" s="45"/>
      <c r="FA245" s="45"/>
      <c r="FB245" s="45"/>
      <c r="FC245" s="45"/>
      <c r="FD245" s="45"/>
      <c r="FE245" s="45"/>
      <c r="FF245" s="45"/>
      <c r="FG245" s="45"/>
      <c r="FH245" s="45"/>
      <c r="FI245" s="45"/>
      <c r="FJ245" s="45"/>
      <c r="FK245" s="45"/>
      <c r="FL245" s="45"/>
      <c r="FM245" s="45"/>
      <c r="FN245" s="45"/>
      <c r="FO245" s="45"/>
      <c r="FP245" s="45"/>
      <c r="FQ245" s="45"/>
      <c r="FR245" s="45"/>
      <c r="FS245" s="45"/>
      <c r="FT245" s="45"/>
      <c r="FU245" s="45"/>
      <c r="FV245" s="45"/>
      <c r="FW245" s="45"/>
      <c r="FX245" s="45"/>
      <c r="FY245" s="45"/>
      <c r="FZ245" s="45"/>
      <c r="GA245" s="45"/>
      <c r="GB245" s="45"/>
      <c r="GC245" s="45"/>
      <c r="GD245" s="45"/>
      <c r="GE245" s="45"/>
      <c r="GF245" s="45"/>
      <c r="GG245" s="45"/>
      <c r="GH245" s="45"/>
      <c r="GI245" s="45"/>
      <c r="GJ245" s="45"/>
      <c r="GK245" s="45"/>
      <c r="GL245" s="45"/>
      <c r="GM245" s="45"/>
      <c r="GN245" s="45"/>
      <c r="GO245" s="45"/>
      <c r="GP245" s="45"/>
      <c r="GQ245" s="45"/>
      <c r="GR245" s="45"/>
      <c r="GS245" s="45"/>
      <c r="GT245" s="45"/>
      <c r="GU245" s="45"/>
      <c r="GV245" s="45"/>
      <c r="GW245" s="45"/>
      <c r="GX245" s="45"/>
      <c r="GY245" s="45"/>
      <c r="GZ245" s="45"/>
      <c r="HA245" s="45"/>
      <c r="HB245" s="45"/>
      <c r="HC245" s="45"/>
      <c r="HD245" s="45"/>
      <c r="HE245" s="45"/>
      <c r="HF245" s="45"/>
      <c r="HG245" s="45"/>
      <c r="HH245" s="45"/>
      <c r="HI245" s="45"/>
      <c r="HJ245" s="45"/>
      <c r="HK245" s="45"/>
      <c r="HL245" s="45"/>
      <c r="HM245" s="45"/>
      <c r="HN245" s="45"/>
      <c r="HO245" s="45"/>
      <c r="HP245" s="45"/>
      <c r="HQ245" s="45"/>
      <c r="HR245" s="45"/>
      <c r="HS245" s="45"/>
      <c r="HT245" s="45"/>
      <c r="HU245" s="45"/>
      <c r="HV245" s="45"/>
      <c r="HW245" s="45"/>
      <c r="HX245" s="45"/>
      <c r="HY245" s="45"/>
      <c r="HZ245" s="45"/>
      <c r="IA245" s="45"/>
      <c r="IB245" s="45"/>
      <c r="IC245" s="45"/>
      <c r="ID245" s="45"/>
      <c r="IE245" s="45"/>
      <c r="IF245" s="45"/>
      <c r="IG245" s="45"/>
      <c r="IH245" s="45"/>
      <c r="II245" s="45"/>
      <c r="IJ245" s="45"/>
      <c r="IK245" s="45"/>
      <c r="IL245" s="45"/>
      <c r="IM245" s="45"/>
      <c r="IN245" s="45"/>
      <c r="IO245" s="45"/>
      <c r="IP245" s="45"/>
      <c r="IQ245" s="45"/>
      <c r="IR245" s="45"/>
      <c r="IS245" s="45"/>
      <c r="IT245" s="45"/>
      <c r="IU245" s="45"/>
      <c r="IV245" s="45"/>
    </row>
    <row r="246" spans="1:256" x14ac:dyDescent="0.2">
      <c r="A246" s="45"/>
      <c r="B246" s="45"/>
      <c r="C246" s="45"/>
      <c r="D246" s="46"/>
      <c r="E246" s="45"/>
      <c r="F246" s="47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94"/>
      <c r="T246" s="45"/>
      <c r="U246" s="45"/>
      <c r="V246" s="94">
        <f t="shared" si="50"/>
        <v>0</v>
      </c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  <c r="DM246" s="45"/>
      <c r="DN246" s="45"/>
      <c r="DO246" s="45"/>
      <c r="DP246" s="45"/>
      <c r="DQ246" s="45"/>
      <c r="DR246" s="45"/>
      <c r="DS246" s="45"/>
      <c r="DT246" s="45"/>
      <c r="DU246" s="45"/>
      <c r="DV246" s="45"/>
      <c r="DW246" s="45"/>
      <c r="DX246" s="45"/>
      <c r="DY246" s="45"/>
      <c r="DZ246" s="45"/>
      <c r="EA246" s="45"/>
      <c r="EB246" s="45"/>
      <c r="EC246" s="45"/>
      <c r="ED246" s="45"/>
      <c r="EE246" s="45"/>
      <c r="EF246" s="45"/>
      <c r="EG246" s="45"/>
      <c r="EH246" s="45"/>
      <c r="EI246" s="45"/>
      <c r="EJ246" s="45"/>
      <c r="EK246" s="45"/>
      <c r="EL246" s="45"/>
      <c r="EM246" s="45"/>
      <c r="EN246" s="45"/>
      <c r="EO246" s="45"/>
      <c r="EP246" s="45"/>
      <c r="EQ246" s="45"/>
      <c r="ER246" s="45"/>
      <c r="ES246" s="45"/>
      <c r="ET246" s="45"/>
      <c r="EU246" s="45"/>
      <c r="EV246" s="45"/>
      <c r="EW246" s="45"/>
      <c r="EX246" s="45"/>
      <c r="EY246" s="45"/>
      <c r="EZ246" s="45"/>
      <c r="FA246" s="45"/>
      <c r="FB246" s="45"/>
      <c r="FC246" s="45"/>
      <c r="FD246" s="45"/>
      <c r="FE246" s="45"/>
      <c r="FF246" s="45"/>
      <c r="FG246" s="45"/>
      <c r="FH246" s="45"/>
      <c r="FI246" s="45"/>
      <c r="FJ246" s="45"/>
      <c r="FK246" s="45"/>
      <c r="FL246" s="45"/>
      <c r="FM246" s="45"/>
      <c r="FN246" s="45"/>
      <c r="FO246" s="45"/>
      <c r="FP246" s="45"/>
      <c r="FQ246" s="45"/>
      <c r="FR246" s="45"/>
      <c r="FS246" s="45"/>
      <c r="FT246" s="45"/>
      <c r="FU246" s="45"/>
      <c r="FV246" s="45"/>
      <c r="FW246" s="45"/>
      <c r="FX246" s="45"/>
      <c r="FY246" s="45"/>
      <c r="FZ246" s="45"/>
      <c r="GA246" s="45"/>
      <c r="GB246" s="45"/>
      <c r="GC246" s="45"/>
      <c r="GD246" s="45"/>
      <c r="GE246" s="45"/>
      <c r="GF246" s="45"/>
      <c r="GG246" s="45"/>
      <c r="GH246" s="45"/>
      <c r="GI246" s="45"/>
      <c r="GJ246" s="45"/>
      <c r="GK246" s="45"/>
      <c r="GL246" s="45"/>
      <c r="GM246" s="45"/>
      <c r="GN246" s="45"/>
      <c r="GO246" s="45"/>
      <c r="GP246" s="45"/>
      <c r="GQ246" s="45"/>
      <c r="GR246" s="45"/>
      <c r="GS246" s="45"/>
      <c r="GT246" s="45"/>
      <c r="GU246" s="45"/>
      <c r="GV246" s="45"/>
      <c r="GW246" s="45"/>
      <c r="GX246" s="45"/>
      <c r="GY246" s="45"/>
      <c r="GZ246" s="45"/>
      <c r="HA246" s="45"/>
      <c r="HB246" s="45"/>
      <c r="HC246" s="45"/>
      <c r="HD246" s="45"/>
      <c r="HE246" s="45"/>
      <c r="HF246" s="45"/>
      <c r="HG246" s="45"/>
      <c r="HH246" s="45"/>
      <c r="HI246" s="45"/>
      <c r="HJ246" s="45"/>
      <c r="HK246" s="45"/>
      <c r="HL246" s="45"/>
      <c r="HM246" s="45"/>
      <c r="HN246" s="45"/>
      <c r="HO246" s="45"/>
      <c r="HP246" s="45"/>
      <c r="HQ246" s="45"/>
      <c r="HR246" s="45"/>
      <c r="HS246" s="45"/>
      <c r="HT246" s="45"/>
      <c r="HU246" s="45"/>
      <c r="HV246" s="45"/>
      <c r="HW246" s="45"/>
      <c r="HX246" s="45"/>
      <c r="HY246" s="45"/>
      <c r="HZ246" s="45"/>
      <c r="IA246" s="45"/>
      <c r="IB246" s="45"/>
      <c r="IC246" s="45"/>
      <c r="ID246" s="45"/>
      <c r="IE246" s="45"/>
      <c r="IF246" s="45"/>
      <c r="IG246" s="45"/>
      <c r="IH246" s="45"/>
      <c r="II246" s="45"/>
      <c r="IJ246" s="45"/>
      <c r="IK246" s="45"/>
      <c r="IL246" s="45"/>
      <c r="IM246" s="45"/>
      <c r="IN246" s="45"/>
      <c r="IO246" s="45"/>
      <c r="IP246" s="45"/>
      <c r="IQ246" s="45"/>
      <c r="IR246" s="45"/>
      <c r="IS246" s="45"/>
      <c r="IT246" s="45"/>
      <c r="IU246" s="45"/>
      <c r="IV246" s="45"/>
    </row>
    <row r="247" spans="1:256" x14ac:dyDescent="0.2">
      <c r="A247" s="45"/>
      <c r="B247" s="45"/>
      <c r="C247" s="45"/>
      <c r="D247" s="46"/>
      <c r="E247" s="45"/>
      <c r="F247" s="47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94"/>
      <c r="T247" s="45"/>
      <c r="U247" s="45"/>
      <c r="V247" s="94">
        <f t="shared" si="50"/>
        <v>0</v>
      </c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  <c r="FJ247" s="45"/>
      <c r="FK247" s="45"/>
      <c r="FL247" s="45"/>
      <c r="FM247" s="45"/>
      <c r="FN247" s="45"/>
      <c r="FO247" s="45"/>
      <c r="FP247" s="45"/>
      <c r="FQ247" s="45"/>
      <c r="FR247" s="45"/>
      <c r="FS247" s="45"/>
      <c r="FT247" s="45"/>
      <c r="FU247" s="45"/>
      <c r="FV247" s="45"/>
      <c r="FW247" s="45"/>
      <c r="FX247" s="45"/>
      <c r="FY247" s="45"/>
      <c r="FZ247" s="45"/>
      <c r="GA247" s="45"/>
      <c r="GB247" s="45"/>
      <c r="GC247" s="45"/>
      <c r="GD247" s="45"/>
      <c r="GE247" s="45"/>
      <c r="GF247" s="45"/>
      <c r="GG247" s="45"/>
      <c r="GH247" s="45"/>
      <c r="GI247" s="45"/>
      <c r="GJ247" s="45"/>
      <c r="GK247" s="45"/>
      <c r="GL247" s="45"/>
      <c r="GM247" s="45"/>
      <c r="GN247" s="45"/>
      <c r="GO247" s="45"/>
      <c r="GP247" s="45"/>
      <c r="GQ247" s="45"/>
      <c r="GR247" s="45"/>
      <c r="GS247" s="45"/>
      <c r="GT247" s="45"/>
      <c r="GU247" s="45"/>
      <c r="GV247" s="45"/>
      <c r="GW247" s="45"/>
      <c r="GX247" s="45"/>
      <c r="GY247" s="45"/>
      <c r="GZ247" s="45"/>
      <c r="HA247" s="45"/>
      <c r="HB247" s="45"/>
      <c r="HC247" s="45"/>
      <c r="HD247" s="45"/>
      <c r="HE247" s="45"/>
      <c r="HF247" s="45"/>
      <c r="HG247" s="45"/>
      <c r="HH247" s="45"/>
      <c r="HI247" s="45"/>
      <c r="HJ247" s="45"/>
      <c r="HK247" s="45"/>
      <c r="HL247" s="45"/>
      <c r="HM247" s="45"/>
      <c r="HN247" s="45"/>
      <c r="HO247" s="45"/>
      <c r="HP247" s="45"/>
      <c r="HQ247" s="45"/>
      <c r="HR247" s="45"/>
      <c r="HS247" s="45"/>
      <c r="HT247" s="45"/>
      <c r="HU247" s="45"/>
      <c r="HV247" s="45"/>
      <c r="HW247" s="45"/>
      <c r="HX247" s="45"/>
      <c r="HY247" s="45"/>
      <c r="HZ247" s="45"/>
      <c r="IA247" s="45"/>
      <c r="IB247" s="45"/>
      <c r="IC247" s="45"/>
      <c r="ID247" s="45"/>
      <c r="IE247" s="45"/>
      <c r="IF247" s="45"/>
      <c r="IG247" s="45"/>
      <c r="IH247" s="45"/>
      <c r="II247" s="45"/>
      <c r="IJ247" s="45"/>
      <c r="IK247" s="45"/>
      <c r="IL247" s="45"/>
      <c r="IM247" s="45"/>
      <c r="IN247" s="45"/>
      <c r="IO247" s="45"/>
      <c r="IP247" s="45"/>
      <c r="IQ247" s="45"/>
      <c r="IR247" s="45"/>
      <c r="IS247" s="45"/>
      <c r="IT247" s="45"/>
      <c r="IU247" s="45"/>
      <c r="IV247" s="45"/>
    </row>
    <row r="248" spans="1:256" x14ac:dyDescent="0.2">
      <c r="A248" s="45"/>
      <c r="B248" s="45"/>
      <c r="C248" s="45"/>
      <c r="D248" s="46"/>
      <c r="E248" s="45"/>
      <c r="F248" s="47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94"/>
      <c r="T248" s="45"/>
      <c r="U248" s="45"/>
      <c r="V248" s="94">
        <f t="shared" si="50"/>
        <v>0</v>
      </c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  <c r="DO248" s="45"/>
      <c r="DP248" s="45"/>
      <c r="DQ248" s="45"/>
      <c r="DR248" s="45"/>
      <c r="DS248" s="45"/>
      <c r="DT248" s="45"/>
      <c r="DU248" s="45"/>
      <c r="DV248" s="45"/>
      <c r="DW248" s="45"/>
      <c r="DX248" s="45"/>
      <c r="DY248" s="45"/>
      <c r="DZ248" s="45"/>
      <c r="EA248" s="45"/>
      <c r="EB248" s="45"/>
      <c r="EC248" s="45"/>
      <c r="ED248" s="45"/>
      <c r="EE248" s="45"/>
      <c r="EF248" s="45"/>
      <c r="EG248" s="45"/>
      <c r="EH248" s="45"/>
      <c r="EI248" s="45"/>
      <c r="EJ248" s="45"/>
      <c r="EK248" s="45"/>
      <c r="EL248" s="45"/>
      <c r="EM248" s="45"/>
      <c r="EN248" s="45"/>
      <c r="EO248" s="45"/>
      <c r="EP248" s="45"/>
      <c r="EQ248" s="45"/>
      <c r="ER248" s="45"/>
      <c r="ES248" s="45"/>
      <c r="ET248" s="45"/>
      <c r="EU248" s="45"/>
      <c r="EV248" s="45"/>
      <c r="EW248" s="45"/>
      <c r="EX248" s="45"/>
      <c r="EY248" s="45"/>
      <c r="EZ248" s="45"/>
      <c r="FA248" s="45"/>
      <c r="FB248" s="45"/>
      <c r="FC248" s="45"/>
      <c r="FD248" s="45"/>
      <c r="FE248" s="45"/>
      <c r="FF248" s="45"/>
      <c r="FG248" s="45"/>
      <c r="FH248" s="45"/>
      <c r="FI248" s="45"/>
      <c r="FJ248" s="45"/>
      <c r="FK248" s="45"/>
      <c r="FL248" s="45"/>
      <c r="FM248" s="45"/>
      <c r="FN248" s="45"/>
      <c r="FO248" s="45"/>
      <c r="FP248" s="45"/>
      <c r="FQ248" s="45"/>
      <c r="FR248" s="45"/>
      <c r="FS248" s="45"/>
      <c r="FT248" s="45"/>
      <c r="FU248" s="45"/>
      <c r="FV248" s="45"/>
      <c r="FW248" s="45"/>
      <c r="FX248" s="45"/>
      <c r="FY248" s="45"/>
      <c r="FZ248" s="45"/>
      <c r="GA248" s="45"/>
      <c r="GB248" s="45"/>
      <c r="GC248" s="45"/>
      <c r="GD248" s="45"/>
      <c r="GE248" s="45"/>
      <c r="GF248" s="45"/>
      <c r="GG248" s="45"/>
      <c r="GH248" s="45"/>
      <c r="GI248" s="45"/>
      <c r="GJ248" s="45"/>
      <c r="GK248" s="45"/>
      <c r="GL248" s="45"/>
      <c r="GM248" s="45"/>
      <c r="GN248" s="45"/>
      <c r="GO248" s="45"/>
      <c r="GP248" s="45"/>
      <c r="GQ248" s="45"/>
      <c r="GR248" s="45"/>
      <c r="GS248" s="45"/>
      <c r="GT248" s="45"/>
      <c r="GU248" s="45"/>
      <c r="GV248" s="45"/>
      <c r="GW248" s="45"/>
      <c r="GX248" s="45"/>
      <c r="GY248" s="45"/>
      <c r="GZ248" s="45"/>
      <c r="HA248" s="45"/>
      <c r="HB248" s="45"/>
      <c r="HC248" s="45"/>
      <c r="HD248" s="45"/>
      <c r="HE248" s="45"/>
      <c r="HF248" s="45"/>
      <c r="HG248" s="45"/>
      <c r="HH248" s="45"/>
      <c r="HI248" s="45"/>
      <c r="HJ248" s="45"/>
      <c r="HK248" s="45"/>
      <c r="HL248" s="45"/>
      <c r="HM248" s="45"/>
      <c r="HN248" s="45"/>
      <c r="HO248" s="45"/>
      <c r="HP248" s="45"/>
      <c r="HQ248" s="45"/>
      <c r="HR248" s="45"/>
      <c r="HS248" s="45"/>
      <c r="HT248" s="45"/>
      <c r="HU248" s="45"/>
      <c r="HV248" s="45"/>
      <c r="HW248" s="45"/>
      <c r="HX248" s="45"/>
      <c r="HY248" s="45"/>
      <c r="HZ248" s="45"/>
      <c r="IA248" s="45"/>
      <c r="IB248" s="45"/>
      <c r="IC248" s="45"/>
      <c r="ID248" s="45"/>
      <c r="IE248" s="45"/>
      <c r="IF248" s="45"/>
      <c r="IG248" s="45"/>
      <c r="IH248" s="45"/>
      <c r="II248" s="45"/>
      <c r="IJ248" s="45"/>
      <c r="IK248" s="45"/>
      <c r="IL248" s="45"/>
      <c r="IM248" s="45"/>
      <c r="IN248" s="45"/>
      <c r="IO248" s="45"/>
      <c r="IP248" s="45"/>
      <c r="IQ248" s="45"/>
      <c r="IR248" s="45"/>
      <c r="IS248" s="45"/>
      <c r="IT248" s="45"/>
      <c r="IU248" s="45"/>
      <c r="IV248" s="45"/>
    </row>
    <row r="249" spans="1:256" x14ac:dyDescent="0.2">
      <c r="A249" s="45"/>
      <c r="B249" s="45"/>
      <c r="C249" s="45"/>
      <c r="D249" s="46"/>
      <c r="E249" s="45"/>
      <c r="F249" s="47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94"/>
      <c r="T249" s="45"/>
      <c r="U249" s="45"/>
      <c r="V249" s="94">
        <f t="shared" si="50"/>
        <v>0</v>
      </c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  <c r="DO249" s="45"/>
      <c r="DP249" s="45"/>
      <c r="DQ249" s="45"/>
      <c r="DR249" s="45"/>
      <c r="DS249" s="45"/>
      <c r="DT249" s="45"/>
      <c r="DU249" s="45"/>
      <c r="DV249" s="45"/>
      <c r="DW249" s="45"/>
      <c r="DX249" s="45"/>
      <c r="DY249" s="45"/>
      <c r="DZ249" s="45"/>
      <c r="EA249" s="45"/>
      <c r="EB249" s="45"/>
      <c r="EC249" s="45"/>
      <c r="ED249" s="45"/>
      <c r="EE249" s="45"/>
      <c r="EF249" s="45"/>
      <c r="EG249" s="45"/>
      <c r="EH249" s="45"/>
      <c r="EI249" s="45"/>
      <c r="EJ249" s="45"/>
      <c r="EK249" s="45"/>
      <c r="EL249" s="45"/>
      <c r="EM249" s="45"/>
      <c r="EN249" s="45"/>
      <c r="EO249" s="45"/>
      <c r="EP249" s="45"/>
      <c r="EQ249" s="45"/>
      <c r="ER249" s="45"/>
      <c r="ES249" s="45"/>
      <c r="ET249" s="45"/>
      <c r="EU249" s="45"/>
      <c r="EV249" s="45"/>
      <c r="EW249" s="45"/>
      <c r="EX249" s="45"/>
      <c r="EY249" s="45"/>
      <c r="EZ249" s="45"/>
      <c r="FA249" s="45"/>
      <c r="FB249" s="45"/>
      <c r="FC249" s="45"/>
      <c r="FD249" s="45"/>
      <c r="FE249" s="45"/>
      <c r="FF249" s="45"/>
      <c r="FG249" s="45"/>
      <c r="FH249" s="45"/>
      <c r="FI249" s="45"/>
      <c r="FJ249" s="45"/>
      <c r="FK249" s="45"/>
      <c r="FL249" s="45"/>
      <c r="FM249" s="45"/>
      <c r="FN249" s="45"/>
      <c r="FO249" s="45"/>
      <c r="FP249" s="45"/>
      <c r="FQ249" s="45"/>
      <c r="FR249" s="45"/>
      <c r="FS249" s="45"/>
      <c r="FT249" s="45"/>
      <c r="FU249" s="45"/>
      <c r="FV249" s="45"/>
      <c r="FW249" s="45"/>
      <c r="FX249" s="45"/>
      <c r="FY249" s="45"/>
      <c r="FZ249" s="45"/>
      <c r="GA249" s="45"/>
      <c r="GB249" s="45"/>
      <c r="GC249" s="45"/>
      <c r="GD249" s="45"/>
      <c r="GE249" s="45"/>
      <c r="GF249" s="45"/>
      <c r="GG249" s="45"/>
      <c r="GH249" s="45"/>
      <c r="GI249" s="45"/>
      <c r="GJ249" s="45"/>
      <c r="GK249" s="45"/>
      <c r="GL249" s="45"/>
      <c r="GM249" s="45"/>
      <c r="GN249" s="45"/>
      <c r="GO249" s="45"/>
      <c r="GP249" s="45"/>
      <c r="GQ249" s="45"/>
      <c r="GR249" s="45"/>
      <c r="GS249" s="45"/>
      <c r="GT249" s="45"/>
      <c r="GU249" s="45"/>
      <c r="GV249" s="45"/>
      <c r="GW249" s="45"/>
      <c r="GX249" s="45"/>
      <c r="GY249" s="45"/>
      <c r="GZ249" s="45"/>
      <c r="HA249" s="45"/>
      <c r="HB249" s="45"/>
      <c r="HC249" s="45"/>
      <c r="HD249" s="45"/>
      <c r="HE249" s="45"/>
      <c r="HF249" s="45"/>
      <c r="HG249" s="45"/>
      <c r="HH249" s="45"/>
      <c r="HI249" s="45"/>
      <c r="HJ249" s="45"/>
      <c r="HK249" s="45"/>
      <c r="HL249" s="45"/>
      <c r="HM249" s="45"/>
      <c r="HN249" s="45"/>
      <c r="HO249" s="45"/>
      <c r="HP249" s="45"/>
      <c r="HQ249" s="45"/>
      <c r="HR249" s="45"/>
      <c r="HS249" s="45"/>
      <c r="HT249" s="45"/>
      <c r="HU249" s="45"/>
      <c r="HV249" s="45"/>
      <c r="HW249" s="45"/>
      <c r="HX249" s="45"/>
      <c r="HY249" s="45"/>
      <c r="HZ249" s="45"/>
      <c r="IA249" s="45"/>
      <c r="IB249" s="45"/>
      <c r="IC249" s="45"/>
      <c r="ID249" s="45"/>
      <c r="IE249" s="45"/>
      <c r="IF249" s="45"/>
      <c r="IG249" s="45"/>
      <c r="IH249" s="45"/>
      <c r="II249" s="45"/>
      <c r="IJ249" s="45"/>
      <c r="IK249" s="45"/>
      <c r="IL249" s="45"/>
      <c r="IM249" s="45"/>
      <c r="IN249" s="45"/>
      <c r="IO249" s="45"/>
      <c r="IP249" s="45"/>
      <c r="IQ249" s="45"/>
      <c r="IR249" s="45"/>
      <c r="IS249" s="45"/>
      <c r="IT249" s="45"/>
      <c r="IU249" s="45"/>
      <c r="IV249" s="45"/>
    </row>
    <row r="250" spans="1:256" x14ac:dyDescent="0.2">
      <c r="A250" s="45"/>
      <c r="B250" s="45"/>
      <c r="C250" s="45"/>
      <c r="D250" s="46"/>
      <c r="E250" s="45"/>
      <c r="F250" s="47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94"/>
      <c r="T250" s="45"/>
      <c r="U250" s="45"/>
      <c r="V250" s="94">
        <f t="shared" si="50"/>
        <v>0</v>
      </c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  <c r="DM250" s="45"/>
      <c r="DN250" s="45"/>
      <c r="DO250" s="45"/>
      <c r="DP250" s="45"/>
      <c r="DQ250" s="45"/>
      <c r="DR250" s="45"/>
      <c r="DS250" s="45"/>
      <c r="DT250" s="45"/>
      <c r="DU250" s="45"/>
      <c r="DV250" s="45"/>
      <c r="DW250" s="45"/>
      <c r="DX250" s="45"/>
      <c r="DY250" s="45"/>
      <c r="DZ250" s="45"/>
      <c r="EA250" s="45"/>
      <c r="EB250" s="45"/>
      <c r="EC250" s="45"/>
      <c r="ED250" s="45"/>
      <c r="EE250" s="45"/>
      <c r="EF250" s="45"/>
      <c r="EG250" s="45"/>
      <c r="EH250" s="45"/>
      <c r="EI250" s="45"/>
      <c r="EJ250" s="45"/>
      <c r="EK250" s="45"/>
      <c r="EL250" s="45"/>
      <c r="EM250" s="45"/>
      <c r="EN250" s="45"/>
      <c r="EO250" s="45"/>
      <c r="EP250" s="45"/>
      <c r="EQ250" s="45"/>
      <c r="ER250" s="45"/>
      <c r="ES250" s="45"/>
      <c r="ET250" s="45"/>
      <c r="EU250" s="45"/>
      <c r="EV250" s="45"/>
      <c r="EW250" s="45"/>
      <c r="EX250" s="45"/>
      <c r="EY250" s="45"/>
      <c r="EZ250" s="45"/>
      <c r="FA250" s="45"/>
      <c r="FB250" s="45"/>
      <c r="FC250" s="45"/>
      <c r="FD250" s="45"/>
      <c r="FE250" s="45"/>
      <c r="FF250" s="45"/>
      <c r="FG250" s="45"/>
      <c r="FH250" s="45"/>
      <c r="FI250" s="45"/>
      <c r="FJ250" s="45"/>
      <c r="FK250" s="45"/>
      <c r="FL250" s="45"/>
      <c r="FM250" s="45"/>
      <c r="FN250" s="45"/>
      <c r="FO250" s="45"/>
      <c r="FP250" s="45"/>
      <c r="FQ250" s="45"/>
      <c r="FR250" s="45"/>
      <c r="FS250" s="45"/>
      <c r="FT250" s="45"/>
      <c r="FU250" s="45"/>
      <c r="FV250" s="45"/>
      <c r="FW250" s="45"/>
      <c r="FX250" s="45"/>
      <c r="FY250" s="45"/>
      <c r="FZ250" s="45"/>
      <c r="GA250" s="45"/>
      <c r="GB250" s="45"/>
      <c r="GC250" s="45"/>
      <c r="GD250" s="45"/>
      <c r="GE250" s="45"/>
      <c r="GF250" s="45"/>
      <c r="GG250" s="45"/>
      <c r="GH250" s="45"/>
      <c r="GI250" s="45"/>
      <c r="GJ250" s="45"/>
      <c r="GK250" s="45"/>
      <c r="GL250" s="45"/>
      <c r="GM250" s="45"/>
      <c r="GN250" s="45"/>
      <c r="GO250" s="45"/>
      <c r="GP250" s="45"/>
      <c r="GQ250" s="45"/>
      <c r="GR250" s="45"/>
      <c r="GS250" s="45"/>
      <c r="GT250" s="45"/>
      <c r="GU250" s="45"/>
      <c r="GV250" s="45"/>
      <c r="GW250" s="45"/>
      <c r="GX250" s="45"/>
      <c r="GY250" s="45"/>
      <c r="GZ250" s="45"/>
      <c r="HA250" s="45"/>
      <c r="HB250" s="45"/>
      <c r="HC250" s="45"/>
      <c r="HD250" s="45"/>
      <c r="HE250" s="45"/>
      <c r="HF250" s="45"/>
      <c r="HG250" s="45"/>
      <c r="HH250" s="45"/>
      <c r="HI250" s="45"/>
      <c r="HJ250" s="45"/>
      <c r="HK250" s="45"/>
      <c r="HL250" s="45"/>
      <c r="HM250" s="45"/>
      <c r="HN250" s="45"/>
      <c r="HO250" s="45"/>
      <c r="HP250" s="45"/>
      <c r="HQ250" s="45"/>
      <c r="HR250" s="45"/>
      <c r="HS250" s="45"/>
      <c r="HT250" s="45"/>
      <c r="HU250" s="45"/>
      <c r="HV250" s="45"/>
      <c r="HW250" s="45"/>
      <c r="HX250" s="45"/>
      <c r="HY250" s="45"/>
      <c r="HZ250" s="45"/>
      <c r="IA250" s="45"/>
      <c r="IB250" s="45"/>
      <c r="IC250" s="45"/>
      <c r="ID250" s="45"/>
      <c r="IE250" s="45"/>
      <c r="IF250" s="45"/>
      <c r="IG250" s="45"/>
      <c r="IH250" s="45"/>
      <c r="II250" s="45"/>
      <c r="IJ250" s="45"/>
      <c r="IK250" s="45"/>
      <c r="IL250" s="45"/>
      <c r="IM250" s="45"/>
      <c r="IN250" s="45"/>
      <c r="IO250" s="45"/>
      <c r="IP250" s="45"/>
      <c r="IQ250" s="45"/>
      <c r="IR250" s="45"/>
      <c r="IS250" s="45"/>
      <c r="IT250" s="45"/>
      <c r="IU250" s="45"/>
      <c r="IV250" s="45"/>
    </row>
    <row r="251" spans="1:256" x14ac:dyDescent="0.2">
      <c r="A251" s="45"/>
      <c r="B251" s="45"/>
      <c r="C251" s="45"/>
      <c r="D251" s="46"/>
      <c r="E251" s="45"/>
      <c r="F251" s="47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94"/>
      <c r="T251" s="45"/>
      <c r="U251" s="45"/>
      <c r="V251" s="94">
        <f t="shared" si="50"/>
        <v>0</v>
      </c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45"/>
      <c r="CV251" s="45"/>
      <c r="CW251" s="45"/>
      <c r="CX251" s="45"/>
      <c r="CY251" s="45"/>
      <c r="CZ251" s="45"/>
      <c r="DA251" s="45"/>
      <c r="DB251" s="45"/>
      <c r="DC251" s="45"/>
      <c r="DD251" s="45"/>
      <c r="DE251" s="45"/>
      <c r="DF251" s="45"/>
      <c r="DG251" s="45"/>
      <c r="DH251" s="45"/>
      <c r="DI251" s="45"/>
      <c r="DJ251" s="45"/>
      <c r="DK251" s="45"/>
      <c r="DL251" s="45"/>
      <c r="DM251" s="45"/>
      <c r="DN251" s="45"/>
      <c r="DO251" s="45"/>
      <c r="DP251" s="45"/>
      <c r="DQ251" s="45"/>
      <c r="DR251" s="45"/>
      <c r="DS251" s="45"/>
      <c r="DT251" s="45"/>
      <c r="DU251" s="45"/>
      <c r="DV251" s="45"/>
      <c r="DW251" s="45"/>
      <c r="DX251" s="45"/>
      <c r="DY251" s="45"/>
      <c r="DZ251" s="45"/>
      <c r="EA251" s="45"/>
      <c r="EB251" s="45"/>
      <c r="EC251" s="45"/>
      <c r="ED251" s="45"/>
      <c r="EE251" s="45"/>
      <c r="EF251" s="45"/>
      <c r="EG251" s="45"/>
      <c r="EH251" s="45"/>
      <c r="EI251" s="45"/>
      <c r="EJ251" s="45"/>
      <c r="EK251" s="45"/>
      <c r="EL251" s="45"/>
      <c r="EM251" s="45"/>
      <c r="EN251" s="45"/>
      <c r="EO251" s="45"/>
      <c r="EP251" s="45"/>
      <c r="EQ251" s="45"/>
      <c r="ER251" s="45"/>
      <c r="ES251" s="45"/>
      <c r="ET251" s="45"/>
      <c r="EU251" s="45"/>
      <c r="EV251" s="45"/>
      <c r="EW251" s="45"/>
      <c r="EX251" s="45"/>
      <c r="EY251" s="45"/>
      <c r="EZ251" s="45"/>
      <c r="FA251" s="45"/>
      <c r="FB251" s="45"/>
      <c r="FC251" s="45"/>
      <c r="FD251" s="45"/>
      <c r="FE251" s="45"/>
      <c r="FF251" s="45"/>
      <c r="FG251" s="45"/>
      <c r="FH251" s="45"/>
      <c r="FI251" s="45"/>
      <c r="FJ251" s="45"/>
      <c r="FK251" s="45"/>
      <c r="FL251" s="45"/>
      <c r="FM251" s="45"/>
      <c r="FN251" s="45"/>
      <c r="FO251" s="45"/>
      <c r="FP251" s="45"/>
      <c r="FQ251" s="45"/>
      <c r="FR251" s="45"/>
      <c r="FS251" s="45"/>
      <c r="FT251" s="45"/>
      <c r="FU251" s="45"/>
      <c r="FV251" s="45"/>
      <c r="FW251" s="45"/>
      <c r="FX251" s="45"/>
      <c r="FY251" s="45"/>
      <c r="FZ251" s="45"/>
      <c r="GA251" s="45"/>
      <c r="GB251" s="45"/>
      <c r="GC251" s="45"/>
      <c r="GD251" s="45"/>
      <c r="GE251" s="45"/>
      <c r="GF251" s="45"/>
      <c r="GG251" s="45"/>
      <c r="GH251" s="45"/>
      <c r="GI251" s="45"/>
      <c r="GJ251" s="45"/>
      <c r="GK251" s="45"/>
      <c r="GL251" s="45"/>
      <c r="GM251" s="45"/>
      <c r="GN251" s="45"/>
      <c r="GO251" s="45"/>
      <c r="GP251" s="45"/>
      <c r="GQ251" s="45"/>
      <c r="GR251" s="45"/>
      <c r="GS251" s="45"/>
      <c r="GT251" s="45"/>
      <c r="GU251" s="45"/>
      <c r="GV251" s="45"/>
      <c r="GW251" s="45"/>
      <c r="GX251" s="45"/>
      <c r="GY251" s="45"/>
      <c r="GZ251" s="45"/>
      <c r="HA251" s="45"/>
      <c r="HB251" s="45"/>
      <c r="HC251" s="45"/>
      <c r="HD251" s="45"/>
      <c r="HE251" s="45"/>
      <c r="HF251" s="45"/>
      <c r="HG251" s="45"/>
      <c r="HH251" s="45"/>
      <c r="HI251" s="45"/>
      <c r="HJ251" s="45"/>
      <c r="HK251" s="45"/>
      <c r="HL251" s="45"/>
      <c r="HM251" s="45"/>
      <c r="HN251" s="45"/>
      <c r="HO251" s="45"/>
      <c r="HP251" s="45"/>
      <c r="HQ251" s="45"/>
      <c r="HR251" s="45"/>
      <c r="HS251" s="45"/>
      <c r="HT251" s="45"/>
      <c r="HU251" s="45"/>
      <c r="HV251" s="45"/>
      <c r="HW251" s="45"/>
      <c r="HX251" s="45"/>
      <c r="HY251" s="45"/>
      <c r="HZ251" s="45"/>
      <c r="IA251" s="45"/>
      <c r="IB251" s="45"/>
      <c r="IC251" s="45"/>
      <c r="ID251" s="45"/>
      <c r="IE251" s="45"/>
      <c r="IF251" s="45"/>
      <c r="IG251" s="45"/>
      <c r="IH251" s="45"/>
      <c r="II251" s="45"/>
      <c r="IJ251" s="45"/>
      <c r="IK251" s="45"/>
      <c r="IL251" s="45"/>
      <c r="IM251" s="45"/>
      <c r="IN251" s="45"/>
      <c r="IO251" s="45"/>
      <c r="IP251" s="45"/>
      <c r="IQ251" s="45"/>
      <c r="IR251" s="45"/>
      <c r="IS251" s="45"/>
      <c r="IT251" s="45"/>
      <c r="IU251" s="45"/>
      <c r="IV251" s="45"/>
    </row>
    <row r="252" spans="1:256" x14ac:dyDescent="0.2">
      <c r="A252" s="45"/>
      <c r="B252" s="45"/>
      <c r="C252" s="45"/>
      <c r="D252" s="46"/>
      <c r="E252" s="45"/>
      <c r="F252" s="47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94"/>
      <c r="T252" s="45"/>
      <c r="U252" s="45"/>
      <c r="V252" s="94">
        <f t="shared" si="50"/>
        <v>0</v>
      </c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  <c r="DL252" s="45"/>
      <c r="DM252" s="45"/>
      <c r="DN252" s="45"/>
      <c r="DO252" s="45"/>
      <c r="DP252" s="45"/>
      <c r="DQ252" s="45"/>
      <c r="DR252" s="45"/>
      <c r="DS252" s="45"/>
      <c r="DT252" s="45"/>
      <c r="DU252" s="45"/>
      <c r="DV252" s="45"/>
      <c r="DW252" s="45"/>
      <c r="DX252" s="45"/>
      <c r="DY252" s="45"/>
      <c r="DZ252" s="45"/>
      <c r="EA252" s="45"/>
      <c r="EB252" s="45"/>
      <c r="EC252" s="45"/>
      <c r="ED252" s="45"/>
      <c r="EE252" s="45"/>
      <c r="EF252" s="45"/>
      <c r="EG252" s="45"/>
      <c r="EH252" s="45"/>
      <c r="EI252" s="45"/>
      <c r="EJ252" s="45"/>
      <c r="EK252" s="45"/>
      <c r="EL252" s="45"/>
      <c r="EM252" s="45"/>
      <c r="EN252" s="45"/>
      <c r="EO252" s="45"/>
      <c r="EP252" s="45"/>
      <c r="EQ252" s="45"/>
      <c r="ER252" s="45"/>
      <c r="ES252" s="45"/>
      <c r="ET252" s="45"/>
      <c r="EU252" s="45"/>
      <c r="EV252" s="45"/>
      <c r="EW252" s="45"/>
      <c r="EX252" s="45"/>
      <c r="EY252" s="45"/>
      <c r="EZ252" s="45"/>
      <c r="FA252" s="45"/>
      <c r="FB252" s="45"/>
      <c r="FC252" s="45"/>
      <c r="FD252" s="45"/>
      <c r="FE252" s="45"/>
      <c r="FF252" s="45"/>
      <c r="FG252" s="45"/>
      <c r="FH252" s="45"/>
      <c r="FI252" s="45"/>
      <c r="FJ252" s="45"/>
      <c r="FK252" s="45"/>
      <c r="FL252" s="45"/>
      <c r="FM252" s="45"/>
      <c r="FN252" s="45"/>
      <c r="FO252" s="45"/>
      <c r="FP252" s="45"/>
      <c r="FQ252" s="45"/>
      <c r="FR252" s="45"/>
      <c r="FS252" s="45"/>
      <c r="FT252" s="45"/>
      <c r="FU252" s="45"/>
      <c r="FV252" s="45"/>
      <c r="FW252" s="45"/>
      <c r="FX252" s="45"/>
      <c r="FY252" s="45"/>
      <c r="FZ252" s="45"/>
      <c r="GA252" s="45"/>
      <c r="GB252" s="45"/>
      <c r="GC252" s="45"/>
      <c r="GD252" s="45"/>
      <c r="GE252" s="45"/>
      <c r="GF252" s="45"/>
      <c r="GG252" s="45"/>
      <c r="GH252" s="45"/>
      <c r="GI252" s="45"/>
      <c r="GJ252" s="45"/>
      <c r="GK252" s="45"/>
      <c r="GL252" s="45"/>
      <c r="GM252" s="45"/>
      <c r="GN252" s="45"/>
      <c r="GO252" s="45"/>
      <c r="GP252" s="45"/>
      <c r="GQ252" s="45"/>
      <c r="GR252" s="45"/>
      <c r="GS252" s="45"/>
      <c r="GT252" s="45"/>
      <c r="GU252" s="45"/>
      <c r="GV252" s="45"/>
      <c r="GW252" s="45"/>
      <c r="GX252" s="45"/>
      <c r="GY252" s="45"/>
      <c r="GZ252" s="45"/>
      <c r="HA252" s="45"/>
      <c r="HB252" s="45"/>
      <c r="HC252" s="45"/>
      <c r="HD252" s="45"/>
      <c r="HE252" s="45"/>
      <c r="HF252" s="45"/>
      <c r="HG252" s="45"/>
      <c r="HH252" s="45"/>
      <c r="HI252" s="45"/>
      <c r="HJ252" s="45"/>
      <c r="HK252" s="45"/>
      <c r="HL252" s="45"/>
      <c r="HM252" s="45"/>
      <c r="HN252" s="45"/>
      <c r="HO252" s="45"/>
      <c r="HP252" s="45"/>
      <c r="HQ252" s="45"/>
      <c r="HR252" s="45"/>
      <c r="HS252" s="45"/>
      <c r="HT252" s="45"/>
      <c r="HU252" s="45"/>
      <c r="HV252" s="45"/>
      <c r="HW252" s="45"/>
      <c r="HX252" s="45"/>
      <c r="HY252" s="45"/>
      <c r="HZ252" s="45"/>
      <c r="IA252" s="45"/>
      <c r="IB252" s="45"/>
      <c r="IC252" s="45"/>
      <c r="ID252" s="45"/>
      <c r="IE252" s="45"/>
      <c r="IF252" s="45"/>
      <c r="IG252" s="45"/>
      <c r="IH252" s="45"/>
      <c r="II252" s="45"/>
      <c r="IJ252" s="45"/>
      <c r="IK252" s="45"/>
      <c r="IL252" s="45"/>
      <c r="IM252" s="45"/>
      <c r="IN252" s="45"/>
      <c r="IO252" s="45"/>
      <c r="IP252" s="45"/>
      <c r="IQ252" s="45"/>
      <c r="IR252" s="45"/>
      <c r="IS252" s="45"/>
      <c r="IT252" s="45"/>
      <c r="IU252" s="45"/>
      <c r="IV252" s="45"/>
    </row>
    <row r="253" spans="1:256" x14ac:dyDescent="0.2">
      <c r="A253" s="45"/>
      <c r="B253" s="45"/>
      <c r="C253" s="45"/>
      <c r="D253" s="46"/>
      <c r="E253" s="45"/>
      <c r="F253" s="47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94"/>
      <c r="T253" s="45"/>
      <c r="U253" s="45"/>
      <c r="V253" s="94">
        <f t="shared" si="50"/>
        <v>0</v>
      </c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  <c r="DO253" s="45"/>
      <c r="DP253" s="45"/>
      <c r="DQ253" s="45"/>
      <c r="DR253" s="45"/>
      <c r="DS253" s="45"/>
      <c r="DT253" s="45"/>
      <c r="DU253" s="45"/>
      <c r="DV253" s="45"/>
      <c r="DW253" s="45"/>
      <c r="DX253" s="45"/>
      <c r="DY253" s="45"/>
      <c r="DZ253" s="45"/>
      <c r="EA253" s="45"/>
      <c r="EB253" s="45"/>
      <c r="EC253" s="45"/>
      <c r="ED253" s="45"/>
      <c r="EE253" s="45"/>
      <c r="EF253" s="45"/>
      <c r="EG253" s="45"/>
      <c r="EH253" s="45"/>
      <c r="EI253" s="45"/>
      <c r="EJ253" s="45"/>
      <c r="EK253" s="45"/>
      <c r="EL253" s="45"/>
      <c r="EM253" s="45"/>
      <c r="EN253" s="45"/>
      <c r="EO253" s="45"/>
      <c r="EP253" s="45"/>
      <c r="EQ253" s="45"/>
      <c r="ER253" s="45"/>
      <c r="ES253" s="45"/>
      <c r="ET253" s="45"/>
      <c r="EU253" s="45"/>
      <c r="EV253" s="45"/>
      <c r="EW253" s="45"/>
      <c r="EX253" s="45"/>
      <c r="EY253" s="45"/>
      <c r="EZ253" s="45"/>
      <c r="FA253" s="45"/>
      <c r="FB253" s="45"/>
      <c r="FC253" s="45"/>
      <c r="FD253" s="45"/>
      <c r="FE253" s="45"/>
      <c r="FF253" s="45"/>
      <c r="FG253" s="45"/>
      <c r="FH253" s="45"/>
      <c r="FI253" s="45"/>
      <c r="FJ253" s="45"/>
      <c r="FK253" s="45"/>
      <c r="FL253" s="45"/>
      <c r="FM253" s="45"/>
      <c r="FN253" s="45"/>
      <c r="FO253" s="45"/>
      <c r="FP253" s="45"/>
      <c r="FQ253" s="45"/>
      <c r="FR253" s="45"/>
      <c r="FS253" s="45"/>
      <c r="FT253" s="45"/>
      <c r="FU253" s="45"/>
      <c r="FV253" s="45"/>
      <c r="FW253" s="45"/>
      <c r="FX253" s="45"/>
      <c r="FY253" s="45"/>
      <c r="FZ253" s="45"/>
      <c r="GA253" s="45"/>
      <c r="GB253" s="45"/>
      <c r="GC253" s="45"/>
      <c r="GD253" s="45"/>
      <c r="GE253" s="45"/>
      <c r="GF253" s="45"/>
      <c r="GG253" s="45"/>
      <c r="GH253" s="45"/>
      <c r="GI253" s="45"/>
      <c r="GJ253" s="45"/>
      <c r="GK253" s="45"/>
      <c r="GL253" s="45"/>
      <c r="GM253" s="45"/>
      <c r="GN253" s="45"/>
      <c r="GO253" s="45"/>
      <c r="GP253" s="45"/>
      <c r="GQ253" s="45"/>
      <c r="GR253" s="45"/>
      <c r="GS253" s="45"/>
      <c r="GT253" s="45"/>
      <c r="GU253" s="45"/>
      <c r="GV253" s="45"/>
      <c r="GW253" s="45"/>
      <c r="GX253" s="45"/>
      <c r="GY253" s="45"/>
      <c r="GZ253" s="45"/>
      <c r="HA253" s="45"/>
      <c r="HB253" s="45"/>
      <c r="HC253" s="45"/>
      <c r="HD253" s="45"/>
      <c r="HE253" s="45"/>
      <c r="HF253" s="45"/>
      <c r="HG253" s="45"/>
      <c r="HH253" s="45"/>
      <c r="HI253" s="45"/>
      <c r="HJ253" s="45"/>
      <c r="HK253" s="45"/>
      <c r="HL253" s="45"/>
      <c r="HM253" s="45"/>
      <c r="HN253" s="45"/>
      <c r="HO253" s="45"/>
      <c r="HP253" s="45"/>
      <c r="HQ253" s="45"/>
      <c r="HR253" s="45"/>
      <c r="HS253" s="45"/>
      <c r="HT253" s="45"/>
      <c r="HU253" s="45"/>
      <c r="HV253" s="45"/>
      <c r="HW253" s="45"/>
      <c r="HX253" s="45"/>
      <c r="HY253" s="45"/>
      <c r="HZ253" s="45"/>
      <c r="IA253" s="45"/>
      <c r="IB253" s="45"/>
      <c r="IC253" s="45"/>
      <c r="ID253" s="45"/>
      <c r="IE253" s="45"/>
      <c r="IF253" s="45"/>
      <c r="IG253" s="45"/>
      <c r="IH253" s="45"/>
      <c r="II253" s="45"/>
      <c r="IJ253" s="45"/>
      <c r="IK253" s="45"/>
      <c r="IL253" s="45"/>
      <c r="IM253" s="45"/>
      <c r="IN253" s="45"/>
      <c r="IO253" s="45"/>
      <c r="IP253" s="45"/>
      <c r="IQ253" s="45"/>
      <c r="IR253" s="45"/>
      <c r="IS253" s="45"/>
      <c r="IT253" s="45"/>
      <c r="IU253" s="45"/>
      <c r="IV253" s="45"/>
    </row>
    <row r="254" spans="1:256" x14ac:dyDescent="0.2">
      <c r="A254" s="45"/>
      <c r="B254" s="45"/>
      <c r="C254" s="45"/>
      <c r="D254" s="46"/>
      <c r="E254" s="45"/>
      <c r="F254" s="47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94"/>
      <c r="T254" s="45"/>
      <c r="U254" s="45"/>
      <c r="V254" s="94">
        <f t="shared" si="50"/>
        <v>0</v>
      </c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5"/>
      <c r="FW254" s="45"/>
      <c r="FX254" s="45"/>
      <c r="FY254" s="45"/>
      <c r="FZ254" s="45"/>
      <c r="GA254" s="45"/>
      <c r="GB254" s="45"/>
      <c r="GC254" s="45"/>
      <c r="GD254" s="45"/>
      <c r="GE254" s="45"/>
      <c r="GF254" s="45"/>
      <c r="GG254" s="45"/>
      <c r="GH254" s="45"/>
      <c r="GI254" s="45"/>
      <c r="GJ254" s="45"/>
      <c r="GK254" s="45"/>
      <c r="GL254" s="45"/>
      <c r="GM254" s="45"/>
      <c r="GN254" s="45"/>
      <c r="GO254" s="45"/>
      <c r="GP254" s="45"/>
      <c r="GQ254" s="45"/>
      <c r="GR254" s="45"/>
      <c r="GS254" s="45"/>
      <c r="GT254" s="45"/>
      <c r="GU254" s="45"/>
      <c r="GV254" s="45"/>
      <c r="GW254" s="45"/>
      <c r="GX254" s="45"/>
      <c r="GY254" s="45"/>
      <c r="GZ254" s="45"/>
      <c r="HA254" s="45"/>
      <c r="HB254" s="45"/>
      <c r="HC254" s="45"/>
      <c r="HD254" s="45"/>
      <c r="HE254" s="45"/>
      <c r="HF254" s="45"/>
      <c r="HG254" s="45"/>
      <c r="HH254" s="45"/>
      <c r="HI254" s="45"/>
      <c r="HJ254" s="45"/>
      <c r="HK254" s="45"/>
      <c r="HL254" s="45"/>
      <c r="HM254" s="45"/>
      <c r="HN254" s="45"/>
      <c r="HO254" s="45"/>
      <c r="HP254" s="45"/>
      <c r="HQ254" s="45"/>
      <c r="HR254" s="45"/>
      <c r="HS254" s="45"/>
      <c r="HT254" s="45"/>
      <c r="HU254" s="45"/>
      <c r="HV254" s="45"/>
      <c r="HW254" s="45"/>
      <c r="HX254" s="45"/>
      <c r="HY254" s="45"/>
      <c r="HZ254" s="45"/>
      <c r="IA254" s="45"/>
      <c r="IB254" s="45"/>
      <c r="IC254" s="45"/>
      <c r="ID254" s="45"/>
      <c r="IE254" s="45"/>
      <c r="IF254" s="45"/>
      <c r="IG254" s="45"/>
      <c r="IH254" s="45"/>
      <c r="II254" s="45"/>
      <c r="IJ254" s="45"/>
      <c r="IK254" s="45"/>
      <c r="IL254" s="45"/>
      <c r="IM254" s="45"/>
      <c r="IN254" s="45"/>
      <c r="IO254" s="45"/>
      <c r="IP254" s="45"/>
      <c r="IQ254" s="45"/>
      <c r="IR254" s="45"/>
      <c r="IS254" s="45"/>
      <c r="IT254" s="45"/>
      <c r="IU254" s="45"/>
      <c r="IV254" s="45"/>
    </row>
    <row r="255" spans="1:256" x14ac:dyDescent="0.2">
      <c r="A255" s="45"/>
      <c r="B255" s="45"/>
      <c r="C255" s="45"/>
      <c r="D255" s="46"/>
      <c r="E255" s="45"/>
      <c r="F255" s="47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94"/>
      <c r="T255" s="45"/>
      <c r="U255" s="45"/>
      <c r="V255" s="94">
        <f t="shared" si="50"/>
        <v>0</v>
      </c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45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/>
      <c r="DG255" s="45"/>
      <c r="DH255" s="45"/>
      <c r="DI255" s="45"/>
      <c r="DJ255" s="45"/>
      <c r="DK255" s="45"/>
      <c r="DL255" s="45"/>
      <c r="DM255" s="45"/>
      <c r="DN255" s="45"/>
      <c r="DO255" s="45"/>
      <c r="DP255" s="45"/>
      <c r="DQ255" s="45"/>
      <c r="DR255" s="45"/>
      <c r="DS255" s="45"/>
      <c r="DT255" s="45"/>
      <c r="DU255" s="45"/>
      <c r="DV255" s="45"/>
      <c r="DW255" s="45"/>
      <c r="DX255" s="45"/>
      <c r="DY255" s="45"/>
      <c r="DZ255" s="45"/>
      <c r="EA255" s="45"/>
      <c r="EB255" s="45"/>
      <c r="EC255" s="45"/>
      <c r="ED255" s="45"/>
      <c r="EE255" s="45"/>
      <c r="EF255" s="45"/>
      <c r="EG255" s="45"/>
      <c r="EH255" s="45"/>
      <c r="EI255" s="45"/>
      <c r="EJ255" s="45"/>
      <c r="EK255" s="45"/>
      <c r="EL255" s="45"/>
      <c r="EM255" s="45"/>
      <c r="EN255" s="45"/>
      <c r="EO255" s="45"/>
      <c r="EP255" s="45"/>
      <c r="EQ255" s="45"/>
      <c r="ER255" s="45"/>
      <c r="ES255" s="45"/>
      <c r="ET255" s="45"/>
      <c r="EU255" s="45"/>
      <c r="EV255" s="45"/>
      <c r="EW255" s="45"/>
      <c r="EX255" s="45"/>
      <c r="EY255" s="45"/>
      <c r="EZ255" s="45"/>
      <c r="FA255" s="45"/>
      <c r="FB255" s="45"/>
      <c r="FC255" s="45"/>
      <c r="FD255" s="45"/>
      <c r="FE255" s="45"/>
      <c r="FF255" s="45"/>
      <c r="FG255" s="45"/>
      <c r="FH255" s="45"/>
      <c r="FI255" s="45"/>
      <c r="FJ255" s="45"/>
      <c r="FK255" s="45"/>
      <c r="FL255" s="45"/>
      <c r="FM255" s="45"/>
      <c r="FN255" s="45"/>
      <c r="FO255" s="45"/>
      <c r="FP255" s="45"/>
      <c r="FQ255" s="45"/>
      <c r="FR255" s="45"/>
      <c r="FS255" s="45"/>
      <c r="FT255" s="45"/>
      <c r="FU255" s="45"/>
      <c r="FV255" s="45"/>
      <c r="FW255" s="45"/>
      <c r="FX255" s="45"/>
      <c r="FY255" s="45"/>
      <c r="FZ255" s="45"/>
      <c r="GA255" s="45"/>
      <c r="GB255" s="45"/>
      <c r="GC255" s="45"/>
      <c r="GD255" s="45"/>
      <c r="GE255" s="45"/>
      <c r="GF255" s="45"/>
      <c r="GG255" s="45"/>
      <c r="GH255" s="45"/>
      <c r="GI255" s="45"/>
      <c r="GJ255" s="45"/>
      <c r="GK255" s="45"/>
      <c r="GL255" s="45"/>
      <c r="GM255" s="45"/>
      <c r="GN255" s="45"/>
      <c r="GO255" s="45"/>
      <c r="GP255" s="45"/>
      <c r="GQ255" s="45"/>
      <c r="GR255" s="45"/>
      <c r="GS255" s="45"/>
      <c r="GT255" s="45"/>
      <c r="GU255" s="45"/>
      <c r="GV255" s="45"/>
      <c r="GW255" s="45"/>
      <c r="GX255" s="45"/>
      <c r="GY255" s="45"/>
      <c r="GZ255" s="45"/>
      <c r="HA255" s="45"/>
      <c r="HB255" s="45"/>
      <c r="HC255" s="45"/>
      <c r="HD255" s="45"/>
      <c r="HE255" s="45"/>
      <c r="HF255" s="45"/>
      <c r="HG255" s="45"/>
      <c r="HH255" s="45"/>
      <c r="HI255" s="45"/>
      <c r="HJ255" s="45"/>
      <c r="HK255" s="45"/>
      <c r="HL255" s="45"/>
      <c r="HM255" s="45"/>
      <c r="HN255" s="45"/>
      <c r="HO255" s="45"/>
      <c r="HP255" s="45"/>
      <c r="HQ255" s="45"/>
      <c r="HR255" s="45"/>
      <c r="HS255" s="45"/>
      <c r="HT255" s="45"/>
      <c r="HU255" s="45"/>
      <c r="HV255" s="45"/>
      <c r="HW255" s="45"/>
      <c r="HX255" s="45"/>
      <c r="HY255" s="45"/>
      <c r="HZ255" s="45"/>
      <c r="IA255" s="45"/>
      <c r="IB255" s="45"/>
      <c r="IC255" s="45"/>
      <c r="ID255" s="45"/>
      <c r="IE255" s="45"/>
      <c r="IF255" s="45"/>
      <c r="IG255" s="45"/>
      <c r="IH255" s="45"/>
      <c r="II255" s="45"/>
      <c r="IJ255" s="45"/>
      <c r="IK255" s="45"/>
      <c r="IL255" s="45"/>
      <c r="IM255" s="45"/>
      <c r="IN255" s="45"/>
      <c r="IO255" s="45"/>
      <c r="IP255" s="45"/>
      <c r="IQ255" s="45"/>
      <c r="IR255" s="45"/>
      <c r="IS255" s="45"/>
      <c r="IT255" s="45"/>
      <c r="IU255" s="45"/>
      <c r="IV255" s="45"/>
    </row>
    <row r="256" spans="1:256" x14ac:dyDescent="0.2">
      <c r="A256" s="45"/>
      <c r="B256" s="45"/>
      <c r="C256" s="45"/>
      <c r="D256" s="46"/>
      <c r="E256" s="45"/>
      <c r="F256" s="47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94"/>
      <c r="T256" s="45"/>
      <c r="U256" s="45"/>
      <c r="V256" s="94">
        <f t="shared" si="50"/>
        <v>0</v>
      </c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  <c r="DO256" s="45"/>
      <c r="DP256" s="45"/>
      <c r="DQ256" s="45"/>
      <c r="DR256" s="45"/>
      <c r="DS256" s="45"/>
      <c r="DT256" s="45"/>
      <c r="DU256" s="45"/>
      <c r="DV256" s="45"/>
      <c r="DW256" s="45"/>
      <c r="DX256" s="45"/>
      <c r="DY256" s="45"/>
      <c r="DZ256" s="45"/>
      <c r="EA256" s="45"/>
      <c r="EB256" s="45"/>
      <c r="EC256" s="45"/>
      <c r="ED256" s="45"/>
      <c r="EE256" s="45"/>
      <c r="EF256" s="45"/>
      <c r="EG256" s="45"/>
      <c r="EH256" s="45"/>
      <c r="EI256" s="45"/>
      <c r="EJ256" s="45"/>
      <c r="EK256" s="45"/>
      <c r="EL256" s="45"/>
      <c r="EM256" s="45"/>
      <c r="EN256" s="45"/>
      <c r="EO256" s="45"/>
      <c r="EP256" s="45"/>
      <c r="EQ256" s="45"/>
      <c r="ER256" s="45"/>
      <c r="ES256" s="45"/>
      <c r="ET256" s="45"/>
      <c r="EU256" s="45"/>
      <c r="EV256" s="45"/>
      <c r="EW256" s="45"/>
      <c r="EX256" s="45"/>
      <c r="EY256" s="45"/>
      <c r="EZ256" s="45"/>
      <c r="FA256" s="45"/>
      <c r="FB256" s="45"/>
      <c r="FC256" s="45"/>
      <c r="FD256" s="45"/>
      <c r="FE256" s="45"/>
      <c r="FF256" s="45"/>
      <c r="FG256" s="45"/>
      <c r="FH256" s="45"/>
      <c r="FI256" s="45"/>
      <c r="FJ256" s="45"/>
      <c r="FK256" s="45"/>
      <c r="FL256" s="45"/>
      <c r="FM256" s="45"/>
      <c r="FN256" s="45"/>
      <c r="FO256" s="45"/>
      <c r="FP256" s="45"/>
      <c r="FQ256" s="45"/>
      <c r="FR256" s="45"/>
      <c r="FS256" s="45"/>
      <c r="FT256" s="45"/>
      <c r="FU256" s="45"/>
      <c r="FV256" s="45"/>
      <c r="FW256" s="45"/>
      <c r="FX256" s="45"/>
      <c r="FY256" s="45"/>
      <c r="FZ256" s="45"/>
      <c r="GA256" s="45"/>
      <c r="GB256" s="45"/>
      <c r="GC256" s="45"/>
      <c r="GD256" s="45"/>
      <c r="GE256" s="45"/>
      <c r="GF256" s="45"/>
      <c r="GG256" s="45"/>
      <c r="GH256" s="45"/>
      <c r="GI256" s="45"/>
      <c r="GJ256" s="45"/>
      <c r="GK256" s="45"/>
      <c r="GL256" s="45"/>
      <c r="GM256" s="45"/>
      <c r="GN256" s="45"/>
      <c r="GO256" s="45"/>
      <c r="GP256" s="45"/>
      <c r="GQ256" s="45"/>
      <c r="GR256" s="45"/>
      <c r="GS256" s="45"/>
      <c r="GT256" s="45"/>
      <c r="GU256" s="45"/>
      <c r="GV256" s="45"/>
      <c r="GW256" s="45"/>
      <c r="GX256" s="45"/>
      <c r="GY256" s="45"/>
      <c r="GZ256" s="45"/>
      <c r="HA256" s="45"/>
      <c r="HB256" s="45"/>
      <c r="HC256" s="45"/>
      <c r="HD256" s="45"/>
      <c r="HE256" s="45"/>
      <c r="HF256" s="45"/>
      <c r="HG256" s="45"/>
      <c r="HH256" s="45"/>
      <c r="HI256" s="45"/>
      <c r="HJ256" s="45"/>
      <c r="HK256" s="45"/>
      <c r="HL256" s="45"/>
      <c r="HM256" s="45"/>
      <c r="HN256" s="45"/>
      <c r="HO256" s="45"/>
      <c r="HP256" s="45"/>
      <c r="HQ256" s="45"/>
      <c r="HR256" s="45"/>
      <c r="HS256" s="45"/>
      <c r="HT256" s="45"/>
      <c r="HU256" s="45"/>
      <c r="HV256" s="45"/>
      <c r="HW256" s="45"/>
      <c r="HX256" s="45"/>
      <c r="HY256" s="45"/>
      <c r="HZ256" s="45"/>
      <c r="IA256" s="45"/>
      <c r="IB256" s="45"/>
      <c r="IC256" s="45"/>
      <c r="ID256" s="45"/>
      <c r="IE256" s="45"/>
      <c r="IF256" s="45"/>
      <c r="IG256" s="45"/>
      <c r="IH256" s="45"/>
      <c r="II256" s="45"/>
      <c r="IJ256" s="45"/>
      <c r="IK256" s="45"/>
      <c r="IL256" s="45"/>
      <c r="IM256" s="45"/>
      <c r="IN256" s="45"/>
      <c r="IO256" s="45"/>
      <c r="IP256" s="45"/>
      <c r="IQ256" s="45"/>
      <c r="IR256" s="45"/>
      <c r="IS256" s="45"/>
      <c r="IT256" s="45"/>
      <c r="IU256" s="45"/>
      <c r="IV256" s="45"/>
    </row>
    <row r="257" spans="1:256" x14ac:dyDescent="0.2">
      <c r="A257" s="45"/>
      <c r="B257" s="45"/>
      <c r="C257" s="45"/>
      <c r="D257" s="46"/>
      <c r="E257" s="45"/>
      <c r="F257" s="47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94"/>
      <c r="T257" s="45"/>
      <c r="U257" s="45"/>
      <c r="V257" s="94">
        <f t="shared" si="50"/>
        <v>0</v>
      </c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  <c r="CS257" s="45"/>
      <c r="CT257" s="45"/>
      <c r="CU257" s="45"/>
      <c r="CV257" s="45"/>
      <c r="CW257" s="45"/>
      <c r="CX257" s="45"/>
      <c r="CY257" s="45"/>
      <c r="CZ257" s="45"/>
      <c r="DA257" s="45"/>
      <c r="DB257" s="45"/>
      <c r="DC257" s="45"/>
      <c r="DD257" s="45"/>
      <c r="DE257" s="45"/>
      <c r="DF257" s="45"/>
      <c r="DG257" s="45"/>
      <c r="DH257" s="45"/>
      <c r="DI257" s="45"/>
      <c r="DJ257" s="45"/>
      <c r="DK257" s="45"/>
      <c r="DL257" s="45"/>
      <c r="DM257" s="45"/>
      <c r="DN257" s="45"/>
      <c r="DO257" s="45"/>
      <c r="DP257" s="45"/>
      <c r="DQ257" s="45"/>
      <c r="DR257" s="45"/>
      <c r="DS257" s="45"/>
      <c r="DT257" s="45"/>
      <c r="DU257" s="45"/>
      <c r="DV257" s="45"/>
      <c r="DW257" s="45"/>
      <c r="DX257" s="45"/>
      <c r="DY257" s="45"/>
      <c r="DZ257" s="45"/>
      <c r="EA257" s="45"/>
      <c r="EB257" s="45"/>
      <c r="EC257" s="45"/>
      <c r="ED257" s="45"/>
      <c r="EE257" s="45"/>
      <c r="EF257" s="45"/>
      <c r="EG257" s="45"/>
      <c r="EH257" s="45"/>
      <c r="EI257" s="45"/>
      <c r="EJ257" s="45"/>
      <c r="EK257" s="45"/>
      <c r="EL257" s="45"/>
      <c r="EM257" s="45"/>
      <c r="EN257" s="45"/>
      <c r="EO257" s="45"/>
      <c r="EP257" s="45"/>
      <c r="EQ257" s="45"/>
      <c r="ER257" s="45"/>
      <c r="ES257" s="45"/>
      <c r="ET257" s="45"/>
      <c r="EU257" s="45"/>
      <c r="EV257" s="45"/>
      <c r="EW257" s="45"/>
      <c r="EX257" s="45"/>
      <c r="EY257" s="45"/>
      <c r="EZ257" s="45"/>
      <c r="FA257" s="45"/>
      <c r="FB257" s="45"/>
      <c r="FC257" s="45"/>
      <c r="FD257" s="45"/>
      <c r="FE257" s="45"/>
      <c r="FF257" s="45"/>
      <c r="FG257" s="45"/>
      <c r="FH257" s="45"/>
      <c r="FI257" s="45"/>
      <c r="FJ257" s="45"/>
      <c r="FK257" s="45"/>
      <c r="FL257" s="45"/>
      <c r="FM257" s="45"/>
      <c r="FN257" s="45"/>
      <c r="FO257" s="45"/>
      <c r="FP257" s="45"/>
      <c r="FQ257" s="45"/>
      <c r="FR257" s="45"/>
      <c r="FS257" s="45"/>
      <c r="FT257" s="45"/>
      <c r="FU257" s="45"/>
      <c r="FV257" s="45"/>
      <c r="FW257" s="45"/>
      <c r="FX257" s="45"/>
      <c r="FY257" s="45"/>
      <c r="FZ257" s="45"/>
      <c r="GA257" s="45"/>
      <c r="GB257" s="45"/>
      <c r="GC257" s="45"/>
      <c r="GD257" s="45"/>
      <c r="GE257" s="45"/>
      <c r="GF257" s="45"/>
      <c r="GG257" s="45"/>
      <c r="GH257" s="45"/>
      <c r="GI257" s="45"/>
      <c r="GJ257" s="45"/>
      <c r="GK257" s="45"/>
      <c r="GL257" s="45"/>
      <c r="GM257" s="45"/>
      <c r="GN257" s="45"/>
      <c r="GO257" s="45"/>
      <c r="GP257" s="45"/>
      <c r="GQ257" s="45"/>
      <c r="GR257" s="45"/>
      <c r="GS257" s="45"/>
      <c r="GT257" s="45"/>
      <c r="GU257" s="45"/>
      <c r="GV257" s="45"/>
      <c r="GW257" s="45"/>
      <c r="GX257" s="45"/>
      <c r="GY257" s="45"/>
      <c r="GZ257" s="45"/>
      <c r="HA257" s="45"/>
      <c r="HB257" s="45"/>
      <c r="HC257" s="45"/>
      <c r="HD257" s="45"/>
      <c r="HE257" s="45"/>
      <c r="HF257" s="45"/>
      <c r="HG257" s="45"/>
      <c r="HH257" s="45"/>
      <c r="HI257" s="45"/>
      <c r="HJ257" s="45"/>
      <c r="HK257" s="45"/>
      <c r="HL257" s="45"/>
      <c r="HM257" s="45"/>
      <c r="HN257" s="45"/>
      <c r="HO257" s="45"/>
      <c r="HP257" s="45"/>
      <c r="HQ257" s="45"/>
      <c r="HR257" s="45"/>
      <c r="HS257" s="45"/>
      <c r="HT257" s="45"/>
      <c r="HU257" s="45"/>
      <c r="HV257" s="45"/>
      <c r="HW257" s="45"/>
      <c r="HX257" s="45"/>
      <c r="HY257" s="45"/>
      <c r="HZ257" s="45"/>
      <c r="IA257" s="45"/>
      <c r="IB257" s="45"/>
      <c r="IC257" s="45"/>
      <c r="ID257" s="45"/>
      <c r="IE257" s="45"/>
      <c r="IF257" s="45"/>
      <c r="IG257" s="45"/>
      <c r="IH257" s="45"/>
      <c r="II257" s="45"/>
      <c r="IJ257" s="45"/>
      <c r="IK257" s="45"/>
      <c r="IL257" s="45"/>
      <c r="IM257" s="45"/>
      <c r="IN257" s="45"/>
      <c r="IO257" s="45"/>
      <c r="IP257" s="45"/>
      <c r="IQ257" s="45"/>
      <c r="IR257" s="45"/>
      <c r="IS257" s="45"/>
      <c r="IT257" s="45"/>
      <c r="IU257" s="45"/>
      <c r="IV257" s="45"/>
    </row>
    <row r="258" spans="1:256" x14ac:dyDescent="0.2">
      <c r="A258" s="45"/>
      <c r="B258" s="45"/>
      <c r="C258" s="45"/>
      <c r="D258" s="46"/>
      <c r="E258" s="45"/>
      <c r="F258" s="47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94"/>
      <c r="T258" s="45"/>
      <c r="U258" s="45"/>
      <c r="V258" s="94">
        <f t="shared" si="50"/>
        <v>0</v>
      </c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  <c r="FD258" s="45"/>
      <c r="FE258" s="45"/>
      <c r="FF258" s="45"/>
      <c r="FG258" s="45"/>
      <c r="FH258" s="45"/>
      <c r="FI258" s="45"/>
      <c r="FJ258" s="45"/>
      <c r="FK258" s="45"/>
      <c r="FL258" s="45"/>
      <c r="FM258" s="45"/>
      <c r="FN258" s="45"/>
      <c r="FO258" s="45"/>
      <c r="FP258" s="45"/>
      <c r="FQ258" s="45"/>
      <c r="FR258" s="45"/>
      <c r="FS258" s="45"/>
      <c r="FT258" s="45"/>
      <c r="FU258" s="45"/>
      <c r="FV258" s="45"/>
      <c r="FW258" s="45"/>
      <c r="FX258" s="45"/>
      <c r="FY258" s="45"/>
      <c r="FZ258" s="45"/>
      <c r="GA258" s="45"/>
      <c r="GB258" s="45"/>
      <c r="GC258" s="45"/>
      <c r="GD258" s="45"/>
      <c r="GE258" s="45"/>
      <c r="GF258" s="45"/>
      <c r="GG258" s="45"/>
      <c r="GH258" s="45"/>
      <c r="GI258" s="45"/>
      <c r="GJ258" s="45"/>
      <c r="GK258" s="45"/>
      <c r="GL258" s="45"/>
      <c r="GM258" s="45"/>
      <c r="GN258" s="45"/>
      <c r="GO258" s="45"/>
      <c r="GP258" s="45"/>
      <c r="GQ258" s="45"/>
      <c r="GR258" s="45"/>
      <c r="GS258" s="45"/>
      <c r="GT258" s="45"/>
      <c r="GU258" s="45"/>
      <c r="GV258" s="45"/>
      <c r="GW258" s="45"/>
      <c r="GX258" s="45"/>
      <c r="GY258" s="45"/>
      <c r="GZ258" s="45"/>
      <c r="HA258" s="45"/>
      <c r="HB258" s="45"/>
      <c r="HC258" s="45"/>
      <c r="HD258" s="45"/>
      <c r="HE258" s="45"/>
      <c r="HF258" s="45"/>
      <c r="HG258" s="45"/>
      <c r="HH258" s="45"/>
      <c r="HI258" s="45"/>
      <c r="HJ258" s="45"/>
      <c r="HK258" s="45"/>
      <c r="HL258" s="45"/>
      <c r="HM258" s="45"/>
      <c r="HN258" s="45"/>
      <c r="HO258" s="45"/>
      <c r="HP258" s="45"/>
      <c r="HQ258" s="45"/>
      <c r="HR258" s="45"/>
      <c r="HS258" s="45"/>
      <c r="HT258" s="45"/>
      <c r="HU258" s="45"/>
      <c r="HV258" s="45"/>
      <c r="HW258" s="45"/>
      <c r="HX258" s="45"/>
      <c r="HY258" s="45"/>
      <c r="HZ258" s="45"/>
      <c r="IA258" s="45"/>
      <c r="IB258" s="45"/>
      <c r="IC258" s="45"/>
      <c r="ID258" s="45"/>
      <c r="IE258" s="45"/>
      <c r="IF258" s="45"/>
      <c r="IG258" s="45"/>
      <c r="IH258" s="45"/>
      <c r="II258" s="45"/>
      <c r="IJ258" s="45"/>
      <c r="IK258" s="45"/>
      <c r="IL258" s="45"/>
      <c r="IM258" s="45"/>
      <c r="IN258" s="45"/>
      <c r="IO258" s="45"/>
      <c r="IP258" s="45"/>
      <c r="IQ258" s="45"/>
      <c r="IR258" s="45"/>
      <c r="IS258" s="45"/>
      <c r="IT258" s="45"/>
      <c r="IU258" s="45"/>
      <c r="IV258" s="45"/>
    </row>
    <row r="259" spans="1:256" x14ac:dyDescent="0.2">
      <c r="A259" s="45"/>
      <c r="B259" s="45"/>
      <c r="C259" s="45"/>
      <c r="D259" s="46"/>
      <c r="E259" s="45"/>
      <c r="F259" s="47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94"/>
      <c r="T259" s="45"/>
      <c r="U259" s="45"/>
      <c r="V259" s="94">
        <f t="shared" si="50"/>
        <v>0</v>
      </c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5"/>
      <c r="DN259" s="45"/>
      <c r="DO259" s="45"/>
      <c r="DP259" s="45"/>
      <c r="DQ259" s="45"/>
      <c r="DR259" s="45"/>
      <c r="DS259" s="45"/>
      <c r="DT259" s="45"/>
      <c r="DU259" s="45"/>
      <c r="DV259" s="45"/>
      <c r="DW259" s="45"/>
      <c r="DX259" s="45"/>
      <c r="DY259" s="45"/>
      <c r="DZ259" s="45"/>
      <c r="EA259" s="45"/>
      <c r="EB259" s="45"/>
      <c r="EC259" s="45"/>
      <c r="ED259" s="45"/>
      <c r="EE259" s="45"/>
      <c r="EF259" s="45"/>
      <c r="EG259" s="45"/>
      <c r="EH259" s="45"/>
      <c r="EI259" s="45"/>
      <c r="EJ259" s="45"/>
      <c r="EK259" s="45"/>
      <c r="EL259" s="45"/>
      <c r="EM259" s="45"/>
      <c r="EN259" s="45"/>
      <c r="EO259" s="45"/>
      <c r="EP259" s="45"/>
      <c r="EQ259" s="45"/>
      <c r="ER259" s="45"/>
      <c r="ES259" s="45"/>
      <c r="ET259" s="45"/>
      <c r="EU259" s="45"/>
      <c r="EV259" s="45"/>
      <c r="EW259" s="45"/>
      <c r="EX259" s="45"/>
      <c r="EY259" s="45"/>
      <c r="EZ259" s="45"/>
      <c r="FA259" s="45"/>
      <c r="FB259" s="45"/>
      <c r="FC259" s="45"/>
      <c r="FD259" s="45"/>
      <c r="FE259" s="45"/>
      <c r="FF259" s="45"/>
      <c r="FG259" s="45"/>
      <c r="FH259" s="45"/>
      <c r="FI259" s="45"/>
      <c r="FJ259" s="45"/>
      <c r="FK259" s="45"/>
      <c r="FL259" s="45"/>
      <c r="FM259" s="45"/>
      <c r="FN259" s="45"/>
      <c r="FO259" s="45"/>
      <c r="FP259" s="45"/>
      <c r="FQ259" s="45"/>
      <c r="FR259" s="45"/>
      <c r="FS259" s="45"/>
      <c r="FT259" s="45"/>
      <c r="FU259" s="45"/>
      <c r="FV259" s="45"/>
      <c r="FW259" s="45"/>
      <c r="FX259" s="45"/>
      <c r="FY259" s="45"/>
      <c r="FZ259" s="45"/>
      <c r="GA259" s="45"/>
      <c r="GB259" s="45"/>
      <c r="GC259" s="45"/>
      <c r="GD259" s="45"/>
      <c r="GE259" s="45"/>
      <c r="GF259" s="45"/>
      <c r="GG259" s="45"/>
      <c r="GH259" s="45"/>
      <c r="GI259" s="45"/>
      <c r="GJ259" s="45"/>
      <c r="GK259" s="45"/>
      <c r="GL259" s="45"/>
      <c r="GM259" s="45"/>
      <c r="GN259" s="45"/>
      <c r="GO259" s="45"/>
      <c r="GP259" s="45"/>
      <c r="GQ259" s="45"/>
      <c r="GR259" s="45"/>
      <c r="GS259" s="45"/>
      <c r="GT259" s="45"/>
      <c r="GU259" s="45"/>
      <c r="GV259" s="45"/>
      <c r="GW259" s="45"/>
      <c r="GX259" s="45"/>
      <c r="GY259" s="45"/>
      <c r="GZ259" s="45"/>
      <c r="HA259" s="45"/>
      <c r="HB259" s="45"/>
      <c r="HC259" s="45"/>
      <c r="HD259" s="45"/>
      <c r="HE259" s="45"/>
      <c r="HF259" s="45"/>
      <c r="HG259" s="45"/>
      <c r="HH259" s="45"/>
      <c r="HI259" s="45"/>
      <c r="HJ259" s="45"/>
      <c r="HK259" s="45"/>
      <c r="HL259" s="45"/>
      <c r="HM259" s="45"/>
      <c r="HN259" s="45"/>
      <c r="HO259" s="45"/>
      <c r="HP259" s="45"/>
      <c r="HQ259" s="45"/>
      <c r="HR259" s="45"/>
      <c r="HS259" s="45"/>
      <c r="HT259" s="45"/>
      <c r="HU259" s="45"/>
      <c r="HV259" s="45"/>
      <c r="HW259" s="45"/>
      <c r="HX259" s="45"/>
      <c r="HY259" s="45"/>
      <c r="HZ259" s="45"/>
      <c r="IA259" s="45"/>
      <c r="IB259" s="45"/>
      <c r="IC259" s="45"/>
      <c r="ID259" s="45"/>
      <c r="IE259" s="45"/>
      <c r="IF259" s="45"/>
      <c r="IG259" s="45"/>
      <c r="IH259" s="45"/>
      <c r="II259" s="45"/>
      <c r="IJ259" s="45"/>
      <c r="IK259" s="45"/>
      <c r="IL259" s="45"/>
      <c r="IM259" s="45"/>
      <c r="IN259" s="45"/>
      <c r="IO259" s="45"/>
      <c r="IP259" s="45"/>
      <c r="IQ259" s="45"/>
      <c r="IR259" s="45"/>
      <c r="IS259" s="45"/>
      <c r="IT259" s="45"/>
      <c r="IU259" s="45"/>
      <c r="IV259" s="45"/>
    </row>
    <row r="260" spans="1:256" x14ac:dyDescent="0.2">
      <c r="A260" s="45"/>
      <c r="B260" s="45"/>
      <c r="C260" s="45"/>
      <c r="D260" s="46"/>
      <c r="E260" s="45"/>
      <c r="F260" s="47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94"/>
      <c r="T260" s="45"/>
      <c r="U260" s="45"/>
      <c r="V260" s="94">
        <f t="shared" si="50"/>
        <v>0</v>
      </c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45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5"/>
      <c r="DN260" s="45"/>
      <c r="DO260" s="45"/>
      <c r="DP260" s="45"/>
      <c r="DQ260" s="45"/>
      <c r="DR260" s="45"/>
      <c r="DS260" s="45"/>
      <c r="DT260" s="45"/>
      <c r="DU260" s="45"/>
      <c r="DV260" s="45"/>
      <c r="DW260" s="45"/>
      <c r="DX260" s="45"/>
      <c r="DY260" s="45"/>
      <c r="DZ260" s="45"/>
      <c r="EA260" s="45"/>
      <c r="EB260" s="45"/>
      <c r="EC260" s="45"/>
      <c r="ED260" s="45"/>
      <c r="EE260" s="45"/>
      <c r="EF260" s="45"/>
      <c r="EG260" s="45"/>
      <c r="EH260" s="45"/>
      <c r="EI260" s="45"/>
      <c r="EJ260" s="45"/>
      <c r="EK260" s="45"/>
      <c r="EL260" s="45"/>
      <c r="EM260" s="45"/>
      <c r="EN260" s="45"/>
      <c r="EO260" s="45"/>
      <c r="EP260" s="45"/>
      <c r="EQ260" s="45"/>
      <c r="ER260" s="45"/>
      <c r="ES260" s="45"/>
      <c r="ET260" s="45"/>
      <c r="EU260" s="45"/>
      <c r="EV260" s="45"/>
      <c r="EW260" s="45"/>
      <c r="EX260" s="45"/>
      <c r="EY260" s="45"/>
      <c r="EZ260" s="45"/>
      <c r="FA260" s="45"/>
      <c r="FB260" s="45"/>
      <c r="FC260" s="45"/>
      <c r="FD260" s="45"/>
      <c r="FE260" s="45"/>
      <c r="FF260" s="45"/>
      <c r="FG260" s="45"/>
      <c r="FH260" s="45"/>
      <c r="FI260" s="45"/>
      <c r="FJ260" s="45"/>
      <c r="FK260" s="45"/>
      <c r="FL260" s="45"/>
      <c r="FM260" s="45"/>
      <c r="FN260" s="45"/>
      <c r="FO260" s="45"/>
      <c r="FP260" s="45"/>
      <c r="FQ260" s="45"/>
      <c r="FR260" s="45"/>
      <c r="FS260" s="45"/>
      <c r="FT260" s="45"/>
      <c r="FU260" s="45"/>
      <c r="FV260" s="45"/>
      <c r="FW260" s="45"/>
      <c r="FX260" s="45"/>
      <c r="FY260" s="45"/>
      <c r="FZ260" s="45"/>
      <c r="GA260" s="45"/>
      <c r="GB260" s="45"/>
      <c r="GC260" s="45"/>
      <c r="GD260" s="45"/>
      <c r="GE260" s="45"/>
      <c r="GF260" s="45"/>
      <c r="GG260" s="45"/>
      <c r="GH260" s="45"/>
      <c r="GI260" s="45"/>
      <c r="GJ260" s="45"/>
      <c r="GK260" s="45"/>
      <c r="GL260" s="45"/>
      <c r="GM260" s="45"/>
      <c r="GN260" s="45"/>
      <c r="GO260" s="45"/>
      <c r="GP260" s="45"/>
      <c r="GQ260" s="45"/>
      <c r="GR260" s="45"/>
      <c r="GS260" s="45"/>
      <c r="GT260" s="45"/>
      <c r="GU260" s="45"/>
      <c r="GV260" s="45"/>
      <c r="GW260" s="45"/>
      <c r="GX260" s="45"/>
      <c r="GY260" s="45"/>
      <c r="GZ260" s="45"/>
      <c r="HA260" s="45"/>
      <c r="HB260" s="45"/>
      <c r="HC260" s="45"/>
      <c r="HD260" s="45"/>
      <c r="HE260" s="45"/>
      <c r="HF260" s="45"/>
      <c r="HG260" s="45"/>
      <c r="HH260" s="45"/>
      <c r="HI260" s="45"/>
      <c r="HJ260" s="45"/>
      <c r="HK260" s="45"/>
      <c r="HL260" s="45"/>
      <c r="HM260" s="45"/>
      <c r="HN260" s="45"/>
      <c r="HO260" s="45"/>
      <c r="HP260" s="45"/>
      <c r="HQ260" s="45"/>
      <c r="HR260" s="45"/>
      <c r="HS260" s="45"/>
      <c r="HT260" s="45"/>
      <c r="HU260" s="45"/>
      <c r="HV260" s="45"/>
      <c r="HW260" s="45"/>
      <c r="HX260" s="45"/>
      <c r="HY260" s="45"/>
      <c r="HZ260" s="45"/>
      <c r="IA260" s="45"/>
      <c r="IB260" s="45"/>
      <c r="IC260" s="45"/>
      <c r="ID260" s="45"/>
      <c r="IE260" s="45"/>
      <c r="IF260" s="45"/>
      <c r="IG260" s="45"/>
      <c r="IH260" s="45"/>
      <c r="II260" s="45"/>
      <c r="IJ260" s="45"/>
      <c r="IK260" s="45"/>
      <c r="IL260" s="45"/>
      <c r="IM260" s="45"/>
      <c r="IN260" s="45"/>
      <c r="IO260" s="45"/>
      <c r="IP260" s="45"/>
      <c r="IQ260" s="45"/>
      <c r="IR260" s="45"/>
      <c r="IS260" s="45"/>
      <c r="IT260" s="45"/>
      <c r="IU260" s="45"/>
      <c r="IV260" s="45"/>
    </row>
    <row r="261" spans="1:256" x14ac:dyDescent="0.2">
      <c r="A261" s="45"/>
      <c r="B261" s="45"/>
      <c r="C261" s="45"/>
      <c r="D261" s="46"/>
      <c r="E261" s="45"/>
      <c r="F261" s="47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94"/>
      <c r="T261" s="45"/>
      <c r="U261" s="45"/>
      <c r="V261" s="94">
        <f t="shared" si="50"/>
        <v>0</v>
      </c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  <c r="DZ261" s="45"/>
      <c r="EA261" s="45"/>
      <c r="EB261" s="45"/>
      <c r="EC261" s="45"/>
      <c r="ED261" s="45"/>
      <c r="EE261" s="45"/>
      <c r="EF261" s="45"/>
      <c r="EG261" s="45"/>
      <c r="EH261" s="45"/>
      <c r="EI261" s="45"/>
      <c r="EJ261" s="45"/>
      <c r="EK261" s="45"/>
      <c r="EL261" s="45"/>
      <c r="EM261" s="45"/>
      <c r="EN261" s="45"/>
      <c r="EO261" s="45"/>
      <c r="EP261" s="45"/>
      <c r="EQ261" s="45"/>
      <c r="ER261" s="45"/>
      <c r="ES261" s="45"/>
      <c r="ET261" s="45"/>
      <c r="EU261" s="45"/>
      <c r="EV261" s="45"/>
      <c r="EW261" s="45"/>
      <c r="EX261" s="45"/>
      <c r="EY261" s="45"/>
      <c r="EZ261" s="45"/>
      <c r="FA261" s="45"/>
      <c r="FB261" s="45"/>
      <c r="FC261" s="45"/>
      <c r="FD261" s="45"/>
      <c r="FE261" s="45"/>
      <c r="FF261" s="45"/>
      <c r="FG261" s="45"/>
      <c r="FH261" s="45"/>
      <c r="FI261" s="45"/>
      <c r="FJ261" s="45"/>
      <c r="FK261" s="45"/>
      <c r="FL261" s="45"/>
      <c r="FM261" s="45"/>
      <c r="FN261" s="45"/>
      <c r="FO261" s="45"/>
      <c r="FP261" s="45"/>
      <c r="FQ261" s="45"/>
      <c r="FR261" s="45"/>
      <c r="FS261" s="45"/>
      <c r="FT261" s="45"/>
      <c r="FU261" s="45"/>
      <c r="FV261" s="45"/>
      <c r="FW261" s="45"/>
      <c r="FX261" s="45"/>
      <c r="FY261" s="45"/>
      <c r="FZ261" s="45"/>
      <c r="GA261" s="45"/>
      <c r="GB261" s="45"/>
      <c r="GC261" s="45"/>
      <c r="GD261" s="45"/>
      <c r="GE261" s="45"/>
      <c r="GF261" s="45"/>
      <c r="GG261" s="45"/>
      <c r="GH261" s="45"/>
      <c r="GI261" s="45"/>
      <c r="GJ261" s="45"/>
      <c r="GK261" s="45"/>
      <c r="GL261" s="45"/>
      <c r="GM261" s="45"/>
      <c r="GN261" s="45"/>
      <c r="GO261" s="45"/>
      <c r="GP261" s="45"/>
      <c r="GQ261" s="45"/>
      <c r="GR261" s="45"/>
      <c r="GS261" s="45"/>
      <c r="GT261" s="45"/>
      <c r="GU261" s="45"/>
      <c r="GV261" s="45"/>
      <c r="GW261" s="45"/>
      <c r="GX261" s="45"/>
      <c r="GY261" s="45"/>
      <c r="GZ261" s="45"/>
      <c r="HA261" s="45"/>
      <c r="HB261" s="45"/>
      <c r="HC261" s="45"/>
      <c r="HD261" s="45"/>
      <c r="HE261" s="45"/>
      <c r="HF261" s="45"/>
      <c r="HG261" s="45"/>
      <c r="HH261" s="45"/>
      <c r="HI261" s="45"/>
      <c r="HJ261" s="45"/>
      <c r="HK261" s="45"/>
      <c r="HL261" s="45"/>
      <c r="HM261" s="45"/>
      <c r="HN261" s="45"/>
      <c r="HO261" s="45"/>
      <c r="HP261" s="45"/>
      <c r="HQ261" s="45"/>
      <c r="HR261" s="45"/>
      <c r="HS261" s="45"/>
      <c r="HT261" s="45"/>
      <c r="HU261" s="45"/>
      <c r="HV261" s="45"/>
      <c r="HW261" s="45"/>
      <c r="HX261" s="45"/>
      <c r="HY261" s="45"/>
      <c r="HZ261" s="45"/>
      <c r="IA261" s="45"/>
      <c r="IB261" s="45"/>
      <c r="IC261" s="45"/>
      <c r="ID261" s="45"/>
      <c r="IE261" s="45"/>
      <c r="IF261" s="45"/>
      <c r="IG261" s="45"/>
      <c r="IH261" s="45"/>
      <c r="II261" s="45"/>
      <c r="IJ261" s="45"/>
      <c r="IK261" s="45"/>
      <c r="IL261" s="45"/>
      <c r="IM261" s="45"/>
      <c r="IN261" s="45"/>
      <c r="IO261" s="45"/>
      <c r="IP261" s="45"/>
      <c r="IQ261" s="45"/>
      <c r="IR261" s="45"/>
      <c r="IS261" s="45"/>
      <c r="IT261" s="45"/>
      <c r="IU261" s="45"/>
      <c r="IV261" s="45"/>
    </row>
    <row r="262" spans="1:256" x14ac:dyDescent="0.2">
      <c r="A262" s="45"/>
      <c r="B262" s="45"/>
      <c r="C262" s="45"/>
      <c r="D262" s="46"/>
      <c r="E262" s="45"/>
      <c r="F262" s="47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94"/>
      <c r="T262" s="45"/>
      <c r="U262" s="45"/>
      <c r="V262" s="94">
        <f t="shared" si="50"/>
        <v>0</v>
      </c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  <c r="EV262" s="45"/>
      <c r="EW262" s="45"/>
      <c r="EX262" s="45"/>
      <c r="EY262" s="45"/>
      <c r="EZ262" s="45"/>
      <c r="FA262" s="45"/>
      <c r="FB262" s="45"/>
      <c r="FC262" s="45"/>
      <c r="FD262" s="45"/>
      <c r="FE262" s="45"/>
      <c r="FF262" s="45"/>
      <c r="FG262" s="45"/>
      <c r="FH262" s="45"/>
      <c r="FI262" s="45"/>
      <c r="FJ262" s="45"/>
      <c r="FK262" s="45"/>
      <c r="FL262" s="45"/>
      <c r="FM262" s="45"/>
      <c r="FN262" s="45"/>
      <c r="FO262" s="45"/>
      <c r="FP262" s="45"/>
      <c r="FQ262" s="45"/>
      <c r="FR262" s="45"/>
      <c r="FS262" s="45"/>
      <c r="FT262" s="45"/>
      <c r="FU262" s="45"/>
      <c r="FV262" s="45"/>
      <c r="FW262" s="45"/>
      <c r="FX262" s="45"/>
      <c r="FY262" s="45"/>
      <c r="FZ262" s="45"/>
      <c r="GA262" s="45"/>
      <c r="GB262" s="45"/>
      <c r="GC262" s="45"/>
      <c r="GD262" s="45"/>
      <c r="GE262" s="45"/>
      <c r="GF262" s="45"/>
      <c r="GG262" s="45"/>
      <c r="GH262" s="45"/>
      <c r="GI262" s="45"/>
      <c r="GJ262" s="45"/>
      <c r="GK262" s="45"/>
      <c r="GL262" s="45"/>
      <c r="GM262" s="45"/>
      <c r="GN262" s="45"/>
      <c r="GO262" s="45"/>
      <c r="GP262" s="45"/>
      <c r="GQ262" s="45"/>
      <c r="GR262" s="45"/>
      <c r="GS262" s="45"/>
      <c r="GT262" s="45"/>
      <c r="GU262" s="45"/>
      <c r="GV262" s="45"/>
      <c r="GW262" s="45"/>
      <c r="GX262" s="45"/>
      <c r="GY262" s="45"/>
      <c r="GZ262" s="45"/>
      <c r="HA262" s="45"/>
      <c r="HB262" s="45"/>
      <c r="HC262" s="45"/>
      <c r="HD262" s="45"/>
      <c r="HE262" s="45"/>
      <c r="HF262" s="45"/>
      <c r="HG262" s="45"/>
      <c r="HH262" s="45"/>
      <c r="HI262" s="45"/>
      <c r="HJ262" s="45"/>
      <c r="HK262" s="45"/>
      <c r="HL262" s="45"/>
      <c r="HM262" s="45"/>
      <c r="HN262" s="45"/>
      <c r="HO262" s="45"/>
      <c r="HP262" s="45"/>
      <c r="HQ262" s="45"/>
      <c r="HR262" s="45"/>
      <c r="HS262" s="45"/>
      <c r="HT262" s="45"/>
      <c r="HU262" s="45"/>
      <c r="HV262" s="45"/>
      <c r="HW262" s="45"/>
      <c r="HX262" s="45"/>
      <c r="HY262" s="45"/>
      <c r="HZ262" s="45"/>
      <c r="IA262" s="45"/>
      <c r="IB262" s="45"/>
      <c r="IC262" s="45"/>
      <c r="ID262" s="45"/>
      <c r="IE262" s="45"/>
      <c r="IF262" s="45"/>
      <c r="IG262" s="45"/>
      <c r="IH262" s="45"/>
      <c r="II262" s="45"/>
      <c r="IJ262" s="45"/>
      <c r="IK262" s="45"/>
      <c r="IL262" s="45"/>
      <c r="IM262" s="45"/>
      <c r="IN262" s="45"/>
      <c r="IO262" s="45"/>
      <c r="IP262" s="45"/>
      <c r="IQ262" s="45"/>
      <c r="IR262" s="45"/>
      <c r="IS262" s="45"/>
      <c r="IT262" s="45"/>
      <c r="IU262" s="45"/>
      <c r="IV262" s="45"/>
    </row>
    <row r="263" spans="1:256" x14ac:dyDescent="0.2">
      <c r="A263" s="45"/>
      <c r="B263" s="45"/>
      <c r="C263" s="45"/>
      <c r="D263" s="46"/>
      <c r="E263" s="45"/>
      <c r="F263" s="47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94"/>
      <c r="T263" s="45"/>
      <c r="U263" s="45"/>
      <c r="V263" s="94">
        <f t="shared" si="50"/>
        <v>0</v>
      </c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  <c r="EV263" s="45"/>
      <c r="EW263" s="45"/>
      <c r="EX263" s="45"/>
      <c r="EY263" s="45"/>
      <c r="EZ263" s="45"/>
      <c r="FA263" s="45"/>
      <c r="FB263" s="45"/>
      <c r="FC263" s="45"/>
      <c r="FD263" s="45"/>
      <c r="FE263" s="45"/>
      <c r="FF263" s="45"/>
      <c r="FG263" s="45"/>
      <c r="FH263" s="45"/>
      <c r="FI263" s="45"/>
      <c r="FJ263" s="45"/>
      <c r="FK263" s="45"/>
      <c r="FL263" s="45"/>
      <c r="FM263" s="45"/>
      <c r="FN263" s="45"/>
      <c r="FO263" s="45"/>
      <c r="FP263" s="45"/>
      <c r="FQ263" s="45"/>
      <c r="FR263" s="45"/>
      <c r="FS263" s="45"/>
      <c r="FT263" s="45"/>
      <c r="FU263" s="45"/>
      <c r="FV263" s="45"/>
      <c r="FW263" s="45"/>
      <c r="FX263" s="45"/>
      <c r="FY263" s="45"/>
      <c r="FZ263" s="45"/>
      <c r="GA263" s="45"/>
      <c r="GB263" s="45"/>
      <c r="GC263" s="45"/>
      <c r="GD263" s="45"/>
      <c r="GE263" s="45"/>
      <c r="GF263" s="45"/>
      <c r="GG263" s="45"/>
      <c r="GH263" s="45"/>
      <c r="GI263" s="45"/>
      <c r="GJ263" s="45"/>
      <c r="GK263" s="45"/>
      <c r="GL263" s="45"/>
      <c r="GM263" s="45"/>
      <c r="GN263" s="45"/>
      <c r="GO263" s="45"/>
      <c r="GP263" s="45"/>
      <c r="GQ263" s="45"/>
      <c r="GR263" s="45"/>
      <c r="GS263" s="45"/>
      <c r="GT263" s="45"/>
      <c r="GU263" s="45"/>
      <c r="GV263" s="45"/>
      <c r="GW263" s="45"/>
      <c r="GX263" s="45"/>
      <c r="GY263" s="45"/>
      <c r="GZ263" s="45"/>
      <c r="HA263" s="45"/>
      <c r="HB263" s="45"/>
      <c r="HC263" s="45"/>
      <c r="HD263" s="45"/>
      <c r="HE263" s="45"/>
      <c r="HF263" s="45"/>
      <c r="HG263" s="45"/>
      <c r="HH263" s="45"/>
      <c r="HI263" s="45"/>
      <c r="HJ263" s="45"/>
      <c r="HK263" s="45"/>
      <c r="HL263" s="45"/>
      <c r="HM263" s="45"/>
      <c r="HN263" s="45"/>
      <c r="HO263" s="45"/>
      <c r="HP263" s="45"/>
      <c r="HQ263" s="45"/>
      <c r="HR263" s="45"/>
      <c r="HS263" s="45"/>
      <c r="HT263" s="45"/>
      <c r="HU263" s="45"/>
      <c r="HV263" s="45"/>
      <c r="HW263" s="45"/>
      <c r="HX263" s="45"/>
      <c r="HY263" s="45"/>
      <c r="HZ263" s="45"/>
      <c r="IA263" s="45"/>
      <c r="IB263" s="45"/>
      <c r="IC263" s="45"/>
      <c r="ID263" s="45"/>
      <c r="IE263" s="45"/>
      <c r="IF263" s="45"/>
      <c r="IG263" s="45"/>
      <c r="IH263" s="45"/>
      <c r="II263" s="45"/>
      <c r="IJ263" s="45"/>
      <c r="IK263" s="45"/>
      <c r="IL263" s="45"/>
      <c r="IM263" s="45"/>
      <c r="IN263" s="45"/>
      <c r="IO263" s="45"/>
      <c r="IP263" s="45"/>
      <c r="IQ263" s="45"/>
      <c r="IR263" s="45"/>
      <c r="IS263" s="45"/>
      <c r="IT263" s="45"/>
      <c r="IU263" s="45"/>
      <c r="IV263" s="45"/>
    </row>
    <row r="264" spans="1:256" x14ac:dyDescent="0.2">
      <c r="A264" s="45"/>
      <c r="B264" s="45"/>
      <c r="C264" s="45"/>
      <c r="D264" s="46"/>
      <c r="E264" s="45"/>
      <c r="F264" s="47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94"/>
      <c r="T264" s="45"/>
      <c r="U264" s="45"/>
      <c r="V264" s="94">
        <f t="shared" si="50"/>
        <v>0</v>
      </c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  <c r="EV264" s="45"/>
      <c r="EW264" s="45"/>
      <c r="EX264" s="45"/>
      <c r="EY264" s="45"/>
      <c r="EZ264" s="45"/>
      <c r="FA264" s="45"/>
      <c r="FB264" s="45"/>
      <c r="FC264" s="45"/>
      <c r="FD264" s="45"/>
      <c r="FE264" s="45"/>
      <c r="FF264" s="45"/>
      <c r="FG264" s="45"/>
      <c r="FH264" s="45"/>
      <c r="FI264" s="45"/>
      <c r="FJ264" s="45"/>
      <c r="FK264" s="45"/>
      <c r="FL264" s="45"/>
      <c r="FM264" s="45"/>
      <c r="FN264" s="45"/>
      <c r="FO264" s="45"/>
      <c r="FP264" s="45"/>
      <c r="FQ264" s="45"/>
      <c r="FR264" s="45"/>
      <c r="FS264" s="45"/>
      <c r="FT264" s="45"/>
      <c r="FU264" s="45"/>
      <c r="FV264" s="45"/>
      <c r="FW264" s="45"/>
      <c r="FX264" s="45"/>
      <c r="FY264" s="45"/>
      <c r="FZ264" s="45"/>
      <c r="GA264" s="45"/>
      <c r="GB264" s="45"/>
      <c r="GC264" s="45"/>
      <c r="GD264" s="45"/>
      <c r="GE264" s="45"/>
      <c r="GF264" s="45"/>
      <c r="GG264" s="45"/>
      <c r="GH264" s="45"/>
      <c r="GI264" s="45"/>
      <c r="GJ264" s="45"/>
      <c r="GK264" s="45"/>
      <c r="GL264" s="45"/>
      <c r="GM264" s="45"/>
      <c r="GN264" s="45"/>
      <c r="GO264" s="45"/>
      <c r="GP264" s="45"/>
      <c r="GQ264" s="45"/>
      <c r="GR264" s="45"/>
      <c r="GS264" s="45"/>
      <c r="GT264" s="45"/>
      <c r="GU264" s="45"/>
      <c r="GV264" s="45"/>
      <c r="GW264" s="45"/>
      <c r="GX264" s="45"/>
      <c r="GY264" s="45"/>
      <c r="GZ264" s="45"/>
      <c r="HA264" s="45"/>
      <c r="HB264" s="45"/>
      <c r="HC264" s="45"/>
      <c r="HD264" s="45"/>
      <c r="HE264" s="45"/>
      <c r="HF264" s="45"/>
      <c r="HG264" s="45"/>
      <c r="HH264" s="45"/>
      <c r="HI264" s="45"/>
      <c r="HJ264" s="45"/>
      <c r="HK264" s="45"/>
      <c r="HL264" s="45"/>
      <c r="HM264" s="45"/>
      <c r="HN264" s="45"/>
      <c r="HO264" s="45"/>
      <c r="HP264" s="45"/>
      <c r="HQ264" s="45"/>
      <c r="HR264" s="45"/>
      <c r="HS264" s="45"/>
      <c r="HT264" s="45"/>
      <c r="HU264" s="45"/>
      <c r="HV264" s="45"/>
      <c r="HW264" s="45"/>
      <c r="HX264" s="45"/>
      <c r="HY264" s="45"/>
      <c r="HZ264" s="45"/>
      <c r="IA264" s="45"/>
      <c r="IB264" s="45"/>
      <c r="IC264" s="45"/>
      <c r="ID264" s="45"/>
      <c r="IE264" s="45"/>
      <c r="IF264" s="45"/>
      <c r="IG264" s="45"/>
      <c r="IH264" s="45"/>
      <c r="II264" s="45"/>
      <c r="IJ264" s="45"/>
      <c r="IK264" s="45"/>
      <c r="IL264" s="45"/>
      <c r="IM264" s="45"/>
      <c r="IN264" s="45"/>
      <c r="IO264" s="45"/>
      <c r="IP264" s="45"/>
      <c r="IQ264" s="45"/>
      <c r="IR264" s="45"/>
      <c r="IS264" s="45"/>
      <c r="IT264" s="45"/>
      <c r="IU264" s="45"/>
      <c r="IV264" s="45"/>
    </row>
    <row r="265" spans="1:256" x14ac:dyDescent="0.2">
      <c r="A265" s="45"/>
      <c r="B265" s="45"/>
      <c r="C265" s="45"/>
      <c r="D265" s="46"/>
      <c r="E265" s="45"/>
      <c r="F265" s="47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94"/>
      <c r="T265" s="45"/>
      <c r="U265" s="45"/>
      <c r="V265" s="94">
        <f t="shared" si="50"/>
        <v>0</v>
      </c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45"/>
      <c r="FY265" s="45"/>
      <c r="FZ265" s="45"/>
      <c r="GA265" s="45"/>
      <c r="GB265" s="45"/>
      <c r="GC265" s="45"/>
      <c r="GD265" s="45"/>
      <c r="GE265" s="45"/>
      <c r="GF265" s="45"/>
      <c r="GG265" s="45"/>
      <c r="GH265" s="45"/>
      <c r="GI265" s="45"/>
      <c r="GJ265" s="45"/>
      <c r="GK265" s="45"/>
      <c r="GL265" s="45"/>
      <c r="GM265" s="45"/>
      <c r="GN265" s="45"/>
      <c r="GO265" s="45"/>
      <c r="GP265" s="45"/>
      <c r="GQ265" s="45"/>
      <c r="GR265" s="45"/>
      <c r="GS265" s="45"/>
      <c r="GT265" s="45"/>
      <c r="GU265" s="45"/>
      <c r="GV265" s="45"/>
      <c r="GW265" s="45"/>
      <c r="GX265" s="45"/>
      <c r="GY265" s="45"/>
      <c r="GZ265" s="45"/>
      <c r="HA265" s="45"/>
      <c r="HB265" s="45"/>
      <c r="HC265" s="45"/>
      <c r="HD265" s="45"/>
      <c r="HE265" s="45"/>
      <c r="HF265" s="45"/>
      <c r="HG265" s="45"/>
      <c r="HH265" s="45"/>
      <c r="HI265" s="45"/>
      <c r="HJ265" s="45"/>
      <c r="HK265" s="45"/>
      <c r="HL265" s="45"/>
      <c r="HM265" s="45"/>
      <c r="HN265" s="45"/>
      <c r="HO265" s="45"/>
      <c r="HP265" s="45"/>
      <c r="HQ265" s="45"/>
      <c r="HR265" s="45"/>
      <c r="HS265" s="45"/>
      <c r="HT265" s="45"/>
      <c r="HU265" s="45"/>
      <c r="HV265" s="45"/>
      <c r="HW265" s="45"/>
      <c r="HX265" s="45"/>
      <c r="HY265" s="45"/>
      <c r="HZ265" s="45"/>
      <c r="IA265" s="45"/>
      <c r="IB265" s="45"/>
      <c r="IC265" s="45"/>
      <c r="ID265" s="45"/>
      <c r="IE265" s="45"/>
      <c r="IF265" s="45"/>
      <c r="IG265" s="45"/>
      <c r="IH265" s="45"/>
      <c r="II265" s="45"/>
      <c r="IJ265" s="45"/>
      <c r="IK265" s="45"/>
      <c r="IL265" s="45"/>
      <c r="IM265" s="45"/>
      <c r="IN265" s="45"/>
      <c r="IO265" s="45"/>
      <c r="IP265" s="45"/>
      <c r="IQ265" s="45"/>
      <c r="IR265" s="45"/>
      <c r="IS265" s="45"/>
      <c r="IT265" s="45"/>
      <c r="IU265" s="45"/>
      <c r="IV265" s="45"/>
    </row>
    <row r="266" spans="1:256" x14ac:dyDescent="0.2">
      <c r="A266" s="45"/>
      <c r="B266" s="45"/>
      <c r="C266" s="45"/>
      <c r="D266" s="46"/>
      <c r="E266" s="45"/>
      <c r="F266" s="47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94"/>
      <c r="T266" s="45"/>
      <c r="U266" s="45"/>
      <c r="V266" s="94">
        <f t="shared" si="50"/>
        <v>0</v>
      </c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5"/>
      <c r="FZ266" s="45"/>
      <c r="GA266" s="45"/>
      <c r="GB266" s="45"/>
      <c r="GC266" s="45"/>
      <c r="GD266" s="45"/>
      <c r="GE266" s="45"/>
      <c r="GF266" s="45"/>
      <c r="GG266" s="45"/>
      <c r="GH266" s="45"/>
      <c r="GI266" s="45"/>
      <c r="GJ266" s="45"/>
      <c r="GK266" s="45"/>
      <c r="GL266" s="45"/>
      <c r="GM266" s="45"/>
      <c r="GN266" s="45"/>
      <c r="GO266" s="45"/>
      <c r="GP266" s="45"/>
      <c r="GQ266" s="45"/>
      <c r="GR266" s="45"/>
      <c r="GS266" s="45"/>
      <c r="GT266" s="45"/>
      <c r="GU266" s="45"/>
      <c r="GV266" s="45"/>
      <c r="GW266" s="45"/>
      <c r="GX266" s="45"/>
      <c r="GY266" s="45"/>
      <c r="GZ266" s="45"/>
      <c r="HA266" s="45"/>
      <c r="HB266" s="45"/>
      <c r="HC266" s="45"/>
      <c r="HD266" s="45"/>
      <c r="HE266" s="45"/>
      <c r="HF266" s="45"/>
      <c r="HG266" s="45"/>
      <c r="HH266" s="45"/>
      <c r="HI266" s="45"/>
      <c r="HJ266" s="45"/>
      <c r="HK266" s="45"/>
      <c r="HL266" s="45"/>
      <c r="HM266" s="45"/>
      <c r="HN266" s="45"/>
      <c r="HO266" s="45"/>
      <c r="HP266" s="45"/>
      <c r="HQ266" s="45"/>
      <c r="HR266" s="45"/>
      <c r="HS266" s="45"/>
      <c r="HT266" s="45"/>
      <c r="HU266" s="45"/>
      <c r="HV266" s="45"/>
      <c r="HW266" s="45"/>
      <c r="HX266" s="45"/>
      <c r="HY266" s="45"/>
      <c r="HZ266" s="45"/>
      <c r="IA266" s="45"/>
      <c r="IB266" s="45"/>
      <c r="IC266" s="45"/>
      <c r="ID266" s="45"/>
      <c r="IE266" s="45"/>
      <c r="IF266" s="45"/>
      <c r="IG266" s="45"/>
      <c r="IH266" s="45"/>
      <c r="II266" s="45"/>
      <c r="IJ266" s="45"/>
      <c r="IK266" s="45"/>
      <c r="IL266" s="45"/>
      <c r="IM266" s="45"/>
      <c r="IN266" s="45"/>
      <c r="IO266" s="45"/>
      <c r="IP266" s="45"/>
      <c r="IQ266" s="45"/>
      <c r="IR266" s="45"/>
      <c r="IS266" s="45"/>
      <c r="IT266" s="45"/>
      <c r="IU266" s="45"/>
      <c r="IV266" s="45"/>
    </row>
    <row r="267" spans="1:256" x14ac:dyDescent="0.2">
      <c r="A267" s="45"/>
      <c r="B267" s="45"/>
      <c r="C267" s="45"/>
      <c r="D267" s="46"/>
      <c r="E267" s="45"/>
      <c r="F267" s="47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94"/>
      <c r="T267" s="45"/>
      <c r="U267" s="45"/>
      <c r="V267" s="94">
        <f t="shared" si="50"/>
        <v>0</v>
      </c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  <c r="DO267" s="45"/>
      <c r="DP267" s="45"/>
      <c r="DQ267" s="45"/>
      <c r="DR267" s="45"/>
      <c r="DS267" s="45"/>
      <c r="DT267" s="45"/>
      <c r="DU267" s="45"/>
      <c r="DV267" s="45"/>
      <c r="DW267" s="45"/>
      <c r="DX267" s="45"/>
      <c r="DY267" s="45"/>
      <c r="DZ267" s="45"/>
      <c r="EA267" s="45"/>
      <c r="EB267" s="45"/>
      <c r="EC267" s="45"/>
      <c r="ED267" s="45"/>
      <c r="EE267" s="45"/>
      <c r="EF267" s="45"/>
      <c r="EG267" s="45"/>
      <c r="EH267" s="45"/>
      <c r="EI267" s="45"/>
      <c r="EJ267" s="45"/>
      <c r="EK267" s="45"/>
      <c r="EL267" s="45"/>
      <c r="EM267" s="45"/>
      <c r="EN267" s="45"/>
      <c r="EO267" s="45"/>
      <c r="EP267" s="45"/>
      <c r="EQ267" s="45"/>
      <c r="ER267" s="45"/>
      <c r="ES267" s="45"/>
      <c r="ET267" s="45"/>
      <c r="EU267" s="45"/>
      <c r="EV267" s="45"/>
      <c r="EW267" s="45"/>
      <c r="EX267" s="45"/>
      <c r="EY267" s="45"/>
      <c r="EZ267" s="45"/>
      <c r="FA267" s="45"/>
      <c r="FB267" s="45"/>
      <c r="FC267" s="45"/>
      <c r="FD267" s="45"/>
      <c r="FE267" s="45"/>
      <c r="FF267" s="45"/>
      <c r="FG267" s="45"/>
      <c r="FH267" s="45"/>
      <c r="FI267" s="45"/>
      <c r="FJ267" s="45"/>
      <c r="FK267" s="45"/>
      <c r="FL267" s="45"/>
      <c r="FM267" s="45"/>
      <c r="FN267" s="45"/>
      <c r="FO267" s="45"/>
      <c r="FP267" s="45"/>
      <c r="FQ267" s="45"/>
      <c r="FR267" s="45"/>
      <c r="FS267" s="45"/>
      <c r="FT267" s="45"/>
      <c r="FU267" s="45"/>
      <c r="FV267" s="45"/>
      <c r="FW267" s="45"/>
      <c r="FX267" s="45"/>
      <c r="FY267" s="45"/>
      <c r="FZ267" s="45"/>
      <c r="GA267" s="45"/>
      <c r="GB267" s="45"/>
      <c r="GC267" s="45"/>
      <c r="GD267" s="45"/>
      <c r="GE267" s="45"/>
      <c r="GF267" s="45"/>
      <c r="GG267" s="45"/>
      <c r="GH267" s="45"/>
      <c r="GI267" s="45"/>
      <c r="GJ267" s="45"/>
      <c r="GK267" s="45"/>
      <c r="GL267" s="45"/>
      <c r="GM267" s="45"/>
      <c r="GN267" s="45"/>
      <c r="GO267" s="45"/>
      <c r="GP267" s="45"/>
      <c r="GQ267" s="45"/>
      <c r="GR267" s="45"/>
      <c r="GS267" s="45"/>
      <c r="GT267" s="45"/>
      <c r="GU267" s="45"/>
      <c r="GV267" s="45"/>
      <c r="GW267" s="45"/>
      <c r="GX267" s="45"/>
      <c r="GY267" s="45"/>
      <c r="GZ267" s="45"/>
      <c r="HA267" s="45"/>
      <c r="HB267" s="45"/>
      <c r="HC267" s="45"/>
      <c r="HD267" s="45"/>
      <c r="HE267" s="45"/>
      <c r="HF267" s="45"/>
      <c r="HG267" s="45"/>
      <c r="HH267" s="45"/>
      <c r="HI267" s="45"/>
      <c r="HJ267" s="45"/>
      <c r="HK267" s="45"/>
      <c r="HL267" s="45"/>
      <c r="HM267" s="45"/>
      <c r="HN267" s="45"/>
      <c r="HO267" s="45"/>
      <c r="HP267" s="45"/>
      <c r="HQ267" s="45"/>
      <c r="HR267" s="45"/>
      <c r="HS267" s="45"/>
      <c r="HT267" s="45"/>
      <c r="HU267" s="45"/>
      <c r="HV267" s="45"/>
      <c r="HW267" s="45"/>
      <c r="HX267" s="45"/>
      <c r="HY267" s="45"/>
      <c r="HZ267" s="45"/>
      <c r="IA267" s="45"/>
      <c r="IB267" s="45"/>
      <c r="IC267" s="45"/>
      <c r="ID267" s="45"/>
      <c r="IE267" s="45"/>
      <c r="IF267" s="45"/>
      <c r="IG267" s="45"/>
      <c r="IH267" s="45"/>
      <c r="II267" s="45"/>
      <c r="IJ267" s="45"/>
      <c r="IK267" s="45"/>
      <c r="IL267" s="45"/>
      <c r="IM267" s="45"/>
      <c r="IN267" s="45"/>
      <c r="IO267" s="45"/>
      <c r="IP267" s="45"/>
      <c r="IQ267" s="45"/>
      <c r="IR267" s="45"/>
      <c r="IS267" s="45"/>
      <c r="IT267" s="45"/>
      <c r="IU267" s="45"/>
      <c r="IV267" s="45"/>
    </row>
    <row r="268" spans="1:256" x14ac:dyDescent="0.2">
      <c r="A268" s="45"/>
      <c r="B268" s="45"/>
      <c r="C268" s="45"/>
      <c r="D268" s="46"/>
      <c r="E268" s="45"/>
      <c r="F268" s="47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94"/>
      <c r="T268" s="45"/>
      <c r="U268" s="45"/>
      <c r="V268" s="94">
        <f t="shared" si="50"/>
        <v>0</v>
      </c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  <c r="DO268" s="45"/>
      <c r="DP268" s="45"/>
      <c r="DQ268" s="45"/>
      <c r="DR268" s="45"/>
      <c r="DS268" s="45"/>
      <c r="DT268" s="45"/>
      <c r="DU268" s="45"/>
      <c r="DV268" s="45"/>
      <c r="DW268" s="45"/>
      <c r="DX268" s="45"/>
      <c r="DY268" s="45"/>
      <c r="DZ268" s="45"/>
      <c r="EA268" s="45"/>
      <c r="EB268" s="45"/>
      <c r="EC268" s="45"/>
      <c r="ED268" s="45"/>
      <c r="EE268" s="45"/>
      <c r="EF268" s="45"/>
      <c r="EG268" s="45"/>
      <c r="EH268" s="45"/>
      <c r="EI268" s="45"/>
      <c r="EJ268" s="45"/>
      <c r="EK268" s="45"/>
      <c r="EL268" s="45"/>
      <c r="EM268" s="45"/>
      <c r="EN268" s="45"/>
      <c r="EO268" s="45"/>
      <c r="EP268" s="45"/>
      <c r="EQ268" s="45"/>
      <c r="ER268" s="45"/>
      <c r="ES268" s="45"/>
      <c r="ET268" s="45"/>
      <c r="EU268" s="45"/>
      <c r="EV268" s="45"/>
      <c r="EW268" s="45"/>
      <c r="EX268" s="45"/>
      <c r="EY268" s="45"/>
      <c r="EZ268" s="45"/>
      <c r="FA268" s="45"/>
      <c r="FB268" s="45"/>
      <c r="FC268" s="45"/>
      <c r="FD268" s="45"/>
      <c r="FE268" s="45"/>
      <c r="FF268" s="45"/>
      <c r="FG268" s="45"/>
      <c r="FH268" s="45"/>
      <c r="FI268" s="45"/>
      <c r="FJ268" s="45"/>
      <c r="FK268" s="45"/>
      <c r="FL268" s="45"/>
      <c r="FM268" s="45"/>
      <c r="FN268" s="45"/>
      <c r="FO268" s="45"/>
      <c r="FP268" s="45"/>
      <c r="FQ268" s="45"/>
      <c r="FR268" s="45"/>
      <c r="FS268" s="45"/>
      <c r="FT268" s="45"/>
      <c r="FU268" s="45"/>
      <c r="FV268" s="45"/>
      <c r="FW268" s="45"/>
      <c r="FX268" s="45"/>
      <c r="FY268" s="45"/>
      <c r="FZ268" s="45"/>
      <c r="GA268" s="45"/>
      <c r="GB268" s="45"/>
      <c r="GC268" s="45"/>
      <c r="GD268" s="45"/>
      <c r="GE268" s="45"/>
      <c r="GF268" s="45"/>
      <c r="GG268" s="45"/>
      <c r="GH268" s="45"/>
      <c r="GI268" s="45"/>
      <c r="GJ268" s="45"/>
      <c r="GK268" s="45"/>
      <c r="GL268" s="45"/>
      <c r="GM268" s="45"/>
      <c r="GN268" s="45"/>
      <c r="GO268" s="45"/>
      <c r="GP268" s="45"/>
      <c r="GQ268" s="45"/>
      <c r="GR268" s="45"/>
      <c r="GS268" s="45"/>
      <c r="GT268" s="45"/>
      <c r="GU268" s="45"/>
      <c r="GV268" s="45"/>
      <c r="GW268" s="45"/>
      <c r="GX268" s="45"/>
      <c r="GY268" s="45"/>
      <c r="GZ268" s="45"/>
      <c r="HA268" s="45"/>
      <c r="HB268" s="45"/>
      <c r="HC268" s="45"/>
      <c r="HD268" s="45"/>
      <c r="HE268" s="45"/>
      <c r="HF268" s="45"/>
      <c r="HG268" s="45"/>
      <c r="HH268" s="45"/>
      <c r="HI268" s="45"/>
      <c r="HJ268" s="45"/>
      <c r="HK268" s="45"/>
      <c r="HL268" s="45"/>
      <c r="HM268" s="45"/>
      <c r="HN268" s="45"/>
      <c r="HO268" s="45"/>
      <c r="HP268" s="45"/>
      <c r="HQ268" s="45"/>
      <c r="HR268" s="45"/>
      <c r="HS268" s="45"/>
      <c r="HT268" s="45"/>
      <c r="HU268" s="45"/>
      <c r="HV268" s="45"/>
      <c r="HW268" s="45"/>
      <c r="HX268" s="45"/>
      <c r="HY268" s="45"/>
      <c r="HZ268" s="45"/>
      <c r="IA268" s="45"/>
      <c r="IB268" s="45"/>
      <c r="IC268" s="45"/>
      <c r="ID268" s="45"/>
      <c r="IE268" s="45"/>
      <c r="IF268" s="45"/>
      <c r="IG268" s="45"/>
      <c r="IH268" s="45"/>
      <c r="II268" s="45"/>
      <c r="IJ268" s="45"/>
      <c r="IK268" s="45"/>
      <c r="IL268" s="45"/>
      <c r="IM268" s="45"/>
      <c r="IN268" s="45"/>
      <c r="IO268" s="45"/>
      <c r="IP268" s="45"/>
      <c r="IQ268" s="45"/>
      <c r="IR268" s="45"/>
      <c r="IS268" s="45"/>
      <c r="IT268" s="45"/>
      <c r="IU268" s="45"/>
      <c r="IV268" s="45"/>
    </row>
    <row r="269" spans="1:256" x14ac:dyDescent="0.2">
      <c r="A269" s="45"/>
      <c r="B269" s="45"/>
      <c r="C269" s="45"/>
      <c r="D269" s="46"/>
      <c r="E269" s="45"/>
      <c r="F269" s="47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94"/>
      <c r="T269" s="45"/>
      <c r="U269" s="45"/>
      <c r="V269" s="94">
        <f t="shared" si="50"/>
        <v>0</v>
      </c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  <c r="DO269" s="45"/>
      <c r="DP269" s="45"/>
      <c r="DQ269" s="45"/>
      <c r="DR269" s="45"/>
      <c r="DS269" s="45"/>
      <c r="DT269" s="45"/>
      <c r="DU269" s="45"/>
      <c r="DV269" s="45"/>
      <c r="DW269" s="45"/>
      <c r="DX269" s="45"/>
      <c r="DY269" s="45"/>
      <c r="DZ269" s="45"/>
      <c r="EA269" s="45"/>
      <c r="EB269" s="45"/>
      <c r="EC269" s="45"/>
      <c r="ED269" s="45"/>
      <c r="EE269" s="45"/>
      <c r="EF269" s="45"/>
      <c r="EG269" s="45"/>
      <c r="EH269" s="45"/>
      <c r="EI269" s="45"/>
      <c r="EJ269" s="45"/>
      <c r="EK269" s="45"/>
      <c r="EL269" s="45"/>
      <c r="EM269" s="45"/>
      <c r="EN269" s="45"/>
      <c r="EO269" s="45"/>
      <c r="EP269" s="45"/>
      <c r="EQ269" s="45"/>
      <c r="ER269" s="45"/>
      <c r="ES269" s="45"/>
      <c r="ET269" s="45"/>
      <c r="EU269" s="45"/>
      <c r="EV269" s="45"/>
      <c r="EW269" s="45"/>
      <c r="EX269" s="45"/>
      <c r="EY269" s="45"/>
      <c r="EZ269" s="45"/>
      <c r="FA269" s="45"/>
      <c r="FB269" s="45"/>
      <c r="FC269" s="45"/>
      <c r="FD269" s="45"/>
      <c r="FE269" s="45"/>
      <c r="FF269" s="45"/>
      <c r="FG269" s="45"/>
      <c r="FH269" s="45"/>
      <c r="FI269" s="45"/>
      <c r="FJ269" s="45"/>
      <c r="FK269" s="45"/>
      <c r="FL269" s="45"/>
      <c r="FM269" s="45"/>
      <c r="FN269" s="45"/>
      <c r="FO269" s="45"/>
      <c r="FP269" s="45"/>
      <c r="FQ269" s="45"/>
      <c r="FR269" s="45"/>
      <c r="FS269" s="45"/>
      <c r="FT269" s="45"/>
      <c r="FU269" s="45"/>
      <c r="FV269" s="45"/>
      <c r="FW269" s="45"/>
      <c r="FX269" s="45"/>
      <c r="FY269" s="45"/>
      <c r="FZ269" s="45"/>
      <c r="GA269" s="45"/>
      <c r="GB269" s="45"/>
      <c r="GC269" s="45"/>
      <c r="GD269" s="45"/>
      <c r="GE269" s="45"/>
      <c r="GF269" s="45"/>
      <c r="GG269" s="45"/>
      <c r="GH269" s="45"/>
      <c r="GI269" s="45"/>
      <c r="GJ269" s="45"/>
      <c r="GK269" s="45"/>
      <c r="GL269" s="45"/>
      <c r="GM269" s="45"/>
      <c r="GN269" s="45"/>
      <c r="GO269" s="45"/>
      <c r="GP269" s="45"/>
      <c r="GQ269" s="45"/>
      <c r="GR269" s="45"/>
      <c r="GS269" s="45"/>
      <c r="GT269" s="45"/>
      <c r="GU269" s="45"/>
      <c r="GV269" s="45"/>
      <c r="GW269" s="45"/>
      <c r="GX269" s="45"/>
      <c r="GY269" s="45"/>
      <c r="GZ269" s="45"/>
      <c r="HA269" s="45"/>
      <c r="HB269" s="45"/>
      <c r="HC269" s="45"/>
      <c r="HD269" s="45"/>
      <c r="HE269" s="45"/>
      <c r="HF269" s="45"/>
      <c r="HG269" s="45"/>
      <c r="HH269" s="45"/>
      <c r="HI269" s="45"/>
      <c r="HJ269" s="45"/>
      <c r="HK269" s="45"/>
      <c r="HL269" s="45"/>
      <c r="HM269" s="45"/>
      <c r="HN269" s="45"/>
      <c r="HO269" s="45"/>
      <c r="HP269" s="45"/>
      <c r="HQ269" s="45"/>
      <c r="HR269" s="45"/>
      <c r="HS269" s="45"/>
      <c r="HT269" s="45"/>
      <c r="HU269" s="45"/>
      <c r="HV269" s="45"/>
      <c r="HW269" s="45"/>
      <c r="HX269" s="45"/>
      <c r="HY269" s="45"/>
      <c r="HZ269" s="45"/>
      <c r="IA269" s="45"/>
      <c r="IB269" s="45"/>
      <c r="IC269" s="45"/>
      <c r="ID269" s="45"/>
      <c r="IE269" s="45"/>
      <c r="IF269" s="45"/>
      <c r="IG269" s="45"/>
      <c r="IH269" s="45"/>
      <c r="II269" s="45"/>
      <c r="IJ269" s="45"/>
      <c r="IK269" s="45"/>
      <c r="IL269" s="45"/>
      <c r="IM269" s="45"/>
      <c r="IN269" s="45"/>
      <c r="IO269" s="45"/>
      <c r="IP269" s="45"/>
      <c r="IQ269" s="45"/>
      <c r="IR269" s="45"/>
      <c r="IS269" s="45"/>
      <c r="IT269" s="45"/>
      <c r="IU269" s="45"/>
      <c r="IV269" s="45"/>
    </row>
    <row r="270" spans="1:256" x14ac:dyDescent="0.2">
      <c r="A270" s="45"/>
      <c r="B270" s="45"/>
      <c r="C270" s="45"/>
      <c r="D270" s="46"/>
      <c r="E270" s="45"/>
      <c r="F270" s="47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94"/>
      <c r="T270" s="45"/>
      <c r="U270" s="45"/>
      <c r="V270" s="94">
        <f t="shared" si="50"/>
        <v>0</v>
      </c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5"/>
      <c r="DN270" s="45"/>
      <c r="DO270" s="45"/>
      <c r="DP270" s="45"/>
      <c r="DQ270" s="45"/>
      <c r="DR270" s="45"/>
      <c r="DS270" s="45"/>
      <c r="DT270" s="45"/>
      <c r="DU270" s="45"/>
      <c r="DV270" s="45"/>
      <c r="DW270" s="45"/>
      <c r="DX270" s="45"/>
      <c r="DY270" s="45"/>
      <c r="DZ270" s="45"/>
      <c r="EA270" s="45"/>
      <c r="EB270" s="45"/>
      <c r="EC270" s="45"/>
      <c r="ED270" s="45"/>
      <c r="EE270" s="45"/>
      <c r="EF270" s="45"/>
      <c r="EG270" s="45"/>
      <c r="EH270" s="45"/>
      <c r="EI270" s="45"/>
      <c r="EJ270" s="45"/>
      <c r="EK270" s="45"/>
      <c r="EL270" s="45"/>
      <c r="EM270" s="45"/>
      <c r="EN270" s="45"/>
      <c r="EO270" s="45"/>
      <c r="EP270" s="45"/>
      <c r="EQ270" s="45"/>
      <c r="ER270" s="45"/>
      <c r="ES270" s="45"/>
      <c r="ET270" s="45"/>
      <c r="EU270" s="45"/>
      <c r="EV270" s="45"/>
      <c r="EW270" s="45"/>
      <c r="EX270" s="45"/>
      <c r="EY270" s="45"/>
      <c r="EZ270" s="45"/>
      <c r="FA270" s="45"/>
      <c r="FB270" s="45"/>
      <c r="FC270" s="45"/>
      <c r="FD270" s="45"/>
      <c r="FE270" s="45"/>
      <c r="FF270" s="45"/>
      <c r="FG270" s="45"/>
      <c r="FH270" s="45"/>
      <c r="FI270" s="45"/>
      <c r="FJ270" s="45"/>
      <c r="FK270" s="45"/>
      <c r="FL270" s="45"/>
      <c r="FM270" s="45"/>
      <c r="FN270" s="45"/>
      <c r="FO270" s="45"/>
      <c r="FP270" s="45"/>
      <c r="FQ270" s="45"/>
      <c r="FR270" s="45"/>
      <c r="FS270" s="45"/>
      <c r="FT270" s="45"/>
      <c r="FU270" s="45"/>
      <c r="FV270" s="45"/>
      <c r="FW270" s="45"/>
      <c r="FX270" s="45"/>
      <c r="FY270" s="45"/>
      <c r="FZ270" s="45"/>
      <c r="GA270" s="45"/>
      <c r="GB270" s="45"/>
      <c r="GC270" s="45"/>
      <c r="GD270" s="45"/>
      <c r="GE270" s="45"/>
      <c r="GF270" s="45"/>
      <c r="GG270" s="45"/>
      <c r="GH270" s="45"/>
      <c r="GI270" s="45"/>
      <c r="GJ270" s="45"/>
      <c r="GK270" s="45"/>
      <c r="GL270" s="45"/>
      <c r="GM270" s="45"/>
      <c r="GN270" s="45"/>
      <c r="GO270" s="45"/>
      <c r="GP270" s="45"/>
      <c r="GQ270" s="45"/>
      <c r="GR270" s="45"/>
      <c r="GS270" s="45"/>
      <c r="GT270" s="45"/>
      <c r="GU270" s="45"/>
      <c r="GV270" s="45"/>
      <c r="GW270" s="45"/>
      <c r="GX270" s="45"/>
      <c r="GY270" s="45"/>
      <c r="GZ270" s="45"/>
      <c r="HA270" s="45"/>
      <c r="HB270" s="45"/>
      <c r="HC270" s="45"/>
      <c r="HD270" s="45"/>
      <c r="HE270" s="45"/>
      <c r="HF270" s="45"/>
      <c r="HG270" s="45"/>
      <c r="HH270" s="45"/>
      <c r="HI270" s="45"/>
      <c r="HJ270" s="45"/>
      <c r="HK270" s="45"/>
      <c r="HL270" s="45"/>
      <c r="HM270" s="45"/>
      <c r="HN270" s="45"/>
      <c r="HO270" s="45"/>
      <c r="HP270" s="45"/>
      <c r="HQ270" s="45"/>
      <c r="HR270" s="45"/>
      <c r="HS270" s="45"/>
      <c r="HT270" s="45"/>
      <c r="HU270" s="45"/>
      <c r="HV270" s="45"/>
      <c r="HW270" s="45"/>
      <c r="HX270" s="45"/>
      <c r="HY270" s="45"/>
      <c r="HZ270" s="45"/>
      <c r="IA270" s="45"/>
      <c r="IB270" s="45"/>
      <c r="IC270" s="45"/>
      <c r="ID270" s="45"/>
      <c r="IE270" s="45"/>
      <c r="IF270" s="45"/>
      <c r="IG270" s="45"/>
      <c r="IH270" s="45"/>
      <c r="II270" s="45"/>
      <c r="IJ270" s="45"/>
      <c r="IK270" s="45"/>
      <c r="IL270" s="45"/>
      <c r="IM270" s="45"/>
      <c r="IN270" s="45"/>
      <c r="IO270" s="45"/>
      <c r="IP270" s="45"/>
      <c r="IQ270" s="45"/>
      <c r="IR270" s="45"/>
      <c r="IS270" s="45"/>
      <c r="IT270" s="45"/>
      <c r="IU270" s="45"/>
      <c r="IV270" s="45"/>
    </row>
    <row r="271" spans="1:256" x14ac:dyDescent="0.2">
      <c r="A271" s="45"/>
      <c r="B271" s="45"/>
      <c r="C271" s="45"/>
      <c r="D271" s="46"/>
      <c r="E271" s="45"/>
      <c r="F271" s="47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94"/>
      <c r="T271" s="45"/>
      <c r="U271" s="45"/>
      <c r="V271" s="94">
        <f t="shared" si="50"/>
        <v>0</v>
      </c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  <c r="CS271" s="45"/>
      <c r="CT271" s="45"/>
      <c r="CU271" s="45"/>
      <c r="CV271" s="45"/>
      <c r="CW271" s="45"/>
      <c r="CX271" s="45"/>
      <c r="CY271" s="45"/>
      <c r="CZ271" s="45"/>
      <c r="DA271" s="45"/>
      <c r="DB271" s="45"/>
      <c r="DC271" s="45"/>
      <c r="DD271" s="45"/>
      <c r="DE271" s="45"/>
      <c r="DF271" s="45"/>
      <c r="DG271" s="45"/>
      <c r="DH271" s="45"/>
      <c r="DI271" s="45"/>
      <c r="DJ271" s="45"/>
      <c r="DK271" s="45"/>
      <c r="DL271" s="45"/>
      <c r="DM271" s="45"/>
      <c r="DN271" s="45"/>
      <c r="DO271" s="45"/>
      <c r="DP271" s="45"/>
      <c r="DQ271" s="45"/>
      <c r="DR271" s="45"/>
      <c r="DS271" s="45"/>
      <c r="DT271" s="45"/>
      <c r="DU271" s="45"/>
      <c r="DV271" s="45"/>
      <c r="DW271" s="45"/>
      <c r="DX271" s="45"/>
      <c r="DY271" s="45"/>
      <c r="DZ271" s="45"/>
      <c r="EA271" s="45"/>
      <c r="EB271" s="45"/>
      <c r="EC271" s="45"/>
      <c r="ED271" s="45"/>
      <c r="EE271" s="45"/>
      <c r="EF271" s="45"/>
      <c r="EG271" s="45"/>
      <c r="EH271" s="45"/>
      <c r="EI271" s="45"/>
      <c r="EJ271" s="45"/>
      <c r="EK271" s="45"/>
      <c r="EL271" s="45"/>
      <c r="EM271" s="45"/>
      <c r="EN271" s="45"/>
      <c r="EO271" s="45"/>
      <c r="EP271" s="45"/>
      <c r="EQ271" s="45"/>
      <c r="ER271" s="45"/>
      <c r="ES271" s="45"/>
      <c r="ET271" s="45"/>
      <c r="EU271" s="45"/>
      <c r="EV271" s="45"/>
      <c r="EW271" s="45"/>
      <c r="EX271" s="45"/>
      <c r="EY271" s="45"/>
      <c r="EZ271" s="45"/>
      <c r="FA271" s="45"/>
      <c r="FB271" s="45"/>
      <c r="FC271" s="45"/>
      <c r="FD271" s="45"/>
      <c r="FE271" s="45"/>
      <c r="FF271" s="45"/>
      <c r="FG271" s="45"/>
      <c r="FH271" s="45"/>
      <c r="FI271" s="45"/>
      <c r="FJ271" s="45"/>
      <c r="FK271" s="45"/>
      <c r="FL271" s="45"/>
      <c r="FM271" s="45"/>
      <c r="FN271" s="45"/>
      <c r="FO271" s="45"/>
      <c r="FP271" s="45"/>
      <c r="FQ271" s="45"/>
      <c r="FR271" s="45"/>
      <c r="FS271" s="45"/>
      <c r="FT271" s="45"/>
      <c r="FU271" s="45"/>
      <c r="FV271" s="45"/>
      <c r="FW271" s="45"/>
      <c r="FX271" s="45"/>
      <c r="FY271" s="45"/>
      <c r="FZ271" s="45"/>
      <c r="GA271" s="45"/>
      <c r="GB271" s="45"/>
      <c r="GC271" s="45"/>
      <c r="GD271" s="45"/>
      <c r="GE271" s="45"/>
      <c r="GF271" s="45"/>
      <c r="GG271" s="45"/>
      <c r="GH271" s="45"/>
      <c r="GI271" s="45"/>
      <c r="GJ271" s="45"/>
      <c r="GK271" s="45"/>
      <c r="GL271" s="45"/>
      <c r="GM271" s="45"/>
      <c r="GN271" s="45"/>
      <c r="GO271" s="45"/>
      <c r="GP271" s="45"/>
      <c r="GQ271" s="45"/>
      <c r="GR271" s="45"/>
      <c r="GS271" s="45"/>
      <c r="GT271" s="45"/>
      <c r="GU271" s="45"/>
      <c r="GV271" s="45"/>
      <c r="GW271" s="45"/>
      <c r="GX271" s="45"/>
      <c r="GY271" s="45"/>
      <c r="GZ271" s="45"/>
      <c r="HA271" s="45"/>
      <c r="HB271" s="45"/>
      <c r="HC271" s="45"/>
      <c r="HD271" s="45"/>
      <c r="HE271" s="45"/>
      <c r="HF271" s="45"/>
      <c r="HG271" s="45"/>
      <c r="HH271" s="45"/>
      <c r="HI271" s="45"/>
      <c r="HJ271" s="45"/>
      <c r="HK271" s="45"/>
      <c r="HL271" s="45"/>
      <c r="HM271" s="45"/>
      <c r="HN271" s="45"/>
      <c r="HO271" s="45"/>
      <c r="HP271" s="45"/>
      <c r="HQ271" s="45"/>
      <c r="HR271" s="45"/>
      <c r="HS271" s="45"/>
      <c r="HT271" s="45"/>
      <c r="HU271" s="45"/>
      <c r="HV271" s="45"/>
      <c r="HW271" s="45"/>
      <c r="HX271" s="45"/>
      <c r="HY271" s="45"/>
      <c r="HZ271" s="45"/>
      <c r="IA271" s="45"/>
      <c r="IB271" s="45"/>
      <c r="IC271" s="45"/>
      <c r="ID271" s="45"/>
      <c r="IE271" s="45"/>
      <c r="IF271" s="45"/>
      <c r="IG271" s="45"/>
      <c r="IH271" s="45"/>
      <c r="II271" s="45"/>
      <c r="IJ271" s="45"/>
      <c r="IK271" s="45"/>
      <c r="IL271" s="45"/>
      <c r="IM271" s="45"/>
      <c r="IN271" s="45"/>
      <c r="IO271" s="45"/>
      <c r="IP271" s="45"/>
      <c r="IQ271" s="45"/>
      <c r="IR271" s="45"/>
      <c r="IS271" s="45"/>
      <c r="IT271" s="45"/>
      <c r="IU271" s="45"/>
      <c r="IV271" s="45"/>
    </row>
    <row r="272" spans="1:256" x14ac:dyDescent="0.2">
      <c r="A272" s="45"/>
      <c r="B272" s="45"/>
      <c r="C272" s="45"/>
      <c r="D272" s="46"/>
      <c r="E272" s="45"/>
      <c r="F272" s="47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94"/>
      <c r="T272" s="45"/>
      <c r="U272" s="45"/>
      <c r="V272" s="94">
        <f t="shared" ref="V272:V335" si="51">SUM(G272:R272)-F272</f>
        <v>0</v>
      </c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/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  <c r="DL272" s="45"/>
      <c r="DM272" s="45"/>
      <c r="DN272" s="45"/>
      <c r="DO272" s="45"/>
      <c r="DP272" s="45"/>
      <c r="DQ272" s="45"/>
      <c r="DR272" s="45"/>
      <c r="DS272" s="45"/>
      <c r="DT272" s="45"/>
      <c r="DU272" s="45"/>
      <c r="DV272" s="45"/>
      <c r="DW272" s="45"/>
      <c r="DX272" s="45"/>
      <c r="DY272" s="45"/>
      <c r="DZ272" s="45"/>
      <c r="EA272" s="45"/>
      <c r="EB272" s="45"/>
      <c r="EC272" s="45"/>
      <c r="ED272" s="45"/>
      <c r="EE272" s="45"/>
      <c r="EF272" s="45"/>
      <c r="EG272" s="45"/>
      <c r="EH272" s="45"/>
      <c r="EI272" s="45"/>
      <c r="EJ272" s="45"/>
      <c r="EK272" s="45"/>
      <c r="EL272" s="45"/>
      <c r="EM272" s="45"/>
      <c r="EN272" s="45"/>
      <c r="EO272" s="45"/>
      <c r="EP272" s="45"/>
      <c r="EQ272" s="45"/>
      <c r="ER272" s="45"/>
      <c r="ES272" s="45"/>
      <c r="ET272" s="45"/>
      <c r="EU272" s="45"/>
      <c r="EV272" s="45"/>
      <c r="EW272" s="45"/>
      <c r="EX272" s="45"/>
      <c r="EY272" s="45"/>
      <c r="EZ272" s="45"/>
      <c r="FA272" s="45"/>
      <c r="FB272" s="45"/>
      <c r="FC272" s="45"/>
      <c r="FD272" s="45"/>
      <c r="FE272" s="45"/>
      <c r="FF272" s="45"/>
      <c r="FG272" s="45"/>
      <c r="FH272" s="45"/>
      <c r="FI272" s="45"/>
      <c r="FJ272" s="45"/>
      <c r="FK272" s="45"/>
      <c r="FL272" s="45"/>
      <c r="FM272" s="45"/>
      <c r="FN272" s="45"/>
      <c r="FO272" s="45"/>
      <c r="FP272" s="45"/>
      <c r="FQ272" s="45"/>
      <c r="FR272" s="45"/>
      <c r="FS272" s="45"/>
      <c r="FT272" s="45"/>
      <c r="FU272" s="45"/>
      <c r="FV272" s="45"/>
      <c r="FW272" s="45"/>
      <c r="FX272" s="45"/>
      <c r="FY272" s="45"/>
      <c r="FZ272" s="45"/>
      <c r="GA272" s="45"/>
      <c r="GB272" s="45"/>
      <c r="GC272" s="45"/>
      <c r="GD272" s="45"/>
      <c r="GE272" s="45"/>
      <c r="GF272" s="45"/>
      <c r="GG272" s="45"/>
      <c r="GH272" s="45"/>
      <c r="GI272" s="45"/>
      <c r="GJ272" s="45"/>
      <c r="GK272" s="45"/>
      <c r="GL272" s="45"/>
      <c r="GM272" s="45"/>
      <c r="GN272" s="45"/>
      <c r="GO272" s="45"/>
      <c r="GP272" s="45"/>
      <c r="GQ272" s="45"/>
      <c r="GR272" s="45"/>
      <c r="GS272" s="45"/>
      <c r="GT272" s="45"/>
      <c r="GU272" s="45"/>
      <c r="GV272" s="45"/>
      <c r="GW272" s="45"/>
      <c r="GX272" s="45"/>
      <c r="GY272" s="45"/>
      <c r="GZ272" s="45"/>
      <c r="HA272" s="45"/>
      <c r="HB272" s="45"/>
      <c r="HC272" s="45"/>
      <c r="HD272" s="45"/>
      <c r="HE272" s="45"/>
      <c r="HF272" s="45"/>
      <c r="HG272" s="45"/>
      <c r="HH272" s="45"/>
      <c r="HI272" s="45"/>
      <c r="HJ272" s="45"/>
      <c r="HK272" s="45"/>
      <c r="HL272" s="45"/>
      <c r="HM272" s="45"/>
      <c r="HN272" s="45"/>
      <c r="HO272" s="45"/>
      <c r="HP272" s="45"/>
      <c r="HQ272" s="45"/>
      <c r="HR272" s="45"/>
      <c r="HS272" s="45"/>
      <c r="HT272" s="45"/>
      <c r="HU272" s="45"/>
      <c r="HV272" s="45"/>
      <c r="HW272" s="45"/>
      <c r="HX272" s="45"/>
      <c r="HY272" s="45"/>
      <c r="HZ272" s="45"/>
      <c r="IA272" s="45"/>
      <c r="IB272" s="45"/>
      <c r="IC272" s="45"/>
      <c r="ID272" s="45"/>
      <c r="IE272" s="45"/>
      <c r="IF272" s="45"/>
      <c r="IG272" s="45"/>
      <c r="IH272" s="45"/>
      <c r="II272" s="45"/>
      <c r="IJ272" s="45"/>
      <c r="IK272" s="45"/>
      <c r="IL272" s="45"/>
      <c r="IM272" s="45"/>
      <c r="IN272" s="45"/>
      <c r="IO272" s="45"/>
      <c r="IP272" s="45"/>
      <c r="IQ272" s="45"/>
      <c r="IR272" s="45"/>
      <c r="IS272" s="45"/>
      <c r="IT272" s="45"/>
      <c r="IU272" s="45"/>
      <c r="IV272" s="45"/>
    </row>
    <row r="273" spans="1:256" x14ac:dyDescent="0.2">
      <c r="A273" s="45"/>
      <c r="B273" s="45"/>
      <c r="C273" s="45"/>
      <c r="D273" s="46"/>
      <c r="E273" s="45"/>
      <c r="F273" s="47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94"/>
      <c r="T273" s="45"/>
      <c r="U273" s="45"/>
      <c r="V273" s="94">
        <f t="shared" si="51"/>
        <v>0</v>
      </c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5"/>
      <c r="DJ273" s="45"/>
      <c r="DK273" s="45"/>
      <c r="DL273" s="45"/>
      <c r="DM273" s="45"/>
      <c r="DN273" s="45"/>
      <c r="DO273" s="45"/>
      <c r="DP273" s="45"/>
      <c r="DQ273" s="45"/>
      <c r="DR273" s="45"/>
      <c r="DS273" s="45"/>
      <c r="DT273" s="45"/>
      <c r="DU273" s="45"/>
      <c r="DV273" s="45"/>
      <c r="DW273" s="45"/>
      <c r="DX273" s="45"/>
      <c r="DY273" s="45"/>
      <c r="DZ273" s="45"/>
      <c r="EA273" s="45"/>
      <c r="EB273" s="45"/>
      <c r="EC273" s="45"/>
      <c r="ED273" s="45"/>
      <c r="EE273" s="45"/>
      <c r="EF273" s="45"/>
      <c r="EG273" s="45"/>
      <c r="EH273" s="45"/>
      <c r="EI273" s="45"/>
      <c r="EJ273" s="45"/>
      <c r="EK273" s="45"/>
      <c r="EL273" s="45"/>
      <c r="EM273" s="45"/>
      <c r="EN273" s="45"/>
      <c r="EO273" s="45"/>
      <c r="EP273" s="45"/>
      <c r="EQ273" s="45"/>
      <c r="ER273" s="45"/>
      <c r="ES273" s="45"/>
      <c r="ET273" s="45"/>
      <c r="EU273" s="45"/>
      <c r="EV273" s="45"/>
      <c r="EW273" s="45"/>
      <c r="EX273" s="45"/>
      <c r="EY273" s="45"/>
      <c r="EZ273" s="45"/>
      <c r="FA273" s="45"/>
      <c r="FB273" s="45"/>
      <c r="FC273" s="45"/>
      <c r="FD273" s="45"/>
      <c r="FE273" s="45"/>
      <c r="FF273" s="45"/>
      <c r="FG273" s="45"/>
      <c r="FH273" s="45"/>
      <c r="FI273" s="45"/>
      <c r="FJ273" s="45"/>
      <c r="FK273" s="45"/>
      <c r="FL273" s="45"/>
      <c r="FM273" s="45"/>
      <c r="FN273" s="45"/>
      <c r="FO273" s="45"/>
      <c r="FP273" s="45"/>
      <c r="FQ273" s="45"/>
      <c r="FR273" s="45"/>
      <c r="FS273" s="45"/>
      <c r="FT273" s="45"/>
      <c r="FU273" s="45"/>
      <c r="FV273" s="45"/>
      <c r="FW273" s="45"/>
      <c r="FX273" s="45"/>
      <c r="FY273" s="45"/>
      <c r="FZ273" s="45"/>
      <c r="GA273" s="45"/>
      <c r="GB273" s="45"/>
      <c r="GC273" s="45"/>
      <c r="GD273" s="45"/>
      <c r="GE273" s="45"/>
      <c r="GF273" s="45"/>
      <c r="GG273" s="45"/>
      <c r="GH273" s="45"/>
      <c r="GI273" s="45"/>
      <c r="GJ273" s="45"/>
      <c r="GK273" s="45"/>
      <c r="GL273" s="45"/>
      <c r="GM273" s="45"/>
      <c r="GN273" s="45"/>
      <c r="GO273" s="45"/>
      <c r="GP273" s="45"/>
      <c r="GQ273" s="45"/>
      <c r="GR273" s="45"/>
      <c r="GS273" s="45"/>
      <c r="GT273" s="45"/>
      <c r="GU273" s="45"/>
      <c r="GV273" s="45"/>
      <c r="GW273" s="45"/>
      <c r="GX273" s="45"/>
      <c r="GY273" s="45"/>
      <c r="GZ273" s="45"/>
      <c r="HA273" s="45"/>
      <c r="HB273" s="45"/>
      <c r="HC273" s="45"/>
      <c r="HD273" s="45"/>
      <c r="HE273" s="45"/>
      <c r="HF273" s="45"/>
      <c r="HG273" s="45"/>
      <c r="HH273" s="45"/>
      <c r="HI273" s="45"/>
      <c r="HJ273" s="45"/>
      <c r="HK273" s="45"/>
      <c r="HL273" s="45"/>
      <c r="HM273" s="45"/>
      <c r="HN273" s="45"/>
      <c r="HO273" s="45"/>
      <c r="HP273" s="45"/>
      <c r="HQ273" s="45"/>
      <c r="HR273" s="45"/>
      <c r="HS273" s="45"/>
      <c r="HT273" s="45"/>
      <c r="HU273" s="45"/>
      <c r="HV273" s="45"/>
      <c r="HW273" s="45"/>
      <c r="HX273" s="45"/>
      <c r="HY273" s="45"/>
      <c r="HZ273" s="45"/>
      <c r="IA273" s="45"/>
      <c r="IB273" s="45"/>
      <c r="IC273" s="45"/>
      <c r="ID273" s="45"/>
      <c r="IE273" s="45"/>
      <c r="IF273" s="45"/>
      <c r="IG273" s="45"/>
      <c r="IH273" s="45"/>
      <c r="II273" s="45"/>
      <c r="IJ273" s="45"/>
      <c r="IK273" s="45"/>
      <c r="IL273" s="45"/>
      <c r="IM273" s="45"/>
      <c r="IN273" s="45"/>
      <c r="IO273" s="45"/>
      <c r="IP273" s="45"/>
      <c r="IQ273" s="45"/>
      <c r="IR273" s="45"/>
      <c r="IS273" s="45"/>
      <c r="IT273" s="45"/>
      <c r="IU273" s="45"/>
      <c r="IV273" s="45"/>
    </row>
    <row r="274" spans="1:256" x14ac:dyDescent="0.2">
      <c r="A274" s="45"/>
      <c r="B274" s="45"/>
      <c r="C274" s="45"/>
      <c r="D274" s="46"/>
      <c r="E274" s="45"/>
      <c r="F274" s="47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94"/>
      <c r="T274" s="45"/>
      <c r="U274" s="45"/>
      <c r="V274" s="94">
        <f t="shared" si="51"/>
        <v>0</v>
      </c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  <c r="EV274" s="45"/>
      <c r="EW274" s="45"/>
      <c r="EX274" s="45"/>
      <c r="EY274" s="45"/>
      <c r="EZ274" s="45"/>
      <c r="FA274" s="45"/>
      <c r="FB274" s="45"/>
      <c r="FC274" s="45"/>
      <c r="FD274" s="45"/>
      <c r="FE274" s="45"/>
      <c r="FF274" s="45"/>
      <c r="FG274" s="45"/>
      <c r="FH274" s="45"/>
      <c r="FI274" s="45"/>
      <c r="FJ274" s="45"/>
      <c r="FK274" s="45"/>
      <c r="FL274" s="45"/>
      <c r="FM274" s="45"/>
      <c r="FN274" s="45"/>
      <c r="FO274" s="45"/>
      <c r="FP274" s="45"/>
      <c r="FQ274" s="45"/>
      <c r="FR274" s="45"/>
      <c r="FS274" s="45"/>
      <c r="FT274" s="45"/>
      <c r="FU274" s="45"/>
      <c r="FV274" s="45"/>
      <c r="FW274" s="45"/>
      <c r="FX274" s="45"/>
      <c r="FY274" s="45"/>
      <c r="FZ274" s="45"/>
      <c r="GA274" s="45"/>
      <c r="GB274" s="45"/>
      <c r="GC274" s="45"/>
      <c r="GD274" s="45"/>
      <c r="GE274" s="45"/>
      <c r="GF274" s="45"/>
      <c r="GG274" s="45"/>
      <c r="GH274" s="45"/>
      <c r="GI274" s="45"/>
      <c r="GJ274" s="45"/>
      <c r="GK274" s="45"/>
      <c r="GL274" s="45"/>
      <c r="GM274" s="45"/>
      <c r="GN274" s="45"/>
      <c r="GO274" s="45"/>
      <c r="GP274" s="45"/>
      <c r="GQ274" s="45"/>
      <c r="GR274" s="45"/>
      <c r="GS274" s="45"/>
      <c r="GT274" s="45"/>
      <c r="GU274" s="45"/>
      <c r="GV274" s="45"/>
      <c r="GW274" s="45"/>
      <c r="GX274" s="45"/>
      <c r="GY274" s="45"/>
      <c r="GZ274" s="45"/>
      <c r="HA274" s="45"/>
      <c r="HB274" s="45"/>
      <c r="HC274" s="45"/>
      <c r="HD274" s="45"/>
      <c r="HE274" s="45"/>
      <c r="HF274" s="45"/>
      <c r="HG274" s="45"/>
      <c r="HH274" s="45"/>
      <c r="HI274" s="45"/>
      <c r="HJ274" s="45"/>
      <c r="HK274" s="45"/>
      <c r="HL274" s="45"/>
      <c r="HM274" s="45"/>
      <c r="HN274" s="45"/>
      <c r="HO274" s="45"/>
      <c r="HP274" s="45"/>
      <c r="HQ274" s="45"/>
      <c r="HR274" s="45"/>
      <c r="HS274" s="45"/>
      <c r="HT274" s="45"/>
      <c r="HU274" s="45"/>
      <c r="HV274" s="45"/>
      <c r="HW274" s="45"/>
      <c r="HX274" s="45"/>
      <c r="HY274" s="45"/>
      <c r="HZ274" s="45"/>
      <c r="IA274" s="45"/>
      <c r="IB274" s="45"/>
      <c r="IC274" s="45"/>
      <c r="ID274" s="45"/>
      <c r="IE274" s="45"/>
      <c r="IF274" s="45"/>
      <c r="IG274" s="45"/>
      <c r="IH274" s="45"/>
      <c r="II274" s="45"/>
      <c r="IJ274" s="45"/>
      <c r="IK274" s="45"/>
      <c r="IL274" s="45"/>
      <c r="IM274" s="45"/>
      <c r="IN274" s="45"/>
      <c r="IO274" s="45"/>
      <c r="IP274" s="45"/>
      <c r="IQ274" s="45"/>
      <c r="IR274" s="45"/>
      <c r="IS274" s="45"/>
      <c r="IT274" s="45"/>
      <c r="IU274" s="45"/>
      <c r="IV274" s="45"/>
    </row>
    <row r="275" spans="1:256" x14ac:dyDescent="0.2">
      <c r="A275" s="45"/>
      <c r="B275" s="45"/>
      <c r="C275" s="45"/>
      <c r="D275" s="46"/>
      <c r="E275" s="45"/>
      <c r="F275" s="47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94"/>
      <c r="T275" s="45"/>
      <c r="U275" s="45"/>
      <c r="V275" s="94">
        <f t="shared" si="51"/>
        <v>0</v>
      </c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5"/>
      <c r="DC275" s="45"/>
      <c r="DD275" s="45"/>
      <c r="DE275" s="45"/>
      <c r="DF275" s="45"/>
      <c r="DG275" s="45"/>
      <c r="DH275" s="45"/>
      <c r="DI275" s="45"/>
      <c r="DJ275" s="45"/>
      <c r="DK275" s="45"/>
      <c r="DL275" s="45"/>
      <c r="DM275" s="45"/>
      <c r="DN275" s="45"/>
      <c r="DO275" s="45"/>
      <c r="DP275" s="45"/>
      <c r="DQ275" s="45"/>
      <c r="DR275" s="45"/>
      <c r="DS275" s="45"/>
      <c r="DT275" s="45"/>
      <c r="DU275" s="45"/>
      <c r="DV275" s="45"/>
      <c r="DW275" s="45"/>
      <c r="DX275" s="45"/>
      <c r="DY275" s="45"/>
      <c r="DZ275" s="45"/>
      <c r="EA275" s="45"/>
      <c r="EB275" s="45"/>
      <c r="EC275" s="45"/>
      <c r="ED275" s="45"/>
      <c r="EE275" s="45"/>
      <c r="EF275" s="45"/>
      <c r="EG275" s="45"/>
      <c r="EH275" s="45"/>
      <c r="EI275" s="45"/>
      <c r="EJ275" s="45"/>
      <c r="EK275" s="45"/>
      <c r="EL275" s="45"/>
      <c r="EM275" s="45"/>
      <c r="EN275" s="45"/>
      <c r="EO275" s="45"/>
      <c r="EP275" s="45"/>
      <c r="EQ275" s="45"/>
      <c r="ER275" s="45"/>
      <c r="ES275" s="45"/>
      <c r="ET275" s="45"/>
      <c r="EU275" s="45"/>
      <c r="EV275" s="45"/>
      <c r="EW275" s="45"/>
      <c r="EX275" s="45"/>
      <c r="EY275" s="45"/>
      <c r="EZ275" s="45"/>
      <c r="FA275" s="45"/>
      <c r="FB275" s="45"/>
      <c r="FC275" s="45"/>
      <c r="FD275" s="45"/>
      <c r="FE275" s="45"/>
      <c r="FF275" s="45"/>
      <c r="FG275" s="45"/>
      <c r="FH275" s="45"/>
      <c r="FI275" s="45"/>
      <c r="FJ275" s="45"/>
      <c r="FK275" s="45"/>
      <c r="FL275" s="45"/>
      <c r="FM275" s="45"/>
      <c r="FN275" s="45"/>
      <c r="FO275" s="45"/>
      <c r="FP275" s="45"/>
      <c r="FQ275" s="45"/>
      <c r="FR275" s="45"/>
      <c r="FS275" s="45"/>
      <c r="FT275" s="45"/>
      <c r="FU275" s="45"/>
      <c r="FV275" s="45"/>
      <c r="FW275" s="45"/>
      <c r="FX275" s="45"/>
      <c r="FY275" s="45"/>
      <c r="FZ275" s="45"/>
      <c r="GA275" s="45"/>
      <c r="GB275" s="45"/>
      <c r="GC275" s="45"/>
      <c r="GD275" s="45"/>
      <c r="GE275" s="45"/>
      <c r="GF275" s="45"/>
      <c r="GG275" s="45"/>
      <c r="GH275" s="45"/>
      <c r="GI275" s="45"/>
      <c r="GJ275" s="45"/>
      <c r="GK275" s="45"/>
      <c r="GL275" s="45"/>
      <c r="GM275" s="45"/>
      <c r="GN275" s="45"/>
      <c r="GO275" s="45"/>
      <c r="GP275" s="45"/>
      <c r="GQ275" s="45"/>
      <c r="GR275" s="45"/>
      <c r="GS275" s="45"/>
      <c r="GT275" s="45"/>
      <c r="GU275" s="45"/>
      <c r="GV275" s="45"/>
      <c r="GW275" s="45"/>
      <c r="GX275" s="45"/>
      <c r="GY275" s="45"/>
      <c r="GZ275" s="45"/>
      <c r="HA275" s="45"/>
      <c r="HB275" s="45"/>
      <c r="HC275" s="45"/>
      <c r="HD275" s="45"/>
      <c r="HE275" s="45"/>
      <c r="HF275" s="45"/>
      <c r="HG275" s="45"/>
      <c r="HH275" s="45"/>
      <c r="HI275" s="45"/>
      <c r="HJ275" s="45"/>
      <c r="HK275" s="45"/>
      <c r="HL275" s="45"/>
      <c r="HM275" s="45"/>
      <c r="HN275" s="45"/>
      <c r="HO275" s="45"/>
      <c r="HP275" s="45"/>
      <c r="HQ275" s="45"/>
      <c r="HR275" s="45"/>
      <c r="HS275" s="45"/>
      <c r="HT275" s="45"/>
      <c r="HU275" s="45"/>
      <c r="HV275" s="45"/>
      <c r="HW275" s="45"/>
      <c r="HX275" s="45"/>
      <c r="HY275" s="45"/>
      <c r="HZ275" s="45"/>
      <c r="IA275" s="45"/>
      <c r="IB275" s="45"/>
      <c r="IC275" s="45"/>
      <c r="ID275" s="45"/>
      <c r="IE275" s="45"/>
      <c r="IF275" s="45"/>
      <c r="IG275" s="45"/>
      <c r="IH275" s="45"/>
      <c r="II275" s="45"/>
      <c r="IJ275" s="45"/>
      <c r="IK275" s="45"/>
      <c r="IL275" s="45"/>
      <c r="IM275" s="45"/>
      <c r="IN275" s="45"/>
      <c r="IO275" s="45"/>
      <c r="IP275" s="45"/>
      <c r="IQ275" s="45"/>
      <c r="IR275" s="45"/>
      <c r="IS275" s="45"/>
      <c r="IT275" s="45"/>
      <c r="IU275" s="45"/>
      <c r="IV275" s="45"/>
    </row>
    <row r="276" spans="1:256" x14ac:dyDescent="0.2">
      <c r="A276" s="45"/>
      <c r="B276" s="45"/>
      <c r="C276" s="45"/>
      <c r="D276" s="46"/>
      <c r="E276" s="45"/>
      <c r="F276" s="47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94"/>
      <c r="T276" s="45"/>
      <c r="U276" s="45"/>
      <c r="V276" s="94">
        <f t="shared" si="51"/>
        <v>0</v>
      </c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5"/>
      <c r="FU276" s="45"/>
      <c r="FV276" s="45"/>
      <c r="FW276" s="45"/>
      <c r="FX276" s="45"/>
      <c r="FY276" s="45"/>
      <c r="FZ276" s="45"/>
      <c r="GA276" s="45"/>
      <c r="GB276" s="45"/>
      <c r="GC276" s="45"/>
      <c r="GD276" s="45"/>
      <c r="GE276" s="45"/>
      <c r="GF276" s="45"/>
      <c r="GG276" s="45"/>
      <c r="GH276" s="45"/>
      <c r="GI276" s="45"/>
      <c r="GJ276" s="45"/>
      <c r="GK276" s="45"/>
      <c r="GL276" s="45"/>
      <c r="GM276" s="45"/>
      <c r="GN276" s="45"/>
      <c r="GO276" s="45"/>
      <c r="GP276" s="45"/>
      <c r="GQ276" s="45"/>
      <c r="GR276" s="45"/>
      <c r="GS276" s="45"/>
      <c r="GT276" s="45"/>
      <c r="GU276" s="45"/>
      <c r="GV276" s="45"/>
      <c r="GW276" s="45"/>
      <c r="GX276" s="45"/>
      <c r="GY276" s="45"/>
      <c r="GZ276" s="45"/>
      <c r="HA276" s="45"/>
      <c r="HB276" s="45"/>
      <c r="HC276" s="45"/>
      <c r="HD276" s="45"/>
      <c r="HE276" s="45"/>
      <c r="HF276" s="45"/>
      <c r="HG276" s="45"/>
      <c r="HH276" s="45"/>
      <c r="HI276" s="45"/>
      <c r="HJ276" s="45"/>
      <c r="HK276" s="45"/>
      <c r="HL276" s="45"/>
      <c r="HM276" s="45"/>
      <c r="HN276" s="45"/>
      <c r="HO276" s="45"/>
      <c r="HP276" s="45"/>
      <c r="HQ276" s="45"/>
      <c r="HR276" s="45"/>
      <c r="HS276" s="45"/>
      <c r="HT276" s="45"/>
      <c r="HU276" s="45"/>
      <c r="HV276" s="45"/>
      <c r="HW276" s="45"/>
      <c r="HX276" s="45"/>
      <c r="HY276" s="45"/>
      <c r="HZ276" s="45"/>
      <c r="IA276" s="45"/>
      <c r="IB276" s="45"/>
      <c r="IC276" s="45"/>
      <c r="ID276" s="45"/>
      <c r="IE276" s="45"/>
      <c r="IF276" s="45"/>
      <c r="IG276" s="45"/>
      <c r="IH276" s="45"/>
      <c r="II276" s="45"/>
      <c r="IJ276" s="45"/>
      <c r="IK276" s="45"/>
      <c r="IL276" s="45"/>
      <c r="IM276" s="45"/>
      <c r="IN276" s="45"/>
      <c r="IO276" s="45"/>
      <c r="IP276" s="45"/>
      <c r="IQ276" s="45"/>
      <c r="IR276" s="45"/>
      <c r="IS276" s="45"/>
      <c r="IT276" s="45"/>
      <c r="IU276" s="45"/>
      <c r="IV276" s="45"/>
    </row>
    <row r="277" spans="1:256" x14ac:dyDescent="0.2">
      <c r="A277" s="45"/>
      <c r="B277" s="45"/>
      <c r="C277" s="45"/>
      <c r="D277" s="46"/>
      <c r="E277" s="45"/>
      <c r="F277" s="47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94"/>
      <c r="T277" s="45"/>
      <c r="U277" s="45"/>
      <c r="V277" s="94">
        <f t="shared" si="51"/>
        <v>0</v>
      </c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  <c r="EV277" s="45"/>
      <c r="EW277" s="45"/>
      <c r="EX277" s="45"/>
      <c r="EY277" s="45"/>
      <c r="EZ277" s="45"/>
      <c r="FA277" s="45"/>
      <c r="FB277" s="45"/>
      <c r="FC277" s="45"/>
      <c r="FD277" s="45"/>
      <c r="FE277" s="45"/>
      <c r="FF277" s="45"/>
      <c r="FG277" s="45"/>
      <c r="FH277" s="45"/>
      <c r="FI277" s="45"/>
      <c r="FJ277" s="45"/>
      <c r="FK277" s="45"/>
      <c r="FL277" s="45"/>
      <c r="FM277" s="45"/>
      <c r="FN277" s="45"/>
      <c r="FO277" s="45"/>
      <c r="FP277" s="45"/>
      <c r="FQ277" s="45"/>
      <c r="FR277" s="45"/>
      <c r="FS277" s="45"/>
      <c r="FT277" s="45"/>
      <c r="FU277" s="45"/>
      <c r="FV277" s="45"/>
      <c r="FW277" s="45"/>
      <c r="FX277" s="45"/>
      <c r="FY277" s="45"/>
      <c r="FZ277" s="45"/>
      <c r="GA277" s="45"/>
      <c r="GB277" s="45"/>
      <c r="GC277" s="45"/>
      <c r="GD277" s="45"/>
      <c r="GE277" s="45"/>
      <c r="GF277" s="45"/>
      <c r="GG277" s="45"/>
      <c r="GH277" s="45"/>
      <c r="GI277" s="45"/>
      <c r="GJ277" s="45"/>
      <c r="GK277" s="45"/>
      <c r="GL277" s="45"/>
      <c r="GM277" s="45"/>
      <c r="GN277" s="45"/>
      <c r="GO277" s="45"/>
      <c r="GP277" s="45"/>
      <c r="GQ277" s="45"/>
      <c r="GR277" s="45"/>
      <c r="GS277" s="45"/>
      <c r="GT277" s="45"/>
      <c r="GU277" s="45"/>
      <c r="GV277" s="45"/>
      <c r="GW277" s="45"/>
      <c r="GX277" s="45"/>
      <c r="GY277" s="45"/>
      <c r="GZ277" s="45"/>
      <c r="HA277" s="45"/>
      <c r="HB277" s="45"/>
      <c r="HC277" s="45"/>
      <c r="HD277" s="45"/>
      <c r="HE277" s="45"/>
      <c r="HF277" s="45"/>
      <c r="HG277" s="45"/>
      <c r="HH277" s="45"/>
      <c r="HI277" s="45"/>
      <c r="HJ277" s="45"/>
      <c r="HK277" s="45"/>
      <c r="HL277" s="45"/>
      <c r="HM277" s="45"/>
      <c r="HN277" s="45"/>
      <c r="HO277" s="45"/>
      <c r="HP277" s="45"/>
      <c r="HQ277" s="45"/>
      <c r="HR277" s="45"/>
      <c r="HS277" s="45"/>
      <c r="HT277" s="45"/>
      <c r="HU277" s="45"/>
      <c r="HV277" s="45"/>
      <c r="HW277" s="45"/>
      <c r="HX277" s="45"/>
      <c r="HY277" s="45"/>
      <c r="HZ277" s="45"/>
      <c r="IA277" s="45"/>
      <c r="IB277" s="45"/>
      <c r="IC277" s="45"/>
      <c r="ID277" s="45"/>
      <c r="IE277" s="45"/>
      <c r="IF277" s="45"/>
      <c r="IG277" s="45"/>
      <c r="IH277" s="45"/>
      <c r="II277" s="45"/>
      <c r="IJ277" s="45"/>
      <c r="IK277" s="45"/>
      <c r="IL277" s="45"/>
      <c r="IM277" s="45"/>
      <c r="IN277" s="45"/>
      <c r="IO277" s="45"/>
      <c r="IP277" s="45"/>
      <c r="IQ277" s="45"/>
      <c r="IR277" s="45"/>
      <c r="IS277" s="45"/>
      <c r="IT277" s="45"/>
      <c r="IU277" s="45"/>
      <c r="IV277" s="45"/>
    </row>
    <row r="278" spans="1:256" x14ac:dyDescent="0.2">
      <c r="A278" s="45"/>
      <c r="B278" s="45"/>
      <c r="C278" s="45"/>
      <c r="D278" s="46"/>
      <c r="E278" s="45"/>
      <c r="F278" s="47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94"/>
      <c r="T278" s="45"/>
      <c r="U278" s="45"/>
      <c r="V278" s="94">
        <f t="shared" si="51"/>
        <v>0</v>
      </c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  <c r="DO278" s="45"/>
      <c r="DP278" s="45"/>
      <c r="DQ278" s="45"/>
      <c r="DR278" s="45"/>
      <c r="DS278" s="45"/>
      <c r="DT278" s="45"/>
      <c r="DU278" s="45"/>
      <c r="DV278" s="45"/>
      <c r="DW278" s="45"/>
      <c r="DX278" s="45"/>
      <c r="DY278" s="45"/>
      <c r="DZ278" s="45"/>
      <c r="EA278" s="45"/>
      <c r="EB278" s="45"/>
      <c r="EC278" s="45"/>
      <c r="ED278" s="45"/>
      <c r="EE278" s="45"/>
      <c r="EF278" s="45"/>
      <c r="EG278" s="45"/>
      <c r="EH278" s="45"/>
      <c r="EI278" s="45"/>
      <c r="EJ278" s="45"/>
      <c r="EK278" s="45"/>
      <c r="EL278" s="45"/>
      <c r="EM278" s="45"/>
      <c r="EN278" s="45"/>
      <c r="EO278" s="45"/>
      <c r="EP278" s="45"/>
      <c r="EQ278" s="45"/>
      <c r="ER278" s="45"/>
      <c r="ES278" s="45"/>
      <c r="ET278" s="45"/>
      <c r="EU278" s="45"/>
      <c r="EV278" s="45"/>
      <c r="EW278" s="45"/>
      <c r="EX278" s="45"/>
      <c r="EY278" s="45"/>
      <c r="EZ278" s="45"/>
      <c r="FA278" s="45"/>
      <c r="FB278" s="45"/>
      <c r="FC278" s="45"/>
      <c r="FD278" s="45"/>
      <c r="FE278" s="45"/>
      <c r="FF278" s="45"/>
      <c r="FG278" s="45"/>
      <c r="FH278" s="45"/>
      <c r="FI278" s="45"/>
      <c r="FJ278" s="45"/>
      <c r="FK278" s="45"/>
      <c r="FL278" s="45"/>
      <c r="FM278" s="45"/>
      <c r="FN278" s="45"/>
      <c r="FO278" s="45"/>
      <c r="FP278" s="45"/>
      <c r="FQ278" s="45"/>
      <c r="FR278" s="45"/>
      <c r="FS278" s="45"/>
      <c r="FT278" s="45"/>
      <c r="FU278" s="45"/>
      <c r="FV278" s="45"/>
      <c r="FW278" s="45"/>
      <c r="FX278" s="45"/>
      <c r="FY278" s="45"/>
      <c r="FZ278" s="45"/>
      <c r="GA278" s="45"/>
      <c r="GB278" s="45"/>
      <c r="GC278" s="45"/>
      <c r="GD278" s="45"/>
      <c r="GE278" s="45"/>
      <c r="GF278" s="45"/>
      <c r="GG278" s="45"/>
      <c r="GH278" s="45"/>
      <c r="GI278" s="45"/>
      <c r="GJ278" s="45"/>
      <c r="GK278" s="45"/>
      <c r="GL278" s="45"/>
      <c r="GM278" s="45"/>
      <c r="GN278" s="45"/>
      <c r="GO278" s="45"/>
      <c r="GP278" s="45"/>
      <c r="GQ278" s="45"/>
      <c r="GR278" s="45"/>
      <c r="GS278" s="45"/>
      <c r="GT278" s="45"/>
      <c r="GU278" s="45"/>
      <c r="GV278" s="45"/>
      <c r="GW278" s="45"/>
      <c r="GX278" s="45"/>
      <c r="GY278" s="45"/>
      <c r="GZ278" s="45"/>
      <c r="HA278" s="45"/>
      <c r="HB278" s="45"/>
      <c r="HC278" s="45"/>
      <c r="HD278" s="45"/>
      <c r="HE278" s="45"/>
      <c r="HF278" s="45"/>
      <c r="HG278" s="45"/>
      <c r="HH278" s="45"/>
      <c r="HI278" s="45"/>
      <c r="HJ278" s="45"/>
      <c r="HK278" s="45"/>
      <c r="HL278" s="45"/>
      <c r="HM278" s="45"/>
      <c r="HN278" s="45"/>
      <c r="HO278" s="45"/>
      <c r="HP278" s="45"/>
      <c r="HQ278" s="45"/>
      <c r="HR278" s="45"/>
      <c r="HS278" s="45"/>
      <c r="HT278" s="45"/>
      <c r="HU278" s="45"/>
      <c r="HV278" s="45"/>
      <c r="HW278" s="45"/>
      <c r="HX278" s="45"/>
      <c r="HY278" s="45"/>
      <c r="HZ278" s="45"/>
      <c r="IA278" s="45"/>
      <c r="IB278" s="45"/>
      <c r="IC278" s="45"/>
      <c r="ID278" s="45"/>
      <c r="IE278" s="45"/>
      <c r="IF278" s="45"/>
      <c r="IG278" s="45"/>
      <c r="IH278" s="45"/>
      <c r="II278" s="45"/>
      <c r="IJ278" s="45"/>
      <c r="IK278" s="45"/>
      <c r="IL278" s="45"/>
      <c r="IM278" s="45"/>
      <c r="IN278" s="45"/>
      <c r="IO278" s="45"/>
      <c r="IP278" s="45"/>
      <c r="IQ278" s="45"/>
      <c r="IR278" s="45"/>
      <c r="IS278" s="45"/>
      <c r="IT278" s="45"/>
      <c r="IU278" s="45"/>
      <c r="IV278" s="45"/>
    </row>
    <row r="279" spans="1:256" x14ac:dyDescent="0.2">
      <c r="A279" s="45"/>
      <c r="B279" s="45"/>
      <c r="C279" s="45"/>
      <c r="D279" s="46"/>
      <c r="E279" s="45"/>
      <c r="F279" s="47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94"/>
      <c r="T279" s="45"/>
      <c r="U279" s="45"/>
      <c r="V279" s="94">
        <f t="shared" si="51"/>
        <v>0</v>
      </c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  <c r="EV279" s="45"/>
      <c r="EW279" s="45"/>
      <c r="EX279" s="45"/>
      <c r="EY279" s="45"/>
      <c r="EZ279" s="45"/>
      <c r="FA279" s="45"/>
      <c r="FB279" s="45"/>
      <c r="FC279" s="45"/>
      <c r="FD279" s="45"/>
      <c r="FE279" s="45"/>
      <c r="FF279" s="45"/>
      <c r="FG279" s="45"/>
      <c r="FH279" s="45"/>
      <c r="FI279" s="45"/>
      <c r="FJ279" s="45"/>
      <c r="FK279" s="45"/>
      <c r="FL279" s="45"/>
      <c r="FM279" s="45"/>
      <c r="FN279" s="45"/>
      <c r="FO279" s="45"/>
      <c r="FP279" s="45"/>
      <c r="FQ279" s="45"/>
      <c r="FR279" s="45"/>
      <c r="FS279" s="45"/>
      <c r="FT279" s="45"/>
      <c r="FU279" s="45"/>
      <c r="FV279" s="45"/>
      <c r="FW279" s="45"/>
      <c r="FX279" s="45"/>
      <c r="FY279" s="45"/>
      <c r="FZ279" s="45"/>
      <c r="GA279" s="45"/>
      <c r="GB279" s="45"/>
      <c r="GC279" s="45"/>
      <c r="GD279" s="45"/>
      <c r="GE279" s="45"/>
      <c r="GF279" s="45"/>
      <c r="GG279" s="45"/>
      <c r="GH279" s="45"/>
      <c r="GI279" s="45"/>
      <c r="GJ279" s="45"/>
      <c r="GK279" s="45"/>
      <c r="GL279" s="45"/>
      <c r="GM279" s="45"/>
      <c r="GN279" s="45"/>
      <c r="GO279" s="45"/>
      <c r="GP279" s="45"/>
      <c r="GQ279" s="45"/>
      <c r="GR279" s="45"/>
      <c r="GS279" s="45"/>
      <c r="GT279" s="45"/>
      <c r="GU279" s="45"/>
      <c r="GV279" s="45"/>
      <c r="GW279" s="45"/>
      <c r="GX279" s="45"/>
      <c r="GY279" s="45"/>
      <c r="GZ279" s="45"/>
      <c r="HA279" s="45"/>
      <c r="HB279" s="45"/>
      <c r="HC279" s="45"/>
      <c r="HD279" s="45"/>
      <c r="HE279" s="45"/>
      <c r="HF279" s="45"/>
      <c r="HG279" s="45"/>
      <c r="HH279" s="45"/>
      <c r="HI279" s="45"/>
      <c r="HJ279" s="45"/>
      <c r="HK279" s="45"/>
      <c r="HL279" s="45"/>
      <c r="HM279" s="45"/>
      <c r="HN279" s="45"/>
      <c r="HO279" s="45"/>
      <c r="HP279" s="45"/>
      <c r="HQ279" s="45"/>
      <c r="HR279" s="45"/>
      <c r="HS279" s="45"/>
      <c r="HT279" s="45"/>
      <c r="HU279" s="45"/>
      <c r="HV279" s="45"/>
      <c r="HW279" s="45"/>
      <c r="HX279" s="45"/>
      <c r="HY279" s="45"/>
      <c r="HZ279" s="45"/>
      <c r="IA279" s="45"/>
      <c r="IB279" s="45"/>
      <c r="IC279" s="45"/>
      <c r="ID279" s="45"/>
      <c r="IE279" s="45"/>
      <c r="IF279" s="45"/>
      <c r="IG279" s="45"/>
      <c r="IH279" s="45"/>
      <c r="II279" s="45"/>
      <c r="IJ279" s="45"/>
      <c r="IK279" s="45"/>
      <c r="IL279" s="45"/>
      <c r="IM279" s="45"/>
      <c r="IN279" s="45"/>
      <c r="IO279" s="45"/>
      <c r="IP279" s="45"/>
      <c r="IQ279" s="45"/>
      <c r="IR279" s="45"/>
      <c r="IS279" s="45"/>
      <c r="IT279" s="45"/>
      <c r="IU279" s="45"/>
      <c r="IV279" s="45"/>
    </row>
    <row r="280" spans="1:256" x14ac:dyDescent="0.2">
      <c r="A280" s="45"/>
      <c r="B280" s="45"/>
      <c r="C280" s="45"/>
      <c r="D280" s="46"/>
      <c r="E280" s="45"/>
      <c r="F280" s="47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94"/>
      <c r="T280" s="45"/>
      <c r="U280" s="45"/>
      <c r="V280" s="94">
        <f t="shared" si="51"/>
        <v>0</v>
      </c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  <c r="DO280" s="45"/>
      <c r="DP280" s="45"/>
      <c r="DQ280" s="45"/>
      <c r="DR280" s="45"/>
      <c r="DS280" s="45"/>
      <c r="DT280" s="45"/>
      <c r="DU280" s="45"/>
      <c r="DV280" s="45"/>
      <c r="DW280" s="45"/>
      <c r="DX280" s="45"/>
      <c r="DY280" s="45"/>
      <c r="DZ280" s="45"/>
      <c r="EA280" s="45"/>
      <c r="EB280" s="45"/>
      <c r="EC280" s="45"/>
      <c r="ED280" s="45"/>
      <c r="EE280" s="45"/>
      <c r="EF280" s="45"/>
      <c r="EG280" s="45"/>
      <c r="EH280" s="45"/>
      <c r="EI280" s="45"/>
      <c r="EJ280" s="45"/>
      <c r="EK280" s="45"/>
      <c r="EL280" s="45"/>
      <c r="EM280" s="45"/>
      <c r="EN280" s="45"/>
      <c r="EO280" s="45"/>
      <c r="EP280" s="45"/>
      <c r="EQ280" s="45"/>
      <c r="ER280" s="45"/>
      <c r="ES280" s="45"/>
      <c r="ET280" s="45"/>
      <c r="EU280" s="45"/>
      <c r="EV280" s="45"/>
      <c r="EW280" s="45"/>
      <c r="EX280" s="45"/>
      <c r="EY280" s="45"/>
      <c r="EZ280" s="45"/>
      <c r="FA280" s="45"/>
      <c r="FB280" s="45"/>
      <c r="FC280" s="45"/>
      <c r="FD280" s="45"/>
      <c r="FE280" s="45"/>
      <c r="FF280" s="45"/>
      <c r="FG280" s="45"/>
      <c r="FH280" s="45"/>
      <c r="FI280" s="45"/>
      <c r="FJ280" s="45"/>
      <c r="FK280" s="45"/>
      <c r="FL280" s="45"/>
      <c r="FM280" s="45"/>
      <c r="FN280" s="45"/>
      <c r="FO280" s="45"/>
      <c r="FP280" s="45"/>
      <c r="FQ280" s="45"/>
      <c r="FR280" s="45"/>
      <c r="FS280" s="45"/>
      <c r="FT280" s="45"/>
      <c r="FU280" s="45"/>
      <c r="FV280" s="45"/>
      <c r="FW280" s="45"/>
      <c r="FX280" s="45"/>
      <c r="FY280" s="45"/>
      <c r="FZ280" s="45"/>
      <c r="GA280" s="45"/>
      <c r="GB280" s="45"/>
      <c r="GC280" s="45"/>
      <c r="GD280" s="45"/>
      <c r="GE280" s="45"/>
      <c r="GF280" s="45"/>
      <c r="GG280" s="45"/>
      <c r="GH280" s="45"/>
      <c r="GI280" s="45"/>
      <c r="GJ280" s="45"/>
      <c r="GK280" s="45"/>
      <c r="GL280" s="45"/>
      <c r="GM280" s="45"/>
      <c r="GN280" s="45"/>
      <c r="GO280" s="45"/>
      <c r="GP280" s="45"/>
      <c r="GQ280" s="45"/>
      <c r="GR280" s="45"/>
      <c r="GS280" s="45"/>
      <c r="GT280" s="45"/>
      <c r="GU280" s="45"/>
      <c r="GV280" s="45"/>
      <c r="GW280" s="45"/>
      <c r="GX280" s="45"/>
      <c r="GY280" s="45"/>
      <c r="GZ280" s="45"/>
      <c r="HA280" s="45"/>
      <c r="HB280" s="45"/>
      <c r="HC280" s="45"/>
      <c r="HD280" s="45"/>
      <c r="HE280" s="45"/>
      <c r="HF280" s="45"/>
      <c r="HG280" s="45"/>
      <c r="HH280" s="45"/>
      <c r="HI280" s="45"/>
      <c r="HJ280" s="45"/>
      <c r="HK280" s="45"/>
      <c r="HL280" s="45"/>
      <c r="HM280" s="45"/>
      <c r="HN280" s="45"/>
      <c r="HO280" s="45"/>
      <c r="HP280" s="45"/>
      <c r="HQ280" s="45"/>
      <c r="HR280" s="45"/>
      <c r="HS280" s="45"/>
      <c r="HT280" s="45"/>
      <c r="HU280" s="45"/>
      <c r="HV280" s="45"/>
      <c r="HW280" s="45"/>
      <c r="HX280" s="45"/>
      <c r="HY280" s="45"/>
      <c r="HZ280" s="45"/>
      <c r="IA280" s="45"/>
      <c r="IB280" s="45"/>
      <c r="IC280" s="45"/>
      <c r="ID280" s="45"/>
      <c r="IE280" s="45"/>
      <c r="IF280" s="45"/>
      <c r="IG280" s="45"/>
      <c r="IH280" s="45"/>
      <c r="II280" s="45"/>
      <c r="IJ280" s="45"/>
      <c r="IK280" s="45"/>
      <c r="IL280" s="45"/>
      <c r="IM280" s="45"/>
      <c r="IN280" s="45"/>
      <c r="IO280" s="45"/>
      <c r="IP280" s="45"/>
      <c r="IQ280" s="45"/>
      <c r="IR280" s="45"/>
      <c r="IS280" s="45"/>
      <c r="IT280" s="45"/>
      <c r="IU280" s="45"/>
      <c r="IV280" s="45"/>
    </row>
    <row r="281" spans="1:256" x14ac:dyDescent="0.2">
      <c r="A281" s="45"/>
      <c r="B281" s="45"/>
      <c r="C281" s="45"/>
      <c r="D281" s="46"/>
      <c r="E281" s="45"/>
      <c r="F281" s="47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94"/>
      <c r="T281" s="45"/>
      <c r="U281" s="45"/>
      <c r="V281" s="94">
        <f t="shared" si="51"/>
        <v>0</v>
      </c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45"/>
      <c r="DM281" s="45"/>
      <c r="DN281" s="45"/>
      <c r="DO281" s="45"/>
      <c r="DP281" s="45"/>
      <c r="DQ281" s="45"/>
      <c r="DR281" s="45"/>
      <c r="DS281" s="45"/>
      <c r="DT281" s="45"/>
      <c r="DU281" s="45"/>
      <c r="DV281" s="45"/>
      <c r="DW281" s="45"/>
      <c r="DX281" s="45"/>
      <c r="DY281" s="45"/>
      <c r="DZ281" s="45"/>
      <c r="EA281" s="45"/>
      <c r="EB281" s="45"/>
      <c r="EC281" s="45"/>
      <c r="ED281" s="45"/>
      <c r="EE281" s="45"/>
      <c r="EF281" s="45"/>
      <c r="EG281" s="45"/>
      <c r="EH281" s="45"/>
      <c r="EI281" s="45"/>
      <c r="EJ281" s="45"/>
      <c r="EK281" s="45"/>
      <c r="EL281" s="45"/>
      <c r="EM281" s="45"/>
      <c r="EN281" s="45"/>
      <c r="EO281" s="45"/>
      <c r="EP281" s="45"/>
      <c r="EQ281" s="45"/>
      <c r="ER281" s="45"/>
      <c r="ES281" s="45"/>
      <c r="ET281" s="45"/>
      <c r="EU281" s="45"/>
      <c r="EV281" s="45"/>
      <c r="EW281" s="45"/>
      <c r="EX281" s="45"/>
      <c r="EY281" s="45"/>
      <c r="EZ281" s="45"/>
      <c r="FA281" s="45"/>
      <c r="FB281" s="45"/>
      <c r="FC281" s="45"/>
      <c r="FD281" s="45"/>
      <c r="FE281" s="45"/>
      <c r="FF281" s="45"/>
      <c r="FG281" s="45"/>
      <c r="FH281" s="45"/>
      <c r="FI281" s="45"/>
      <c r="FJ281" s="45"/>
      <c r="FK281" s="45"/>
      <c r="FL281" s="45"/>
      <c r="FM281" s="45"/>
      <c r="FN281" s="45"/>
      <c r="FO281" s="45"/>
      <c r="FP281" s="45"/>
      <c r="FQ281" s="45"/>
      <c r="FR281" s="45"/>
      <c r="FS281" s="45"/>
      <c r="FT281" s="45"/>
      <c r="FU281" s="45"/>
      <c r="FV281" s="45"/>
      <c r="FW281" s="45"/>
      <c r="FX281" s="45"/>
      <c r="FY281" s="45"/>
      <c r="FZ281" s="45"/>
      <c r="GA281" s="45"/>
      <c r="GB281" s="45"/>
      <c r="GC281" s="45"/>
      <c r="GD281" s="45"/>
      <c r="GE281" s="45"/>
      <c r="GF281" s="45"/>
      <c r="GG281" s="45"/>
      <c r="GH281" s="45"/>
      <c r="GI281" s="45"/>
      <c r="GJ281" s="45"/>
      <c r="GK281" s="45"/>
      <c r="GL281" s="45"/>
      <c r="GM281" s="45"/>
      <c r="GN281" s="45"/>
      <c r="GO281" s="45"/>
      <c r="GP281" s="45"/>
      <c r="GQ281" s="45"/>
      <c r="GR281" s="45"/>
      <c r="GS281" s="45"/>
      <c r="GT281" s="45"/>
      <c r="GU281" s="45"/>
      <c r="GV281" s="45"/>
      <c r="GW281" s="45"/>
      <c r="GX281" s="45"/>
      <c r="GY281" s="45"/>
      <c r="GZ281" s="45"/>
      <c r="HA281" s="45"/>
      <c r="HB281" s="45"/>
      <c r="HC281" s="45"/>
      <c r="HD281" s="45"/>
      <c r="HE281" s="45"/>
      <c r="HF281" s="45"/>
      <c r="HG281" s="45"/>
      <c r="HH281" s="45"/>
      <c r="HI281" s="45"/>
      <c r="HJ281" s="45"/>
      <c r="HK281" s="45"/>
      <c r="HL281" s="45"/>
      <c r="HM281" s="45"/>
      <c r="HN281" s="45"/>
      <c r="HO281" s="45"/>
      <c r="HP281" s="45"/>
      <c r="HQ281" s="45"/>
      <c r="HR281" s="45"/>
      <c r="HS281" s="45"/>
      <c r="HT281" s="45"/>
      <c r="HU281" s="45"/>
      <c r="HV281" s="45"/>
      <c r="HW281" s="45"/>
      <c r="HX281" s="45"/>
      <c r="HY281" s="45"/>
      <c r="HZ281" s="45"/>
      <c r="IA281" s="45"/>
      <c r="IB281" s="45"/>
      <c r="IC281" s="45"/>
      <c r="ID281" s="45"/>
      <c r="IE281" s="45"/>
      <c r="IF281" s="45"/>
      <c r="IG281" s="45"/>
      <c r="IH281" s="45"/>
      <c r="II281" s="45"/>
      <c r="IJ281" s="45"/>
      <c r="IK281" s="45"/>
      <c r="IL281" s="45"/>
      <c r="IM281" s="45"/>
      <c r="IN281" s="45"/>
      <c r="IO281" s="45"/>
      <c r="IP281" s="45"/>
      <c r="IQ281" s="45"/>
      <c r="IR281" s="45"/>
      <c r="IS281" s="45"/>
      <c r="IT281" s="45"/>
      <c r="IU281" s="45"/>
      <c r="IV281" s="45"/>
    </row>
    <row r="282" spans="1:256" x14ac:dyDescent="0.2">
      <c r="A282" s="45"/>
      <c r="B282" s="45"/>
      <c r="C282" s="45"/>
      <c r="D282" s="46"/>
      <c r="E282" s="45"/>
      <c r="F282" s="47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94"/>
      <c r="T282" s="45"/>
      <c r="U282" s="45"/>
      <c r="V282" s="94">
        <f t="shared" si="51"/>
        <v>0</v>
      </c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  <c r="CS282" s="45"/>
      <c r="CT282" s="45"/>
      <c r="CU282" s="45"/>
      <c r="CV282" s="45"/>
      <c r="CW282" s="45"/>
      <c r="CX282" s="45"/>
      <c r="CY282" s="45"/>
      <c r="CZ282" s="45"/>
      <c r="DA282" s="45"/>
      <c r="DB282" s="45"/>
      <c r="DC282" s="45"/>
      <c r="DD282" s="45"/>
      <c r="DE282" s="45"/>
      <c r="DF282" s="45"/>
      <c r="DG282" s="45"/>
      <c r="DH282" s="45"/>
      <c r="DI282" s="45"/>
      <c r="DJ282" s="45"/>
      <c r="DK282" s="45"/>
      <c r="DL282" s="45"/>
      <c r="DM282" s="45"/>
      <c r="DN282" s="45"/>
      <c r="DO282" s="45"/>
      <c r="DP282" s="45"/>
      <c r="DQ282" s="45"/>
      <c r="DR282" s="45"/>
      <c r="DS282" s="45"/>
      <c r="DT282" s="45"/>
      <c r="DU282" s="45"/>
      <c r="DV282" s="45"/>
      <c r="DW282" s="45"/>
      <c r="DX282" s="45"/>
      <c r="DY282" s="45"/>
      <c r="DZ282" s="45"/>
      <c r="EA282" s="45"/>
      <c r="EB282" s="45"/>
      <c r="EC282" s="45"/>
      <c r="ED282" s="45"/>
      <c r="EE282" s="45"/>
      <c r="EF282" s="45"/>
      <c r="EG282" s="45"/>
      <c r="EH282" s="45"/>
      <c r="EI282" s="45"/>
      <c r="EJ282" s="45"/>
      <c r="EK282" s="45"/>
      <c r="EL282" s="45"/>
      <c r="EM282" s="45"/>
      <c r="EN282" s="45"/>
      <c r="EO282" s="45"/>
      <c r="EP282" s="45"/>
      <c r="EQ282" s="45"/>
      <c r="ER282" s="45"/>
      <c r="ES282" s="45"/>
      <c r="ET282" s="45"/>
      <c r="EU282" s="45"/>
      <c r="EV282" s="45"/>
      <c r="EW282" s="45"/>
      <c r="EX282" s="45"/>
      <c r="EY282" s="45"/>
      <c r="EZ282" s="45"/>
      <c r="FA282" s="45"/>
      <c r="FB282" s="45"/>
      <c r="FC282" s="45"/>
      <c r="FD282" s="45"/>
      <c r="FE282" s="45"/>
      <c r="FF282" s="45"/>
      <c r="FG282" s="45"/>
      <c r="FH282" s="45"/>
      <c r="FI282" s="45"/>
      <c r="FJ282" s="45"/>
      <c r="FK282" s="45"/>
      <c r="FL282" s="45"/>
      <c r="FM282" s="45"/>
      <c r="FN282" s="45"/>
      <c r="FO282" s="45"/>
      <c r="FP282" s="45"/>
      <c r="FQ282" s="45"/>
      <c r="FR282" s="45"/>
      <c r="FS282" s="45"/>
      <c r="FT282" s="45"/>
      <c r="FU282" s="45"/>
      <c r="FV282" s="45"/>
      <c r="FW282" s="45"/>
      <c r="FX282" s="45"/>
      <c r="FY282" s="45"/>
      <c r="FZ282" s="45"/>
      <c r="GA282" s="45"/>
      <c r="GB282" s="45"/>
      <c r="GC282" s="45"/>
      <c r="GD282" s="45"/>
      <c r="GE282" s="45"/>
      <c r="GF282" s="45"/>
      <c r="GG282" s="45"/>
      <c r="GH282" s="45"/>
      <c r="GI282" s="45"/>
      <c r="GJ282" s="45"/>
      <c r="GK282" s="45"/>
      <c r="GL282" s="45"/>
      <c r="GM282" s="45"/>
      <c r="GN282" s="45"/>
      <c r="GO282" s="45"/>
      <c r="GP282" s="45"/>
      <c r="GQ282" s="45"/>
      <c r="GR282" s="45"/>
      <c r="GS282" s="45"/>
      <c r="GT282" s="45"/>
      <c r="GU282" s="45"/>
      <c r="GV282" s="45"/>
      <c r="GW282" s="45"/>
      <c r="GX282" s="45"/>
      <c r="GY282" s="45"/>
      <c r="GZ282" s="45"/>
      <c r="HA282" s="45"/>
      <c r="HB282" s="45"/>
      <c r="HC282" s="45"/>
      <c r="HD282" s="45"/>
      <c r="HE282" s="45"/>
      <c r="HF282" s="45"/>
      <c r="HG282" s="45"/>
      <c r="HH282" s="45"/>
      <c r="HI282" s="45"/>
      <c r="HJ282" s="45"/>
      <c r="HK282" s="45"/>
      <c r="HL282" s="45"/>
      <c r="HM282" s="45"/>
      <c r="HN282" s="45"/>
      <c r="HO282" s="45"/>
      <c r="HP282" s="45"/>
      <c r="HQ282" s="45"/>
      <c r="HR282" s="45"/>
      <c r="HS282" s="45"/>
      <c r="HT282" s="45"/>
      <c r="HU282" s="45"/>
      <c r="HV282" s="45"/>
      <c r="HW282" s="45"/>
      <c r="HX282" s="45"/>
      <c r="HY282" s="45"/>
      <c r="HZ282" s="45"/>
      <c r="IA282" s="45"/>
      <c r="IB282" s="45"/>
      <c r="IC282" s="45"/>
      <c r="ID282" s="45"/>
      <c r="IE282" s="45"/>
      <c r="IF282" s="45"/>
      <c r="IG282" s="45"/>
      <c r="IH282" s="45"/>
      <c r="II282" s="45"/>
      <c r="IJ282" s="45"/>
      <c r="IK282" s="45"/>
      <c r="IL282" s="45"/>
      <c r="IM282" s="45"/>
      <c r="IN282" s="45"/>
      <c r="IO282" s="45"/>
      <c r="IP282" s="45"/>
      <c r="IQ282" s="45"/>
      <c r="IR282" s="45"/>
      <c r="IS282" s="45"/>
      <c r="IT282" s="45"/>
      <c r="IU282" s="45"/>
      <c r="IV282" s="45"/>
    </row>
    <row r="283" spans="1:256" x14ac:dyDescent="0.2">
      <c r="A283" s="45"/>
      <c r="B283" s="45"/>
      <c r="C283" s="45"/>
      <c r="D283" s="46"/>
      <c r="E283" s="45"/>
      <c r="F283" s="47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94"/>
      <c r="T283" s="45"/>
      <c r="U283" s="45"/>
      <c r="V283" s="94">
        <f t="shared" si="51"/>
        <v>0</v>
      </c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  <c r="DL283" s="45"/>
      <c r="DM283" s="45"/>
      <c r="DN283" s="45"/>
      <c r="DO283" s="45"/>
      <c r="DP283" s="45"/>
      <c r="DQ283" s="45"/>
      <c r="DR283" s="45"/>
      <c r="DS283" s="45"/>
      <c r="DT283" s="45"/>
      <c r="DU283" s="45"/>
      <c r="DV283" s="45"/>
      <c r="DW283" s="45"/>
      <c r="DX283" s="45"/>
      <c r="DY283" s="45"/>
      <c r="DZ283" s="45"/>
      <c r="EA283" s="45"/>
      <c r="EB283" s="45"/>
      <c r="EC283" s="45"/>
      <c r="ED283" s="45"/>
      <c r="EE283" s="45"/>
      <c r="EF283" s="45"/>
      <c r="EG283" s="45"/>
      <c r="EH283" s="45"/>
      <c r="EI283" s="45"/>
      <c r="EJ283" s="45"/>
      <c r="EK283" s="45"/>
      <c r="EL283" s="45"/>
      <c r="EM283" s="45"/>
      <c r="EN283" s="45"/>
      <c r="EO283" s="45"/>
      <c r="EP283" s="45"/>
      <c r="EQ283" s="45"/>
      <c r="ER283" s="45"/>
      <c r="ES283" s="45"/>
      <c r="ET283" s="45"/>
      <c r="EU283" s="45"/>
      <c r="EV283" s="45"/>
      <c r="EW283" s="45"/>
      <c r="EX283" s="45"/>
      <c r="EY283" s="45"/>
      <c r="EZ283" s="45"/>
      <c r="FA283" s="45"/>
      <c r="FB283" s="45"/>
      <c r="FC283" s="45"/>
      <c r="FD283" s="45"/>
      <c r="FE283" s="45"/>
      <c r="FF283" s="45"/>
      <c r="FG283" s="45"/>
      <c r="FH283" s="45"/>
      <c r="FI283" s="45"/>
      <c r="FJ283" s="45"/>
      <c r="FK283" s="45"/>
      <c r="FL283" s="45"/>
      <c r="FM283" s="45"/>
      <c r="FN283" s="45"/>
      <c r="FO283" s="45"/>
      <c r="FP283" s="45"/>
      <c r="FQ283" s="45"/>
      <c r="FR283" s="45"/>
      <c r="FS283" s="45"/>
      <c r="FT283" s="45"/>
      <c r="FU283" s="45"/>
      <c r="FV283" s="45"/>
      <c r="FW283" s="45"/>
      <c r="FX283" s="45"/>
      <c r="FY283" s="45"/>
      <c r="FZ283" s="45"/>
      <c r="GA283" s="45"/>
      <c r="GB283" s="45"/>
      <c r="GC283" s="45"/>
      <c r="GD283" s="45"/>
      <c r="GE283" s="45"/>
      <c r="GF283" s="45"/>
      <c r="GG283" s="45"/>
      <c r="GH283" s="45"/>
      <c r="GI283" s="45"/>
      <c r="GJ283" s="45"/>
      <c r="GK283" s="45"/>
      <c r="GL283" s="45"/>
      <c r="GM283" s="45"/>
      <c r="GN283" s="45"/>
      <c r="GO283" s="45"/>
      <c r="GP283" s="45"/>
      <c r="GQ283" s="45"/>
      <c r="GR283" s="45"/>
      <c r="GS283" s="45"/>
      <c r="GT283" s="45"/>
      <c r="GU283" s="45"/>
      <c r="GV283" s="45"/>
      <c r="GW283" s="45"/>
      <c r="GX283" s="45"/>
      <c r="GY283" s="45"/>
      <c r="GZ283" s="45"/>
      <c r="HA283" s="45"/>
      <c r="HB283" s="45"/>
      <c r="HC283" s="45"/>
      <c r="HD283" s="45"/>
      <c r="HE283" s="45"/>
      <c r="HF283" s="45"/>
      <c r="HG283" s="45"/>
      <c r="HH283" s="45"/>
      <c r="HI283" s="45"/>
      <c r="HJ283" s="45"/>
      <c r="HK283" s="45"/>
      <c r="HL283" s="45"/>
      <c r="HM283" s="45"/>
      <c r="HN283" s="45"/>
      <c r="HO283" s="45"/>
      <c r="HP283" s="45"/>
      <c r="HQ283" s="45"/>
      <c r="HR283" s="45"/>
      <c r="HS283" s="45"/>
      <c r="HT283" s="45"/>
      <c r="HU283" s="45"/>
      <c r="HV283" s="45"/>
      <c r="HW283" s="45"/>
      <c r="HX283" s="45"/>
      <c r="HY283" s="45"/>
      <c r="HZ283" s="45"/>
      <c r="IA283" s="45"/>
      <c r="IB283" s="45"/>
      <c r="IC283" s="45"/>
      <c r="ID283" s="45"/>
      <c r="IE283" s="45"/>
      <c r="IF283" s="45"/>
      <c r="IG283" s="45"/>
      <c r="IH283" s="45"/>
      <c r="II283" s="45"/>
      <c r="IJ283" s="45"/>
      <c r="IK283" s="45"/>
      <c r="IL283" s="45"/>
      <c r="IM283" s="45"/>
      <c r="IN283" s="45"/>
      <c r="IO283" s="45"/>
      <c r="IP283" s="45"/>
      <c r="IQ283" s="45"/>
      <c r="IR283" s="45"/>
      <c r="IS283" s="45"/>
      <c r="IT283" s="45"/>
      <c r="IU283" s="45"/>
      <c r="IV283" s="45"/>
    </row>
    <row r="284" spans="1:256" x14ac:dyDescent="0.2">
      <c r="A284" s="45"/>
      <c r="B284" s="45"/>
      <c r="C284" s="45"/>
      <c r="D284" s="46"/>
      <c r="E284" s="45"/>
      <c r="F284" s="47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94"/>
      <c r="T284" s="45"/>
      <c r="U284" s="45"/>
      <c r="V284" s="94">
        <f t="shared" si="51"/>
        <v>0</v>
      </c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  <c r="DO284" s="45"/>
      <c r="DP284" s="45"/>
      <c r="DQ284" s="45"/>
      <c r="DR284" s="45"/>
      <c r="DS284" s="45"/>
      <c r="DT284" s="45"/>
      <c r="DU284" s="45"/>
      <c r="DV284" s="45"/>
      <c r="DW284" s="45"/>
      <c r="DX284" s="45"/>
      <c r="DY284" s="45"/>
      <c r="DZ284" s="45"/>
      <c r="EA284" s="45"/>
      <c r="EB284" s="45"/>
      <c r="EC284" s="45"/>
      <c r="ED284" s="45"/>
      <c r="EE284" s="45"/>
      <c r="EF284" s="45"/>
      <c r="EG284" s="45"/>
      <c r="EH284" s="45"/>
      <c r="EI284" s="45"/>
      <c r="EJ284" s="45"/>
      <c r="EK284" s="45"/>
      <c r="EL284" s="45"/>
      <c r="EM284" s="45"/>
      <c r="EN284" s="45"/>
      <c r="EO284" s="45"/>
      <c r="EP284" s="45"/>
      <c r="EQ284" s="45"/>
      <c r="ER284" s="45"/>
      <c r="ES284" s="45"/>
      <c r="ET284" s="45"/>
      <c r="EU284" s="45"/>
      <c r="EV284" s="45"/>
      <c r="EW284" s="45"/>
      <c r="EX284" s="45"/>
      <c r="EY284" s="45"/>
      <c r="EZ284" s="45"/>
      <c r="FA284" s="45"/>
      <c r="FB284" s="45"/>
      <c r="FC284" s="45"/>
      <c r="FD284" s="45"/>
      <c r="FE284" s="45"/>
      <c r="FF284" s="45"/>
      <c r="FG284" s="45"/>
      <c r="FH284" s="45"/>
      <c r="FI284" s="45"/>
      <c r="FJ284" s="45"/>
      <c r="FK284" s="45"/>
      <c r="FL284" s="45"/>
      <c r="FM284" s="45"/>
      <c r="FN284" s="45"/>
      <c r="FO284" s="45"/>
      <c r="FP284" s="45"/>
      <c r="FQ284" s="45"/>
      <c r="FR284" s="45"/>
      <c r="FS284" s="45"/>
      <c r="FT284" s="45"/>
      <c r="FU284" s="45"/>
      <c r="FV284" s="45"/>
      <c r="FW284" s="45"/>
      <c r="FX284" s="45"/>
      <c r="FY284" s="45"/>
      <c r="FZ284" s="45"/>
      <c r="GA284" s="45"/>
      <c r="GB284" s="45"/>
      <c r="GC284" s="45"/>
      <c r="GD284" s="45"/>
      <c r="GE284" s="45"/>
      <c r="GF284" s="45"/>
      <c r="GG284" s="45"/>
      <c r="GH284" s="45"/>
      <c r="GI284" s="45"/>
      <c r="GJ284" s="45"/>
      <c r="GK284" s="45"/>
      <c r="GL284" s="45"/>
      <c r="GM284" s="45"/>
      <c r="GN284" s="45"/>
      <c r="GO284" s="45"/>
      <c r="GP284" s="45"/>
      <c r="GQ284" s="45"/>
      <c r="GR284" s="45"/>
      <c r="GS284" s="45"/>
      <c r="GT284" s="45"/>
      <c r="GU284" s="45"/>
      <c r="GV284" s="45"/>
      <c r="GW284" s="45"/>
      <c r="GX284" s="45"/>
      <c r="GY284" s="45"/>
      <c r="GZ284" s="45"/>
      <c r="HA284" s="45"/>
      <c r="HB284" s="45"/>
      <c r="HC284" s="45"/>
      <c r="HD284" s="45"/>
      <c r="HE284" s="45"/>
      <c r="HF284" s="45"/>
      <c r="HG284" s="45"/>
      <c r="HH284" s="45"/>
      <c r="HI284" s="45"/>
      <c r="HJ284" s="45"/>
      <c r="HK284" s="45"/>
      <c r="HL284" s="45"/>
      <c r="HM284" s="45"/>
      <c r="HN284" s="45"/>
      <c r="HO284" s="45"/>
      <c r="HP284" s="45"/>
      <c r="HQ284" s="45"/>
      <c r="HR284" s="45"/>
      <c r="HS284" s="45"/>
      <c r="HT284" s="45"/>
      <c r="HU284" s="45"/>
      <c r="HV284" s="45"/>
      <c r="HW284" s="45"/>
      <c r="HX284" s="45"/>
      <c r="HY284" s="45"/>
      <c r="HZ284" s="45"/>
      <c r="IA284" s="45"/>
      <c r="IB284" s="45"/>
      <c r="IC284" s="45"/>
      <c r="ID284" s="45"/>
      <c r="IE284" s="45"/>
      <c r="IF284" s="45"/>
      <c r="IG284" s="45"/>
      <c r="IH284" s="45"/>
      <c r="II284" s="45"/>
      <c r="IJ284" s="45"/>
      <c r="IK284" s="45"/>
      <c r="IL284" s="45"/>
      <c r="IM284" s="45"/>
      <c r="IN284" s="45"/>
      <c r="IO284" s="45"/>
      <c r="IP284" s="45"/>
      <c r="IQ284" s="45"/>
      <c r="IR284" s="45"/>
      <c r="IS284" s="45"/>
      <c r="IT284" s="45"/>
      <c r="IU284" s="45"/>
      <c r="IV284" s="45"/>
    </row>
    <row r="285" spans="1:256" x14ac:dyDescent="0.2">
      <c r="A285" s="45"/>
      <c r="B285" s="45"/>
      <c r="C285" s="45"/>
      <c r="D285" s="46"/>
      <c r="E285" s="45"/>
      <c r="F285" s="47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94"/>
      <c r="T285" s="45"/>
      <c r="U285" s="45"/>
      <c r="V285" s="94">
        <f t="shared" si="51"/>
        <v>0</v>
      </c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  <c r="EV285" s="45"/>
      <c r="EW285" s="45"/>
      <c r="EX285" s="45"/>
      <c r="EY285" s="45"/>
      <c r="EZ285" s="45"/>
      <c r="FA285" s="45"/>
      <c r="FB285" s="45"/>
      <c r="FC285" s="45"/>
      <c r="FD285" s="45"/>
      <c r="FE285" s="45"/>
      <c r="FF285" s="45"/>
      <c r="FG285" s="45"/>
      <c r="FH285" s="45"/>
      <c r="FI285" s="45"/>
      <c r="FJ285" s="45"/>
      <c r="FK285" s="45"/>
      <c r="FL285" s="45"/>
      <c r="FM285" s="45"/>
      <c r="FN285" s="45"/>
      <c r="FO285" s="45"/>
      <c r="FP285" s="45"/>
      <c r="FQ285" s="45"/>
      <c r="FR285" s="45"/>
      <c r="FS285" s="45"/>
      <c r="FT285" s="45"/>
      <c r="FU285" s="45"/>
      <c r="FV285" s="45"/>
      <c r="FW285" s="45"/>
      <c r="FX285" s="45"/>
      <c r="FY285" s="45"/>
      <c r="FZ285" s="45"/>
      <c r="GA285" s="45"/>
      <c r="GB285" s="45"/>
      <c r="GC285" s="45"/>
      <c r="GD285" s="45"/>
      <c r="GE285" s="45"/>
      <c r="GF285" s="45"/>
      <c r="GG285" s="45"/>
      <c r="GH285" s="45"/>
      <c r="GI285" s="45"/>
      <c r="GJ285" s="45"/>
      <c r="GK285" s="45"/>
      <c r="GL285" s="45"/>
      <c r="GM285" s="45"/>
      <c r="GN285" s="45"/>
      <c r="GO285" s="45"/>
      <c r="GP285" s="45"/>
      <c r="GQ285" s="45"/>
      <c r="GR285" s="45"/>
      <c r="GS285" s="45"/>
      <c r="GT285" s="45"/>
      <c r="GU285" s="45"/>
      <c r="GV285" s="45"/>
      <c r="GW285" s="45"/>
      <c r="GX285" s="45"/>
      <c r="GY285" s="45"/>
      <c r="GZ285" s="45"/>
      <c r="HA285" s="45"/>
      <c r="HB285" s="45"/>
      <c r="HC285" s="45"/>
      <c r="HD285" s="45"/>
      <c r="HE285" s="45"/>
      <c r="HF285" s="45"/>
      <c r="HG285" s="45"/>
      <c r="HH285" s="45"/>
      <c r="HI285" s="45"/>
      <c r="HJ285" s="45"/>
      <c r="HK285" s="45"/>
      <c r="HL285" s="45"/>
      <c r="HM285" s="45"/>
      <c r="HN285" s="45"/>
      <c r="HO285" s="45"/>
      <c r="HP285" s="45"/>
      <c r="HQ285" s="45"/>
      <c r="HR285" s="45"/>
      <c r="HS285" s="45"/>
      <c r="HT285" s="45"/>
      <c r="HU285" s="45"/>
      <c r="HV285" s="45"/>
      <c r="HW285" s="45"/>
      <c r="HX285" s="45"/>
      <c r="HY285" s="45"/>
      <c r="HZ285" s="45"/>
      <c r="IA285" s="45"/>
      <c r="IB285" s="45"/>
      <c r="IC285" s="45"/>
      <c r="ID285" s="45"/>
      <c r="IE285" s="45"/>
      <c r="IF285" s="45"/>
      <c r="IG285" s="45"/>
      <c r="IH285" s="45"/>
      <c r="II285" s="45"/>
      <c r="IJ285" s="45"/>
      <c r="IK285" s="45"/>
      <c r="IL285" s="45"/>
      <c r="IM285" s="45"/>
      <c r="IN285" s="45"/>
      <c r="IO285" s="45"/>
      <c r="IP285" s="45"/>
      <c r="IQ285" s="45"/>
      <c r="IR285" s="45"/>
      <c r="IS285" s="45"/>
      <c r="IT285" s="45"/>
      <c r="IU285" s="45"/>
      <c r="IV285" s="45"/>
    </row>
    <row r="286" spans="1:256" x14ac:dyDescent="0.2">
      <c r="A286" s="45"/>
      <c r="B286" s="45"/>
      <c r="C286" s="45"/>
      <c r="D286" s="46"/>
      <c r="E286" s="45"/>
      <c r="F286" s="47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94"/>
      <c r="T286" s="45"/>
      <c r="U286" s="45"/>
      <c r="V286" s="94">
        <f t="shared" si="51"/>
        <v>0</v>
      </c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  <c r="FJ286" s="45"/>
      <c r="FK286" s="45"/>
      <c r="FL286" s="45"/>
      <c r="FM286" s="45"/>
      <c r="FN286" s="45"/>
      <c r="FO286" s="45"/>
      <c r="FP286" s="45"/>
      <c r="FQ286" s="45"/>
      <c r="FR286" s="45"/>
      <c r="FS286" s="45"/>
      <c r="FT286" s="45"/>
      <c r="FU286" s="45"/>
      <c r="FV286" s="45"/>
      <c r="FW286" s="45"/>
      <c r="FX286" s="45"/>
      <c r="FY286" s="45"/>
      <c r="FZ286" s="45"/>
      <c r="GA286" s="45"/>
      <c r="GB286" s="45"/>
      <c r="GC286" s="45"/>
      <c r="GD286" s="45"/>
      <c r="GE286" s="45"/>
      <c r="GF286" s="45"/>
      <c r="GG286" s="45"/>
      <c r="GH286" s="45"/>
      <c r="GI286" s="45"/>
      <c r="GJ286" s="45"/>
      <c r="GK286" s="45"/>
      <c r="GL286" s="45"/>
      <c r="GM286" s="45"/>
      <c r="GN286" s="45"/>
      <c r="GO286" s="45"/>
      <c r="GP286" s="45"/>
      <c r="GQ286" s="45"/>
      <c r="GR286" s="45"/>
      <c r="GS286" s="45"/>
      <c r="GT286" s="45"/>
      <c r="GU286" s="45"/>
      <c r="GV286" s="45"/>
      <c r="GW286" s="45"/>
      <c r="GX286" s="45"/>
      <c r="GY286" s="45"/>
      <c r="GZ286" s="45"/>
      <c r="HA286" s="45"/>
      <c r="HB286" s="45"/>
      <c r="HC286" s="45"/>
      <c r="HD286" s="45"/>
      <c r="HE286" s="45"/>
      <c r="HF286" s="45"/>
      <c r="HG286" s="45"/>
      <c r="HH286" s="45"/>
      <c r="HI286" s="45"/>
      <c r="HJ286" s="45"/>
      <c r="HK286" s="45"/>
      <c r="HL286" s="45"/>
      <c r="HM286" s="45"/>
      <c r="HN286" s="45"/>
      <c r="HO286" s="45"/>
      <c r="HP286" s="45"/>
      <c r="HQ286" s="45"/>
      <c r="HR286" s="45"/>
      <c r="HS286" s="45"/>
      <c r="HT286" s="45"/>
      <c r="HU286" s="45"/>
      <c r="HV286" s="45"/>
      <c r="HW286" s="45"/>
      <c r="HX286" s="45"/>
      <c r="HY286" s="45"/>
      <c r="HZ286" s="45"/>
      <c r="IA286" s="45"/>
      <c r="IB286" s="45"/>
      <c r="IC286" s="45"/>
      <c r="ID286" s="45"/>
      <c r="IE286" s="45"/>
      <c r="IF286" s="45"/>
      <c r="IG286" s="45"/>
      <c r="IH286" s="45"/>
      <c r="II286" s="45"/>
      <c r="IJ286" s="45"/>
      <c r="IK286" s="45"/>
      <c r="IL286" s="45"/>
      <c r="IM286" s="45"/>
      <c r="IN286" s="45"/>
      <c r="IO286" s="45"/>
      <c r="IP286" s="45"/>
      <c r="IQ286" s="45"/>
      <c r="IR286" s="45"/>
      <c r="IS286" s="45"/>
      <c r="IT286" s="45"/>
      <c r="IU286" s="45"/>
      <c r="IV286" s="45"/>
    </row>
    <row r="287" spans="1:256" x14ac:dyDescent="0.2">
      <c r="A287" s="45"/>
      <c r="B287" s="45"/>
      <c r="C287" s="45"/>
      <c r="D287" s="46"/>
      <c r="E287" s="45"/>
      <c r="F287" s="47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94"/>
      <c r="T287" s="45"/>
      <c r="U287" s="45"/>
      <c r="V287" s="94">
        <f t="shared" si="51"/>
        <v>0</v>
      </c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  <c r="GG287" s="45"/>
      <c r="GH287" s="45"/>
      <c r="GI287" s="45"/>
      <c r="GJ287" s="45"/>
      <c r="GK287" s="45"/>
      <c r="GL287" s="45"/>
      <c r="GM287" s="45"/>
      <c r="GN287" s="45"/>
      <c r="GO287" s="45"/>
      <c r="GP287" s="45"/>
      <c r="GQ287" s="45"/>
      <c r="GR287" s="45"/>
      <c r="GS287" s="45"/>
      <c r="GT287" s="45"/>
      <c r="GU287" s="45"/>
      <c r="GV287" s="45"/>
      <c r="GW287" s="45"/>
      <c r="GX287" s="45"/>
      <c r="GY287" s="45"/>
      <c r="GZ287" s="45"/>
      <c r="HA287" s="45"/>
      <c r="HB287" s="45"/>
      <c r="HC287" s="45"/>
      <c r="HD287" s="45"/>
      <c r="HE287" s="45"/>
      <c r="HF287" s="45"/>
      <c r="HG287" s="45"/>
      <c r="HH287" s="45"/>
      <c r="HI287" s="45"/>
      <c r="HJ287" s="45"/>
      <c r="HK287" s="45"/>
      <c r="HL287" s="45"/>
      <c r="HM287" s="45"/>
      <c r="HN287" s="45"/>
      <c r="HO287" s="45"/>
      <c r="HP287" s="45"/>
      <c r="HQ287" s="45"/>
      <c r="HR287" s="45"/>
      <c r="HS287" s="45"/>
      <c r="HT287" s="45"/>
      <c r="HU287" s="45"/>
      <c r="HV287" s="45"/>
      <c r="HW287" s="45"/>
      <c r="HX287" s="45"/>
      <c r="HY287" s="45"/>
      <c r="HZ287" s="45"/>
      <c r="IA287" s="45"/>
      <c r="IB287" s="45"/>
      <c r="IC287" s="45"/>
      <c r="ID287" s="45"/>
      <c r="IE287" s="45"/>
      <c r="IF287" s="45"/>
      <c r="IG287" s="45"/>
      <c r="IH287" s="45"/>
      <c r="II287" s="45"/>
      <c r="IJ287" s="45"/>
      <c r="IK287" s="45"/>
      <c r="IL287" s="45"/>
      <c r="IM287" s="45"/>
      <c r="IN287" s="45"/>
      <c r="IO287" s="45"/>
      <c r="IP287" s="45"/>
      <c r="IQ287" s="45"/>
      <c r="IR287" s="45"/>
      <c r="IS287" s="45"/>
      <c r="IT287" s="45"/>
      <c r="IU287" s="45"/>
      <c r="IV287" s="45"/>
    </row>
    <row r="288" spans="1:256" x14ac:dyDescent="0.2">
      <c r="A288" s="45"/>
      <c r="B288" s="45"/>
      <c r="C288" s="45"/>
      <c r="D288" s="46"/>
      <c r="E288" s="45"/>
      <c r="F288" s="47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94"/>
      <c r="T288" s="45"/>
      <c r="U288" s="45"/>
      <c r="V288" s="94">
        <f t="shared" si="51"/>
        <v>0</v>
      </c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  <c r="FL288" s="45"/>
      <c r="FM288" s="45"/>
      <c r="FN288" s="45"/>
      <c r="FO288" s="45"/>
      <c r="FP288" s="45"/>
      <c r="FQ288" s="45"/>
      <c r="FR288" s="45"/>
      <c r="FS288" s="45"/>
      <c r="FT288" s="45"/>
      <c r="FU288" s="45"/>
      <c r="FV288" s="45"/>
      <c r="FW288" s="45"/>
      <c r="FX288" s="45"/>
      <c r="FY288" s="45"/>
      <c r="FZ288" s="45"/>
      <c r="GA288" s="45"/>
      <c r="GB288" s="45"/>
      <c r="GC288" s="45"/>
      <c r="GD288" s="45"/>
      <c r="GE288" s="45"/>
      <c r="GF288" s="45"/>
      <c r="GG288" s="45"/>
      <c r="GH288" s="45"/>
      <c r="GI288" s="45"/>
      <c r="GJ288" s="45"/>
      <c r="GK288" s="45"/>
      <c r="GL288" s="45"/>
      <c r="GM288" s="45"/>
      <c r="GN288" s="45"/>
      <c r="GO288" s="45"/>
      <c r="GP288" s="45"/>
      <c r="GQ288" s="45"/>
      <c r="GR288" s="45"/>
      <c r="GS288" s="45"/>
      <c r="GT288" s="45"/>
      <c r="GU288" s="45"/>
      <c r="GV288" s="45"/>
      <c r="GW288" s="45"/>
      <c r="GX288" s="45"/>
      <c r="GY288" s="45"/>
      <c r="GZ288" s="45"/>
      <c r="HA288" s="45"/>
      <c r="HB288" s="45"/>
      <c r="HC288" s="45"/>
      <c r="HD288" s="45"/>
      <c r="HE288" s="45"/>
      <c r="HF288" s="45"/>
      <c r="HG288" s="45"/>
      <c r="HH288" s="45"/>
      <c r="HI288" s="45"/>
      <c r="HJ288" s="45"/>
      <c r="HK288" s="45"/>
      <c r="HL288" s="45"/>
      <c r="HM288" s="45"/>
      <c r="HN288" s="45"/>
      <c r="HO288" s="45"/>
      <c r="HP288" s="45"/>
      <c r="HQ288" s="45"/>
      <c r="HR288" s="45"/>
      <c r="HS288" s="45"/>
      <c r="HT288" s="45"/>
      <c r="HU288" s="45"/>
      <c r="HV288" s="45"/>
      <c r="HW288" s="45"/>
      <c r="HX288" s="45"/>
      <c r="HY288" s="45"/>
      <c r="HZ288" s="45"/>
      <c r="IA288" s="45"/>
      <c r="IB288" s="45"/>
      <c r="IC288" s="45"/>
      <c r="ID288" s="45"/>
      <c r="IE288" s="45"/>
      <c r="IF288" s="45"/>
      <c r="IG288" s="45"/>
      <c r="IH288" s="45"/>
      <c r="II288" s="45"/>
      <c r="IJ288" s="45"/>
      <c r="IK288" s="45"/>
      <c r="IL288" s="45"/>
      <c r="IM288" s="45"/>
      <c r="IN288" s="45"/>
      <c r="IO288" s="45"/>
      <c r="IP288" s="45"/>
      <c r="IQ288" s="45"/>
      <c r="IR288" s="45"/>
      <c r="IS288" s="45"/>
      <c r="IT288" s="45"/>
      <c r="IU288" s="45"/>
      <c r="IV288" s="45"/>
    </row>
    <row r="289" spans="1:256" x14ac:dyDescent="0.2">
      <c r="A289" s="45"/>
      <c r="B289" s="45"/>
      <c r="C289" s="45"/>
      <c r="D289" s="46"/>
      <c r="E289" s="45"/>
      <c r="F289" s="47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94"/>
      <c r="T289" s="45"/>
      <c r="U289" s="45"/>
      <c r="V289" s="94">
        <f t="shared" si="51"/>
        <v>0</v>
      </c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  <c r="EV289" s="45"/>
      <c r="EW289" s="45"/>
      <c r="EX289" s="45"/>
      <c r="EY289" s="45"/>
      <c r="EZ289" s="45"/>
      <c r="FA289" s="45"/>
      <c r="FB289" s="45"/>
      <c r="FC289" s="45"/>
      <c r="FD289" s="45"/>
      <c r="FE289" s="45"/>
      <c r="FF289" s="45"/>
      <c r="FG289" s="45"/>
      <c r="FH289" s="45"/>
      <c r="FI289" s="45"/>
      <c r="FJ289" s="45"/>
      <c r="FK289" s="45"/>
      <c r="FL289" s="45"/>
      <c r="FM289" s="45"/>
      <c r="FN289" s="45"/>
      <c r="FO289" s="45"/>
      <c r="FP289" s="45"/>
      <c r="FQ289" s="45"/>
      <c r="FR289" s="45"/>
      <c r="FS289" s="45"/>
      <c r="FT289" s="45"/>
      <c r="FU289" s="45"/>
      <c r="FV289" s="45"/>
      <c r="FW289" s="45"/>
      <c r="FX289" s="45"/>
      <c r="FY289" s="45"/>
      <c r="FZ289" s="45"/>
      <c r="GA289" s="45"/>
      <c r="GB289" s="45"/>
      <c r="GC289" s="45"/>
      <c r="GD289" s="45"/>
      <c r="GE289" s="45"/>
      <c r="GF289" s="45"/>
      <c r="GG289" s="45"/>
      <c r="GH289" s="45"/>
      <c r="GI289" s="45"/>
      <c r="GJ289" s="45"/>
      <c r="GK289" s="45"/>
      <c r="GL289" s="45"/>
      <c r="GM289" s="45"/>
      <c r="GN289" s="45"/>
      <c r="GO289" s="45"/>
      <c r="GP289" s="45"/>
      <c r="GQ289" s="45"/>
      <c r="GR289" s="45"/>
      <c r="GS289" s="45"/>
      <c r="GT289" s="45"/>
      <c r="GU289" s="45"/>
      <c r="GV289" s="45"/>
      <c r="GW289" s="45"/>
      <c r="GX289" s="45"/>
      <c r="GY289" s="45"/>
      <c r="GZ289" s="45"/>
      <c r="HA289" s="45"/>
      <c r="HB289" s="45"/>
      <c r="HC289" s="45"/>
      <c r="HD289" s="45"/>
      <c r="HE289" s="45"/>
      <c r="HF289" s="45"/>
      <c r="HG289" s="45"/>
      <c r="HH289" s="45"/>
      <c r="HI289" s="45"/>
      <c r="HJ289" s="45"/>
      <c r="HK289" s="45"/>
      <c r="HL289" s="45"/>
      <c r="HM289" s="45"/>
      <c r="HN289" s="45"/>
      <c r="HO289" s="45"/>
      <c r="HP289" s="45"/>
      <c r="HQ289" s="45"/>
      <c r="HR289" s="45"/>
      <c r="HS289" s="45"/>
      <c r="HT289" s="45"/>
      <c r="HU289" s="45"/>
      <c r="HV289" s="45"/>
      <c r="HW289" s="45"/>
      <c r="HX289" s="45"/>
      <c r="HY289" s="45"/>
      <c r="HZ289" s="45"/>
      <c r="IA289" s="45"/>
      <c r="IB289" s="45"/>
      <c r="IC289" s="45"/>
      <c r="ID289" s="45"/>
      <c r="IE289" s="45"/>
      <c r="IF289" s="45"/>
      <c r="IG289" s="45"/>
      <c r="IH289" s="45"/>
      <c r="II289" s="45"/>
      <c r="IJ289" s="45"/>
      <c r="IK289" s="45"/>
      <c r="IL289" s="45"/>
      <c r="IM289" s="45"/>
      <c r="IN289" s="45"/>
      <c r="IO289" s="45"/>
      <c r="IP289" s="45"/>
      <c r="IQ289" s="45"/>
      <c r="IR289" s="45"/>
      <c r="IS289" s="45"/>
      <c r="IT289" s="45"/>
      <c r="IU289" s="45"/>
      <c r="IV289" s="45"/>
    </row>
    <row r="290" spans="1:256" x14ac:dyDescent="0.2">
      <c r="A290" s="45"/>
      <c r="B290" s="45"/>
      <c r="C290" s="45"/>
      <c r="D290" s="46"/>
      <c r="E290" s="45"/>
      <c r="F290" s="47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94"/>
      <c r="T290" s="45"/>
      <c r="U290" s="45"/>
      <c r="V290" s="94">
        <f t="shared" si="51"/>
        <v>0</v>
      </c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  <c r="DL290" s="45"/>
      <c r="DM290" s="45"/>
      <c r="DN290" s="45"/>
      <c r="DO290" s="45"/>
      <c r="DP290" s="45"/>
      <c r="DQ290" s="45"/>
      <c r="DR290" s="45"/>
      <c r="DS290" s="45"/>
      <c r="DT290" s="45"/>
      <c r="DU290" s="45"/>
      <c r="DV290" s="45"/>
      <c r="DW290" s="45"/>
      <c r="DX290" s="45"/>
      <c r="DY290" s="45"/>
      <c r="DZ290" s="45"/>
      <c r="EA290" s="45"/>
      <c r="EB290" s="45"/>
      <c r="EC290" s="45"/>
      <c r="ED290" s="45"/>
      <c r="EE290" s="45"/>
      <c r="EF290" s="45"/>
      <c r="EG290" s="45"/>
      <c r="EH290" s="45"/>
      <c r="EI290" s="45"/>
      <c r="EJ290" s="45"/>
      <c r="EK290" s="45"/>
      <c r="EL290" s="45"/>
      <c r="EM290" s="45"/>
      <c r="EN290" s="45"/>
      <c r="EO290" s="45"/>
      <c r="EP290" s="45"/>
      <c r="EQ290" s="45"/>
      <c r="ER290" s="45"/>
      <c r="ES290" s="45"/>
      <c r="ET290" s="45"/>
      <c r="EU290" s="45"/>
      <c r="EV290" s="45"/>
      <c r="EW290" s="45"/>
      <c r="EX290" s="45"/>
      <c r="EY290" s="45"/>
      <c r="EZ290" s="45"/>
      <c r="FA290" s="45"/>
      <c r="FB290" s="45"/>
      <c r="FC290" s="45"/>
      <c r="FD290" s="45"/>
      <c r="FE290" s="45"/>
      <c r="FF290" s="45"/>
      <c r="FG290" s="45"/>
      <c r="FH290" s="45"/>
      <c r="FI290" s="45"/>
      <c r="FJ290" s="45"/>
      <c r="FK290" s="45"/>
      <c r="FL290" s="45"/>
      <c r="FM290" s="45"/>
      <c r="FN290" s="45"/>
      <c r="FO290" s="45"/>
      <c r="FP290" s="45"/>
      <c r="FQ290" s="45"/>
      <c r="FR290" s="45"/>
      <c r="FS290" s="45"/>
      <c r="FT290" s="45"/>
      <c r="FU290" s="45"/>
      <c r="FV290" s="45"/>
      <c r="FW290" s="45"/>
      <c r="FX290" s="45"/>
      <c r="FY290" s="45"/>
      <c r="FZ290" s="45"/>
      <c r="GA290" s="45"/>
      <c r="GB290" s="45"/>
      <c r="GC290" s="45"/>
      <c r="GD290" s="45"/>
      <c r="GE290" s="45"/>
      <c r="GF290" s="45"/>
      <c r="GG290" s="45"/>
      <c r="GH290" s="45"/>
      <c r="GI290" s="45"/>
      <c r="GJ290" s="45"/>
      <c r="GK290" s="45"/>
      <c r="GL290" s="45"/>
      <c r="GM290" s="45"/>
      <c r="GN290" s="45"/>
      <c r="GO290" s="45"/>
      <c r="GP290" s="45"/>
      <c r="GQ290" s="45"/>
      <c r="GR290" s="45"/>
      <c r="GS290" s="45"/>
      <c r="GT290" s="45"/>
      <c r="GU290" s="45"/>
      <c r="GV290" s="45"/>
      <c r="GW290" s="45"/>
      <c r="GX290" s="45"/>
      <c r="GY290" s="45"/>
      <c r="GZ290" s="45"/>
      <c r="HA290" s="45"/>
      <c r="HB290" s="45"/>
      <c r="HC290" s="45"/>
      <c r="HD290" s="45"/>
      <c r="HE290" s="45"/>
      <c r="HF290" s="45"/>
      <c r="HG290" s="45"/>
      <c r="HH290" s="45"/>
      <c r="HI290" s="45"/>
      <c r="HJ290" s="45"/>
      <c r="HK290" s="45"/>
      <c r="HL290" s="45"/>
      <c r="HM290" s="45"/>
      <c r="HN290" s="45"/>
      <c r="HO290" s="45"/>
      <c r="HP290" s="45"/>
      <c r="HQ290" s="45"/>
      <c r="HR290" s="45"/>
      <c r="HS290" s="45"/>
      <c r="HT290" s="45"/>
      <c r="HU290" s="45"/>
      <c r="HV290" s="45"/>
      <c r="HW290" s="45"/>
      <c r="HX290" s="45"/>
      <c r="HY290" s="45"/>
      <c r="HZ290" s="45"/>
      <c r="IA290" s="45"/>
      <c r="IB290" s="45"/>
      <c r="IC290" s="45"/>
      <c r="ID290" s="45"/>
      <c r="IE290" s="45"/>
      <c r="IF290" s="45"/>
      <c r="IG290" s="45"/>
      <c r="IH290" s="45"/>
      <c r="II290" s="45"/>
      <c r="IJ290" s="45"/>
      <c r="IK290" s="45"/>
      <c r="IL290" s="45"/>
      <c r="IM290" s="45"/>
      <c r="IN290" s="45"/>
      <c r="IO290" s="45"/>
      <c r="IP290" s="45"/>
      <c r="IQ290" s="45"/>
      <c r="IR290" s="45"/>
      <c r="IS290" s="45"/>
      <c r="IT290" s="45"/>
      <c r="IU290" s="45"/>
      <c r="IV290" s="45"/>
    </row>
    <row r="291" spans="1:256" x14ac:dyDescent="0.2">
      <c r="A291" s="45"/>
      <c r="B291" s="45"/>
      <c r="C291" s="45"/>
      <c r="D291" s="46"/>
      <c r="E291" s="45"/>
      <c r="F291" s="47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94"/>
      <c r="T291" s="45"/>
      <c r="U291" s="45"/>
      <c r="V291" s="94">
        <f t="shared" si="51"/>
        <v>0</v>
      </c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5"/>
      <c r="DV291" s="45"/>
      <c r="DW291" s="45"/>
      <c r="DX291" s="45"/>
      <c r="DY291" s="45"/>
      <c r="DZ291" s="45"/>
      <c r="EA291" s="45"/>
      <c r="EB291" s="45"/>
      <c r="EC291" s="45"/>
      <c r="ED291" s="45"/>
      <c r="EE291" s="45"/>
      <c r="EF291" s="45"/>
      <c r="EG291" s="45"/>
      <c r="EH291" s="45"/>
      <c r="EI291" s="45"/>
      <c r="EJ291" s="45"/>
      <c r="EK291" s="45"/>
      <c r="EL291" s="45"/>
      <c r="EM291" s="45"/>
      <c r="EN291" s="45"/>
      <c r="EO291" s="45"/>
      <c r="EP291" s="45"/>
      <c r="EQ291" s="45"/>
      <c r="ER291" s="45"/>
      <c r="ES291" s="45"/>
      <c r="ET291" s="45"/>
      <c r="EU291" s="45"/>
      <c r="EV291" s="45"/>
      <c r="EW291" s="45"/>
      <c r="EX291" s="45"/>
      <c r="EY291" s="45"/>
      <c r="EZ291" s="45"/>
      <c r="FA291" s="45"/>
      <c r="FB291" s="45"/>
      <c r="FC291" s="45"/>
      <c r="FD291" s="45"/>
      <c r="FE291" s="45"/>
      <c r="FF291" s="45"/>
      <c r="FG291" s="45"/>
      <c r="FH291" s="45"/>
      <c r="FI291" s="45"/>
      <c r="FJ291" s="45"/>
      <c r="FK291" s="45"/>
      <c r="FL291" s="45"/>
      <c r="FM291" s="45"/>
      <c r="FN291" s="45"/>
      <c r="FO291" s="45"/>
      <c r="FP291" s="45"/>
      <c r="FQ291" s="45"/>
      <c r="FR291" s="45"/>
      <c r="FS291" s="45"/>
      <c r="FT291" s="45"/>
      <c r="FU291" s="45"/>
      <c r="FV291" s="45"/>
      <c r="FW291" s="45"/>
      <c r="FX291" s="45"/>
      <c r="FY291" s="45"/>
      <c r="FZ291" s="45"/>
      <c r="GA291" s="45"/>
      <c r="GB291" s="45"/>
      <c r="GC291" s="45"/>
      <c r="GD291" s="45"/>
      <c r="GE291" s="45"/>
      <c r="GF291" s="45"/>
      <c r="GG291" s="45"/>
      <c r="GH291" s="45"/>
      <c r="GI291" s="45"/>
      <c r="GJ291" s="45"/>
      <c r="GK291" s="45"/>
      <c r="GL291" s="45"/>
      <c r="GM291" s="45"/>
      <c r="GN291" s="45"/>
      <c r="GO291" s="45"/>
      <c r="GP291" s="45"/>
      <c r="GQ291" s="45"/>
      <c r="GR291" s="45"/>
      <c r="GS291" s="45"/>
      <c r="GT291" s="45"/>
      <c r="GU291" s="45"/>
      <c r="GV291" s="45"/>
      <c r="GW291" s="45"/>
      <c r="GX291" s="45"/>
      <c r="GY291" s="45"/>
      <c r="GZ291" s="45"/>
      <c r="HA291" s="45"/>
      <c r="HB291" s="45"/>
      <c r="HC291" s="45"/>
      <c r="HD291" s="45"/>
      <c r="HE291" s="45"/>
      <c r="HF291" s="45"/>
      <c r="HG291" s="45"/>
      <c r="HH291" s="45"/>
      <c r="HI291" s="45"/>
      <c r="HJ291" s="45"/>
      <c r="HK291" s="45"/>
      <c r="HL291" s="45"/>
      <c r="HM291" s="45"/>
      <c r="HN291" s="45"/>
      <c r="HO291" s="45"/>
      <c r="HP291" s="45"/>
      <c r="HQ291" s="45"/>
      <c r="HR291" s="45"/>
      <c r="HS291" s="45"/>
      <c r="HT291" s="45"/>
      <c r="HU291" s="45"/>
      <c r="HV291" s="45"/>
      <c r="HW291" s="45"/>
      <c r="HX291" s="45"/>
      <c r="HY291" s="45"/>
      <c r="HZ291" s="45"/>
      <c r="IA291" s="45"/>
      <c r="IB291" s="45"/>
      <c r="IC291" s="45"/>
      <c r="ID291" s="45"/>
      <c r="IE291" s="45"/>
      <c r="IF291" s="45"/>
      <c r="IG291" s="45"/>
      <c r="IH291" s="45"/>
      <c r="II291" s="45"/>
      <c r="IJ291" s="45"/>
      <c r="IK291" s="45"/>
      <c r="IL291" s="45"/>
      <c r="IM291" s="45"/>
      <c r="IN291" s="45"/>
      <c r="IO291" s="45"/>
      <c r="IP291" s="45"/>
      <c r="IQ291" s="45"/>
      <c r="IR291" s="45"/>
      <c r="IS291" s="45"/>
      <c r="IT291" s="45"/>
      <c r="IU291" s="45"/>
      <c r="IV291" s="45"/>
    </row>
    <row r="292" spans="1:256" x14ac:dyDescent="0.2">
      <c r="A292" s="45"/>
      <c r="B292" s="45"/>
      <c r="C292" s="45"/>
      <c r="D292" s="46"/>
      <c r="E292" s="45"/>
      <c r="F292" s="47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94"/>
      <c r="T292" s="45"/>
      <c r="U292" s="45"/>
      <c r="V292" s="94">
        <f t="shared" si="51"/>
        <v>0</v>
      </c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  <c r="EV292" s="45"/>
      <c r="EW292" s="45"/>
      <c r="EX292" s="45"/>
      <c r="EY292" s="45"/>
      <c r="EZ292" s="45"/>
      <c r="FA292" s="45"/>
      <c r="FB292" s="45"/>
      <c r="FC292" s="45"/>
      <c r="FD292" s="45"/>
      <c r="FE292" s="45"/>
      <c r="FF292" s="45"/>
      <c r="FG292" s="45"/>
      <c r="FH292" s="45"/>
      <c r="FI292" s="45"/>
      <c r="FJ292" s="45"/>
      <c r="FK292" s="45"/>
      <c r="FL292" s="45"/>
      <c r="FM292" s="45"/>
      <c r="FN292" s="45"/>
      <c r="FO292" s="45"/>
      <c r="FP292" s="45"/>
      <c r="FQ292" s="45"/>
      <c r="FR292" s="45"/>
      <c r="FS292" s="45"/>
      <c r="FT292" s="45"/>
      <c r="FU292" s="45"/>
      <c r="FV292" s="45"/>
      <c r="FW292" s="45"/>
      <c r="FX292" s="45"/>
      <c r="FY292" s="45"/>
      <c r="FZ292" s="45"/>
      <c r="GA292" s="45"/>
      <c r="GB292" s="45"/>
      <c r="GC292" s="45"/>
      <c r="GD292" s="45"/>
      <c r="GE292" s="45"/>
      <c r="GF292" s="45"/>
      <c r="GG292" s="45"/>
      <c r="GH292" s="45"/>
      <c r="GI292" s="45"/>
      <c r="GJ292" s="45"/>
      <c r="GK292" s="45"/>
      <c r="GL292" s="45"/>
      <c r="GM292" s="45"/>
      <c r="GN292" s="45"/>
      <c r="GO292" s="45"/>
      <c r="GP292" s="45"/>
      <c r="GQ292" s="45"/>
      <c r="GR292" s="45"/>
      <c r="GS292" s="45"/>
      <c r="GT292" s="45"/>
      <c r="GU292" s="45"/>
      <c r="GV292" s="45"/>
      <c r="GW292" s="45"/>
      <c r="GX292" s="45"/>
      <c r="GY292" s="45"/>
      <c r="GZ292" s="45"/>
      <c r="HA292" s="45"/>
      <c r="HB292" s="45"/>
      <c r="HC292" s="45"/>
      <c r="HD292" s="45"/>
      <c r="HE292" s="45"/>
      <c r="HF292" s="45"/>
      <c r="HG292" s="45"/>
      <c r="HH292" s="45"/>
      <c r="HI292" s="45"/>
      <c r="HJ292" s="45"/>
      <c r="HK292" s="45"/>
      <c r="HL292" s="45"/>
      <c r="HM292" s="45"/>
      <c r="HN292" s="45"/>
      <c r="HO292" s="45"/>
      <c r="HP292" s="45"/>
      <c r="HQ292" s="45"/>
      <c r="HR292" s="45"/>
      <c r="HS292" s="45"/>
      <c r="HT292" s="45"/>
      <c r="HU292" s="45"/>
      <c r="HV292" s="45"/>
      <c r="HW292" s="45"/>
      <c r="HX292" s="45"/>
      <c r="HY292" s="45"/>
      <c r="HZ292" s="45"/>
      <c r="IA292" s="45"/>
      <c r="IB292" s="45"/>
      <c r="IC292" s="45"/>
      <c r="ID292" s="45"/>
      <c r="IE292" s="45"/>
      <c r="IF292" s="45"/>
      <c r="IG292" s="45"/>
      <c r="IH292" s="45"/>
      <c r="II292" s="45"/>
      <c r="IJ292" s="45"/>
      <c r="IK292" s="45"/>
      <c r="IL292" s="45"/>
      <c r="IM292" s="45"/>
      <c r="IN292" s="45"/>
      <c r="IO292" s="45"/>
      <c r="IP292" s="45"/>
      <c r="IQ292" s="45"/>
      <c r="IR292" s="45"/>
      <c r="IS292" s="45"/>
      <c r="IT292" s="45"/>
      <c r="IU292" s="45"/>
      <c r="IV292" s="45"/>
    </row>
    <row r="293" spans="1:256" x14ac:dyDescent="0.2">
      <c r="A293" s="45"/>
      <c r="B293" s="45"/>
      <c r="C293" s="45"/>
      <c r="D293" s="46"/>
      <c r="E293" s="45"/>
      <c r="F293" s="47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94"/>
      <c r="T293" s="45"/>
      <c r="U293" s="45"/>
      <c r="V293" s="94">
        <f t="shared" si="51"/>
        <v>0</v>
      </c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  <c r="DO293" s="45"/>
      <c r="DP293" s="45"/>
      <c r="DQ293" s="45"/>
      <c r="DR293" s="45"/>
      <c r="DS293" s="45"/>
      <c r="DT293" s="45"/>
      <c r="DU293" s="45"/>
      <c r="DV293" s="45"/>
      <c r="DW293" s="45"/>
      <c r="DX293" s="45"/>
      <c r="DY293" s="45"/>
      <c r="DZ293" s="45"/>
      <c r="EA293" s="45"/>
      <c r="EB293" s="45"/>
      <c r="EC293" s="45"/>
      <c r="ED293" s="45"/>
      <c r="EE293" s="45"/>
      <c r="EF293" s="45"/>
      <c r="EG293" s="45"/>
      <c r="EH293" s="45"/>
      <c r="EI293" s="45"/>
      <c r="EJ293" s="45"/>
      <c r="EK293" s="45"/>
      <c r="EL293" s="45"/>
      <c r="EM293" s="45"/>
      <c r="EN293" s="45"/>
      <c r="EO293" s="45"/>
      <c r="EP293" s="45"/>
      <c r="EQ293" s="45"/>
      <c r="ER293" s="45"/>
      <c r="ES293" s="45"/>
      <c r="ET293" s="45"/>
      <c r="EU293" s="45"/>
      <c r="EV293" s="45"/>
      <c r="EW293" s="45"/>
      <c r="EX293" s="45"/>
      <c r="EY293" s="45"/>
      <c r="EZ293" s="45"/>
      <c r="FA293" s="45"/>
      <c r="FB293" s="45"/>
      <c r="FC293" s="45"/>
      <c r="FD293" s="45"/>
      <c r="FE293" s="45"/>
      <c r="FF293" s="45"/>
      <c r="FG293" s="45"/>
      <c r="FH293" s="45"/>
      <c r="FI293" s="45"/>
      <c r="FJ293" s="45"/>
      <c r="FK293" s="45"/>
      <c r="FL293" s="45"/>
      <c r="FM293" s="45"/>
      <c r="FN293" s="45"/>
      <c r="FO293" s="45"/>
      <c r="FP293" s="45"/>
      <c r="FQ293" s="45"/>
      <c r="FR293" s="45"/>
      <c r="FS293" s="45"/>
      <c r="FT293" s="45"/>
      <c r="FU293" s="45"/>
      <c r="FV293" s="45"/>
      <c r="FW293" s="45"/>
      <c r="FX293" s="45"/>
      <c r="FY293" s="45"/>
      <c r="FZ293" s="45"/>
      <c r="GA293" s="45"/>
      <c r="GB293" s="45"/>
      <c r="GC293" s="45"/>
      <c r="GD293" s="45"/>
      <c r="GE293" s="45"/>
      <c r="GF293" s="45"/>
      <c r="GG293" s="45"/>
      <c r="GH293" s="45"/>
      <c r="GI293" s="45"/>
      <c r="GJ293" s="45"/>
      <c r="GK293" s="45"/>
      <c r="GL293" s="45"/>
      <c r="GM293" s="45"/>
      <c r="GN293" s="45"/>
      <c r="GO293" s="45"/>
      <c r="GP293" s="45"/>
      <c r="GQ293" s="45"/>
      <c r="GR293" s="45"/>
      <c r="GS293" s="45"/>
      <c r="GT293" s="45"/>
      <c r="GU293" s="45"/>
      <c r="GV293" s="45"/>
      <c r="GW293" s="45"/>
      <c r="GX293" s="45"/>
      <c r="GY293" s="45"/>
      <c r="GZ293" s="45"/>
      <c r="HA293" s="45"/>
      <c r="HB293" s="45"/>
      <c r="HC293" s="45"/>
      <c r="HD293" s="45"/>
      <c r="HE293" s="45"/>
      <c r="HF293" s="45"/>
      <c r="HG293" s="45"/>
      <c r="HH293" s="45"/>
      <c r="HI293" s="45"/>
      <c r="HJ293" s="45"/>
      <c r="HK293" s="45"/>
      <c r="HL293" s="45"/>
      <c r="HM293" s="45"/>
      <c r="HN293" s="45"/>
      <c r="HO293" s="45"/>
      <c r="HP293" s="45"/>
      <c r="HQ293" s="45"/>
      <c r="HR293" s="45"/>
      <c r="HS293" s="45"/>
      <c r="HT293" s="45"/>
      <c r="HU293" s="45"/>
      <c r="HV293" s="45"/>
      <c r="HW293" s="45"/>
      <c r="HX293" s="45"/>
      <c r="HY293" s="45"/>
      <c r="HZ293" s="45"/>
      <c r="IA293" s="45"/>
      <c r="IB293" s="45"/>
      <c r="IC293" s="45"/>
      <c r="ID293" s="45"/>
      <c r="IE293" s="45"/>
      <c r="IF293" s="45"/>
      <c r="IG293" s="45"/>
      <c r="IH293" s="45"/>
      <c r="II293" s="45"/>
      <c r="IJ293" s="45"/>
      <c r="IK293" s="45"/>
      <c r="IL293" s="45"/>
      <c r="IM293" s="45"/>
      <c r="IN293" s="45"/>
      <c r="IO293" s="45"/>
      <c r="IP293" s="45"/>
      <c r="IQ293" s="45"/>
      <c r="IR293" s="45"/>
      <c r="IS293" s="45"/>
      <c r="IT293" s="45"/>
      <c r="IU293" s="45"/>
      <c r="IV293" s="45"/>
    </row>
    <row r="294" spans="1:256" x14ac:dyDescent="0.2">
      <c r="A294" s="45"/>
      <c r="B294" s="45"/>
      <c r="C294" s="45"/>
      <c r="D294" s="46"/>
      <c r="E294" s="45"/>
      <c r="F294" s="47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94"/>
      <c r="T294" s="45"/>
      <c r="U294" s="45"/>
      <c r="V294" s="94">
        <f t="shared" si="51"/>
        <v>0</v>
      </c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  <c r="DO294" s="45"/>
      <c r="DP294" s="45"/>
      <c r="DQ294" s="45"/>
      <c r="DR294" s="45"/>
      <c r="DS294" s="45"/>
      <c r="DT294" s="45"/>
      <c r="DU294" s="45"/>
      <c r="DV294" s="45"/>
      <c r="DW294" s="45"/>
      <c r="DX294" s="45"/>
      <c r="DY294" s="45"/>
      <c r="DZ294" s="45"/>
      <c r="EA294" s="45"/>
      <c r="EB294" s="45"/>
      <c r="EC294" s="45"/>
      <c r="ED294" s="45"/>
      <c r="EE294" s="45"/>
      <c r="EF294" s="45"/>
      <c r="EG294" s="45"/>
      <c r="EH294" s="45"/>
      <c r="EI294" s="45"/>
      <c r="EJ294" s="45"/>
      <c r="EK294" s="45"/>
      <c r="EL294" s="45"/>
      <c r="EM294" s="45"/>
      <c r="EN294" s="45"/>
      <c r="EO294" s="45"/>
      <c r="EP294" s="45"/>
      <c r="EQ294" s="45"/>
      <c r="ER294" s="45"/>
      <c r="ES294" s="45"/>
      <c r="ET294" s="45"/>
      <c r="EU294" s="45"/>
      <c r="EV294" s="45"/>
      <c r="EW294" s="45"/>
      <c r="EX294" s="45"/>
      <c r="EY294" s="45"/>
      <c r="EZ294" s="45"/>
      <c r="FA294" s="45"/>
      <c r="FB294" s="45"/>
      <c r="FC294" s="45"/>
      <c r="FD294" s="45"/>
      <c r="FE294" s="45"/>
      <c r="FF294" s="45"/>
      <c r="FG294" s="45"/>
      <c r="FH294" s="45"/>
      <c r="FI294" s="45"/>
      <c r="FJ294" s="45"/>
      <c r="FK294" s="45"/>
      <c r="FL294" s="45"/>
      <c r="FM294" s="45"/>
      <c r="FN294" s="45"/>
      <c r="FO294" s="45"/>
      <c r="FP294" s="45"/>
      <c r="FQ294" s="45"/>
      <c r="FR294" s="45"/>
      <c r="FS294" s="45"/>
      <c r="FT294" s="45"/>
      <c r="FU294" s="45"/>
      <c r="FV294" s="45"/>
      <c r="FW294" s="45"/>
      <c r="FX294" s="45"/>
      <c r="FY294" s="45"/>
      <c r="FZ294" s="45"/>
      <c r="GA294" s="45"/>
      <c r="GB294" s="45"/>
      <c r="GC294" s="45"/>
      <c r="GD294" s="45"/>
      <c r="GE294" s="45"/>
      <c r="GF294" s="45"/>
      <c r="GG294" s="45"/>
      <c r="GH294" s="45"/>
      <c r="GI294" s="45"/>
      <c r="GJ294" s="45"/>
      <c r="GK294" s="45"/>
      <c r="GL294" s="45"/>
      <c r="GM294" s="45"/>
      <c r="GN294" s="45"/>
      <c r="GO294" s="45"/>
      <c r="GP294" s="45"/>
      <c r="GQ294" s="45"/>
      <c r="GR294" s="45"/>
      <c r="GS294" s="45"/>
      <c r="GT294" s="45"/>
      <c r="GU294" s="45"/>
      <c r="GV294" s="45"/>
      <c r="GW294" s="45"/>
      <c r="GX294" s="45"/>
      <c r="GY294" s="45"/>
      <c r="GZ294" s="45"/>
      <c r="HA294" s="45"/>
      <c r="HB294" s="45"/>
      <c r="HC294" s="45"/>
      <c r="HD294" s="45"/>
      <c r="HE294" s="45"/>
      <c r="HF294" s="45"/>
      <c r="HG294" s="45"/>
      <c r="HH294" s="45"/>
      <c r="HI294" s="45"/>
      <c r="HJ294" s="45"/>
      <c r="HK294" s="45"/>
      <c r="HL294" s="45"/>
      <c r="HM294" s="45"/>
      <c r="HN294" s="45"/>
      <c r="HO294" s="45"/>
      <c r="HP294" s="45"/>
      <c r="HQ294" s="45"/>
      <c r="HR294" s="45"/>
      <c r="HS294" s="45"/>
      <c r="HT294" s="45"/>
      <c r="HU294" s="45"/>
      <c r="HV294" s="45"/>
      <c r="HW294" s="45"/>
      <c r="HX294" s="45"/>
      <c r="HY294" s="45"/>
      <c r="HZ294" s="45"/>
      <c r="IA294" s="45"/>
      <c r="IB294" s="45"/>
      <c r="IC294" s="45"/>
      <c r="ID294" s="45"/>
      <c r="IE294" s="45"/>
      <c r="IF294" s="45"/>
      <c r="IG294" s="45"/>
      <c r="IH294" s="45"/>
      <c r="II294" s="45"/>
      <c r="IJ294" s="45"/>
      <c r="IK294" s="45"/>
      <c r="IL294" s="45"/>
      <c r="IM294" s="45"/>
      <c r="IN294" s="45"/>
      <c r="IO294" s="45"/>
      <c r="IP294" s="45"/>
      <c r="IQ294" s="45"/>
      <c r="IR294" s="45"/>
      <c r="IS294" s="45"/>
      <c r="IT294" s="45"/>
      <c r="IU294" s="45"/>
      <c r="IV294" s="45"/>
    </row>
    <row r="295" spans="1:256" x14ac:dyDescent="0.2">
      <c r="A295" s="45"/>
      <c r="B295" s="45"/>
      <c r="C295" s="45"/>
      <c r="D295" s="46"/>
      <c r="E295" s="45"/>
      <c r="F295" s="47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94"/>
      <c r="T295" s="45"/>
      <c r="U295" s="45"/>
      <c r="V295" s="94">
        <f t="shared" si="51"/>
        <v>0</v>
      </c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  <c r="DL295" s="45"/>
      <c r="DM295" s="45"/>
      <c r="DN295" s="45"/>
      <c r="DO295" s="45"/>
      <c r="DP295" s="45"/>
      <c r="DQ295" s="45"/>
      <c r="DR295" s="45"/>
      <c r="DS295" s="45"/>
      <c r="DT295" s="45"/>
      <c r="DU295" s="45"/>
      <c r="DV295" s="45"/>
      <c r="DW295" s="45"/>
      <c r="DX295" s="45"/>
      <c r="DY295" s="45"/>
      <c r="DZ295" s="45"/>
      <c r="EA295" s="45"/>
      <c r="EB295" s="45"/>
      <c r="EC295" s="45"/>
      <c r="ED295" s="45"/>
      <c r="EE295" s="45"/>
      <c r="EF295" s="45"/>
      <c r="EG295" s="45"/>
      <c r="EH295" s="45"/>
      <c r="EI295" s="45"/>
      <c r="EJ295" s="45"/>
      <c r="EK295" s="45"/>
      <c r="EL295" s="45"/>
      <c r="EM295" s="45"/>
      <c r="EN295" s="45"/>
      <c r="EO295" s="45"/>
      <c r="EP295" s="45"/>
      <c r="EQ295" s="45"/>
      <c r="ER295" s="45"/>
      <c r="ES295" s="45"/>
      <c r="ET295" s="45"/>
      <c r="EU295" s="45"/>
      <c r="EV295" s="45"/>
      <c r="EW295" s="45"/>
      <c r="EX295" s="45"/>
      <c r="EY295" s="45"/>
      <c r="EZ295" s="45"/>
      <c r="FA295" s="45"/>
      <c r="FB295" s="45"/>
      <c r="FC295" s="45"/>
      <c r="FD295" s="45"/>
      <c r="FE295" s="45"/>
      <c r="FF295" s="45"/>
      <c r="FG295" s="45"/>
      <c r="FH295" s="45"/>
      <c r="FI295" s="45"/>
      <c r="FJ295" s="45"/>
      <c r="FK295" s="45"/>
      <c r="FL295" s="45"/>
      <c r="FM295" s="45"/>
      <c r="FN295" s="45"/>
      <c r="FO295" s="45"/>
      <c r="FP295" s="45"/>
      <c r="FQ295" s="45"/>
      <c r="FR295" s="45"/>
      <c r="FS295" s="45"/>
      <c r="FT295" s="45"/>
      <c r="FU295" s="45"/>
      <c r="FV295" s="45"/>
      <c r="FW295" s="45"/>
      <c r="FX295" s="45"/>
      <c r="FY295" s="45"/>
      <c r="FZ295" s="45"/>
      <c r="GA295" s="45"/>
      <c r="GB295" s="45"/>
      <c r="GC295" s="45"/>
      <c r="GD295" s="45"/>
      <c r="GE295" s="45"/>
      <c r="GF295" s="45"/>
      <c r="GG295" s="45"/>
      <c r="GH295" s="45"/>
      <c r="GI295" s="45"/>
      <c r="GJ295" s="45"/>
      <c r="GK295" s="45"/>
      <c r="GL295" s="45"/>
      <c r="GM295" s="45"/>
      <c r="GN295" s="45"/>
      <c r="GO295" s="45"/>
      <c r="GP295" s="45"/>
      <c r="GQ295" s="45"/>
      <c r="GR295" s="45"/>
      <c r="GS295" s="45"/>
      <c r="GT295" s="45"/>
      <c r="GU295" s="45"/>
      <c r="GV295" s="45"/>
      <c r="GW295" s="45"/>
      <c r="GX295" s="45"/>
      <c r="GY295" s="45"/>
      <c r="GZ295" s="45"/>
      <c r="HA295" s="45"/>
      <c r="HB295" s="45"/>
      <c r="HC295" s="45"/>
      <c r="HD295" s="45"/>
      <c r="HE295" s="45"/>
      <c r="HF295" s="45"/>
      <c r="HG295" s="45"/>
      <c r="HH295" s="45"/>
      <c r="HI295" s="45"/>
      <c r="HJ295" s="45"/>
      <c r="HK295" s="45"/>
      <c r="HL295" s="45"/>
      <c r="HM295" s="45"/>
      <c r="HN295" s="45"/>
      <c r="HO295" s="45"/>
      <c r="HP295" s="45"/>
      <c r="HQ295" s="45"/>
      <c r="HR295" s="45"/>
      <c r="HS295" s="45"/>
      <c r="HT295" s="45"/>
      <c r="HU295" s="45"/>
      <c r="HV295" s="45"/>
      <c r="HW295" s="45"/>
      <c r="HX295" s="45"/>
      <c r="HY295" s="45"/>
      <c r="HZ295" s="45"/>
      <c r="IA295" s="45"/>
      <c r="IB295" s="45"/>
      <c r="IC295" s="45"/>
      <c r="ID295" s="45"/>
      <c r="IE295" s="45"/>
      <c r="IF295" s="45"/>
      <c r="IG295" s="45"/>
      <c r="IH295" s="45"/>
      <c r="II295" s="45"/>
      <c r="IJ295" s="45"/>
      <c r="IK295" s="45"/>
      <c r="IL295" s="45"/>
      <c r="IM295" s="45"/>
      <c r="IN295" s="45"/>
      <c r="IO295" s="45"/>
      <c r="IP295" s="45"/>
      <c r="IQ295" s="45"/>
      <c r="IR295" s="45"/>
      <c r="IS295" s="45"/>
      <c r="IT295" s="45"/>
      <c r="IU295" s="45"/>
      <c r="IV295" s="45"/>
    </row>
    <row r="296" spans="1:256" x14ac:dyDescent="0.2">
      <c r="A296" s="45"/>
      <c r="B296" s="45"/>
      <c r="C296" s="45"/>
      <c r="D296" s="46"/>
      <c r="E296" s="45"/>
      <c r="F296" s="47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94"/>
      <c r="T296" s="45"/>
      <c r="U296" s="45"/>
      <c r="V296" s="94">
        <f t="shared" si="51"/>
        <v>0</v>
      </c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  <c r="DO296" s="45"/>
      <c r="DP296" s="45"/>
      <c r="DQ296" s="45"/>
      <c r="DR296" s="45"/>
      <c r="DS296" s="45"/>
      <c r="DT296" s="45"/>
      <c r="DU296" s="45"/>
      <c r="DV296" s="45"/>
      <c r="DW296" s="45"/>
      <c r="DX296" s="45"/>
      <c r="DY296" s="45"/>
      <c r="DZ296" s="45"/>
      <c r="EA296" s="45"/>
      <c r="EB296" s="45"/>
      <c r="EC296" s="45"/>
      <c r="ED296" s="45"/>
      <c r="EE296" s="45"/>
      <c r="EF296" s="45"/>
      <c r="EG296" s="45"/>
      <c r="EH296" s="45"/>
      <c r="EI296" s="45"/>
      <c r="EJ296" s="45"/>
      <c r="EK296" s="45"/>
      <c r="EL296" s="45"/>
      <c r="EM296" s="45"/>
      <c r="EN296" s="45"/>
      <c r="EO296" s="45"/>
      <c r="EP296" s="45"/>
      <c r="EQ296" s="45"/>
      <c r="ER296" s="45"/>
      <c r="ES296" s="45"/>
      <c r="ET296" s="45"/>
      <c r="EU296" s="45"/>
      <c r="EV296" s="45"/>
      <c r="EW296" s="45"/>
      <c r="EX296" s="45"/>
      <c r="EY296" s="45"/>
      <c r="EZ296" s="45"/>
      <c r="FA296" s="45"/>
      <c r="FB296" s="45"/>
      <c r="FC296" s="45"/>
      <c r="FD296" s="45"/>
      <c r="FE296" s="45"/>
      <c r="FF296" s="45"/>
      <c r="FG296" s="45"/>
      <c r="FH296" s="45"/>
      <c r="FI296" s="45"/>
      <c r="FJ296" s="45"/>
      <c r="FK296" s="45"/>
      <c r="FL296" s="45"/>
      <c r="FM296" s="45"/>
      <c r="FN296" s="45"/>
      <c r="FO296" s="45"/>
      <c r="FP296" s="45"/>
      <c r="FQ296" s="45"/>
      <c r="FR296" s="45"/>
      <c r="FS296" s="45"/>
      <c r="FT296" s="45"/>
      <c r="FU296" s="45"/>
      <c r="FV296" s="45"/>
      <c r="FW296" s="45"/>
      <c r="FX296" s="45"/>
      <c r="FY296" s="45"/>
      <c r="FZ296" s="45"/>
      <c r="GA296" s="45"/>
      <c r="GB296" s="45"/>
      <c r="GC296" s="45"/>
      <c r="GD296" s="45"/>
      <c r="GE296" s="45"/>
      <c r="GF296" s="45"/>
      <c r="GG296" s="45"/>
      <c r="GH296" s="45"/>
      <c r="GI296" s="45"/>
      <c r="GJ296" s="45"/>
      <c r="GK296" s="45"/>
      <c r="GL296" s="45"/>
      <c r="GM296" s="45"/>
      <c r="GN296" s="45"/>
      <c r="GO296" s="45"/>
      <c r="GP296" s="45"/>
      <c r="GQ296" s="45"/>
      <c r="GR296" s="45"/>
      <c r="GS296" s="45"/>
      <c r="GT296" s="45"/>
      <c r="GU296" s="45"/>
      <c r="GV296" s="45"/>
      <c r="GW296" s="45"/>
      <c r="GX296" s="45"/>
      <c r="GY296" s="45"/>
      <c r="GZ296" s="45"/>
      <c r="HA296" s="45"/>
      <c r="HB296" s="45"/>
      <c r="HC296" s="45"/>
      <c r="HD296" s="45"/>
      <c r="HE296" s="45"/>
      <c r="HF296" s="45"/>
      <c r="HG296" s="45"/>
      <c r="HH296" s="45"/>
      <c r="HI296" s="45"/>
      <c r="HJ296" s="45"/>
      <c r="HK296" s="45"/>
      <c r="HL296" s="45"/>
      <c r="HM296" s="45"/>
      <c r="HN296" s="45"/>
      <c r="HO296" s="45"/>
      <c r="HP296" s="45"/>
      <c r="HQ296" s="45"/>
      <c r="HR296" s="45"/>
      <c r="HS296" s="45"/>
      <c r="HT296" s="45"/>
      <c r="HU296" s="45"/>
      <c r="HV296" s="45"/>
      <c r="HW296" s="45"/>
      <c r="HX296" s="45"/>
      <c r="HY296" s="45"/>
      <c r="HZ296" s="45"/>
      <c r="IA296" s="45"/>
      <c r="IB296" s="45"/>
      <c r="IC296" s="45"/>
      <c r="ID296" s="45"/>
      <c r="IE296" s="45"/>
      <c r="IF296" s="45"/>
      <c r="IG296" s="45"/>
      <c r="IH296" s="45"/>
      <c r="II296" s="45"/>
      <c r="IJ296" s="45"/>
      <c r="IK296" s="45"/>
      <c r="IL296" s="45"/>
      <c r="IM296" s="45"/>
      <c r="IN296" s="45"/>
      <c r="IO296" s="45"/>
      <c r="IP296" s="45"/>
      <c r="IQ296" s="45"/>
      <c r="IR296" s="45"/>
      <c r="IS296" s="45"/>
      <c r="IT296" s="45"/>
      <c r="IU296" s="45"/>
      <c r="IV296" s="45"/>
    </row>
    <row r="297" spans="1:256" x14ac:dyDescent="0.2">
      <c r="A297" s="45"/>
      <c r="B297" s="45"/>
      <c r="C297" s="45"/>
      <c r="D297" s="46"/>
      <c r="E297" s="45"/>
      <c r="F297" s="47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94"/>
      <c r="T297" s="45"/>
      <c r="U297" s="45"/>
      <c r="V297" s="94">
        <f t="shared" si="51"/>
        <v>0</v>
      </c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  <c r="DL297" s="45"/>
      <c r="DM297" s="45"/>
      <c r="DN297" s="45"/>
      <c r="DO297" s="45"/>
      <c r="DP297" s="45"/>
      <c r="DQ297" s="45"/>
      <c r="DR297" s="45"/>
      <c r="DS297" s="45"/>
      <c r="DT297" s="45"/>
      <c r="DU297" s="45"/>
      <c r="DV297" s="45"/>
      <c r="DW297" s="45"/>
      <c r="DX297" s="45"/>
      <c r="DY297" s="45"/>
      <c r="DZ297" s="45"/>
      <c r="EA297" s="45"/>
      <c r="EB297" s="45"/>
      <c r="EC297" s="45"/>
      <c r="ED297" s="45"/>
      <c r="EE297" s="45"/>
      <c r="EF297" s="45"/>
      <c r="EG297" s="45"/>
      <c r="EH297" s="45"/>
      <c r="EI297" s="45"/>
      <c r="EJ297" s="45"/>
      <c r="EK297" s="45"/>
      <c r="EL297" s="45"/>
      <c r="EM297" s="45"/>
      <c r="EN297" s="45"/>
      <c r="EO297" s="45"/>
      <c r="EP297" s="45"/>
      <c r="EQ297" s="45"/>
      <c r="ER297" s="45"/>
      <c r="ES297" s="45"/>
      <c r="ET297" s="45"/>
      <c r="EU297" s="45"/>
      <c r="EV297" s="45"/>
      <c r="EW297" s="45"/>
      <c r="EX297" s="45"/>
      <c r="EY297" s="45"/>
      <c r="EZ297" s="45"/>
      <c r="FA297" s="45"/>
      <c r="FB297" s="45"/>
      <c r="FC297" s="45"/>
      <c r="FD297" s="45"/>
      <c r="FE297" s="45"/>
      <c r="FF297" s="45"/>
      <c r="FG297" s="45"/>
      <c r="FH297" s="45"/>
      <c r="FI297" s="45"/>
      <c r="FJ297" s="45"/>
      <c r="FK297" s="45"/>
      <c r="FL297" s="45"/>
      <c r="FM297" s="45"/>
      <c r="FN297" s="45"/>
      <c r="FO297" s="45"/>
      <c r="FP297" s="45"/>
      <c r="FQ297" s="45"/>
      <c r="FR297" s="45"/>
      <c r="FS297" s="45"/>
      <c r="FT297" s="45"/>
      <c r="FU297" s="45"/>
      <c r="FV297" s="45"/>
      <c r="FW297" s="45"/>
      <c r="FX297" s="45"/>
      <c r="FY297" s="45"/>
      <c r="FZ297" s="45"/>
      <c r="GA297" s="45"/>
      <c r="GB297" s="45"/>
      <c r="GC297" s="45"/>
      <c r="GD297" s="45"/>
      <c r="GE297" s="45"/>
      <c r="GF297" s="45"/>
      <c r="GG297" s="45"/>
      <c r="GH297" s="45"/>
      <c r="GI297" s="45"/>
      <c r="GJ297" s="45"/>
      <c r="GK297" s="45"/>
      <c r="GL297" s="45"/>
      <c r="GM297" s="45"/>
      <c r="GN297" s="45"/>
      <c r="GO297" s="45"/>
      <c r="GP297" s="45"/>
      <c r="GQ297" s="45"/>
      <c r="GR297" s="45"/>
      <c r="GS297" s="45"/>
      <c r="GT297" s="45"/>
      <c r="GU297" s="45"/>
      <c r="GV297" s="45"/>
      <c r="GW297" s="45"/>
      <c r="GX297" s="45"/>
      <c r="GY297" s="45"/>
      <c r="GZ297" s="45"/>
      <c r="HA297" s="45"/>
      <c r="HB297" s="45"/>
      <c r="HC297" s="45"/>
      <c r="HD297" s="45"/>
      <c r="HE297" s="45"/>
      <c r="HF297" s="45"/>
      <c r="HG297" s="45"/>
      <c r="HH297" s="45"/>
      <c r="HI297" s="45"/>
      <c r="HJ297" s="45"/>
      <c r="HK297" s="45"/>
      <c r="HL297" s="45"/>
      <c r="HM297" s="45"/>
      <c r="HN297" s="45"/>
      <c r="HO297" s="45"/>
      <c r="HP297" s="45"/>
      <c r="HQ297" s="45"/>
      <c r="HR297" s="45"/>
      <c r="HS297" s="45"/>
      <c r="HT297" s="45"/>
      <c r="HU297" s="45"/>
      <c r="HV297" s="45"/>
      <c r="HW297" s="45"/>
      <c r="HX297" s="45"/>
      <c r="HY297" s="45"/>
      <c r="HZ297" s="45"/>
      <c r="IA297" s="45"/>
      <c r="IB297" s="45"/>
      <c r="IC297" s="45"/>
      <c r="ID297" s="45"/>
      <c r="IE297" s="45"/>
      <c r="IF297" s="45"/>
      <c r="IG297" s="45"/>
      <c r="IH297" s="45"/>
      <c r="II297" s="45"/>
      <c r="IJ297" s="45"/>
      <c r="IK297" s="45"/>
      <c r="IL297" s="45"/>
      <c r="IM297" s="45"/>
      <c r="IN297" s="45"/>
      <c r="IO297" s="45"/>
      <c r="IP297" s="45"/>
      <c r="IQ297" s="45"/>
      <c r="IR297" s="45"/>
      <c r="IS297" s="45"/>
      <c r="IT297" s="45"/>
      <c r="IU297" s="45"/>
      <c r="IV297" s="45"/>
    </row>
    <row r="298" spans="1:256" x14ac:dyDescent="0.2">
      <c r="A298" s="45"/>
      <c r="B298" s="45"/>
      <c r="C298" s="45"/>
      <c r="D298" s="46"/>
      <c r="E298" s="45"/>
      <c r="F298" s="47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94"/>
      <c r="T298" s="45"/>
      <c r="U298" s="45"/>
      <c r="V298" s="94">
        <f t="shared" si="51"/>
        <v>0</v>
      </c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45"/>
      <c r="CU298" s="45"/>
      <c r="CV298" s="45"/>
      <c r="CW298" s="45"/>
      <c r="CX298" s="45"/>
      <c r="CY298" s="45"/>
      <c r="CZ298" s="45"/>
      <c r="DA298" s="45"/>
      <c r="DB298" s="45"/>
      <c r="DC298" s="45"/>
      <c r="DD298" s="45"/>
      <c r="DE298" s="45"/>
      <c r="DF298" s="45"/>
      <c r="DG298" s="45"/>
      <c r="DH298" s="45"/>
      <c r="DI298" s="45"/>
      <c r="DJ298" s="45"/>
      <c r="DK298" s="45"/>
      <c r="DL298" s="45"/>
      <c r="DM298" s="45"/>
      <c r="DN298" s="45"/>
      <c r="DO298" s="45"/>
      <c r="DP298" s="45"/>
      <c r="DQ298" s="45"/>
      <c r="DR298" s="45"/>
      <c r="DS298" s="45"/>
      <c r="DT298" s="45"/>
      <c r="DU298" s="45"/>
      <c r="DV298" s="45"/>
      <c r="DW298" s="45"/>
      <c r="DX298" s="45"/>
      <c r="DY298" s="45"/>
      <c r="DZ298" s="45"/>
      <c r="EA298" s="45"/>
      <c r="EB298" s="45"/>
      <c r="EC298" s="45"/>
      <c r="ED298" s="45"/>
      <c r="EE298" s="45"/>
      <c r="EF298" s="45"/>
      <c r="EG298" s="45"/>
      <c r="EH298" s="45"/>
      <c r="EI298" s="45"/>
      <c r="EJ298" s="45"/>
      <c r="EK298" s="45"/>
      <c r="EL298" s="45"/>
      <c r="EM298" s="45"/>
      <c r="EN298" s="45"/>
      <c r="EO298" s="45"/>
      <c r="EP298" s="45"/>
      <c r="EQ298" s="45"/>
      <c r="ER298" s="45"/>
      <c r="ES298" s="45"/>
      <c r="ET298" s="45"/>
      <c r="EU298" s="45"/>
      <c r="EV298" s="45"/>
      <c r="EW298" s="45"/>
      <c r="EX298" s="45"/>
      <c r="EY298" s="45"/>
      <c r="EZ298" s="45"/>
      <c r="FA298" s="45"/>
      <c r="FB298" s="45"/>
      <c r="FC298" s="45"/>
      <c r="FD298" s="45"/>
      <c r="FE298" s="45"/>
      <c r="FF298" s="45"/>
      <c r="FG298" s="45"/>
      <c r="FH298" s="45"/>
      <c r="FI298" s="45"/>
      <c r="FJ298" s="45"/>
      <c r="FK298" s="45"/>
      <c r="FL298" s="45"/>
      <c r="FM298" s="45"/>
      <c r="FN298" s="45"/>
      <c r="FO298" s="45"/>
      <c r="FP298" s="45"/>
      <c r="FQ298" s="45"/>
      <c r="FR298" s="45"/>
      <c r="FS298" s="45"/>
      <c r="FT298" s="45"/>
      <c r="FU298" s="45"/>
      <c r="FV298" s="45"/>
      <c r="FW298" s="45"/>
      <c r="FX298" s="45"/>
      <c r="FY298" s="45"/>
      <c r="FZ298" s="45"/>
      <c r="GA298" s="45"/>
      <c r="GB298" s="45"/>
      <c r="GC298" s="45"/>
      <c r="GD298" s="45"/>
      <c r="GE298" s="45"/>
      <c r="GF298" s="45"/>
      <c r="GG298" s="45"/>
      <c r="GH298" s="45"/>
      <c r="GI298" s="45"/>
      <c r="GJ298" s="45"/>
      <c r="GK298" s="45"/>
      <c r="GL298" s="45"/>
      <c r="GM298" s="45"/>
      <c r="GN298" s="45"/>
      <c r="GO298" s="45"/>
      <c r="GP298" s="45"/>
      <c r="GQ298" s="45"/>
      <c r="GR298" s="45"/>
      <c r="GS298" s="45"/>
      <c r="GT298" s="45"/>
      <c r="GU298" s="45"/>
      <c r="GV298" s="45"/>
      <c r="GW298" s="45"/>
      <c r="GX298" s="45"/>
      <c r="GY298" s="45"/>
      <c r="GZ298" s="45"/>
      <c r="HA298" s="45"/>
      <c r="HB298" s="45"/>
      <c r="HC298" s="45"/>
      <c r="HD298" s="45"/>
      <c r="HE298" s="45"/>
      <c r="HF298" s="45"/>
      <c r="HG298" s="45"/>
      <c r="HH298" s="45"/>
      <c r="HI298" s="45"/>
      <c r="HJ298" s="45"/>
      <c r="HK298" s="45"/>
      <c r="HL298" s="45"/>
      <c r="HM298" s="45"/>
      <c r="HN298" s="45"/>
      <c r="HO298" s="45"/>
      <c r="HP298" s="45"/>
      <c r="HQ298" s="45"/>
      <c r="HR298" s="45"/>
      <c r="HS298" s="45"/>
      <c r="HT298" s="45"/>
      <c r="HU298" s="45"/>
      <c r="HV298" s="45"/>
      <c r="HW298" s="45"/>
      <c r="HX298" s="45"/>
      <c r="HY298" s="45"/>
      <c r="HZ298" s="45"/>
      <c r="IA298" s="45"/>
      <c r="IB298" s="45"/>
      <c r="IC298" s="45"/>
      <c r="ID298" s="45"/>
      <c r="IE298" s="45"/>
      <c r="IF298" s="45"/>
      <c r="IG298" s="45"/>
      <c r="IH298" s="45"/>
      <c r="II298" s="45"/>
      <c r="IJ298" s="45"/>
      <c r="IK298" s="45"/>
      <c r="IL298" s="45"/>
      <c r="IM298" s="45"/>
      <c r="IN298" s="45"/>
      <c r="IO298" s="45"/>
      <c r="IP298" s="45"/>
      <c r="IQ298" s="45"/>
      <c r="IR298" s="45"/>
      <c r="IS298" s="45"/>
      <c r="IT298" s="45"/>
      <c r="IU298" s="45"/>
      <c r="IV298" s="45"/>
    </row>
    <row r="299" spans="1:256" x14ac:dyDescent="0.2">
      <c r="A299" s="45"/>
      <c r="B299" s="45"/>
      <c r="C299" s="45"/>
      <c r="D299" s="46"/>
      <c r="E299" s="45"/>
      <c r="F299" s="47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94"/>
      <c r="T299" s="45"/>
      <c r="U299" s="45"/>
      <c r="V299" s="94">
        <f t="shared" si="51"/>
        <v>0</v>
      </c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  <c r="DO299" s="45"/>
      <c r="DP299" s="45"/>
      <c r="DQ299" s="45"/>
      <c r="DR299" s="45"/>
      <c r="DS299" s="45"/>
      <c r="DT299" s="45"/>
      <c r="DU299" s="45"/>
      <c r="DV299" s="45"/>
      <c r="DW299" s="45"/>
      <c r="DX299" s="45"/>
      <c r="DY299" s="45"/>
      <c r="DZ299" s="45"/>
      <c r="EA299" s="45"/>
      <c r="EB299" s="45"/>
      <c r="EC299" s="45"/>
      <c r="ED299" s="45"/>
      <c r="EE299" s="45"/>
      <c r="EF299" s="45"/>
      <c r="EG299" s="45"/>
      <c r="EH299" s="45"/>
      <c r="EI299" s="45"/>
      <c r="EJ299" s="45"/>
      <c r="EK299" s="45"/>
      <c r="EL299" s="45"/>
      <c r="EM299" s="45"/>
      <c r="EN299" s="45"/>
      <c r="EO299" s="45"/>
      <c r="EP299" s="45"/>
      <c r="EQ299" s="45"/>
      <c r="ER299" s="45"/>
      <c r="ES299" s="45"/>
      <c r="ET299" s="45"/>
      <c r="EU299" s="45"/>
      <c r="EV299" s="45"/>
      <c r="EW299" s="45"/>
      <c r="EX299" s="45"/>
      <c r="EY299" s="45"/>
      <c r="EZ299" s="45"/>
      <c r="FA299" s="45"/>
      <c r="FB299" s="45"/>
      <c r="FC299" s="45"/>
      <c r="FD299" s="45"/>
      <c r="FE299" s="45"/>
      <c r="FF299" s="45"/>
      <c r="FG299" s="45"/>
      <c r="FH299" s="45"/>
      <c r="FI299" s="45"/>
      <c r="FJ299" s="45"/>
      <c r="FK299" s="45"/>
      <c r="FL299" s="45"/>
      <c r="FM299" s="45"/>
      <c r="FN299" s="45"/>
      <c r="FO299" s="45"/>
      <c r="FP299" s="45"/>
      <c r="FQ299" s="45"/>
      <c r="FR299" s="45"/>
      <c r="FS299" s="45"/>
      <c r="FT299" s="45"/>
      <c r="FU299" s="45"/>
      <c r="FV299" s="45"/>
      <c r="FW299" s="45"/>
      <c r="FX299" s="45"/>
      <c r="FY299" s="45"/>
      <c r="FZ299" s="45"/>
      <c r="GA299" s="45"/>
      <c r="GB299" s="45"/>
      <c r="GC299" s="45"/>
      <c r="GD299" s="45"/>
      <c r="GE299" s="45"/>
      <c r="GF299" s="45"/>
      <c r="GG299" s="45"/>
      <c r="GH299" s="45"/>
      <c r="GI299" s="45"/>
      <c r="GJ299" s="45"/>
      <c r="GK299" s="45"/>
      <c r="GL299" s="45"/>
      <c r="GM299" s="45"/>
      <c r="GN299" s="45"/>
      <c r="GO299" s="45"/>
      <c r="GP299" s="45"/>
      <c r="GQ299" s="45"/>
      <c r="GR299" s="45"/>
      <c r="GS299" s="45"/>
      <c r="GT299" s="45"/>
      <c r="GU299" s="45"/>
      <c r="GV299" s="45"/>
      <c r="GW299" s="45"/>
      <c r="GX299" s="45"/>
      <c r="GY299" s="45"/>
      <c r="GZ299" s="45"/>
      <c r="HA299" s="45"/>
      <c r="HB299" s="45"/>
      <c r="HC299" s="45"/>
      <c r="HD299" s="45"/>
      <c r="HE299" s="45"/>
      <c r="HF299" s="45"/>
      <c r="HG299" s="45"/>
      <c r="HH299" s="45"/>
      <c r="HI299" s="45"/>
      <c r="HJ299" s="45"/>
      <c r="HK299" s="45"/>
      <c r="HL299" s="45"/>
      <c r="HM299" s="45"/>
      <c r="HN299" s="45"/>
      <c r="HO299" s="45"/>
      <c r="HP299" s="45"/>
      <c r="HQ299" s="45"/>
      <c r="HR299" s="45"/>
      <c r="HS299" s="45"/>
      <c r="HT299" s="45"/>
      <c r="HU299" s="45"/>
      <c r="HV299" s="45"/>
      <c r="HW299" s="45"/>
      <c r="HX299" s="45"/>
      <c r="HY299" s="45"/>
      <c r="HZ299" s="45"/>
      <c r="IA299" s="45"/>
      <c r="IB299" s="45"/>
      <c r="IC299" s="45"/>
      <c r="ID299" s="45"/>
      <c r="IE299" s="45"/>
      <c r="IF299" s="45"/>
      <c r="IG299" s="45"/>
      <c r="IH299" s="45"/>
      <c r="II299" s="45"/>
      <c r="IJ299" s="45"/>
      <c r="IK299" s="45"/>
      <c r="IL299" s="45"/>
      <c r="IM299" s="45"/>
      <c r="IN299" s="45"/>
      <c r="IO299" s="45"/>
      <c r="IP299" s="45"/>
      <c r="IQ299" s="45"/>
      <c r="IR299" s="45"/>
      <c r="IS299" s="45"/>
      <c r="IT299" s="45"/>
      <c r="IU299" s="45"/>
      <c r="IV299" s="45"/>
    </row>
    <row r="300" spans="1:256" x14ac:dyDescent="0.2">
      <c r="A300" s="45"/>
      <c r="B300" s="45"/>
      <c r="C300" s="45"/>
      <c r="D300" s="46"/>
      <c r="E300" s="45"/>
      <c r="F300" s="47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94"/>
      <c r="T300" s="45"/>
      <c r="U300" s="45"/>
      <c r="V300" s="94">
        <f t="shared" si="51"/>
        <v>0</v>
      </c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  <c r="CM300" s="45"/>
      <c r="CN300" s="45"/>
      <c r="CO300" s="45"/>
      <c r="CP300" s="45"/>
      <c r="CQ300" s="45"/>
      <c r="CR300" s="45"/>
      <c r="CS300" s="45"/>
      <c r="CT300" s="45"/>
      <c r="CU300" s="45"/>
      <c r="CV300" s="45"/>
      <c r="CW300" s="45"/>
      <c r="CX300" s="45"/>
      <c r="CY300" s="45"/>
      <c r="CZ300" s="45"/>
      <c r="DA300" s="45"/>
      <c r="DB300" s="45"/>
      <c r="DC300" s="45"/>
      <c r="DD300" s="45"/>
      <c r="DE300" s="45"/>
      <c r="DF300" s="45"/>
      <c r="DG300" s="45"/>
      <c r="DH300" s="45"/>
      <c r="DI300" s="45"/>
      <c r="DJ300" s="45"/>
      <c r="DK300" s="45"/>
      <c r="DL300" s="45"/>
      <c r="DM300" s="45"/>
      <c r="DN300" s="45"/>
      <c r="DO300" s="45"/>
      <c r="DP300" s="45"/>
      <c r="DQ300" s="45"/>
      <c r="DR300" s="45"/>
      <c r="DS300" s="45"/>
      <c r="DT300" s="45"/>
      <c r="DU300" s="45"/>
      <c r="DV300" s="45"/>
      <c r="DW300" s="45"/>
      <c r="DX300" s="45"/>
      <c r="DY300" s="45"/>
      <c r="DZ300" s="45"/>
      <c r="EA300" s="45"/>
      <c r="EB300" s="45"/>
      <c r="EC300" s="45"/>
      <c r="ED300" s="45"/>
      <c r="EE300" s="45"/>
      <c r="EF300" s="45"/>
      <c r="EG300" s="45"/>
      <c r="EH300" s="45"/>
      <c r="EI300" s="45"/>
      <c r="EJ300" s="45"/>
      <c r="EK300" s="45"/>
      <c r="EL300" s="45"/>
      <c r="EM300" s="45"/>
      <c r="EN300" s="45"/>
      <c r="EO300" s="45"/>
      <c r="EP300" s="45"/>
      <c r="EQ300" s="45"/>
      <c r="ER300" s="45"/>
      <c r="ES300" s="45"/>
      <c r="ET300" s="45"/>
      <c r="EU300" s="45"/>
      <c r="EV300" s="45"/>
      <c r="EW300" s="45"/>
      <c r="EX300" s="45"/>
      <c r="EY300" s="45"/>
      <c r="EZ300" s="45"/>
      <c r="FA300" s="45"/>
      <c r="FB300" s="45"/>
      <c r="FC300" s="45"/>
      <c r="FD300" s="45"/>
      <c r="FE300" s="45"/>
      <c r="FF300" s="45"/>
      <c r="FG300" s="45"/>
      <c r="FH300" s="45"/>
      <c r="FI300" s="45"/>
      <c r="FJ300" s="45"/>
      <c r="FK300" s="45"/>
      <c r="FL300" s="45"/>
      <c r="FM300" s="45"/>
      <c r="FN300" s="45"/>
      <c r="FO300" s="45"/>
      <c r="FP300" s="45"/>
      <c r="FQ300" s="45"/>
      <c r="FR300" s="45"/>
      <c r="FS300" s="45"/>
      <c r="FT300" s="45"/>
      <c r="FU300" s="45"/>
      <c r="FV300" s="45"/>
      <c r="FW300" s="45"/>
      <c r="FX300" s="45"/>
      <c r="FY300" s="45"/>
      <c r="FZ300" s="45"/>
      <c r="GA300" s="45"/>
      <c r="GB300" s="45"/>
      <c r="GC300" s="45"/>
      <c r="GD300" s="45"/>
      <c r="GE300" s="45"/>
      <c r="GF300" s="45"/>
      <c r="GG300" s="45"/>
      <c r="GH300" s="45"/>
      <c r="GI300" s="45"/>
      <c r="GJ300" s="45"/>
      <c r="GK300" s="45"/>
      <c r="GL300" s="45"/>
      <c r="GM300" s="45"/>
      <c r="GN300" s="45"/>
      <c r="GO300" s="45"/>
      <c r="GP300" s="45"/>
      <c r="GQ300" s="45"/>
      <c r="GR300" s="45"/>
      <c r="GS300" s="45"/>
      <c r="GT300" s="45"/>
      <c r="GU300" s="45"/>
      <c r="GV300" s="45"/>
      <c r="GW300" s="45"/>
      <c r="GX300" s="45"/>
      <c r="GY300" s="45"/>
      <c r="GZ300" s="45"/>
      <c r="HA300" s="45"/>
      <c r="HB300" s="45"/>
      <c r="HC300" s="45"/>
      <c r="HD300" s="45"/>
      <c r="HE300" s="45"/>
      <c r="HF300" s="45"/>
      <c r="HG300" s="45"/>
      <c r="HH300" s="45"/>
      <c r="HI300" s="45"/>
      <c r="HJ300" s="45"/>
      <c r="HK300" s="45"/>
      <c r="HL300" s="45"/>
      <c r="HM300" s="45"/>
      <c r="HN300" s="45"/>
      <c r="HO300" s="45"/>
      <c r="HP300" s="45"/>
      <c r="HQ300" s="45"/>
      <c r="HR300" s="45"/>
      <c r="HS300" s="45"/>
      <c r="HT300" s="45"/>
      <c r="HU300" s="45"/>
      <c r="HV300" s="45"/>
      <c r="HW300" s="45"/>
      <c r="HX300" s="45"/>
      <c r="HY300" s="45"/>
      <c r="HZ300" s="45"/>
      <c r="IA300" s="45"/>
      <c r="IB300" s="45"/>
      <c r="IC300" s="45"/>
      <c r="ID300" s="45"/>
      <c r="IE300" s="45"/>
      <c r="IF300" s="45"/>
      <c r="IG300" s="45"/>
      <c r="IH300" s="45"/>
      <c r="II300" s="45"/>
      <c r="IJ300" s="45"/>
      <c r="IK300" s="45"/>
      <c r="IL300" s="45"/>
      <c r="IM300" s="45"/>
      <c r="IN300" s="45"/>
      <c r="IO300" s="45"/>
      <c r="IP300" s="45"/>
      <c r="IQ300" s="45"/>
      <c r="IR300" s="45"/>
      <c r="IS300" s="45"/>
      <c r="IT300" s="45"/>
      <c r="IU300" s="45"/>
      <c r="IV300" s="45"/>
    </row>
    <row r="301" spans="1:256" x14ac:dyDescent="0.2">
      <c r="A301" s="45"/>
      <c r="B301" s="45"/>
      <c r="C301" s="45"/>
      <c r="D301" s="46"/>
      <c r="E301" s="45"/>
      <c r="F301" s="47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94"/>
      <c r="T301" s="45"/>
      <c r="U301" s="45"/>
      <c r="V301" s="94">
        <f t="shared" si="51"/>
        <v>0</v>
      </c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  <c r="EV301" s="45"/>
      <c r="EW301" s="45"/>
      <c r="EX301" s="45"/>
      <c r="EY301" s="45"/>
      <c r="EZ301" s="45"/>
      <c r="FA301" s="45"/>
      <c r="FB301" s="45"/>
      <c r="FC301" s="45"/>
      <c r="FD301" s="45"/>
      <c r="FE301" s="45"/>
      <c r="FF301" s="45"/>
      <c r="FG301" s="45"/>
      <c r="FH301" s="45"/>
      <c r="FI301" s="45"/>
      <c r="FJ301" s="45"/>
      <c r="FK301" s="45"/>
      <c r="FL301" s="45"/>
      <c r="FM301" s="45"/>
      <c r="FN301" s="45"/>
      <c r="FO301" s="45"/>
      <c r="FP301" s="45"/>
      <c r="FQ301" s="45"/>
      <c r="FR301" s="45"/>
      <c r="FS301" s="45"/>
      <c r="FT301" s="45"/>
      <c r="FU301" s="45"/>
      <c r="FV301" s="45"/>
      <c r="FW301" s="45"/>
      <c r="FX301" s="45"/>
      <c r="FY301" s="45"/>
      <c r="FZ301" s="45"/>
      <c r="GA301" s="45"/>
      <c r="GB301" s="45"/>
      <c r="GC301" s="45"/>
      <c r="GD301" s="45"/>
      <c r="GE301" s="45"/>
      <c r="GF301" s="45"/>
      <c r="GG301" s="45"/>
      <c r="GH301" s="45"/>
      <c r="GI301" s="45"/>
      <c r="GJ301" s="45"/>
      <c r="GK301" s="45"/>
      <c r="GL301" s="45"/>
      <c r="GM301" s="45"/>
      <c r="GN301" s="45"/>
      <c r="GO301" s="45"/>
      <c r="GP301" s="45"/>
      <c r="GQ301" s="45"/>
      <c r="GR301" s="45"/>
      <c r="GS301" s="45"/>
      <c r="GT301" s="45"/>
      <c r="GU301" s="45"/>
      <c r="GV301" s="45"/>
      <c r="GW301" s="45"/>
      <c r="GX301" s="45"/>
      <c r="GY301" s="45"/>
      <c r="GZ301" s="45"/>
      <c r="HA301" s="45"/>
      <c r="HB301" s="45"/>
      <c r="HC301" s="45"/>
      <c r="HD301" s="45"/>
      <c r="HE301" s="45"/>
      <c r="HF301" s="45"/>
      <c r="HG301" s="45"/>
      <c r="HH301" s="45"/>
      <c r="HI301" s="45"/>
      <c r="HJ301" s="45"/>
      <c r="HK301" s="45"/>
      <c r="HL301" s="45"/>
      <c r="HM301" s="45"/>
      <c r="HN301" s="45"/>
      <c r="HO301" s="45"/>
      <c r="HP301" s="45"/>
      <c r="HQ301" s="45"/>
      <c r="HR301" s="45"/>
      <c r="HS301" s="45"/>
      <c r="HT301" s="45"/>
      <c r="HU301" s="45"/>
      <c r="HV301" s="45"/>
      <c r="HW301" s="45"/>
      <c r="HX301" s="45"/>
      <c r="HY301" s="45"/>
      <c r="HZ301" s="45"/>
      <c r="IA301" s="45"/>
      <c r="IB301" s="45"/>
      <c r="IC301" s="45"/>
      <c r="ID301" s="45"/>
      <c r="IE301" s="45"/>
      <c r="IF301" s="45"/>
      <c r="IG301" s="45"/>
      <c r="IH301" s="45"/>
      <c r="II301" s="45"/>
      <c r="IJ301" s="45"/>
      <c r="IK301" s="45"/>
      <c r="IL301" s="45"/>
      <c r="IM301" s="45"/>
      <c r="IN301" s="45"/>
      <c r="IO301" s="45"/>
      <c r="IP301" s="45"/>
      <c r="IQ301" s="45"/>
      <c r="IR301" s="45"/>
      <c r="IS301" s="45"/>
      <c r="IT301" s="45"/>
      <c r="IU301" s="45"/>
      <c r="IV301" s="45"/>
    </row>
    <row r="302" spans="1:256" x14ac:dyDescent="0.2">
      <c r="A302" s="45"/>
      <c r="B302" s="45"/>
      <c r="C302" s="45"/>
      <c r="D302" s="46"/>
      <c r="E302" s="45"/>
      <c r="F302" s="47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94"/>
      <c r="T302" s="45"/>
      <c r="U302" s="45"/>
      <c r="V302" s="94">
        <f t="shared" si="51"/>
        <v>0</v>
      </c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  <c r="DO302" s="45"/>
      <c r="DP302" s="45"/>
      <c r="DQ302" s="45"/>
      <c r="DR302" s="45"/>
      <c r="DS302" s="45"/>
      <c r="DT302" s="45"/>
      <c r="DU302" s="45"/>
      <c r="DV302" s="45"/>
      <c r="DW302" s="45"/>
      <c r="DX302" s="45"/>
      <c r="DY302" s="45"/>
      <c r="DZ302" s="45"/>
      <c r="EA302" s="45"/>
      <c r="EB302" s="45"/>
      <c r="EC302" s="45"/>
      <c r="ED302" s="45"/>
      <c r="EE302" s="45"/>
      <c r="EF302" s="45"/>
      <c r="EG302" s="45"/>
      <c r="EH302" s="45"/>
      <c r="EI302" s="45"/>
      <c r="EJ302" s="45"/>
      <c r="EK302" s="45"/>
      <c r="EL302" s="45"/>
      <c r="EM302" s="45"/>
      <c r="EN302" s="45"/>
      <c r="EO302" s="45"/>
      <c r="EP302" s="45"/>
      <c r="EQ302" s="45"/>
      <c r="ER302" s="45"/>
      <c r="ES302" s="45"/>
      <c r="ET302" s="45"/>
      <c r="EU302" s="45"/>
      <c r="EV302" s="45"/>
      <c r="EW302" s="45"/>
      <c r="EX302" s="45"/>
      <c r="EY302" s="45"/>
      <c r="EZ302" s="45"/>
      <c r="FA302" s="45"/>
      <c r="FB302" s="45"/>
      <c r="FC302" s="45"/>
      <c r="FD302" s="45"/>
      <c r="FE302" s="45"/>
      <c r="FF302" s="45"/>
      <c r="FG302" s="45"/>
      <c r="FH302" s="45"/>
      <c r="FI302" s="45"/>
      <c r="FJ302" s="45"/>
      <c r="FK302" s="45"/>
      <c r="FL302" s="45"/>
      <c r="FM302" s="45"/>
      <c r="FN302" s="45"/>
      <c r="FO302" s="45"/>
      <c r="FP302" s="45"/>
      <c r="FQ302" s="45"/>
      <c r="FR302" s="45"/>
      <c r="FS302" s="45"/>
      <c r="FT302" s="45"/>
      <c r="FU302" s="45"/>
      <c r="FV302" s="45"/>
      <c r="FW302" s="45"/>
      <c r="FX302" s="45"/>
      <c r="FY302" s="45"/>
      <c r="FZ302" s="45"/>
      <c r="GA302" s="45"/>
      <c r="GB302" s="45"/>
      <c r="GC302" s="45"/>
      <c r="GD302" s="45"/>
      <c r="GE302" s="45"/>
      <c r="GF302" s="45"/>
      <c r="GG302" s="45"/>
      <c r="GH302" s="45"/>
      <c r="GI302" s="45"/>
      <c r="GJ302" s="45"/>
      <c r="GK302" s="45"/>
      <c r="GL302" s="45"/>
      <c r="GM302" s="45"/>
      <c r="GN302" s="45"/>
      <c r="GO302" s="45"/>
      <c r="GP302" s="45"/>
      <c r="GQ302" s="45"/>
      <c r="GR302" s="45"/>
      <c r="GS302" s="45"/>
      <c r="GT302" s="45"/>
      <c r="GU302" s="45"/>
      <c r="GV302" s="45"/>
      <c r="GW302" s="45"/>
      <c r="GX302" s="45"/>
      <c r="GY302" s="45"/>
      <c r="GZ302" s="45"/>
      <c r="HA302" s="45"/>
      <c r="HB302" s="45"/>
      <c r="HC302" s="45"/>
      <c r="HD302" s="45"/>
      <c r="HE302" s="45"/>
      <c r="HF302" s="45"/>
      <c r="HG302" s="45"/>
      <c r="HH302" s="45"/>
      <c r="HI302" s="45"/>
      <c r="HJ302" s="45"/>
      <c r="HK302" s="45"/>
      <c r="HL302" s="45"/>
      <c r="HM302" s="45"/>
      <c r="HN302" s="45"/>
      <c r="HO302" s="45"/>
      <c r="HP302" s="45"/>
      <c r="HQ302" s="45"/>
      <c r="HR302" s="45"/>
      <c r="HS302" s="45"/>
      <c r="HT302" s="45"/>
      <c r="HU302" s="45"/>
      <c r="HV302" s="45"/>
      <c r="HW302" s="45"/>
      <c r="HX302" s="45"/>
      <c r="HY302" s="45"/>
      <c r="HZ302" s="45"/>
      <c r="IA302" s="45"/>
      <c r="IB302" s="45"/>
      <c r="IC302" s="45"/>
      <c r="ID302" s="45"/>
      <c r="IE302" s="45"/>
      <c r="IF302" s="45"/>
      <c r="IG302" s="45"/>
      <c r="IH302" s="45"/>
      <c r="II302" s="45"/>
      <c r="IJ302" s="45"/>
      <c r="IK302" s="45"/>
      <c r="IL302" s="45"/>
      <c r="IM302" s="45"/>
      <c r="IN302" s="45"/>
      <c r="IO302" s="45"/>
      <c r="IP302" s="45"/>
      <c r="IQ302" s="45"/>
      <c r="IR302" s="45"/>
      <c r="IS302" s="45"/>
      <c r="IT302" s="45"/>
      <c r="IU302" s="45"/>
      <c r="IV302" s="45"/>
    </row>
    <row r="303" spans="1:256" x14ac:dyDescent="0.2">
      <c r="A303" s="45"/>
      <c r="B303" s="45"/>
      <c r="C303" s="45"/>
      <c r="D303" s="46"/>
      <c r="E303" s="45"/>
      <c r="F303" s="47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94"/>
      <c r="T303" s="45"/>
      <c r="U303" s="45"/>
      <c r="V303" s="94">
        <f t="shared" si="51"/>
        <v>0</v>
      </c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  <c r="DL303" s="45"/>
      <c r="DM303" s="45"/>
      <c r="DN303" s="45"/>
      <c r="DO303" s="45"/>
      <c r="DP303" s="45"/>
      <c r="DQ303" s="45"/>
      <c r="DR303" s="45"/>
      <c r="DS303" s="45"/>
      <c r="DT303" s="45"/>
      <c r="DU303" s="45"/>
      <c r="DV303" s="45"/>
      <c r="DW303" s="45"/>
      <c r="DX303" s="45"/>
      <c r="DY303" s="45"/>
      <c r="DZ303" s="45"/>
      <c r="EA303" s="45"/>
      <c r="EB303" s="45"/>
      <c r="EC303" s="45"/>
      <c r="ED303" s="45"/>
      <c r="EE303" s="45"/>
      <c r="EF303" s="45"/>
      <c r="EG303" s="45"/>
      <c r="EH303" s="45"/>
      <c r="EI303" s="45"/>
      <c r="EJ303" s="45"/>
      <c r="EK303" s="45"/>
      <c r="EL303" s="45"/>
      <c r="EM303" s="45"/>
      <c r="EN303" s="45"/>
      <c r="EO303" s="45"/>
      <c r="EP303" s="45"/>
      <c r="EQ303" s="45"/>
      <c r="ER303" s="45"/>
      <c r="ES303" s="45"/>
      <c r="ET303" s="45"/>
      <c r="EU303" s="45"/>
      <c r="EV303" s="45"/>
      <c r="EW303" s="45"/>
      <c r="EX303" s="45"/>
      <c r="EY303" s="45"/>
      <c r="EZ303" s="45"/>
      <c r="FA303" s="45"/>
      <c r="FB303" s="45"/>
      <c r="FC303" s="45"/>
      <c r="FD303" s="45"/>
      <c r="FE303" s="45"/>
      <c r="FF303" s="45"/>
      <c r="FG303" s="45"/>
      <c r="FH303" s="45"/>
      <c r="FI303" s="45"/>
      <c r="FJ303" s="45"/>
      <c r="FK303" s="45"/>
      <c r="FL303" s="45"/>
      <c r="FM303" s="45"/>
      <c r="FN303" s="45"/>
      <c r="FO303" s="45"/>
      <c r="FP303" s="45"/>
      <c r="FQ303" s="45"/>
      <c r="FR303" s="45"/>
      <c r="FS303" s="45"/>
      <c r="FT303" s="45"/>
      <c r="FU303" s="45"/>
      <c r="FV303" s="45"/>
      <c r="FW303" s="45"/>
      <c r="FX303" s="45"/>
      <c r="FY303" s="45"/>
      <c r="FZ303" s="45"/>
      <c r="GA303" s="45"/>
      <c r="GB303" s="45"/>
      <c r="GC303" s="45"/>
      <c r="GD303" s="45"/>
      <c r="GE303" s="45"/>
      <c r="GF303" s="45"/>
      <c r="GG303" s="45"/>
      <c r="GH303" s="45"/>
      <c r="GI303" s="45"/>
      <c r="GJ303" s="45"/>
      <c r="GK303" s="45"/>
      <c r="GL303" s="45"/>
      <c r="GM303" s="45"/>
      <c r="GN303" s="45"/>
      <c r="GO303" s="45"/>
      <c r="GP303" s="45"/>
      <c r="GQ303" s="45"/>
      <c r="GR303" s="45"/>
      <c r="GS303" s="45"/>
      <c r="GT303" s="45"/>
      <c r="GU303" s="45"/>
      <c r="GV303" s="45"/>
      <c r="GW303" s="45"/>
      <c r="GX303" s="45"/>
      <c r="GY303" s="45"/>
      <c r="GZ303" s="45"/>
      <c r="HA303" s="45"/>
      <c r="HB303" s="45"/>
      <c r="HC303" s="45"/>
      <c r="HD303" s="45"/>
      <c r="HE303" s="45"/>
      <c r="HF303" s="45"/>
      <c r="HG303" s="45"/>
      <c r="HH303" s="45"/>
      <c r="HI303" s="45"/>
      <c r="HJ303" s="45"/>
      <c r="HK303" s="45"/>
      <c r="HL303" s="45"/>
      <c r="HM303" s="45"/>
      <c r="HN303" s="45"/>
      <c r="HO303" s="45"/>
      <c r="HP303" s="45"/>
      <c r="HQ303" s="45"/>
      <c r="HR303" s="45"/>
      <c r="HS303" s="45"/>
      <c r="HT303" s="45"/>
      <c r="HU303" s="45"/>
      <c r="HV303" s="45"/>
      <c r="HW303" s="45"/>
      <c r="HX303" s="45"/>
      <c r="HY303" s="45"/>
      <c r="HZ303" s="45"/>
      <c r="IA303" s="45"/>
      <c r="IB303" s="45"/>
      <c r="IC303" s="45"/>
      <c r="ID303" s="45"/>
      <c r="IE303" s="45"/>
      <c r="IF303" s="45"/>
      <c r="IG303" s="45"/>
      <c r="IH303" s="45"/>
      <c r="II303" s="45"/>
      <c r="IJ303" s="45"/>
      <c r="IK303" s="45"/>
      <c r="IL303" s="45"/>
      <c r="IM303" s="45"/>
      <c r="IN303" s="45"/>
      <c r="IO303" s="45"/>
      <c r="IP303" s="45"/>
      <c r="IQ303" s="45"/>
      <c r="IR303" s="45"/>
      <c r="IS303" s="45"/>
      <c r="IT303" s="45"/>
      <c r="IU303" s="45"/>
      <c r="IV303" s="45"/>
    </row>
    <row r="304" spans="1:256" x14ac:dyDescent="0.2">
      <c r="A304" s="45"/>
      <c r="B304" s="45"/>
      <c r="C304" s="45"/>
      <c r="D304" s="46"/>
      <c r="E304" s="45"/>
      <c r="F304" s="47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94"/>
      <c r="T304" s="45"/>
      <c r="U304" s="45"/>
      <c r="V304" s="94">
        <f t="shared" si="51"/>
        <v>0</v>
      </c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  <c r="DO304" s="45"/>
      <c r="DP304" s="45"/>
      <c r="DQ304" s="45"/>
      <c r="DR304" s="45"/>
      <c r="DS304" s="45"/>
      <c r="DT304" s="45"/>
      <c r="DU304" s="45"/>
      <c r="DV304" s="45"/>
      <c r="DW304" s="45"/>
      <c r="DX304" s="45"/>
      <c r="DY304" s="45"/>
      <c r="DZ304" s="45"/>
      <c r="EA304" s="45"/>
      <c r="EB304" s="45"/>
      <c r="EC304" s="45"/>
      <c r="ED304" s="45"/>
      <c r="EE304" s="45"/>
      <c r="EF304" s="45"/>
      <c r="EG304" s="45"/>
      <c r="EH304" s="45"/>
      <c r="EI304" s="45"/>
      <c r="EJ304" s="45"/>
      <c r="EK304" s="45"/>
      <c r="EL304" s="45"/>
      <c r="EM304" s="45"/>
      <c r="EN304" s="45"/>
      <c r="EO304" s="45"/>
      <c r="EP304" s="45"/>
      <c r="EQ304" s="45"/>
      <c r="ER304" s="45"/>
      <c r="ES304" s="45"/>
      <c r="ET304" s="45"/>
      <c r="EU304" s="45"/>
      <c r="EV304" s="45"/>
      <c r="EW304" s="45"/>
      <c r="EX304" s="45"/>
      <c r="EY304" s="45"/>
      <c r="EZ304" s="45"/>
      <c r="FA304" s="45"/>
      <c r="FB304" s="45"/>
      <c r="FC304" s="45"/>
      <c r="FD304" s="45"/>
      <c r="FE304" s="45"/>
      <c r="FF304" s="45"/>
      <c r="FG304" s="45"/>
      <c r="FH304" s="45"/>
      <c r="FI304" s="45"/>
      <c r="FJ304" s="45"/>
      <c r="FK304" s="45"/>
      <c r="FL304" s="45"/>
      <c r="FM304" s="45"/>
      <c r="FN304" s="45"/>
      <c r="FO304" s="45"/>
      <c r="FP304" s="45"/>
      <c r="FQ304" s="45"/>
      <c r="FR304" s="45"/>
      <c r="FS304" s="45"/>
      <c r="FT304" s="45"/>
      <c r="FU304" s="45"/>
      <c r="FV304" s="45"/>
      <c r="FW304" s="45"/>
      <c r="FX304" s="45"/>
      <c r="FY304" s="45"/>
      <c r="FZ304" s="45"/>
      <c r="GA304" s="45"/>
      <c r="GB304" s="45"/>
      <c r="GC304" s="45"/>
      <c r="GD304" s="45"/>
      <c r="GE304" s="45"/>
      <c r="GF304" s="45"/>
      <c r="GG304" s="45"/>
      <c r="GH304" s="45"/>
      <c r="GI304" s="45"/>
      <c r="GJ304" s="45"/>
      <c r="GK304" s="45"/>
      <c r="GL304" s="45"/>
      <c r="GM304" s="45"/>
      <c r="GN304" s="45"/>
      <c r="GO304" s="45"/>
      <c r="GP304" s="45"/>
      <c r="GQ304" s="45"/>
      <c r="GR304" s="45"/>
      <c r="GS304" s="45"/>
      <c r="GT304" s="45"/>
      <c r="GU304" s="45"/>
      <c r="GV304" s="45"/>
      <c r="GW304" s="45"/>
      <c r="GX304" s="45"/>
      <c r="GY304" s="45"/>
      <c r="GZ304" s="45"/>
      <c r="HA304" s="45"/>
      <c r="HB304" s="45"/>
      <c r="HC304" s="45"/>
      <c r="HD304" s="45"/>
      <c r="HE304" s="45"/>
      <c r="HF304" s="45"/>
      <c r="HG304" s="45"/>
      <c r="HH304" s="45"/>
      <c r="HI304" s="45"/>
      <c r="HJ304" s="45"/>
      <c r="HK304" s="45"/>
      <c r="HL304" s="45"/>
      <c r="HM304" s="45"/>
      <c r="HN304" s="45"/>
      <c r="HO304" s="45"/>
      <c r="HP304" s="45"/>
      <c r="HQ304" s="45"/>
      <c r="HR304" s="45"/>
      <c r="HS304" s="45"/>
      <c r="HT304" s="45"/>
      <c r="HU304" s="45"/>
      <c r="HV304" s="45"/>
      <c r="HW304" s="45"/>
      <c r="HX304" s="45"/>
      <c r="HY304" s="45"/>
      <c r="HZ304" s="45"/>
      <c r="IA304" s="45"/>
      <c r="IB304" s="45"/>
      <c r="IC304" s="45"/>
      <c r="ID304" s="45"/>
      <c r="IE304" s="45"/>
      <c r="IF304" s="45"/>
      <c r="IG304" s="45"/>
      <c r="IH304" s="45"/>
      <c r="II304" s="45"/>
      <c r="IJ304" s="45"/>
      <c r="IK304" s="45"/>
      <c r="IL304" s="45"/>
      <c r="IM304" s="45"/>
      <c r="IN304" s="45"/>
      <c r="IO304" s="45"/>
      <c r="IP304" s="45"/>
      <c r="IQ304" s="45"/>
      <c r="IR304" s="45"/>
      <c r="IS304" s="45"/>
      <c r="IT304" s="45"/>
      <c r="IU304" s="45"/>
      <c r="IV304" s="45"/>
    </row>
    <row r="305" spans="1:256" x14ac:dyDescent="0.2">
      <c r="A305" s="45"/>
      <c r="B305" s="45"/>
      <c r="C305" s="45"/>
      <c r="D305" s="46"/>
      <c r="E305" s="45"/>
      <c r="F305" s="47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94"/>
      <c r="T305" s="45"/>
      <c r="U305" s="45"/>
      <c r="V305" s="94">
        <f t="shared" si="51"/>
        <v>0</v>
      </c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  <c r="CS305" s="45"/>
      <c r="CT305" s="45"/>
      <c r="CU305" s="45"/>
      <c r="CV305" s="45"/>
      <c r="CW305" s="45"/>
      <c r="CX305" s="45"/>
      <c r="CY305" s="45"/>
      <c r="CZ305" s="45"/>
      <c r="DA305" s="45"/>
      <c r="DB305" s="45"/>
      <c r="DC305" s="45"/>
      <c r="DD305" s="45"/>
      <c r="DE305" s="45"/>
      <c r="DF305" s="45"/>
      <c r="DG305" s="45"/>
      <c r="DH305" s="45"/>
      <c r="DI305" s="45"/>
      <c r="DJ305" s="45"/>
      <c r="DK305" s="45"/>
      <c r="DL305" s="45"/>
      <c r="DM305" s="45"/>
      <c r="DN305" s="45"/>
      <c r="DO305" s="45"/>
      <c r="DP305" s="45"/>
      <c r="DQ305" s="45"/>
      <c r="DR305" s="45"/>
      <c r="DS305" s="45"/>
      <c r="DT305" s="45"/>
      <c r="DU305" s="45"/>
      <c r="DV305" s="45"/>
      <c r="DW305" s="45"/>
      <c r="DX305" s="45"/>
      <c r="DY305" s="45"/>
      <c r="DZ305" s="45"/>
      <c r="EA305" s="45"/>
      <c r="EB305" s="45"/>
      <c r="EC305" s="45"/>
      <c r="ED305" s="45"/>
      <c r="EE305" s="45"/>
      <c r="EF305" s="45"/>
      <c r="EG305" s="45"/>
      <c r="EH305" s="45"/>
      <c r="EI305" s="45"/>
      <c r="EJ305" s="45"/>
      <c r="EK305" s="45"/>
      <c r="EL305" s="45"/>
      <c r="EM305" s="45"/>
      <c r="EN305" s="45"/>
      <c r="EO305" s="45"/>
      <c r="EP305" s="45"/>
      <c r="EQ305" s="45"/>
      <c r="ER305" s="45"/>
      <c r="ES305" s="45"/>
      <c r="ET305" s="45"/>
      <c r="EU305" s="45"/>
      <c r="EV305" s="45"/>
      <c r="EW305" s="45"/>
      <c r="EX305" s="45"/>
      <c r="EY305" s="45"/>
      <c r="EZ305" s="45"/>
      <c r="FA305" s="45"/>
      <c r="FB305" s="45"/>
      <c r="FC305" s="45"/>
      <c r="FD305" s="45"/>
      <c r="FE305" s="45"/>
      <c r="FF305" s="45"/>
      <c r="FG305" s="45"/>
      <c r="FH305" s="45"/>
      <c r="FI305" s="45"/>
      <c r="FJ305" s="45"/>
      <c r="FK305" s="45"/>
      <c r="FL305" s="45"/>
      <c r="FM305" s="45"/>
      <c r="FN305" s="45"/>
      <c r="FO305" s="45"/>
      <c r="FP305" s="45"/>
      <c r="FQ305" s="45"/>
      <c r="FR305" s="45"/>
      <c r="FS305" s="45"/>
      <c r="FT305" s="45"/>
      <c r="FU305" s="45"/>
      <c r="FV305" s="45"/>
      <c r="FW305" s="45"/>
      <c r="FX305" s="45"/>
      <c r="FY305" s="45"/>
      <c r="FZ305" s="45"/>
      <c r="GA305" s="45"/>
      <c r="GB305" s="45"/>
      <c r="GC305" s="45"/>
      <c r="GD305" s="45"/>
      <c r="GE305" s="45"/>
      <c r="GF305" s="45"/>
      <c r="GG305" s="45"/>
      <c r="GH305" s="45"/>
      <c r="GI305" s="45"/>
      <c r="GJ305" s="45"/>
      <c r="GK305" s="45"/>
      <c r="GL305" s="45"/>
      <c r="GM305" s="45"/>
      <c r="GN305" s="45"/>
      <c r="GO305" s="45"/>
      <c r="GP305" s="45"/>
      <c r="GQ305" s="45"/>
      <c r="GR305" s="45"/>
      <c r="GS305" s="45"/>
      <c r="GT305" s="45"/>
      <c r="GU305" s="45"/>
      <c r="GV305" s="45"/>
      <c r="GW305" s="45"/>
      <c r="GX305" s="45"/>
      <c r="GY305" s="45"/>
      <c r="GZ305" s="45"/>
      <c r="HA305" s="45"/>
      <c r="HB305" s="45"/>
      <c r="HC305" s="45"/>
      <c r="HD305" s="45"/>
      <c r="HE305" s="45"/>
      <c r="HF305" s="45"/>
      <c r="HG305" s="45"/>
      <c r="HH305" s="45"/>
      <c r="HI305" s="45"/>
      <c r="HJ305" s="45"/>
      <c r="HK305" s="45"/>
      <c r="HL305" s="45"/>
      <c r="HM305" s="45"/>
      <c r="HN305" s="45"/>
      <c r="HO305" s="45"/>
      <c r="HP305" s="45"/>
      <c r="HQ305" s="45"/>
      <c r="HR305" s="45"/>
      <c r="HS305" s="45"/>
      <c r="HT305" s="45"/>
      <c r="HU305" s="45"/>
      <c r="HV305" s="45"/>
      <c r="HW305" s="45"/>
      <c r="HX305" s="45"/>
      <c r="HY305" s="45"/>
      <c r="HZ305" s="45"/>
      <c r="IA305" s="45"/>
      <c r="IB305" s="45"/>
      <c r="IC305" s="45"/>
      <c r="ID305" s="45"/>
      <c r="IE305" s="45"/>
      <c r="IF305" s="45"/>
      <c r="IG305" s="45"/>
      <c r="IH305" s="45"/>
      <c r="II305" s="45"/>
      <c r="IJ305" s="45"/>
      <c r="IK305" s="45"/>
      <c r="IL305" s="45"/>
      <c r="IM305" s="45"/>
      <c r="IN305" s="45"/>
      <c r="IO305" s="45"/>
      <c r="IP305" s="45"/>
      <c r="IQ305" s="45"/>
      <c r="IR305" s="45"/>
      <c r="IS305" s="45"/>
      <c r="IT305" s="45"/>
      <c r="IU305" s="45"/>
      <c r="IV305" s="45"/>
    </row>
    <row r="306" spans="1:256" x14ac:dyDescent="0.2">
      <c r="A306" s="45"/>
      <c r="B306" s="45"/>
      <c r="C306" s="45"/>
      <c r="D306" s="46"/>
      <c r="E306" s="45"/>
      <c r="F306" s="47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94"/>
      <c r="T306" s="45"/>
      <c r="U306" s="45"/>
      <c r="V306" s="94">
        <f t="shared" si="51"/>
        <v>0</v>
      </c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5"/>
      <c r="DV306" s="45"/>
      <c r="DW306" s="45"/>
      <c r="DX306" s="45"/>
      <c r="DY306" s="45"/>
      <c r="DZ306" s="45"/>
      <c r="EA306" s="45"/>
      <c r="EB306" s="45"/>
      <c r="EC306" s="45"/>
      <c r="ED306" s="45"/>
      <c r="EE306" s="45"/>
      <c r="EF306" s="45"/>
      <c r="EG306" s="45"/>
      <c r="EH306" s="45"/>
      <c r="EI306" s="45"/>
      <c r="EJ306" s="45"/>
      <c r="EK306" s="45"/>
      <c r="EL306" s="45"/>
      <c r="EM306" s="45"/>
      <c r="EN306" s="45"/>
      <c r="EO306" s="45"/>
      <c r="EP306" s="45"/>
      <c r="EQ306" s="45"/>
      <c r="ER306" s="45"/>
      <c r="ES306" s="45"/>
      <c r="ET306" s="45"/>
      <c r="EU306" s="45"/>
      <c r="EV306" s="45"/>
      <c r="EW306" s="45"/>
      <c r="EX306" s="45"/>
      <c r="EY306" s="45"/>
      <c r="EZ306" s="45"/>
      <c r="FA306" s="45"/>
      <c r="FB306" s="45"/>
      <c r="FC306" s="45"/>
      <c r="FD306" s="45"/>
      <c r="FE306" s="45"/>
      <c r="FF306" s="45"/>
      <c r="FG306" s="45"/>
      <c r="FH306" s="45"/>
      <c r="FI306" s="45"/>
      <c r="FJ306" s="45"/>
      <c r="FK306" s="45"/>
      <c r="FL306" s="45"/>
      <c r="FM306" s="45"/>
      <c r="FN306" s="45"/>
      <c r="FO306" s="45"/>
      <c r="FP306" s="45"/>
      <c r="FQ306" s="45"/>
      <c r="FR306" s="45"/>
      <c r="FS306" s="45"/>
      <c r="FT306" s="45"/>
      <c r="FU306" s="45"/>
      <c r="FV306" s="45"/>
      <c r="FW306" s="45"/>
      <c r="FX306" s="45"/>
      <c r="FY306" s="45"/>
      <c r="FZ306" s="45"/>
      <c r="GA306" s="45"/>
      <c r="GB306" s="45"/>
      <c r="GC306" s="45"/>
      <c r="GD306" s="45"/>
      <c r="GE306" s="45"/>
      <c r="GF306" s="45"/>
      <c r="GG306" s="45"/>
      <c r="GH306" s="45"/>
      <c r="GI306" s="45"/>
      <c r="GJ306" s="45"/>
      <c r="GK306" s="45"/>
      <c r="GL306" s="45"/>
      <c r="GM306" s="45"/>
      <c r="GN306" s="45"/>
      <c r="GO306" s="45"/>
      <c r="GP306" s="45"/>
      <c r="GQ306" s="45"/>
      <c r="GR306" s="45"/>
      <c r="GS306" s="45"/>
      <c r="GT306" s="45"/>
      <c r="GU306" s="45"/>
      <c r="GV306" s="45"/>
      <c r="GW306" s="45"/>
      <c r="GX306" s="45"/>
      <c r="GY306" s="45"/>
      <c r="GZ306" s="45"/>
      <c r="HA306" s="45"/>
      <c r="HB306" s="45"/>
      <c r="HC306" s="45"/>
      <c r="HD306" s="45"/>
      <c r="HE306" s="45"/>
      <c r="HF306" s="45"/>
      <c r="HG306" s="45"/>
      <c r="HH306" s="45"/>
      <c r="HI306" s="45"/>
      <c r="HJ306" s="45"/>
      <c r="HK306" s="45"/>
      <c r="HL306" s="45"/>
      <c r="HM306" s="45"/>
      <c r="HN306" s="45"/>
      <c r="HO306" s="45"/>
      <c r="HP306" s="45"/>
      <c r="HQ306" s="45"/>
      <c r="HR306" s="45"/>
      <c r="HS306" s="45"/>
      <c r="HT306" s="45"/>
      <c r="HU306" s="45"/>
      <c r="HV306" s="45"/>
      <c r="HW306" s="45"/>
      <c r="HX306" s="45"/>
      <c r="HY306" s="45"/>
      <c r="HZ306" s="45"/>
      <c r="IA306" s="45"/>
      <c r="IB306" s="45"/>
      <c r="IC306" s="45"/>
      <c r="ID306" s="45"/>
      <c r="IE306" s="45"/>
      <c r="IF306" s="45"/>
      <c r="IG306" s="45"/>
      <c r="IH306" s="45"/>
      <c r="II306" s="45"/>
      <c r="IJ306" s="45"/>
      <c r="IK306" s="45"/>
      <c r="IL306" s="45"/>
      <c r="IM306" s="45"/>
      <c r="IN306" s="45"/>
      <c r="IO306" s="45"/>
      <c r="IP306" s="45"/>
      <c r="IQ306" s="45"/>
      <c r="IR306" s="45"/>
      <c r="IS306" s="45"/>
      <c r="IT306" s="45"/>
      <c r="IU306" s="45"/>
      <c r="IV306" s="45"/>
    </row>
    <row r="307" spans="1:256" x14ac:dyDescent="0.2">
      <c r="A307" s="45"/>
      <c r="B307" s="45"/>
      <c r="C307" s="45"/>
      <c r="D307" s="46"/>
      <c r="E307" s="45"/>
      <c r="F307" s="47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94"/>
      <c r="T307" s="45"/>
      <c r="U307" s="45"/>
      <c r="V307" s="94">
        <f t="shared" si="51"/>
        <v>0</v>
      </c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  <c r="CS307" s="45"/>
      <c r="CT307" s="45"/>
      <c r="CU307" s="45"/>
      <c r="CV307" s="45"/>
      <c r="CW307" s="45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5"/>
      <c r="DJ307" s="45"/>
      <c r="DK307" s="45"/>
      <c r="DL307" s="45"/>
      <c r="DM307" s="45"/>
      <c r="DN307" s="45"/>
      <c r="DO307" s="45"/>
      <c r="DP307" s="45"/>
      <c r="DQ307" s="45"/>
      <c r="DR307" s="45"/>
      <c r="DS307" s="45"/>
      <c r="DT307" s="45"/>
      <c r="DU307" s="45"/>
      <c r="DV307" s="45"/>
      <c r="DW307" s="45"/>
      <c r="DX307" s="45"/>
      <c r="DY307" s="45"/>
      <c r="DZ307" s="45"/>
      <c r="EA307" s="45"/>
      <c r="EB307" s="45"/>
      <c r="EC307" s="45"/>
      <c r="ED307" s="45"/>
      <c r="EE307" s="45"/>
      <c r="EF307" s="45"/>
      <c r="EG307" s="45"/>
      <c r="EH307" s="45"/>
      <c r="EI307" s="45"/>
      <c r="EJ307" s="45"/>
      <c r="EK307" s="45"/>
      <c r="EL307" s="45"/>
      <c r="EM307" s="45"/>
      <c r="EN307" s="45"/>
      <c r="EO307" s="45"/>
      <c r="EP307" s="45"/>
      <c r="EQ307" s="45"/>
      <c r="ER307" s="45"/>
      <c r="ES307" s="45"/>
      <c r="ET307" s="45"/>
      <c r="EU307" s="45"/>
      <c r="EV307" s="45"/>
      <c r="EW307" s="45"/>
      <c r="EX307" s="45"/>
      <c r="EY307" s="45"/>
      <c r="EZ307" s="45"/>
      <c r="FA307" s="45"/>
      <c r="FB307" s="45"/>
      <c r="FC307" s="45"/>
      <c r="FD307" s="45"/>
      <c r="FE307" s="45"/>
      <c r="FF307" s="45"/>
      <c r="FG307" s="45"/>
      <c r="FH307" s="45"/>
      <c r="FI307" s="45"/>
      <c r="FJ307" s="45"/>
      <c r="FK307" s="45"/>
      <c r="FL307" s="45"/>
      <c r="FM307" s="45"/>
      <c r="FN307" s="45"/>
      <c r="FO307" s="45"/>
      <c r="FP307" s="45"/>
      <c r="FQ307" s="45"/>
      <c r="FR307" s="45"/>
      <c r="FS307" s="45"/>
      <c r="FT307" s="45"/>
      <c r="FU307" s="45"/>
      <c r="FV307" s="45"/>
      <c r="FW307" s="45"/>
      <c r="FX307" s="45"/>
      <c r="FY307" s="45"/>
      <c r="FZ307" s="45"/>
      <c r="GA307" s="45"/>
      <c r="GB307" s="45"/>
      <c r="GC307" s="45"/>
      <c r="GD307" s="45"/>
      <c r="GE307" s="45"/>
      <c r="GF307" s="45"/>
      <c r="GG307" s="45"/>
      <c r="GH307" s="45"/>
      <c r="GI307" s="45"/>
      <c r="GJ307" s="45"/>
      <c r="GK307" s="45"/>
      <c r="GL307" s="45"/>
      <c r="GM307" s="45"/>
      <c r="GN307" s="45"/>
      <c r="GO307" s="45"/>
      <c r="GP307" s="45"/>
      <c r="GQ307" s="45"/>
      <c r="GR307" s="45"/>
      <c r="GS307" s="45"/>
      <c r="GT307" s="45"/>
      <c r="GU307" s="45"/>
      <c r="GV307" s="45"/>
      <c r="GW307" s="45"/>
      <c r="GX307" s="45"/>
      <c r="GY307" s="45"/>
      <c r="GZ307" s="45"/>
      <c r="HA307" s="45"/>
      <c r="HB307" s="45"/>
      <c r="HC307" s="45"/>
      <c r="HD307" s="45"/>
      <c r="HE307" s="45"/>
      <c r="HF307" s="45"/>
      <c r="HG307" s="45"/>
      <c r="HH307" s="45"/>
      <c r="HI307" s="45"/>
      <c r="HJ307" s="45"/>
      <c r="HK307" s="45"/>
      <c r="HL307" s="45"/>
      <c r="HM307" s="45"/>
      <c r="HN307" s="45"/>
      <c r="HO307" s="45"/>
      <c r="HP307" s="45"/>
      <c r="HQ307" s="45"/>
      <c r="HR307" s="45"/>
      <c r="HS307" s="45"/>
      <c r="HT307" s="45"/>
      <c r="HU307" s="45"/>
      <c r="HV307" s="45"/>
      <c r="HW307" s="45"/>
      <c r="HX307" s="45"/>
      <c r="HY307" s="45"/>
      <c r="HZ307" s="45"/>
      <c r="IA307" s="45"/>
      <c r="IB307" s="45"/>
      <c r="IC307" s="45"/>
      <c r="ID307" s="45"/>
      <c r="IE307" s="45"/>
      <c r="IF307" s="45"/>
      <c r="IG307" s="45"/>
      <c r="IH307" s="45"/>
      <c r="II307" s="45"/>
      <c r="IJ307" s="45"/>
      <c r="IK307" s="45"/>
      <c r="IL307" s="45"/>
      <c r="IM307" s="45"/>
      <c r="IN307" s="45"/>
      <c r="IO307" s="45"/>
      <c r="IP307" s="45"/>
      <c r="IQ307" s="45"/>
      <c r="IR307" s="45"/>
      <c r="IS307" s="45"/>
      <c r="IT307" s="45"/>
      <c r="IU307" s="45"/>
      <c r="IV307" s="45"/>
    </row>
    <row r="308" spans="1:256" x14ac:dyDescent="0.2">
      <c r="A308" s="45"/>
      <c r="B308" s="45"/>
      <c r="C308" s="45"/>
      <c r="D308" s="46"/>
      <c r="E308" s="45"/>
      <c r="F308" s="47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94"/>
      <c r="T308" s="45"/>
      <c r="U308" s="45"/>
      <c r="V308" s="94">
        <f t="shared" si="51"/>
        <v>0</v>
      </c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  <c r="DO308" s="45"/>
      <c r="DP308" s="45"/>
      <c r="DQ308" s="45"/>
      <c r="DR308" s="45"/>
      <c r="DS308" s="45"/>
      <c r="DT308" s="45"/>
      <c r="DU308" s="45"/>
      <c r="DV308" s="45"/>
      <c r="DW308" s="45"/>
      <c r="DX308" s="45"/>
      <c r="DY308" s="45"/>
      <c r="DZ308" s="45"/>
      <c r="EA308" s="45"/>
      <c r="EB308" s="45"/>
      <c r="EC308" s="45"/>
      <c r="ED308" s="45"/>
      <c r="EE308" s="45"/>
      <c r="EF308" s="45"/>
      <c r="EG308" s="45"/>
      <c r="EH308" s="45"/>
      <c r="EI308" s="45"/>
      <c r="EJ308" s="45"/>
      <c r="EK308" s="45"/>
      <c r="EL308" s="45"/>
      <c r="EM308" s="45"/>
      <c r="EN308" s="45"/>
      <c r="EO308" s="45"/>
      <c r="EP308" s="45"/>
      <c r="EQ308" s="45"/>
      <c r="ER308" s="45"/>
      <c r="ES308" s="45"/>
      <c r="ET308" s="45"/>
      <c r="EU308" s="45"/>
      <c r="EV308" s="45"/>
      <c r="EW308" s="45"/>
      <c r="EX308" s="45"/>
      <c r="EY308" s="45"/>
      <c r="EZ308" s="45"/>
      <c r="FA308" s="45"/>
      <c r="FB308" s="45"/>
      <c r="FC308" s="45"/>
      <c r="FD308" s="45"/>
      <c r="FE308" s="45"/>
      <c r="FF308" s="45"/>
      <c r="FG308" s="45"/>
      <c r="FH308" s="45"/>
      <c r="FI308" s="45"/>
      <c r="FJ308" s="45"/>
      <c r="FK308" s="45"/>
      <c r="FL308" s="45"/>
      <c r="FM308" s="45"/>
      <c r="FN308" s="45"/>
      <c r="FO308" s="45"/>
      <c r="FP308" s="45"/>
      <c r="FQ308" s="45"/>
      <c r="FR308" s="45"/>
      <c r="FS308" s="45"/>
      <c r="FT308" s="45"/>
      <c r="FU308" s="45"/>
      <c r="FV308" s="45"/>
      <c r="FW308" s="45"/>
      <c r="FX308" s="45"/>
      <c r="FY308" s="45"/>
      <c r="FZ308" s="45"/>
      <c r="GA308" s="45"/>
      <c r="GB308" s="45"/>
      <c r="GC308" s="45"/>
      <c r="GD308" s="45"/>
      <c r="GE308" s="45"/>
      <c r="GF308" s="45"/>
      <c r="GG308" s="45"/>
      <c r="GH308" s="45"/>
      <c r="GI308" s="45"/>
      <c r="GJ308" s="45"/>
      <c r="GK308" s="45"/>
      <c r="GL308" s="45"/>
      <c r="GM308" s="45"/>
      <c r="GN308" s="45"/>
      <c r="GO308" s="45"/>
      <c r="GP308" s="45"/>
      <c r="GQ308" s="45"/>
      <c r="GR308" s="45"/>
      <c r="GS308" s="45"/>
      <c r="GT308" s="45"/>
      <c r="GU308" s="45"/>
      <c r="GV308" s="45"/>
      <c r="GW308" s="45"/>
      <c r="GX308" s="45"/>
      <c r="GY308" s="45"/>
      <c r="GZ308" s="45"/>
      <c r="HA308" s="45"/>
      <c r="HB308" s="45"/>
      <c r="HC308" s="45"/>
      <c r="HD308" s="45"/>
      <c r="HE308" s="45"/>
      <c r="HF308" s="45"/>
      <c r="HG308" s="45"/>
      <c r="HH308" s="45"/>
      <c r="HI308" s="45"/>
      <c r="HJ308" s="45"/>
      <c r="HK308" s="45"/>
      <c r="HL308" s="45"/>
      <c r="HM308" s="45"/>
      <c r="HN308" s="45"/>
      <c r="HO308" s="45"/>
      <c r="HP308" s="45"/>
      <c r="HQ308" s="45"/>
      <c r="HR308" s="45"/>
      <c r="HS308" s="45"/>
      <c r="HT308" s="45"/>
      <c r="HU308" s="45"/>
      <c r="HV308" s="45"/>
      <c r="HW308" s="45"/>
      <c r="HX308" s="45"/>
      <c r="HY308" s="45"/>
      <c r="HZ308" s="45"/>
      <c r="IA308" s="45"/>
      <c r="IB308" s="45"/>
      <c r="IC308" s="45"/>
      <c r="ID308" s="45"/>
      <c r="IE308" s="45"/>
      <c r="IF308" s="45"/>
      <c r="IG308" s="45"/>
      <c r="IH308" s="45"/>
      <c r="II308" s="45"/>
      <c r="IJ308" s="45"/>
      <c r="IK308" s="45"/>
      <c r="IL308" s="45"/>
      <c r="IM308" s="45"/>
      <c r="IN308" s="45"/>
      <c r="IO308" s="45"/>
      <c r="IP308" s="45"/>
      <c r="IQ308" s="45"/>
      <c r="IR308" s="45"/>
      <c r="IS308" s="45"/>
      <c r="IT308" s="45"/>
      <c r="IU308" s="45"/>
      <c r="IV308" s="45"/>
    </row>
    <row r="309" spans="1:256" x14ac:dyDescent="0.2">
      <c r="A309" s="45"/>
      <c r="B309" s="45"/>
      <c r="C309" s="45"/>
      <c r="D309" s="46"/>
      <c r="E309" s="45"/>
      <c r="F309" s="47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94"/>
      <c r="T309" s="45"/>
      <c r="U309" s="45"/>
      <c r="V309" s="94">
        <f t="shared" si="51"/>
        <v>0</v>
      </c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  <c r="DO309" s="45"/>
      <c r="DP309" s="45"/>
      <c r="DQ309" s="45"/>
      <c r="DR309" s="45"/>
      <c r="DS309" s="45"/>
      <c r="DT309" s="45"/>
      <c r="DU309" s="45"/>
      <c r="DV309" s="45"/>
      <c r="DW309" s="45"/>
      <c r="DX309" s="45"/>
      <c r="DY309" s="45"/>
      <c r="DZ309" s="45"/>
      <c r="EA309" s="45"/>
      <c r="EB309" s="45"/>
      <c r="EC309" s="45"/>
      <c r="ED309" s="45"/>
      <c r="EE309" s="45"/>
      <c r="EF309" s="45"/>
      <c r="EG309" s="45"/>
      <c r="EH309" s="45"/>
      <c r="EI309" s="45"/>
      <c r="EJ309" s="45"/>
      <c r="EK309" s="45"/>
      <c r="EL309" s="45"/>
      <c r="EM309" s="45"/>
      <c r="EN309" s="45"/>
      <c r="EO309" s="45"/>
      <c r="EP309" s="45"/>
      <c r="EQ309" s="45"/>
      <c r="ER309" s="45"/>
      <c r="ES309" s="45"/>
      <c r="ET309" s="45"/>
      <c r="EU309" s="45"/>
      <c r="EV309" s="45"/>
      <c r="EW309" s="45"/>
      <c r="EX309" s="45"/>
      <c r="EY309" s="45"/>
      <c r="EZ309" s="45"/>
      <c r="FA309" s="45"/>
      <c r="FB309" s="45"/>
      <c r="FC309" s="45"/>
      <c r="FD309" s="45"/>
      <c r="FE309" s="45"/>
      <c r="FF309" s="45"/>
      <c r="FG309" s="45"/>
      <c r="FH309" s="45"/>
      <c r="FI309" s="45"/>
      <c r="FJ309" s="45"/>
      <c r="FK309" s="45"/>
      <c r="FL309" s="45"/>
      <c r="FM309" s="45"/>
      <c r="FN309" s="45"/>
      <c r="FO309" s="45"/>
      <c r="FP309" s="45"/>
      <c r="FQ309" s="45"/>
      <c r="FR309" s="45"/>
      <c r="FS309" s="45"/>
      <c r="FT309" s="45"/>
      <c r="FU309" s="45"/>
      <c r="FV309" s="45"/>
      <c r="FW309" s="45"/>
      <c r="FX309" s="45"/>
      <c r="FY309" s="45"/>
      <c r="FZ309" s="45"/>
      <c r="GA309" s="45"/>
      <c r="GB309" s="45"/>
      <c r="GC309" s="45"/>
      <c r="GD309" s="45"/>
      <c r="GE309" s="45"/>
      <c r="GF309" s="45"/>
      <c r="GG309" s="45"/>
      <c r="GH309" s="45"/>
      <c r="GI309" s="45"/>
      <c r="GJ309" s="45"/>
      <c r="GK309" s="45"/>
      <c r="GL309" s="45"/>
      <c r="GM309" s="45"/>
      <c r="GN309" s="45"/>
      <c r="GO309" s="45"/>
      <c r="GP309" s="45"/>
      <c r="GQ309" s="45"/>
      <c r="GR309" s="45"/>
      <c r="GS309" s="45"/>
      <c r="GT309" s="45"/>
      <c r="GU309" s="45"/>
      <c r="GV309" s="45"/>
      <c r="GW309" s="45"/>
      <c r="GX309" s="45"/>
      <c r="GY309" s="45"/>
      <c r="GZ309" s="45"/>
      <c r="HA309" s="45"/>
      <c r="HB309" s="45"/>
      <c r="HC309" s="45"/>
      <c r="HD309" s="45"/>
      <c r="HE309" s="45"/>
      <c r="HF309" s="45"/>
      <c r="HG309" s="45"/>
      <c r="HH309" s="45"/>
      <c r="HI309" s="45"/>
      <c r="HJ309" s="45"/>
      <c r="HK309" s="45"/>
      <c r="HL309" s="45"/>
      <c r="HM309" s="45"/>
      <c r="HN309" s="45"/>
      <c r="HO309" s="45"/>
      <c r="HP309" s="45"/>
      <c r="HQ309" s="45"/>
      <c r="HR309" s="45"/>
      <c r="HS309" s="45"/>
      <c r="HT309" s="45"/>
      <c r="HU309" s="45"/>
      <c r="HV309" s="45"/>
      <c r="HW309" s="45"/>
      <c r="HX309" s="45"/>
      <c r="HY309" s="45"/>
      <c r="HZ309" s="45"/>
      <c r="IA309" s="45"/>
      <c r="IB309" s="45"/>
      <c r="IC309" s="45"/>
      <c r="ID309" s="45"/>
      <c r="IE309" s="45"/>
      <c r="IF309" s="45"/>
      <c r="IG309" s="45"/>
      <c r="IH309" s="45"/>
      <c r="II309" s="45"/>
      <c r="IJ309" s="45"/>
      <c r="IK309" s="45"/>
      <c r="IL309" s="45"/>
      <c r="IM309" s="45"/>
      <c r="IN309" s="45"/>
      <c r="IO309" s="45"/>
      <c r="IP309" s="45"/>
      <c r="IQ309" s="45"/>
      <c r="IR309" s="45"/>
      <c r="IS309" s="45"/>
      <c r="IT309" s="45"/>
      <c r="IU309" s="45"/>
      <c r="IV309" s="45"/>
    </row>
    <row r="310" spans="1:256" x14ac:dyDescent="0.2">
      <c r="A310" s="45"/>
      <c r="B310" s="45"/>
      <c r="C310" s="45"/>
      <c r="D310" s="46"/>
      <c r="E310" s="45"/>
      <c r="F310" s="47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94"/>
      <c r="T310" s="45"/>
      <c r="U310" s="45"/>
      <c r="V310" s="94">
        <f t="shared" si="51"/>
        <v>0</v>
      </c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  <c r="DM310" s="45"/>
      <c r="DN310" s="45"/>
      <c r="DO310" s="45"/>
      <c r="DP310" s="45"/>
      <c r="DQ310" s="45"/>
      <c r="DR310" s="45"/>
      <c r="DS310" s="45"/>
      <c r="DT310" s="45"/>
      <c r="DU310" s="45"/>
      <c r="DV310" s="45"/>
      <c r="DW310" s="45"/>
      <c r="DX310" s="45"/>
      <c r="DY310" s="45"/>
      <c r="DZ310" s="45"/>
      <c r="EA310" s="45"/>
      <c r="EB310" s="45"/>
      <c r="EC310" s="45"/>
      <c r="ED310" s="45"/>
      <c r="EE310" s="45"/>
      <c r="EF310" s="45"/>
      <c r="EG310" s="45"/>
      <c r="EH310" s="45"/>
      <c r="EI310" s="45"/>
      <c r="EJ310" s="45"/>
      <c r="EK310" s="45"/>
      <c r="EL310" s="45"/>
      <c r="EM310" s="45"/>
      <c r="EN310" s="45"/>
      <c r="EO310" s="45"/>
      <c r="EP310" s="45"/>
      <c r="EQ310" s="45"/>
      <c r="ER310" s="45"/>
      <c r="ES310" s="45"/>
      <c r="ET310" s="45"/>
      <c r="EU310" s="45"/>
      <c r="EV310" s="45"/>
      <c r="EW310" s="45"/>
      <c r="EX310" s="45"/>
      <c r="EY310" s="45"/>
      <c r="EZ310" s="45"/>
      <c r="FA310" s="45"/>
      <c r="FB310" s="45"/>
      <c r="FC310" s="45"/>
      <c r="FD310" s="45"/>
      <c r="FE310" s="45"/>
      <c r="FF310" s="45"/>
      <c r="FG310" s="45"/>
      <c r="FH310" s="45"/>
      <c r="FI310" s="45"/>
      <c r="FJ310" s="45"/>
      <c r="FK310" s="45"/>
      <c r="FL310" s="45"/>
      <c r="FM310" s="45"/>
      <c r="FN310" s="45"/>
      <c r="FO310" s="45"/>
      <c r="FP310" s="45"/>
      <c r="FQ310" s="45"/>
      <c r="FR310" s="45"/>
      <c r="FS310" s="45"/>
      <c r="FT310" s="45"/>
      <c r="FU310" s="45"/>
      <c r="FV310" s="45"/>
      <c r="FW310" s="45"/>
      <c r="FX310" s="45"/>
      <c r="FY310" s="45"/>
      <c r="FZ310" s="45"/>
      <c r="GA310" s="45"/>
      <c r="GB310" s="45"/>
      <c r="GC310" s="45"/>
      <c r="GD310" s="45"/>
      <c r="GE310" s="45"/>
      <c r="GF310" s="45"/>
      <c r="GG310" s="45"/>
      <c r="GH310" s="45"/>
      <c r="GI310" s="45"/>
      <c r="GJ310" s="45"/>
      <c r="GK310" s="45"/>
      <c r="GL310" s="45"/>
      <c r="GM310" s="45"/>
      <c r="GN310" s="45"/>
      <c r="GO310" s="45"/>
      <c r="GP310" s="45"/>
      <c r="GQ310" s="45"/>
      <c r="GR310" s="45"/>
      <c r="GS310" s="45"/>
      <c r="GT310" s="45"/>
      <c r="GU310" s="45"/>
      <c r="GV310" s="45"/>
      <c r="GW310" s="45"/>
      <c r="GX310" s="45"/>
      <c r="GY310" s="45"/>
      <c r="GZ310" s="45"/>
      <c r="HA310" s="45"/>
      <c r="HB310" s="45"/>
      <c r="HC310" s="45"/>
      <c r="HD310" s="45"/>
      <c r="HE310" s="45"/>
      <c r="HF310" s="45"/>
      <c r="HG310" s="45"/>
      <c r="HH310" s="45"/>
      <c r="HI310" s="45"/>
      <c r="HJ310" s="45"/>
      <c r="HK310" s="45"/>
      <c r="HL310" s="45"/>
      <c r="HM310" s="45"/>
      <c r="HN310" s="45"/>
      <c r="HO310" s="45"/>
      <c r="HP310" s="45"/>
      <c r="HQ310" s="45"/>
      <c r="HR310" s="45"/>
      <c r="HS310" s="45"/>
      <c r="HT310" s="45"/>
      <c r="HU310" s="45"/>
      <c r="HV310" s="45"/>
      <c r="HW310" s="45"/>
      <c r="HX310" s="45"/>
      <c r="HY310" s="45"/>
      <c r="HZ310" s="45"/>
      <c r="IA310" s="45"/>
      <c r="IB310" s="45"/>
      <c r="IC310" s="45"/>
      <c r="ID310" s="45"/>
      <c r="IE310" s="45"/>
      <c r="IF310" s="45"/>
      <c r="IG310" s="45"/>
      <c r="IH310" s="45"/>
      <c r="II310" s="45"/>
      <c r="IJ310" s="45"/>
      <c r="IK310" s="45"/>
      <c r="IL310" s="45"/>
      <c r="IM310" s="45"/>
      <c r="IN310" s="45"/>
      <c r="IO310" s="45"/>
      <c r="IP310" s="45"/>
      <c r="IQ310" s="45"/>
      <c r="IR310" s="45"/>
      <c r="IS310" s="45"/>
      <c r="IT310" s="45"/>
      <c r="IU310" s="45"/>
      <c r="IV310" s="45"/>
    </row>
    <row r="311" spans="1:256" x14ac:dyDescent="0.2">
      <c r="A311" s="45"/>
      <c r="B311" s="45"/>
      <c r="C311" s="45"/>
      <c r="D311" s="46"/>
      <c r="E311" s="45"/>
      <c r="F311" s="47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94"/>
      <c r="T311" s="45"/>
      <c r="U311" s="45"/>
      <c r="V311" s="94">
        <f t="shared" si="51"/>
        <v>0</v>
      </c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45"/>
      <c r="CQ311" s="45"/>
      <c r="CR311" s="45"/>
      <c r="CS311" s="45"/>
      <c r="CT311" s="45"/>
      <c r="CU311" s="45"/>
      <c r="CV311" s="45"/>
      <c r="CW311" s="45"/>
      <c r="CX311" s="45"/>
      <c r="CY311" s="45"/>
      <c r="CZ311" s="45"/>
      <c r="DA311" s="45"/>
      <c r="DB311" s="45"/>
      <c r="DC311" s="45"/>
      <c r="DD311" s="45"/>
      <c r="DE311" s="45"/>
      <c r="DF311" s="45"/>
      <c r="DG311" s="45"/>
      <c r="DH311" s="45"/>
      <c r="DI311" s="45"/>
      <c r="DJ311" s="45"/>
      <c r="DK311" s="45"/>
      <c r="DL311" s="45"/>
      <c r="DM311" s="45"/>
      <c r="DN311" s="45"/>
      <c r="DO311" s="45"/>
      <c r="DP311" s="45"/>
      <c r="DQ311" s="45"/>
      <c r="DR311" s="45"/>
      <c r="DS311" s="45"/>
      <c r="DT311" s="45"/>
      <c r="DU311" s="45"/>
      <c r="DV311" s="45"/>
      <c r="DW311" s="45"/>
      <c r="DX311" s="45"/>
      <c r="DY311" s="45"/>
      <c r="DZ311" s="45"/>
      <c r="EA311" s="45"/>
      <c r="EB311" s="45"/>
      <c r="EC311" s="45"/>
      <c r="ED311" s="45"/>
      <c r="EE311" s="45"/>
      <c r="EF311" s="45"/>
      <c r="EG311" s="45"/>
      <c r="EH311" s="45"/>
      <c r="EI311" s="45"/>
      <c r="EJ311" s="45"/>
      <c r="EK311" s="45"/>
      <c r="EL311" s="45"/>
      <c r="EM311" s="45"/>
      <c r="EN311" s="45"/>
      <c r="EO311" s="45"/>
      <c r="EP311" s="45"/>
      <c r="EQ311" s="45"/>
      <c r="ER311" s="45"/>
      <c r="ES311" s="45"/>
      <c r="ET311" s="45"/>
      <c r="EU311" s="45"/>
      <c r="EV311" s="45"/>
      <c r="EW311" s="45"/>
      <c r="EX311" s="45"/>
      <c r="EY311" s="45"/>
      <c r="EZ311" s="45"/>
      <c r="FA311" s="45"/>
      <c r="FB311" s="45"/>
      <c r="FC311" s="45"/>
      <c r="FD311" s="45"/>
      <c r="FE311" s="45"/>
      <c r="FF311" s="45"/>
      <c r="FG311" s="45"/>
      <c r="FH311" s="45"/>
      <c r="FI311" s="45"/>
      <c r="FJ311" s="45"/>
      <c r="FK311" s="45"/>
      <c r="FL311" s="45"/>
      <c r="FM311" s="45"/>
      <c r="FN311" s="45"/>
      <c r="FO311" s="45"/>
      <c r="FP311" s="45"/>
      <c r="FQ311" s="45"/>
      <c r="FR311" s="45"/>
      <c r="FS311" s="45"/>
      <c r="FT311" s="45"/>
      <c r="FU311" s="45"/>
      <c r="FV311" s="45"/>
      <c r="FW311" s="45"/>
      <c r="FX311" s="45"/>
      <c r="FY311" s="45"/>
      <c r="FZ311" s="45"/>
      <c r="GA311" s="45"/>
      <c r="GB311" s="45"/>
      <c r="GC311" s="45"/>
      <c r="GD311" s="45"/>
      <c r="GE311" s="45"/>
      <c r="GF311" s="45"/>
      <c r="GG311" s="45"/>
      <c r="GH311" s="45"/>
      <c r="GI311" s="45"/>
      <c r="GJ311" s="45"/>
      <c r="GK311" s="45"/>
      <c r="GL311" s="45"/>
      <c r="GM311" s="45"/>
      <c r="GN311" s="45"/>
      <c r="GO311" s="45"/>
      <c r="GP311" s="45"/>
      <c r="GQ311" s="45"/>
      <c r="GR311" s="45"/>
      <c r="GS311" s="45"/>
      <c r="GT311" s="45"/>
      <c r="GU311" s="45"/>
      <c r="GV311" s="45"/>
      <c r="GW311" s="45"/>
      <c r="GX311" s="45"/>
      <c r="GY311" s="45"/>
      <c r="GZ311" s="45"/>
      <c r="HA311" s="45"/>
      <c r="HB311" s="45"/>
      <c r="HC311" s="45"/>
      <c r="HD311" s="45"/>
      <c r="HE311" s="45"/>
      <c r="HF311" s="45"/>
      <c r="HG311" s="45"/>
      <c r="HH311" s="45"/>
      <c r="HI311" s="45"/>
      <c r="HJ311" s="45"/>
      <c r="HK311" s="45"/>
      <c r="HL311" s="45"/>
      <c r="HM311" s="45"/>
      <c r="HN311" s="45"/>
      <c r="HO311" s="45"/>
      <c r="HP311" s="45"/>
      <c r="HQ311" s="45"/>
      <c r="HR311" s="45"/>
      <c r="HS311" s="45"/>
      <c r="HT311" s="45"/>
      <c r="HU311" s="45"/>
      <c r="HV311" s="45"/>
      <c r="HW311" s="45"/>
      <c r="HX311" s="45"/>
      <c r="HY311" s="45"/>
      <c r="HZ311" s="45"/>
      <c r="IA311" s="45"/>
      <c r="IB311" s="45"/>
      <c r="IC311" s="45"/>
      <c r="ID311" s="45"/>
      <c r="IE311" s="45"/>
      <c r="IF311" s="45"/>
      <c r="IG311" s="45"/>
      <c r="IH311" s="45"/>
      <c r="II311" s="45"/>
      <c r="IJ311" s="45"/>
      <c r="IK311" s="45"/>
      <c r="IL311" s="45"/>
      <c r="IM311" s="45"/>
      <c r="IN311" s="45"/>
      <c r="IO311" s="45"/>
      <c r="IP311" s="45"/>
      <c r="IQ311" s="45"/>
      <c r="IR311" s="45"/>
      <c r="IS311" s="45"/>
      <c r="IT311" s="45"/>
      <c r="IU311" s="45"/>
      <c r="IV311" s="45"/>
    </row>
    <row r="312" spans="1:256" x14ac:dyDescent="0.2">
      <c r="A312" s="45"/>
      <c r="B312" s="45"/>
      <c r="C312" s="45"/>
      <c r="D312" s="46"/>
      <c r="E312" s="45"/>
      <c r="F312" s="47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94"/>
      <c r="T312" s="45"/>
      <c r="U312" s="45"/>
      <c r="V312" s="94">
        <f t="shared" si="51"/>
        <v>0</v>
      </c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5"/>
      <c r="DD312" s="45"/>
      <c r="DE312" s="45"/>
      <c r="DF312" s="45"/>
      <c r="DG312" s="45"/>
      <c r="DH312" s="45"/>
      <c r="DI312" s="45"/>
      <c r="DJ312" s="45"/>
      <c r="DK312" s="45"/>
      <c r="DL312" s="45"/>
      <c r="DM312" s="45"/>
      <c r="DN312" s="45"/>
      <c r="DO312" s="45"/>
      <c r="DP312" s="45"/>
      <c r="DQ312" s="45"/>
      <c r="DR312" s="45"/>
      <c r="DS312" s="45"/>
      <c r="DT312" s="45"/>
      <c r="DU312" s="45"/>
      <c r="DV312" s="45"/>
      <c r="DW312" s="45"/>
      <c r="DX312" s="45"/>
      <c r="DY312" s="45"/>
      <c r="DZ312" s="45"/>
      <c r="EA312" s="45"/>
      <c r="EB312" s="45"/>
      <c r="EC312" s="45"/>
      <c r="ED312" s="45"/>
      <c r="EE312" s="45"/>
      <c r="EF312" s="45"/>
      <c r="EG312" s="45"/>
      <c r="EH312" s="45"/>
      <c r="EI312" s="45"/>
      <c r="EJ312" s="45"/>
      <c r="EK312" s="45"/>
      <c r="EL312" s="45"/>
      <c r="EM312" s="45"/>
      <c r="EN312" s="45"/>
      <c r="EO312" s="45"/>
      <c r="EP312" s="45"/>
      <c r="EQ312" s="45"/>
      <c r="ER312" s="45"/>
      <c r="ES312" s="45"/>
      <c r="ET312" s="45"/>
      <c r="EU312" s="45"/>
      <c r="EV312" s="45"/>
      <c r="EW312" s="45"/>
      <c r="EX312" s="45"/>
      <c r="EY312" s="45"/>
      <c r="EZ312" s="45"/>
      <c r="FA312" s="45"/>
      <c r="FB312" s="45"/>
      <c r="FC312" s="45"/>
      <c r="FD312" s="45"/>
      <c r="FE312" s="45"/>
      <c r="FF312" s="45"/>
      <c r="FG312" s="45"/>
      <c r="FH312" s="45"/>
      <c r="FI312" s="45"/>
      <c r="FJ312" s="45"/>
      <c r="FK312" s="45"/>
      <c r="FL312" s="45"/>
      <c r="FM312" s="45"/>
      <c r="FN312" s="45"/>
      <c r="FO312" s="45"/>
      <c r="FP312" s="45"/>
      <c r="FQ312" s="45"/>
      <c r="FR312" s="45"/>
      <c r="FS312" s="45"/>
      <c r="FT312" s="45"/>
      <c r="FU312" s="45"/>
      <c r="FV312" s="45"/>
      <c r="FW312" s="45"/>
      <c r="FX312" s="45"/>
      <c r="FY312" s="45"/>
      <c r="FZ312" s="45"/>
      <c r="GA312" s="45"/>
      <c r="GB312" s="45"/>
      <c r="GC312" s="45"/>
      <c r="GD312" s="45"/>
      <c r="GE312" s="45"/>
      <c r="GF312" s="45"/>
      <c r="GG312" s="45"/>
      <c r="GH312" s="45"/>
      <c r="GI312" s="45"/>
      <c r="GJ312" s="45"/>
      <c r="GK312" s="45"/>
      <c r="GL312" s="45"/>
      <c r="GM312" s="45"/>
      <c r="GN312" s="45"/>
      <c r="GO312" s="45"/>
      <c r="GP312" s="45"/>
      <c r="GQ312" s="45"/>
      <c r="GR312" s="45"/>
      <c r="GS312" s="45"/>
      <c r="GT312" s="45"/>
      <c r="GU312" s="45"/>
      <c r="GV312" s="45"/>
      <c r="GW312" s="45"/>
      <c r="GX312" s="45"/>
      <c r="GY312" s="45"/>
      <c r="GZ312" s="45"/>
      <c r="HA312" s="45"/>
      <c r="HB312" s="45"/>
      <c r="HC312" s="45"/>
      <c r="HD312" s="45"/>
      <c r="HE312" s="45"/>
      <c r="HF312" s="45"/>
      <c r="HG312" s="45"/>
      <c r="HH312" s="45"/>
      <c r="HI312" s="45"/>
      <c r="HJ312" s="45"/>
      <c r="HK312" s="45"/>
      <c r="HL312" s="45"/>
      <c r="HM312" s="45"/>
      <c r="HN312" s="45"/>
      <c r="HO312" s="45"/>
      <c r="HP312" s="45"/>
      <c r="HQ312" s="45"/>
      <c r="HR312" s="45"/>
      <c r="HS312" s="45"/>
      <c r="HT312" s="45"/>
      <c r="HU312" s="45"/>
      <c r="HV312" s="45"/>
      <c r="HW312" s="45"/>
      <c r="HX312" s="45"/>
      <c r="HY312" s="45"/>
      <c r="HZ312" s="45"/>
      <c r="IA312" s="45"/>
      <c r="IB312" s="45"/>
      <c r="IC312" s="45"/>
      <c r="ID312" s="45"/>
      <c r="IE312" s="45"/>
      <c r="IF312" s="45"/>
      <c r="IG312" s="45"/>
      <c r="IH312" s="45"/>
      <c r="II312" s="45"/>
      <c r="IJ312" s="45"/>
      <c r="IK312" s="45"/>
      <c r="IL312" s="45"/>
      <c r="IM312" s="45"/>
      <c r="IN312" s="45"/>
      <c r="IO312" s="45"/>
      <c r="IP312" s="45"/>
      <c r="IQ312" s="45"/>
      <c r="IR312" s="45"/>
      <c r="IS312" s="45"/>
      <c r="IT312" s="45"/>
      <c r="IU312" s="45"/>
      <c r="IV312" s="45"/>
    </row>
    <row r="313" spans="1:256" x14ac:dyDescent="0.2">
      <c r="A313" s="45"/>
      <c r="B313" s="45"/>
      <c r="C313" s="45"/>
      <c r="D313" s="46"/>
      <c r="E313" s="45"/>
      <c r="F313" s="47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94"/>
      <c r="T313" s="45"/>
      <c r="U313" s="45"/>
      <c r="V313" s="94">
        <f t="shared" si="51"/>
        <v>0</v>
      </c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  <c r="CS313" s="45"/>
      <c r="CT313" s="45"/>
      <c r="CU313" s="45"/>
      <c r="CV313" s="45"/>
      <c r="CW313" s="45"/>
      <c r="CX313" s="45"/>
      <c r="CY313" s="45"/>
      <c r="CZ313" s="45"/>
      <c r="DA313" s="45"/>
      <c r="DB313" s="45"/>
      <c r="DC313" s="45"/>
      <c r="DD313" s="45"/>
      <c r="DE313" s="45"/>
      <c r="DF313" s="45"/>
      <c r="DG313" s="45"/>
      <c r="DH313" s="45"/>
      <c r="DI313" s="45"/>
      <c r="DJ313" s="45"/>
      <c r="DK313" s="45"/>
      <c r="DL313" s="45"/>
      <c r="DM313" s="45"/>
      <c r="DN313" s="45"/>
      <c r="DO313" s="45"/>
      <c r="DP313" s="45"/>
      <c r="DQ313" s="45"/>
      <c r="DR313" s="45"/>
      <c r="DS313" s="45"/>
      <c r="DT313" s="45"/>
      <c r="DU313" s="45"/>
      <c r="DV313" s="45"/>
      <c r="DW313" s="45"/>
      <c r="DX313" s="45"/>
      <c r="DY313" s="45"/>
      <c r="DZ313" s="45"/>
      <c r="EA313" s="45"/>
      <c r="EB313" s="45"/>
      <c r="EC313" s="45"/>
      <c r="ED313" s="45"/>
      <c r="EE313" s="45"/>
      <c r="EF313" s="45"/>
      <c r="EG313" s="45"/>
      <c r="EH313" s="45"/>
      <c r="EI313" s="45"/>
      <c r="EJ313" s="45"/>
      <c r="EK313" s="45"/>
      <c r="EL313" s="45"/>
      <c r="EM313" s="45"/>
      <c r="EN313" s="45"/>
      <c r="EO313" s="45"/>
      <c r="EP313" s="45"/>
      <c r="EQ313" s="45"/>
      <c r="ER313" s="45"/>
      <c r="ES313" s="45"/>
      <c r="ET313" s="45"/>
      <c r="EU313" s="45"/>
      <c r="EV313" s="45"/>
      <c r="EW313" s="45"/>
      <c r="EX313" s="45"/>
      <c r="EY313" s="45"/>
      <c r="EZ313" s="45"/>
      <c r="FA313" s="45"/>
      <c r="FB313" s="45"/>
      <c r="FC313" s="45"/>
      <c r="FD313" s="45"/>
      <c r="FE313" s="45"/>
      <c r="FF313" s="45"/>
      <c r="FG313" s="45"/>
      <c r="FH313" s="45"/>
      <c r="FI313" s="45"/>
      <c r="FJ313" s="45"/>
      <c r="FK313" s="45"/>
      <c r="FL313" s="45"/>
      <c r="FM313" s="45"/>
      <c r="FN313" s="45"/>
      <c r="FO313" s="45"/>
      <c r="FP313" s="45"/>
      <c r="FQ313" s="45"/>
      <c r="FR313" s="45"/>
      <c r="FS313" s="45"/>
      <c r="FT313" s="45"/>
      <c r="FU313" s="45"/>
      <c r="FV313" s="45"/>
      <c r="FW313" s="45"/>
      <c r="FX313" s="45"/>
      <c r="FY313" s="45"/>
      <c r="FZ313" s="45"/>
      <c r="GA313" s="45"/>
      <c r="GB313" s="45"/>
      <c r="GC313" s="45"/>
      <c r="GD313" s="45"/>
      <c r="GE313" s="45"/>
      <c r="GF313" s="45"/>
      <c r="GG313" s="45"/>
      <c r="GH313" s="45"/>
      <c r="GI313" s="45"/>
      <c r="GJ313" s="45"/>
      <c r="GK313" s="45"/>
      <c r="GL313" s="45"/>
      <c r="GM313" s="45"/>
      <c r="GN313" s="45"/>
      <c r="GO313" s="45"/>
      <c r="GP313" s="45"/>
      <c r="GQ313" s="45"/>
      <c r="GR313" s="45"/>
      <c r="GS313" s="45"/>
      <c r="GT313" s="45"/>
      <c r="GU313" s="45"/>
      <c r="GV313" s="45"/>
      <c r="GW313" s="45"/>
      <c r="GX313" s="45"/>
      <c r="GY313" s="45"/>
      <c r="GZ313" s="45"/>
      <c r="HA313" s="45"/>
      <c r="HB313" s="45"/>
      <c r="HC313" s="45"/>
      <c r="HD313" s="45"/>
      <c r="HE313" s="45"/>
      <c r="HF313" s="45"/>
      <c r="HG313" s="45"/>
      <c r="HH313" s="45"/>
      <c r="HI313" s="45"/>
      <c r="HJ313" s="45"/>
      <c r="HK313" s="45"/>
      <c r="HL313" s="45"/>
      <c r="HM313" s="45"/>
      <c r="HN313" s="45"/>
      <c r="HO313" s="45"/>
      <c r="HP313" s="45"/>
      <c r="HQ313" s="45"/>
      <c r="HR313" s="45"/>
      <c r="HS313" s="45"/>
      <c r="HT313" s="45"/>
      <c r="HU313" s="45"/>
      <c r="HV313" s="45"/>
      <c r="HW313" s="45"/>
      <c r="HX313" s="45"/>
      <c r="HY313" s="45"/>
      <c r="HZ313" s="45"/>
      <c r="IA313" s="45"/>
      <c r="IB313" s="45"/>
      <c r="IC313" s="45"/>
      <c r="ID313" s="45"/>
      <c r="IE313" s="45"/>
      <c r="IF313" s="45"/>
      <c r="IG313" s="45"/>
      <c r="IH313" s="45"/>
      <c r="II313" s="45"/>
      <c r="IJ313" s="45"/>
      <c r="IK313" s="45"/>
      <c r="IL313" s="45"/>
      <c r="IM313" s="45"/>
      <c r="IN313" s="45"/>
      <c r="IO313" s="45"/>
      <c r="IP313" s="45"/>
      <c r="IQ313" s="45"/>
      <c r="IR313" s="45"/>
      <c r="IS313" s="45"/>
      <c r="IT313" s="45"/>
      <c r="IU313" s="45"/>
      <c r="IV313" s="45"/>
    </row>
    <row r="314" spans="1:256" x14ac:dyDescent="0.2">
      <c r="A314" s="45"/>
      <c r="B314" s="45"/>
      <c r="C314" s="45"/>
      <c r="D314" s="46"/>
      <c r="E314" s="45"/>
      <c r="F314" s="47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94"/>
      <c r="T314" s="45"/>
      <c r="U314" s="45"/>
      <c r="V314" s="94">
        <f t="shared" si="51"/>
        <v>0</v>
      </c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  <c r="CS314" s="45"/>
      <c r="CT314" s="45"/>
      <c r="CU314" s="45"/>
      <c r="CV314" s="45"/>
      <c r="CW314" s="45"/>
      <c r="CX314" s="45"/>
      <c r="CY314" s="45"/>
      <c r="CZ314" s="45"/>
      <c r="DA314" s="45"/>
      <c r="DB314" s="45"/>
      <c r="DC314" s="45"/>
      <c r="DD314" s="45"/>
      <c r="DE314" s="45"/>
      <c r="DF314" s="45"/>
      <c r="DG314" s="45"/>
      <c r="DH314" s="45"/>
      <c r="DI314" s="45"/>
      <c r="DJ314" s="45"/>
      <c r="DK314" s="45"/>
      <c r="DL314" s="45"/>
      <c r="DM314" s="45"/>
      <c r="DN314" s="45"/>
      <c r="DO314" s="45"/>
      <c r="DP314" s="45"/>
      <c r="DQ314" s="45"/>
      <c r="DR314" s="45"/>
      <c r="DS314" s="45"/>
      <c r="DT314" s="45"/>
      <c r="DU314" s="45"/>
      <c r="DV314" s="45"/>
      <c r="DW314" s="45"/>
      <c r="DX314" s="45"/>
      <c r="DY314" s="45"/>
      <c r="DZ314" s="45"/>
      <c r="EA314" s="45"/>
      <c r="EB314" s="45"/>
      <c r="EC314" s="45"/>
      <c r="ED314" s="45"/>
      <c r="EE314" s="45"/>
      <c r="EF314" s="45"/>
      <c r="EG314" s="45"/>
      <c r="EH314" s="45"/>
      <c r="EI314" s="45"/>
      <c r="EJ314" s="45"/>
      <c r="EK314" s="45"/>
      <c r="EL314" s="45"/>
      <c r="EM314" s="45"/>
      <c r="EN314" s="45"/>
      <c r="EO314" s="45"/>
      <c r="EP314" s="45"/>
      <c r="EQ314" s="45"/>
      <c r="ER314" s="45"/>
      <c r="ES314" s="45"/>
      <c r="ET314" s="45"/>
      <c r="EU314" s="45"/>
      <c r="EV314" s="45"/>
      <c r="EW314" s="45"/>
      <c r="EX314" s="45"/>
      <c r="EY314" s="45"/>
      <c r="EZ314" s="45"/>
      <c r="FA314" s="45"/>
      <c r="FB314" s="45"/>
      <c r="FC314" s="45"/>
      <c r="FD314" s="45"/>
      <c r="FE314" s="45"/>
      <c r="FF314" s="45"/>
      <c r="FG314" s="45"/>
      <c r="FH314" s="45"/>
      <c r="FI314" s="45"/>
      <c r="FJ314" s="45"/>
      <c r="FK314" s="45"/>
      <c r="FL314" s="45"/>
      <c r="FM314" s="45"/>
      <c r="FN314" s="45"/>
      <c r="FO314" s="45"/>
      <c r="FP314" s="45"/>
      <c r="FQ314" s="45"/>
      <c r="FR314" s="45"/>
      <c r="FS314" s="45"/>
      <c r="FT314" s="45"/>
      <c r="FU314" s="45"/>
      <c r="FV314" s="45"/>
      <c r="FW314" s="45"/>
      <c r="FX314" s="45"/>
      <c r="FY314" s="45"/>
      <c r="FZ314" s="45"/>
      <c r="GA314" s="45"/>
      <c r="GB314" s="45"/>
      <c r="GC314" s="45"/>
      <c r="GD314" s="45"/>
      <c r="GE314" s="45"/>
      <c r="GF314" s="45"/>
      <c r="GG314" s="45"/>
      <c r="GH314" s="45"/>
      <c r="GI314" s="45"/>
      <c r="GJ314" s="45"/>
      <c r="GK314" s="45"/>
      <c r="GL314" s="45"/>
      <c r="GM314" s="45"/>
      <c r="GN314" s="45"/>
      <c r="GO314" s="45"/>
      <c r="GP314" s="45"/>
      <c r="GQ314" s="45"/>
      <c r="GR314" s="45"/>
      <c r="GS314" s="45"/>
      <c r="GT314" s="45"/>
      <c r="GU314" s="45"/>
      <c r="GV314" s="45"/>
      <c r="GW314" s="45"/>
      <c r="GX314" s="45"/>
      <c r="GY314" s="45"/>
      <c r="GZ314" s="45"/>
      <c r="HA314" s="45"/>
      <c r="HB314" s="45"/>
      <c r="HC314" s="45"/>
      <c r="HD314" s="45"/>
      <c r="HE314" s="45"/>
      <c r="HF314" s="45"/>
      <c r="HG314" s="45"/>
      <c r="HH314" s="45"/>
      <c r="HI314" s="45"/>
      <c r="HJ314" s="45"/>
      <c r="HK314" s="45"/>
      <c r="HL314" s="45"/>
      <c r="HM314" s="45"/>
      <c r="HN314" s="45"/>
      <c r="HO314" s="45"/>
      <c r="HP314" s="45"/>
      <c r="HQ314" s="45"/>
      <c r="HR314" s="45"/>
      <c r="HS314" s="45"/>
      <c r="HT314" s="45"/>
      <c r="HU314" s="45"/>
      <c r="HV314" s="45"/>
      <c r="HW314" s="45"/>
      <c r="HX314" s="45"/>
      <c r="HY314" s="45"/>
      <c r="HZ314" s="45"/>
      <c r="IA314" s="45"/>
      <c r="IB314" s="45"/>
      <c r="IC314" s="45"/>
      <c r="ID314" s="45"/>
      <c r="IE314" s="45"/>
      <c r="IF314" s="45"/>
      <c r="IG314" s="45"/>
      <c r="IH314" s="45"/>
      <c r="II314" s="45"/>
      <c r="IJ314" s="45"/>
      <c r="IK314" s="45"/>
      <c r="IL314" s="45"/>
      <c r="IM314" s="45"/>
      <c r="IN314" s="45"/>
      <c r="IO314" s="45"/>
      <c r="IP314" s="45"/>
      <c r="IQ314" s="45"/>
      <c r="IR314" s="45"/>
      <c r="IS314" s="45"/>
      <c r="IT314" s="45"/>
      <c r="IU314" s="45"/>
      <c r="IV314" s="45"/>
    </row>
    <row r="315" spans="1:256" x14ac:dyDescent="0.2">
      <c r="A315" s="45"/>
      <c r="B315" s="45"/>
      <c r="C315" s="45"/>
      <c r="D315" s="46"/>
      <c r="E315" s="45"/>
      <c r="F315" s="47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94"/>
      <c r="T315" s="45"/>
      <c r="U315" s="45"/>
      <c r="V315" s="94">
        <f t="shared" si="51"/>
        <v>0</v>
      </c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  <c r="DL315" s="45"/>
      <c r="DM315" s="45"/>
      <c r="DN315" s="45"/>
      <c r="DO315" s="45"/>
      <c r="DP315" s="45"/>
      <c r="DQ315" s="45"/>
      <c r="DR315" s="45"/>
      <c r="DS315" s="45"/>
      <c r="DT315" s="45"/>
      <c r="DU315" s="45"/>
      <c r="DV315" s="45"/>
      <c r="DW315" s="45"/>
      <c r="DX315" s="45"/>
      <c r="DY315" s="45"/>
      <c r="DZ315" s="45"/>
      <c r="EA315" s="45"/>
      <c r="EB315" s="45"/>
      <c r="EC315" s="45"/>
      <c r="ED315" s="45"/>
      <c r="EE315" s="45"/>
      <c r="EF315" s="45"/>
      <c r="EG315" s="45"/>
      <c r="EH315" s="45"/>
      <c r="EI315" s="45"/>
      <c r="EJ315" s="45"/>
      <c r="EK315" s="45"/>
      <c r="EL315" s="45"/>
      <c r="EM315" s="45"/>
      <c r="EN315" s="45"/>
      <c r="EO315" s="45"/>
      <c r="EP315" s="45"/>
      <c r="EQ315" s="45"/>
      <c r="ER315" s="45"/>
      <c r="ES315" s="45"/>
      <c r="ET315" s="45"/>
      <c r="EU315" s="45"/>
      <c r="EV315" s="45"/>
      <c r="EW315" s="45"/>
      <c r="EX315" s="45"/>
      <c r="EY315" s="45"/>
      <c r="EZ315" s="45"/>
      <c r="FA315" s="45"/>
      <c r="FB315" s="45"/>
      <c r="FC315" s="45"/>
      <c r="FD315" s="45"/>
      <c r="FE315" s="45"/>
      <c r="FF315" s="45"/>
      <c r="FG315" s="45"/>
      <c r="FH315" s="45"/>
      <c r="FI315" s="45"/>
      <c r="FJ315" s="45"/>
      <c r="FK315" s="45"/>
      <c r="FL315" s="45"/>
      <c r="FM315" s="45"/>
      <c r="FN315" s="45"/>
      <c r="FO315" s="45"/>
      <c r="FP315" s="45"/>
      <c r="FQ315" s="45"/>
      <c r="FR315" s="45"/>
      <c r="FS315" s="45"/>
      <c r="FT315" s="45"/>
      <c r="FU315" s="45"/>
      <c r="FV315" s="45"/>
      <c r="FW315" s="45"/>
      <c r="FX315" s="45"/>
      <c r="FY315" s="45"/>
      <c r="FZ315" s="45"/>
      <c r="GA315" s="45"/>
      <c r="GB315" s="45"/>
      <c r="GC315" s="45"/>
      <c r="GD315" s="45"/>
      <c r="GE315" s="45"/>
      <c r="GF315" s="45"/>
      <c r="GG315" s="45"/>
      <c r="GH315" s="45"/>
      <c r="GI315" s="45"/>
      <c r="GJ315" s="45"/>
      <c r="GK315" s="45"/>
      <c r="GL315" s="45"/>
      <c r="GM315" s="45"/>
      <c r="GN315" s="45"/>
      <c r="GO315" s="45"/>
      <c r="GP315" s="45"/>
      <c r="GQ315" s="45"/>
      <c r="GR315" s="45"/>
      <c r="GS315" s="45"/>
      <c r="GT315" s="45"/>
      <c r="GU315" s="45"/>
      <c r="GV315" s="45"/>
      <c r="GW315" s="45"/>
      <c r="GX315" s="45"/>
      <c r="GY315" s="45"/>
      <c r="GZ315" s="45"/>
      <c r="HA315" s="45"/>
      <c r="HB315" s="45"/>
      <c r="HC315" s="45"/>
      <c r="HD315" s="45"/>
      <c r="HE315" s="45"/>
      <c r="HF315" s="45"/>
      <c r="HG315" s="45"/>
      <c r="HH315" s="45"/>
      <c r="HI315" s="45"/>
      <c r="HJ315" s="45"/>
      <c r="HK315" s="45"/>
      <c r="HL315" s="45"/>
      <c r="HM315" s="45"/>
      <c r="HN315" s="45"/>
      <c r="HO315" s="45"/>
      <c r="HP315" s="45"/>
      <c r="HQ315" s="45"/>
      <c r="HR315" s="45"/>
      <c r="HS315" s="45"/>
      <c r="HT315" s="45"/>
      <c r="HU315" s="45"/>
      <c r="HV315" s="45"/>
      <c r="HW315" s="45"/>
      <c r="HX315" s="45"/>
      <c r="HY315" s="45"/>
      <c r="HZ315" s="45"/>
      <c r="IA315" s="45"/>
      <c r="IB315" s="45"/>
      <c r="IC315" s="45"/>
      <c r="ID315" s="45"/>
      <c r="IE315" s="45"/>
      <c r="IF315" s="45"/>
      <c r="IG315" s="45"/>
      <c r="IH315" s="45"/>
      <c r="II315" s="45"/>
      <c r="IJ315" s="45"/>
      <c r="IK315" s="45"/>
      <c r="IL315" s="45"/>
      <c r="IM315" s="45"/>
      <c r="IN315" s="45"/>
      <c r="IO315" s="45"/>
      <c r="IP315" s="45"/>
      <c r="IQ315" s="45"/>
      <c r="IR315" s="45"/>
      <c r="IS315" s="45"/>
      <c r="IT315" s="45"/>
      <c r="IU315" s="45"/>
      <c r="IV315" s="45"/>
    </row>
    <row r="316" spans="1:256" x14ac:dyDescent="0.2">
      <c r="A316" s="45"/>
      <c r="B316" s="45"/>
      <c r="C316" s="45"/>
      <c r="D316" s="46"/>
      <c r="E316" s="45"/>
      <c r="F316" s="47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94"/>
      <c r="T316" s="45"/>
      <c r="U316" s="45"/>
      <c r="V316" s="94">
        <f t="shared" si="51"/>
        <v>0</v>
      </c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  <c r="DO316" s="45"/>
      <c r="DP316" s="45"/>
      <c r="DQ316" s="45"/>
      <c r="DR316" s="45"/>
      <c r="DS316" s="45"/>
      <c r="DT316" s="45"/>
      <c r="DU316" s="45"/>
      <c r="DV316" s="45"/>
      <c r="DW316" s="45"/>
      <c r="DX316" s="45"/>
      <c r="DY316" s="45"/>
      <c r="DZ316" s="45"/>
      <c r="EA316" s="45"/>
      <c r="EB316" s="45"/>
      <c r="EC316" s="45"/>
      <c r="ED316" s="45"/>
      <c r="EE316" s="45"/>
      <c r="EF316" s="45"/>
      <c r="EG316" s="45"/>
      <c r="EH316" s="45"/>
      <c r="EI316" s="45"/>
      <c r="EJ316" s="45"/>
      <c r="EK316" s="45"/>
      <c r="EL316" s="45"/>
      <c r="EM316" s="45"/>
      <c r="EN316" s="45"/>
      <c r="EO316" s="45"/>
      <c r="EP316" s="45"/>
      <c r="EQ316" s="45"/>
      <c r="ER316" s="45"/>
      <c r="ES316" s="45"/>
      <c r="ET316" s="45"/>
      <c r="EU316" s="45"/>
      <c r="EV316" s="45"/>
      <c r="EW316" s="45"/>
      <c r="EX316" s="45"/>
      <c r="EY316" s="45"/>
      <c r="EZ316" s="45"/>
      <c r="FA316" s="45"/>
      <c r="FB316" s="45"/>
      <c r="FC316" s="45"/>
      <c r="FD316" s="45"/>
      <c r="FE316" s="45"/>
      <c r="FF316" s="45"/>
      <c r="FG316" s="45"/>
      <c r="FH316" s="45"/>
      <c r="FI316" s="45"/>
      <c r="FJ316" s="45"/>
      <c r="FK316" s="45"/>
      <c r="FL316" s="45"/>
      <c r="FM316" s="45"/>
      <c r="FN316" s="45"/>
      <c r="FO316" s="45"/>
      <c r="FP316" s="45"/>
      <c r="FQ316" s="45"/>
      <c r="FR316" s="45"/>
      <c r="FS316" s="45"/>
      <c r="FT316" s="45"/>
      <c r="FU316" s="45"/>
      <c r="FV316" s="45"/>
      <c r="FW316" s="45"/>
      <c r="FX316" s="45"/>
      <c r="FY316" s="45"/>
      <c r="FZ316" s="45"/>
      <c r="GA316" s="45"/>
      <c r="GB316" s="45"/>
      <c r="GC316" s="45"/>
      <c r="GD316" s="45"/>
      <c r="GE316" s="45"/>
      <c r="GF316" s="45"/>
      <c r="GG316" s="45"/>
      <c r="GH316" s="45"/>
      <c r="GI316" s="45"/>
      <c r="GJ316" s="45"/>
      <c r="GK316" s="45"/>
      <c r="GL316" s="45"/>
      <c r="GM316" s="45"/>
      <c r="GN316" s="45"/>
      <c r="GO316" s="45"/>
      <c r="GP316" s="45"/>
      <c r="GQ316" s="45"/>
      <c r="GR316" s="45"/>
      <c r="GS316" s="45"/>
      <c r="GT316" s="45"/>
      <c r="GU316" s="45"/>
      <c r="GV316" s="45"/>
      <c r="GW316" s="45"/>
      <c r="GX316" s="45"/>
      <c r="GY316" s="45"/>
      <c r="GZ316" s="45"/>
      <c r="HA316" s="45"/>
      <c r="HB316" s="45"/>
      <c r="HC316" s="45"/>
      <c r="HD316" s="45"/>
      <c r="HE316" s="45"/>
      <c r="HF316" s="45"/>
      <c r="HG316" s="45"/>
      <c r="HH316" s="45"/>
      <c r="HI316" s="45"/>
      <c r="HJ316" s="45"/>
      <c r="HK316" s="45"/>
      <c r="HL316" s="45"/>
      <c r="HM316" s="45"/>
      <c r="HN316" s="45"/>
      <c r="HO316" s="45"/>
      <c r="HP316" s="45"/>
      <c r="HQ316" s="45"/>
      <c r="HR316" s="45"/>
      <c r="HS316" s="45"/>
      <c r="HT316" s="45"/>
      <c r="HU316" s="45"/>
      <c r="HV316" s="45"/>
      <c r="HW316" s="45"/>
      <c r="HX316" s="45"/>
      <c r="HY316" s="45"/>
      <c r="HZ316" s="45"/>
      <c r="IA316" s="45"/>
      <c r="IB316" s="45"/>
      <c r="IC316" s="45"/>
      <c r="ID316" s="45"/>
      <c r="IE316" s="45"/>
      <c r="IF316" s="45"/>
      <c r="IG316" s="45"/>
      <c r="IH316" s="45"/>
      <c r="II316" s="45"/>
      <c r="IJ316" s="45"/>
      <c r="IK316" s="45"/>
      <c r="IL316" s="45"/>
      <c r="IM316" s="45"/>
      <c r="IN316" s="45"/>
      <c r="IO316" s="45"/>
      <c r="IP316" s="45"/>
      <c r="IQ316" s="45"/>
      <c r="IR316" s="45"/>
      <c r="IS316" s="45"/>
      <c r="IT316" s="45"/>
      <c r="IU316" s="45"/>
      <c r="IV316" s="45"/>
    </row>
    <row r="317" spans="1:256" x14ac:dyDescent="0.2">
      <c r="A317" s="45"/>
      <c r="B317" s="45"/>
      <c r="C317" s="45"/>
      <c r="D317" s="46"/>
      <c r="E317" s="45"/>
      <c r="F317" s="47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94"/>
      <c r="T317" s="45"/>
      <c r="U317" s="45"/>
      <c r="V317" s="94">
        <f t="shared" si="51"/>
        <v>0</v>
      </c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  <c r="DL317" s="45"/>
      <c r="DM317" s="45"/>
      <c r="DN317" s="45"/>
      <c r="DO317" s="45"/>
      <c r="DP317" s="45"/>
      <c r="DQ317" s="45"/>
      <c r="DR317" s="45"/>
      <c r="DS317" s="45"/>
      <c r="DT317" s="45"/>
      <c r="DU317" s="45"/>
      <c r="DV317" s="45"/>
      <c r="DW317" s="45"/>
      <c r="DX317" s="45"/>
      <c r="DY317" s="45"/>
      <c r="DZ317" s="45"/>
      <c r="EA317" s="45"/>
      <c r="EB317" s="45"/>
      <c r="EC317" s="45"/>
      <c r="ED317" s="45"/>
      <c r="EE317" s="45"/>
      <c r="EF317" s="45"/>
      <c r="EG317" s="45"/>
      <c r="EH317" s="45"/>
      <c r="EI317" s="45"/>
      <c r="EJ317" s="45"/>
      <c r="EK317" s="45"/>
      <c r="EL317" s="45"/>
      <c r="EM317" s="45"/>
      <c r="EN317" s="45"/>
      <c r="EO317" s="45"/>
      <c r="EP317" s="45"/>
      <c r="EQ317" s="45"/>
      <c r="ER317" s="45"/>
      <c r="ES317" s="45"/>
      <c r="ET317" s="45"/>
      <c r="EU317" s="45"/>
      <c r="EV317" s="45"/>
      <c r="EW317" s="45"/>
      <c r="EX317" s="45"/>
      <c r="EY317" s="45"/>
      <c r="EZ317" s="45"/>
      <c r="FA317" s="45"/>
      <c r="FB317" s="45"/>
      <c r="FC317" s="45"/>
      <c r="FD317" s="45"/>
      <c r="FE317" s="45"/>
      <c r="FF317" s="45"/>
      <c r="FG317" s="45"/>
      <c r="FH317" s="45"/>
      <c r="FI317" s="45"/>
      <c r="FJ317" s="45"/>
      <c r="FK317" s="45"/>
      <c r="FL317" s="45"/>
      <c r="FM317" s="45"/>
      <c r="FN317" s="45"/>
      <c r="FO317" s="45"/>
      <c r="FP317" s="45"/>
      <c r="FQ317" s="45"/>
      <c r="FR317" s="45"/>
      <c r="FS317" s="45"/>
      <c r="FT317" s="45"/>
      <c r="FU317" s="45"/>
      <c r="FV317" s="45"/>
      <c r="FW317" s="45"/>
      <c r="FX317" s="45"/>
      <c r="FY317" s="45"/>
      <c r="FZ317" s="45"/>
      <c r="GA317" s="45"/>
      <c r="GB317" s="45"/>
      <c r="GC317" s="45"/>
      <c r="GD317" s="45"/>
      <c r="GE317" s="45"/>
      <c r="GF317" s="45"/>
      <c r="GG317" s="45"/>
      <c r="GH317" s="45"/>
      <c r="GI317" s="45"/>
      <c r="GJ317" s="45"/>
      <c r="GK317" s="45"/>
      <c r="GL317" s="45"/>
      <c r="GM317" s="45"/>
      <c r="GN317" s="45"/>
      <c r="GO317" s="45"/>
      <c r="GP317" s="45"/>
      <c r="GQ317" s="45"/>
      <c r="GR317" s="45"/>
      <c r="GS317" s="45"/>
      <c r="GT317" s="45"/>
      <c r="GU317" s="45"/>
      <c r="GV317" s="45"/>
      <c r="GW317" s="45"/>
      <c r="GX317" s="45"/>
      <c r="GY317" s="45"/>
      <c r="GZ317" s="45"/>
      <c r="HA317" s="45"/>
      <c r="HB317" s="45"/>
      <c r="HC317" s="45"/>
      <c r="HD317" s="45"/>
      <c r="HE317" s="45"/>
      <c r="HF317" s="45"/>
      <c r="HG317" s="45"/>
      <c r="HH317" s="45"/>
      <c r="HI317" s="45"/>
      <c r="HJ317" s="45"/>
      <c r="HK317" s="45"/>
      <c r="HL317" s="45"/>
      <c r="HM317" s="45"/>
      <c r="HN317" s="45"/>
      <c r="HO317" s="45"/>
      <c r="HP317" s="45"/>
      <c r="HQ317" s="45"/>
      <c r="HR317" s="45"/>
      <c r="HS317" s="45"/>
      <c r="HT317" s="45"/>
      <c r="HU317" s="45"/>
      <c r="HV317" s="45"/>
      <c r="HW317" s="45"/>
      <c r="HX317" s="45"/>
      <c r="HY317" s="45"/>
      <c r="HZ317" s="45"/>
      <c r="IA317" s="45"/>
      <c r="IB317" s="45"/>
      <c r="IC317" s="45"/>
      <c r="ID317" s="45"/>
      <c r="IE317" s="45"/>
      <c r="IF317" s="45"/>
      <c r="IG317" s="45"/>
      <c r="IH317" s="45"/>
      <c r="II317" s="45"/>
      <c r="IJ317" s="45"/>
      <c r="IK317" s="45"/>
      <c r="IL317" s="45"/>
      <c r="IM317" s="45"/>
      <c r="IN317" s="45"/>
      <c r="IO317" s="45"/>
      <c r="IP317" s="45"/>
      <c r="IQ317" s="45"/>
      <c r="IR317" s="45"/>
      <c r="IS317" s="45"/>
      <c r="IT317" s="45"/>
      <c r="IU317" s="45"/>
      <c r="IV317" s="45"/>
    </row>
    <row r="318" spans="1:256" x14ac:dyDescent="0.2">
      <c r="A318" s="45"/>
      <c r="B318" s="45"/>
      <c r="C318" s="45"/>
      <c r="D318" s="46"/>
      <c r="E318" s="45"/>
      <c r="F318" s="47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94"/>
      <c r="T318" s="45"/>
      <c r="U318" s="45"/>
      <c r="V318" s="94">
        <f t="shared" si="51"/>
        <v>0</v>
      </c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  <c r="DL318" s="45"/>
      <c r="DM318" s="45"/>
      <c r="DN318" s="45"/>
      <c r="DO318" s="45"/>
      <c r="DP318" s="45"/>
      <c r="DQ318" s="45"/>
      <c r="DR318" s="45"/>
      <c r="DS318" s="45"/>
      <c r="DT318" s="45"/>
      <c r="DU318" s="45"/>
      <c r="DV318" s="45"/>
      <c r="DW318" s="45"/>
      <c r="DX318" s="45"/>
      <c r="DY318" s="45"/>
      <c r="DZ318" s="45"/>
      <c r="EA318" s="45"/>
      <c r="EB318" s="45"/>
      <c r="EC318" s="45"/>
      <c r="ED318" s="45"/>
      <c r="EE318" s="45"/>
      <c r="EF318" s="45"/>
      <c r="EG318" s="45"/>
      <c r="EH318" s="45"/>
      <c r="EI318" s="45"/>
      <c r="EJ318" s="45"/>
      <c r="EK318" s="45"/>
      <c r="EL318" s="45"/>
      <c r="EM318" s="45"/>
      <c r="EN318" s="45"/>
      <c r="EO318" s="45"/>
      <c r="EP318" s="45"/>
      <c r="EQ318" s="45"/>
      <c r="ER318" s="45"/>
      <c r="ES318" s="45"/>
      <c r="ET318" s="45"/>
      <c r="EU318" s="45"/>
      <c r="EV318" s="45"/>
      <c r="EW318" s="45"/>
      <c r="EX318" s="45"/>
      <c r="EY318" s="45"/>
      <c r="EZ318" s="45"/>
      <c r="FA318" s="45"/>
      <c r="FB318" s="45"/>
      <c r="FC318" s="45"/>
      <c r="FD318" s="45"/>
      <c r="FE318" s="45"/>
      <c r="FF318" s="45"/>
      <c r="FG318" s="45"/>
      <c r="FH318" s="45"/>
      <c r="FI318" s="45"/>
      <c r="FJ318" s="45"/>
      <c r="FK318" s="45"/>
      <c r="FL318" s="45"/>
      <c r="FM318" s="45"/>
      <c r="FN318" s="45"/>
      <c r="FO318" s="45"/>
      <c r="FP318" s="45"/>
      <c r="FQ318" s="45"/>
      <c r="FR318" s="45"/>
      <c r="FS318" s="45"/>
      <c r="FT318" s="45"/>
      <c r="FU318" s="45"/>
      <c r="FV318" s="45"/>
      <c r="FW318" s="45"/>
      <c r="FX318" s="45"/>
      <c r="FY318" s="45"/>
      <c r="FZ318" s="45"/>
      <c r="GA318" s="45"/>
      <c r="GB318" s="45"/>
      <c r="GC318" s="45"/>
      <c r="GD318" s="45"/>
      <c r="GE318" s="45"/>
      <c r="GF318" s="45"/>
      <c r="GG318" s="45"/>
      <c r="GH318" s="45"/>
      <c r="GI318" s="45"/>
      <c r="GJ318" s="45"/>
      <c r="GK318" s="45"/>
      <c r="GL318" s="45"/>
      <c r="GM318" s="45"/>
      <c r="GN318" s="45"/>
      <c r="GO318" s="45"/>
      <c r="GP318" s="45"/>
      <c r="GQ318" s="45"/>
      <c r="GR318" s="45"/>
      <c r="GS318" s="45"/>
      <c r="GT318" s="45"/>
      <c r="GU318" s="45"/>
      <c r="GV318" s="45"/>
      <c r="GW318" s="45"/>
      <c r="GX318" s="45"/>
      <c r="GY318" s="45"/>
      <c r="GZ318" s="45"/>
      <c r="HA318" s="45"/>
      <c r="HB318" s="45"/>
      <c r="HC318" s="45"/>
      <c r="HD318" s="45"/>
      <c r="HE318" s="45"/>
      <c r="HF318" s="45"/>
      <c r="HG318" s="45"/>
      <c r="HH318" s="45"/>
      <c r="HI318" s="45"/>
      <c r="HJ318" s="45"/>
      <c r="HK318" s="45"/>
      <c r="HL318" s="45"/>
      <c r="HM318" s="45"/>
      <c r="HN318" s="45"/>
      <c r="HO318" s="45"/>
      <c r="HP318" s="45"/>
      <c r="HQ318" s="45"/>
      <c r="HR318" s="45"/>
      <c r="HS318" s="45"/>
      <c r="HT318" s="45"/>
      <c r="HU318" s="45"/>
      <c r="HV318" s="45"/>
      <c r="HW318" s="45"/>
      <c r="HX318" s="45"/>
      <c r="HY318" s="45"/>
      <c r="HZ318" s="45"/>
      <c r="IA318" s="45"/>
      <c r="IB318" s="45"/>
      <c r="IC318" s="45"/>
      <c r="ID318" s="45"/>
      <c r="IE318" s="45"/>
      <c r="IF318" s="45"/>
      <c r="IG318" s="45"/>
      <c r="IH318" s="45"/>
      <c r="II318" s="45"/>
      <c r="IJ318" s="45"/>
      <c r="IK318" s="45"/>
      <c r="IL318" s="45"/>
      <c r="IM318" s="45"/>
      <c r="IN318" s="45"/>
      <c r="IO318" s="45"/>
      <c r="IP318" s="45"/>
      <c r="IQ318" s="45"/>
      <c r="IR318" s="45"/>
      <c r="IS318" s="45"/>
      <c r="IT318" s="45"/>
      <c r="IU318" s="45"/>
      <c r="IV318" s="45"/>
    </row>
    <row r="319" spans="1:256" x14ac:dyDescent="0.2">
      <c r="A319" s="45"/>
      <c r="B319" s="45"/>
      <c r="C319" s="45"/>
      <c r="D319" s="46"/>
      <c r="E319" s="45"/>
      <c r="F319" s="47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94"/>
      <c r="T319" s="45"/>
      <c r="U319" s="45"/>
      <c r="V319" s="94">
        <f t="shared" si="51"/>
        <v>0</v>
      </c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  <c r="DL319" s="45"/>
      <c r="DM319" s="45"/>
      <c r="DN319" s="45"/>
      <c r="DO319" s="45"/>
      <c r="DP319" s="45"/>
      <c r="DQ319" s="45"/>
      <c r="DR319" s="45"/>
      <c r="DS319" s="45"/>
      <c r="DT319" s="45"/>
      <c r="DU319" s="45"/>
      <c r="DV319" s="45"/>
      <c r="DW319" s="45"/>
      <c r="DX319" s="45"/>
      <c r="DY319" s="45"/>
      <c r="DZ319" s="45"/>
      <c r="EA319" s="45"/>
      <c r="EB319" s="45"/>
      <c r="EC319" s="45"/>
      <c r="ED319" s="45"/>
      <c r="EE319" s="45"/>
      <c r="EF319" s="45"/>
      <c r="EG319" s="45"/>
      <c r="EH319" s="45"/>
      <c r="EI319" s="45"/>
      <c r="EJ319" s="45"/>
      <c r="EK319" s="45"/>
      <c r="EL319" s="45"/>
      <c r="EM319" s="45"/>
      <c r="EN319" s="45"/>
      <c r="EO319" s="45"/>
      <c r="EP319" s="45"/>
      <c r="EQ319" s="45"/>
      <c r="ER319" s="45"/>
      <c r="ES319" s="45"/>
      <c r="ET319" s="45"/>
      <c r="EU319" s="45"/>
      <c r="EV319" s="45"/>
      <c r="EW319" s="45"/>
      <c r="EX319" s="45"/>
      <c r="EY319" s="45"/>
      <c r="EZ319" s="45"/>
      <c r="FA319" s="45"/>
      <c r="FB319" s="45"/>
      <c r="FC319" s="45"/>
      <c r="FD319" s="45"/>
      <c r="FE319" s="45"/>
      <c r="FF319" s="45"/>
      <c r="FG319" s="45"/>
      <c r="FH319" s="45"/>
      <c r="FI319" s="45"/>
      <c r="FJ319" s="45"/>
      <c r="FK319" s="45"/>
      <c r="FL319" s="45"/>
      <c r="FM319" s="45"/>
      <c r="FN319" s="45"/>
      <c r="FO319" s="45"/>
      <c r="FP319" s="45"/>
      <c r="FQ319" s="45"/>
      <c r="FR319" s="45"/>
      <c r="FS319" s="45"/>
      <c r="FT319" s="45"/>
      <c r="FU319" s="45"/>
      <c r="FV319" s="45"/>
      <c r="FW319" s="45"/>
      <c r="FX319" s="45"/>
      <c r="FY319" s="45"/>
      <c r="FZ319" s="45"/>
      <c r="GA319" s="45"/>
      <c r="GB319" s="45"/>
      <c r="GC319" s="45"/>
      <c r="GD319" s="45"/>
      <c r="GE319" s="45"/>
      <c r="GF319" s="45"/>
      <c r="GG319" s="45"/>
      <c r="GH319" s="45"/>
      <c r="GI319" s="45"/>
      <c r="GJ319" s="45"/>
      <c r="GK319" s="45"/>
      <c r="GL319" s="45"/>
      <c r="GM319" s="45"/>
      <c r="GN319" s="45"/>
      <c r="GO319" s="45"/>
      <c r="GP319" s="45"/>
      <c r="GQ319" s="45"/>
      <c r="GR319" s="45"/>
      <c r="GS319" s="45"/>
      <c r="GT319" s="45"/>
      <c r="GU319" s="45"/>
      <c r="GV319" s="45"/>
      <c r="GW319" s="45"/>
      <c r="GX319" s="45"/>
      <c r="GY319" s="45"/>
      <c r="GZ319" s="45"/>
      <c r="HA319" s="45"/>
      <c r="HB319" s="45"/>
      <c r="HC319" s="45"/>
      <c r="HD319" s="45"/>
      <c r="HE319" s="45"/>
      <c r="HF319" s="45"/>
      <c r="HG319" s="45"/>
      <c r="HH319" s="45"/>
      <c r="HI319" s="45"/>
      <c r="HJ319" s="45"/>
      <c r="HK319" s="45"/>
      <c r="HL319" s="45"/>
      <c r="HM319" s="45"/>
      <c r="HN319" s="45"/>
      <c r="HO319" s="45"/>
      <c r="HP319" s="45"/>
      <c r="HQ319" s="45"/>
      <c r="HR319" s="45"/>
      <c r="HS319" s="45"/>
      <c r="HT319" s="45"/>
      <c r="HU319" s="45"/>
      <c r="HV319" s="45"/>
      <c r="HW319" s="45"/>
      <c r="HX319" s="45"/>
      <c r="HY319" s="45"/>
      <c r="HZ319" s="45"/>
      <c r="IA319" s="45"/>
      <c r="IB319" s="45"/>
      <c r="IC319" s="45"/>
      <c r="ID319" s="45"/>
      <c r="IE319" s="45"/>
      <c r="IF319" s="45"/>
      <c r="IG319" s="45"/>
      <c r="IH319" s="45"/>
      <c r="II319" s="45"/>
      <c r="IJ319" s="45"/>
      <c r="IK319" s="45"/>
      <c r="IL319" s="45"/>
      <c r="IM319" s="45"/>
      <c r="IN319" s="45"/>
      <c r="IO319" s="45"/>
      <c r="IP319" s="45"/>
      <c r="IQ319" s="45"/>
      <c r="IR319" s="45"/>
      <c r="IS319" s="45"/>
      <c r="IT319" s="45"/>
      <c r="IU319" s="45"/>
      <c r="IV319" s="45"/>
    </row>
    <row r="320" spans="1:256" x14ac:dyDescent="0.2">
      <c r="A320" s="45"/>
      <c r="B320" s="45"/>
      <c r="C320" s="45"/>
      <c r="D320" s="46"/>
      <c r="E320" s="45"/>
      <c r="F320" s="47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94"/>
      <c r="T320" s="45"/>
      <c r="U320" s="45"/>
      <c r="V320" s="94">
        <f t="shared" si="51"/>
        <v>0</v>
      </c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5"/>
      <c r="DD320" s="45"/>
      <c r="DE320" s="45"/>
      <c r="DF320" s="45"/>
      <c r="DG320" s="45"/>
      <c r="DH320" s="45"/>
      <c r="DI320" s="45"/>
      <c r="DJ320" s="45"/>
      <c r="DK320" s="45"/>
      <c r="DL320" s="45"/>
      <c r="DM320" s="45"/>
      <c r="DN320" s="45"/>
      <c r="DO320" s="45"/>
      <c r="DP320" s="45"/>
      <c r="DQ320" s="45"/>
      <c r="DR320" s="45"/>
      <c r="DS320" s="45"/>
      <c r="DT320" s="45"/>
      <c r="DU320" s="45"/>
      <c r="DV320" s="45"/>
      <c r="DW320" s="45"/>
      <c r="DX320" s="45"/>
      <c r="DY320" s="45"/>
      <c r="DZ320" s="45"/>
      <c r="EA320" s="45"/>
      <c r="EB320" s="45"/>
      <c r="EC320" s="45"/>
      <c r="ED320" s="45"/>
      <c r="EE320" s="45"/>
      <c r="EF320" s="45"/>
      <c r="EG320" s="45"/>
      <c r="EH320" s="45"/>
      <c r="EI320" s="45"/>
      <c r="EJ320" s="45"/>
      <c r="EK320" s="45"/>
      <c r="EL320" s="45"/>
      <c r="EM320" s="45"/>
      <c r="EN320" s="45"/>
      <c r="EO320" s="45"/>
      <c r="EP320" s="45"/>
      <c r="EQ320" s="45"/>
      <c r="ER320" s="45"/>
      <c r="ES320" s="45"/>
      <c r="ET320" s="45"/>
      <c r="EU320" s="45"/>
      <c r="EV320" s="45"/>
      <c r="EW320" s="45"/>
      <c r="EX320" s="45"/>
      <c r="EY320" s="45"/>
      <c r="EZ320" s="45"/>
      <c r="FA320" s="45"/>
      <c r="FB320" s="45"/>
      <c r="FC320" s="45"/>
      <c r="FD320" s="45"/>
      <c r="FE320" s="45"/>
      <c r="FF320" s="45"/>
      <c r="FG320" s="45"/>
      <c r="FH320" s="45"/>
      <c r="FI320" s="45"/>
      <c r="FJ320" s="45"/>
      <c r="FK320" s="45"/>
      <c r="FL320" s="45"/>
      <c r="FM320" s="45"/>
      <c r="FN320" s="45"/>
      <c r="FO320" s="45"/>
      <c r="FP320" s="45"/>
      <c r="FQ320" s="45"/>
      <c r="FR320" s="45"/>
      <c r="FS320" s="45"/>
      <c r="FT320" s="45"/>
      <c r="FU320" s="45"/>
      <c r="FV320" s="45"/>
      <c r="FW320" s="45"/>
      <c r="FX320" s="45"/>
      <c r="FY320" s="45"/>
      <c r="FZ320" s="45"/>
      <c r="GA320" s="45"/>
      <c r="GB320" s="45"/>
      <c r="GC320" s="45"/>
      <c r="GD320" s="45"/>
      <c r="GE320" s="45"/>
      <c r="GF320" s="45"/>
      <c r="GG320" s="45"/>
      <c r="GH320" s="45"/>
      <c r="GI320" s="45"/>
      <c r="GJ320" s="45"/>
      <c r="GK320" s="45"/>
      <c r="GL320" s="45"/>
      <c r="GM320" s="45"/>
      <c r="GN320" s="45"/>
      <c r="GO320" s="45"/>
      <c r="GP320" s="45"/>
      <c r="GQ320" s="45"/>
      <c r="GR320" s="45"/>
      <c r="GS320" s="45"/>
      <c r="GT320" s="45"/>
      <c r="GU320" s="45"/>
      <c r="GV320" s="45"/>
      <c r="GW320" s="45"/>
      <c r="GX320" s="45"/>
      <c r="GY320" s="45"/>
      <c r="GZ320" s="45"/>
      <c r="HA320" s="45"/>
      <c r="HB320" s="45"/>
      <c r="HC320" s="45"/>
      <c r="HD320" s="45"/>
      <c r="HE320" s="45"/>
      <c r="HF320" s="45"/>
      <c r="HG320" s="45"/>
      <c r="HH320" s="45"/>
      <c r="HI320" s="45"/>
      <c r="HJ320" s="45"/>
      <c r="HK320" s="45"/>
      <c r="HL320" s="45"/>
      <c r="HM320" s="45"/>
      <c r="HN320" s="45"/>
      <c r="HO320" s="45"/>
      <c r="HP320" s="45"/>
      <c r="HQ320" s="45"/>
      <c r="HR320" s="45"/>
      <c r="HS320" s="45"/>
      <c r="HT320" s="45"/>
      <c r="HU320" s="45"/>
      <c r="HV320" s="45"/>
      <c r="HW320" s="45"/>
      <c r="HX320" s="45"/>
      <c r="HY320" s="45"/>
      <c r="HZ320" s="45"/>
      <c r="IA320" s="45"/>
      <c r="IB320" s="45"/>
      <c r="IC320" s="45"/>
      <c r="ID320" s="45"/>
      <c r="IE320" s="45"/>
      <c r="IF320" s="45"/>
      <c r="IG320" s="45"/>
      <c r="IH320" s="45"/>
      <c r="II320" s="45"/>
      <c r="IJ320" s="45"/>
      <c r="IK320" s="45"/>
      <c r="IL320" s="45"/>
      <c r="IM320" s="45"/>
      <c r="IN320" s="45"/>
      <c r="IO320" s="45"/>
      <c r="IP320" s="45"/>
      <c r="IQ320" s="45"/>
      <c r="IR320" s="45"/>
      <c r="IS320" s="45"/>
      <c r="IT320" s="45"/>
      <c r="IU320" s="45"/>
      <c r="IV320" s="45"/>
    </row>
    <row r="321" spans="1:256" x14ac:dyDescent="0.2">
      <c r="A321" s="45"/>
      <c r="B321" s="45"/>
      <c r="C321" s="45"/>
      <c r="D321" s="46"/>
      <c r="E321" s="45"/>
      <c r="F321" s="47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94"/>
      <c r="T321" s="45"/>
      <c r="U321" s="45"/>
      <c r="V321" s="94">
        <f t="shared" si="51"/>
        <v>0</v>
      </c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5"/>
      <c r="DJ321" s="45"/>
      <c r="DK321" s="45"/>
      <c r="DL321" s="45"/>
      <c r="DM321" s="45"/>
      <c r="DN321" s="45"/>
      <c r="DO321" s="45"/>
      <c r="DP321" s="45"/>
      <c r="DQ321" s="45"/>
      <c r="DR321" s="45"/>
      <c r="DS321" s="45"/>
      <c r="DT321" s="45"/>
      <c r="DU321" s="45"/>
      <c r="DV321" s="45"/>
      <c r="DW321" s="45"/>
      <c r="DX321" s="45"/>
      <c r="DY321" s="45"/>
      <c r="DZ321" s="45"/>
      <c r="EA321" s="45"/>
      <c r="EB321" s="45"/>
      <c r="EC321" s="45"/>
      <c r="ED321" s="45"/>
      <c r="EE321" s="45"/>
      <c r="EF321" s="45"/>
      <c r="EG321" s="45"/>
      <c r="EH321" s="45"/>
      <c r="EI321" s="45"/>
      <c r="EJ321" s="45"/>
      <c r="EK321" s="45"/>
      <c r="EL321" s="45"/>
      <c r="EM321" s="45"/>
      <c r="EN321" s="45"/>
      <c r="EO321" s="45"/>
      <c r="EP321" s="45"/>
      <c r="EQ321" s="45"/>
      <c r="ER321" s="45"/>
      <c r="ES321" s="45"/>
      <c r="ET321" s="45"/>
      <c r="EU321" s="45"/>
      <c r="EV321" s="45"/>
      <c r="EW321" s="45"/>
      <c r="EX321" s="45"/>
      <c r="EY321" s="45"/>
      <c r="EZ321" s="45"/>
      <c r="FA321" s="45"/>
      <c r="FB321" s="45"/>
      <c r="FC321" s="45"/>
      <c r="FD321" s="45"/>
      <c r="FE321" s="45"/>
      <c r="FF321" s="45"/>
      <c r="FG321" s="45"/>
      <c r="FH321" s="45"/>
      <c r="FI321" s="45"/>
      <c r="FJ321" s="45"/>
      <c r="FK321" s="45"/>
      <c r="FL321" s="45"/>
      <c r="FM321" s="45"/>
      <c r="FN321" s="45"/>
      <c r="FO321" s="45"/>
      <c r="FP321" s="45"/>
      <c r="FQ321" s="45"/>
      <c r="FR321" s="45"/>
      <c r="FS321" s="45"/>
      <c r="FT321" s="45"/>
      <c r="FU321" s="45"/>
      <c r="FV321" s="45"/>
      <c r="FW321" s="45"/>
      <c r="FX321" s="45"/>
      <c r="FY321" s="45"/>
      <c r="FZ321" s="45"/>
      <c r="GA321" s="45"/>
      <c r="GB321" s="45"/>
      <c r="GC321" s="45"/>
      <c r="GD321" s="45"/>
      <c r="GE321" s="45"/>
      <c r="GF321" s="45"/>
      <c r="GG321" s="45"/>
      <c r="GH321" s="45"/>
      <c r="GI321" s="45"/>
      <c r="GJ321" s="45"/>
      <c r="GK321" s="45"/>
      <c r="GL321" s="45"/>
      <c r="GM321" s="45"/>
      <c r="GN321" s="45"/>
      <c r="GO321" s="45"/>
      <c r="GP321" s="45"/>
      <c r="GQ321" s="45"/>
      <c r="GR321" s="45"/>
      <c r="GS321" s="45"/>
      <c r="GT321" s="45"/>
      <c r="GU321" s="45"/>
      <c r="GV321" s="45"/>
      <c r="GW321" s="45"/>
      <c r="GX321" s="45"/>
      <c r="GY321" s="45"/>
      <c r="GZ321" s="45"/>
      <c r="HA321" s="45"/>
      <c r="HB321" s="45"/>
      <c r="HC321" s="45"/>
      <c r="HD321" s="45"/>
      <c r="HE321" s="45"/>
      <c r="HF321" s="45"/>
      <c r="HG321" s="45"/>
      <c r="HH321" s="45"/>
      <c r="HI321" s="45"/>
      <c r="HJ321" s="45"/>
      <c r="HK321" s="45"/>
      <c r="HL321" s="45"/>
      <c r="HM321" s="45"/>
      <c r="HN321" s="45"/>
      <c r="HO321" s="45"/>
      <c r="HP321" s="45"/>
      <c r="HQ321" s="45"/>
      <c r="HR321" s="45"/>
      <c r="HS321" s="45"/>
      <c r="HT321" s="45"/>
      <c r="HU321" s="45"/>
      <c r="HV321" s="45"/>
      <c r="HW321" s="45"/>
      <c r="HX321" s="45"/>
      <c r="HY321" s="45"/>
      <c r="HZ321" s="45"/>
      <c r="IA321" s="45"/>
      <c r="IB321" s="45"/>
      <c r="IC321" s="45"/>
      <c r="ID321" s="45"/>
      <c r="IE321" s="45"/>
      <c r="IF321" s="45"/>
      <c r="IG321" s="45"/>
      <c r="IH321" s="45"/>
      <c r="II321" s="45"/>
      <c r="IJ321" s="45"/>
      <c r="IK321" s="45"/>
      <c r="IL321" s="45"/>
      <c r="IM321" s="45"/>
      <c r="IN321" s="45"/>
      <c r="IO321" s="45"/>
      <c r="IP321" s="45"/>
      <c r="IQ321" s="45"/>
      <c r="IR321" s="45"/>
      <c r="IS321" s="45"/>
      <c r="IT321" s="45"/>
      <c r="IU321" s="45"/>
      <c r="IV321" s="45"/>
    </row>
    <row r="322" spans="1:256" x14ac:dyDescent="0.2">
      <c r="A322" s="45"/>
      <c r="B322" s="45"/>
      <c r="C322" s="45"/>
      <c r="D322" s="46"/>
      <c r="E322" s="45"/>
      <c r="F322" s="47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94"/>
      <c r="T322" s="45"/>
      <c r="U322" s="45"/>
      <c r="V322" s="94">
        <f t="shared" si="51"/>
        <v>0</v>
      </c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  <c r="CM322" s="45"/>
      <c r="CN322" s="45"/>
      <c r="CO322" s="45"/>
      <c r="CP322" s="45"/>
      <c r="CQ322" s="45"/>
      <c r="CR322" s="45"/>
      <c r="CS322" s="45"/>
      <c r="CT322" s="45"/>
      <c r="CU322" s="45"/>
      <c r="CV322" s="45"/>
      <c r="CW322" s="45"/>
      <c r="CX322" s="45"/>
      <c r="CY322" s="45"/>
      <c r="CZ322" s="45"/>
      <c r="DA322" s="45"/>
      <c r="DB322" s="45"/>
      <c r="DC322" s="45"/>
      <c r="DD322" s="45"/>
      <c r="DE322" s="45"/>
      <c r="DF322" s="45"/>
      <c r="DG322" s="45"/>
      <c r="DH322" s="45"/>
      <c r="DI322" s="45"/>
      <c r="DJ322" s="45"/>
      <c r="DK322" s="45"/>
      <c r="DL322" s="45"/>
      <c r="DM322" s="45"/>
      <c r="DN322" s="45"/>
      <c r="DO322" s="45"/>
      <c r="DP322" s="45"/>
      <c r="DQ322" s="45"/>
      <c r="DR322" s="45"/>
      <c r="DS322" s="45"/>
      <c r="DT322" s="45"/>
      <c r="DU322" s="45"/>
      <c r="DV322" s="45"/>
      <c r="DW322" s="45"/>
      <c r="DX322" s="45"/>
      <c r="DY322" s="45"/>
      <c r="DZ322" s="45"/>
      <c r="EA322" s="45"/>
      <c r="EB322" s="45"/>
      <c r="EC322" s="45"/>
      <c r="ED322" s="45"/>
      <c r="EE322" s="45"/>
      <c r="EF322" s="45"/>
      <c r="EG322" s="45"/>
      <c r="EH322" s="45"/>
      <c r="EI322" s="45"/>
      <c r="EJ322" s="45"/>
      <c r="EK322" s="45"/>
      <c r="EL322" s="45"/>
      <c r="EM322" s="45"/>
      <c r="EN322" s="45"/>
      <c r="EO322" s="45"/>
      <c r="EP322" s="45"/>
      <c r="EQ322" s="45"/>
      <c r="ER322" s="45"/>
      <c r="ES322" s="45"/>
      <c r="ET322" s="45"/>
      <c r="EU322" s="45"/>
      <c r="EV322" s="45"/>
      <c r="EW322" s="45"/>
      <c r="EX322" s="45"/>
      <c r="EY322" s="45"/>
      <c r="EZ322" s="45"/>
      <c r="FA322" s="45"/>
      <c r="FB322" s="45"/>
      <c r="FC322" s="45"/>
      <c r="FD322" s="45"/>
      <c r="FE322" s="45"/>
      <c r="FF322" s="45"/>
      <c r="FG322" s="45"/>
      <c r="FH322" s="45"/>
      <c r="FI322" s="45"/>
      <c r="FJ322" s="45"/>
      <c r="FK322" s="45"/>
      <c r="FL322" s="45"/>
      <c r="FM322" s="45"/>
      <c r="FN322" s="45"/>
      <c r="FO322" s="45"/>
      <c r="FP322" s="45"/>
      <c r="FQ322" s="45"/>
      <c r="FR322" s="45"/>
      <c r="FS322" s="45"/>
      <c r="FT322" s="45"/>
      <c r="FU322" s="45"/>
      <c r="FV322" s="45"/>
      <c r="FW322" s="45"/>
      <c r="FX322" s="45"/>
      <c r="FY322" s="45"/>
      <c r="FZ322" s="45"/>
      <c r="GA322" s="45"/>
      <c r="GB322" s="45"/>
      <c r="GC322" s="45"/>
      <c r="GD322" s="45"/>
      <c r="GE322" s="45"/>
      <c r="GF322" s="45"/>
      <c r="GG322" s="45"/>
      <c r="GH322" s="45"/>
      <c r="GI322" s="45"/>
      <c r="GJ322" s="45"/>
      <c r="GK322" s="45"/>
      <c r="GL322" s="45"/>
      <c r="GM322" s="45"/>
      <c r="GN322" s="45"/>
      <c r="GO322" s="45"/>
      <c r="GP322" s="45"/>
      <c r="GQ322" s="45"/>
      <c r="GR322" s="45"/>
      <c r="GS322" s="45"/>
      <c r="GT322" s="45"/>
      <c r="GU322" s="45"/>
      <c r="GV322" s="45"/>
      <c r="GW322" s="45"/>
      <c r="GX322" s="45"/>
      <c r="GY322" s="45"/>
      <c r="GZ322" s="45"/>
      <c r="HA322" s="45"/>
      <c r="HB322" s="45"/>
      <c r="HC322" s="45"/>
      <c r="HD322" s="45"/>
      <c r="HE322" s="45"/>
      <c r="HF322" s="45"/>
      <c r="HG322" s="45"/>
      <c r="HH322" s="45"/>
      <c r="HI322" s="45"/>
      <c r="HJ322" s="45"/>
      <c r="HK322" s="45"/>
      <c r="HL322" s="45"/>
      <c r="HM322" s="45"/>
      <c r="HN322" s="45"/>
      <c r="HO322" s="45"/>
      <c r="HP322" s="45"/>
      <c r="HQ322" s="45"/>
      <c r="HR322" s="45"/>
      <c r="HS322" s="45"/>
      <c r="HT322" s="45"/>
      <c r="HU322" s="45"/>
      <c r="HV322" s="45"/>
      <c r="HW322" s="45"/>
      <c r="HX322" s="45"/>
      <c r="HY322" s="45"/>
      <c r="HZ322" s="45"/>
      <c r="IA322" s="45"/>
      <c r="IB322" s="45"/>
      <c r="IC322" s="45"/>
      <c r="ID322" s="45"/>
      <c r="IE322" s="45"/>
      <c r="IF322" s="45"/>
      <c r="IG322" s="45"/>
      <c r="IH322" s="45"/>
      <c r="II322" s="45"/>
      <c r="IJ322" s="45"/>
      <c r="IK322" s="45"/>
      <c r="IL322" s="45"/>
      <c r="IM322" s="45"/>
      <c r="IN322" s="45"/>
      <c r="IO322" s="45"/>
      <c r="IP322" s="45"/>
      <c r="IQ322" s="45"/>
      <c r="IR322" s="45"/>
      <c r="IS322" s="45"/>
      <c r="IT322" s="45"/>
      <c r="IU322" s="45"/>
      <c r="IV322" s="45"/>
    </row>
    <row r="323" spans="1:256" x14ac:dyDescent="0.2">
      <c r="A323" s="45"/>
      <c r="B323" s="45"/>
      <c r="C323" s="45"/>
      <c r="D323" s="46"/>
      <c r="E323" s="45"/>
      <c r="F323" s="47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94"/>
      <c r="T323" s="45"/>
      <c r="U323" s="45"/>
      <c r="V323" s="94">
        <f t="shared" si="51"/>
        <v>0</v>
      </c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  <c r="DL323" s="45"/>
      <c r="DM323" s="45"/>
      <c r="DN323" s="45"/>
      <c r="DO323" s="45"/>
      <c r="DP323" s="45"/>
      <c r="DQ323" s="45"/>
      <c r="DR323" s="45"/>
      <c r="DS323" s="45"/>
      <c r="DT323" s="45"/>
      <c r="DU323" s="45"/>
      <c r="DV323" s="45"/>
      <c r="DW323" s="45"/>
      <c r="DX323" s="45"/>
      <c r="DY323" s="45"/>
      <c r="DZ323" s="45"/>
      <c r="EA323" s="45"/>
      <c r="EB323" s="45"/>
      <c r="EC323" s="45"/>
      <c r="ED323" s="45"/>
      <c r="EE323" s="45"/>
      <c r="EF323" s="45"/>
      <c r="EG323" s="45"/>
      <c r="EH323" s="45"/>
      <c r="EI323" s="45"/>
      <c r="EJ323" s="45"/>
      <c r="EK323" s="45"/>
      <c r="EL323" s="45"/>
      <c r="EM323" s="45"/>
      <c r="EN323" s="45"/>
      <c r="EO323" s="45"/>
      <c r="EP323" s="45"/>
      <c r="EQ323" s="45"/>
      <c r="ER323" s="45"/>
      <c r="ES323" s="45"/>
      <c r="ET323" s="45"/>
      <c r="EU323" s="45"/>
      <c r="EV323" s="45"/>
      <c r="EW323" s="45"/>
      <c r="EX323" s="45"/>
      <c r="EY323" s="45"/>
      <c r="EZ323" s="45"/>
      <c r="FA323" s="45"/>
      <c r="FB323" s="45"/>
      <c r="FC323" s="45"/>
      <c r="FD323" s="45"/>
      <c r="FE323" s="45"/>
      <c r="FF323" s="45"/>
      <c r="FG323" s="45"/>
      <c r="FH323" s="45"/>
      <c r="FI323" s="45"/>
      <c r="FJ323" s="45"/>
      <c r="FK323" s="45"/>
      <c r="FL323" s="45"/>
      <c r="FM323" s="45"/>
      <c r="FN323" s="45"/>
      <c r="FO323" s="45"/>
      <c r="FP323" s="45"/>
      <c r="FQ323" s="45"/>
      <c r="FR323" s="45"/>
      <c r="FS323" s="45"/>
      <c r="FT323" s="45"/>
      <c r="FU323" s="45"/>
      <c r="FV323" s="45"/>
      <c r="FW323" s="45"/>
      <c r="FX323" s="45"/>
      <c r="FY323" s="45"/>
      <c r="FZ323" s="45"/>
      <c r="GA323" s="45"/>
      <c r="GB323" s="45"/>
      <c r="GC323" s="45"/>
      <c r="GD323" s="45"/>
      <c r="GE323" s="45"/>
      <c r="GF323" s="45"/>
      <c r="GG323" s="45"/>
      <c r="GH323" s="45"/>
      <c r="GI323" s="45"/>
      <c r="GJ323" s="45"/>
      <c r="GK323" s="45"/>
      <c r="GL323" s="45"/>
      <c r="GM323" s="45"/>
      <c r="GN323" s="45"/>
      <c r="GO323" s="45"/>
      <c r="GP323" s="45"/>
      <c r="GQ323" s="45"/>
      <c r="GR323" s="45"/>
      <c r="GS323" s="45"/>
      <c r="GT323" s="45"/>
      <c r="GU323" s="45"/>
      <c r="GV323" s="45"/>
      <c r="GW323" s="45"/>
      <c r="GX323" s="45"/>
      <c r="GY323" s="45"/>
      <c r="GZ323" s="45"/>
      <c r="HA323" s="45"/>
      <c r="HB323" s="45"/>
      <c r="HC323" s="45"/>
      <c r="HD323" s="45"/>
      <c r="HE323" s="45"/>
      <c r="HF323" s="45"/>
      <c r="HG323" s="45"/>
      <c r="HH323" s="45"/>
      <c r="HI323" s="45"/>
      <c r="HJ323" s="45"/>
      <c r="HK323" s="45"/>
      <c r="HL323" s="45"/>
      <c r="HM323" s="45"/>
      <c r="HN323" s="45"/>
      <c r="HO323" s="45"/>
      <c r="HP323" s="45"/>
      <c r="HQ323" s="45"/>
      <c r="HR323" s="45"/>
      <c r="HS323" s="45"/>
      <c r="HT323" s="45"/>
      <c r="HU323" s="45"/>
      <c r="HV323" s="45"/>
      <c r="HW323" s="45"/>
      <c r="HX323" s="45"/>
      <c r="HY323" s="45"/>
      <c r="HZ323" s="45"/>
      <c r="IA323" s="45"/>
      <c r="IB323" s="45"/>
      <c r="IC323" s="45"/>
      <c r="ID323" s="45"/>
      <c r="IE323" s="45"/>
      <c r="IF323" s="45"/>
      <c r="IG323" s="45"/>
      <c r="IH323" s="45"/>
      <c r="II323" s="45"/>
      <c r="IJ323" s="45"/>
      <c r="IK323" s="45"/>
      <c r="IL323" s="45"/>
      <c r="IM323" s="45"/>
      <c r="IN323" s="45"/>
      <c r="IO323" s="45"/>
      <c r="IP323" s="45"/>
      <c r="IQ323" s="45"/>
      <c r="IR323" s="45"/>
      <c r="IS323" s="45"/>
      <c r="IT323" s="45"/>
      <c r="IU323" s="45"/>
      <c r="IV323" s="45"/>
    </row>
    <row r="324" spans="1:256" x14ac:dyDescent="0.2">
      <c r="A324" s="45"/>
      <c r="B324" s="45"/>
      <c r="C324" s="45"/>
      <c r="D324" s="46"/>
      <c r="E324" s="45"/>
      <c r="F324" s="47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94"/>
      <c r="T324" s="45"/>
      <c r="U324" s="45"/>
      <c r="V324" s="94">
        <f t="shared" si="51"/>
        <v>0</v>
      </c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  <c r="CS324" s="45"/>
      <c r="CT324" s="45"/>
      <c r="CU324" s="45"/>
      <c r="CV324" s="45"/>
      <c r="CW324" s="45"/>
      <c r="CX324" s="45"/>
      <c r="CY324" s="45"/>
      <c r="CZ324" s="45"/>
      <c r="DA324" s="45"/>
      <c r="DB324" s="45"/>
      <c r="DC324" s="45"/>
      <c r="DD324" s="45"/>
      <c r="DE324" s="45"/>
      <c r="DF324" s="45"/>
      <c r="DG324" s="45"/>
      <c r="DH324" s="45"/>
      <c r="DI324" s="45"/>
      <c r="DJ324" s="45"/>
      <c r="DK324" s="45"/>
      <c r="DL324" s="45"/>
      <c r="DM324" s="45"/>
      <c r="DN324" s="45"/>
      <c r="DO324" s="45"/>
      <c r="DP324" s="45"/>
      <c r="DQ324" s="45"/>
      <c r="DR324" s="45"/>
      <c r="DS324" s="45"/>
      <c r="DT324" s="45"/>
      <c r="DU324" s="45"/>
      <c r="DV324" s="45"/>
      <c r="DW324" s="45"/>
      <c r="DX324" s="45"/>
      <c r="DY324" s="45"/>
      <c r="DZ324" s="45"/>
      <c r="EA324" s="45"/>
      <c r="EB324" s="45"/>
      <c r="EC324" s="45"/>
      <c r="ED324" s="45"/>
      <c r="EE324" s="45"/>
      <c r="EF324" s="45"/>
      <c r="EG324" s="45"/>
      <c r="EH324" s="45"/>
      <c r="EI324" s="45"/>
      <c r="EJ324" s="45"/>
      <c r="EK324" s="45"/>
      <c r="EL324" s="45"/>
      <c r="EM324" s="45"/>
      <c r="EN324" s="45"/>
      <c r="EO324" s="45"/>
      <c r="EP324" s="45"/>
      <c r="EQ324" s="45"/>
      <c r="ER324" s="45"/>
      <c r="ES324" s="45"/>
      <c r="ET324" s="45"/>
      <c r="EU324" s="45"/>
      <c r="EV324" s="45"/>
      <c r="EW324" s="45"/>
      <c r="EX324" s="45"/>
      <c r="EY324" s="45"/>
      <c r="EZ324" s="45"/>
      <c r="FA324" s="45"/>
      <c r="FB324" s="45"/>
      <c r="FC324" s="45"/>
      <c r="FD324" s="45"/>
      <c r="FE324" s="45"/>
      <c r="FF324" s="45"/>
      <c r="FG324" s="45"/>
      <c r="FH324" s="45"/>
      <c r="FI324" s="45"/>
      <c r="FJ324" s="45"/>
      <c r="FK324" s="45"/>
      <c r="FL324" s="45"/>
      <c r="FM324" s="45"/>
      <c r="FN324" s="45"/>
      <c r="FO324" s="45"/>
      <c r="FP324" s="45"/>
      <c r="FQ324" s="45"/>
      <c r="FR324" s="45"/>
      <c r="FS324" s="45"/>
      <c r="FT324" s="45"/>
      <c r="FU324" s="45"/>
      <c r="FV324" s="45"/>
      <c r="FW324" s="45"/>
      <c r="FX324" s="45"/>
      <c r="FY324" s="45"/>
      <c r="FZ324" s="45"/>
      <c r="GA324" s="45"/>
      <c r="GB324" s="45"/>
      <c r="GC324" s="45"/>
      <c r="GD324" s="45"/>
      <c r="GE324" s="45"/>
      <c r="GF324" s="45"/>
      <c r="GG324" s="45"/>
      <c r="GH324" s="45"/>
      <c r="GI324" s="45"/>
      <c r="GJ324" s="45"/>
      <c r="GK324" s="45"/>
      <c r="GL324" s="45"/>
      <c r="GM324" s="45"/>
      <c r="GN324" s="45"/>
      <c r="GO324" s="45"/>
      <c r="GP324" s="45"/>
      <c r="GQ324" s="45"/>
      <c r="GR324" s="45"/>
      <c r="GS324" s="45"/>
      <c r="GT324" s="45"/>
      <c r="GU324" s="45"/>
      <c r="GV324" s="45"/>
      <c r="GW324" s="45"/>
      <c r="GX324" s="45"/>
      <c r="GY324" s="45"/>
      <c r="GZ324" s="45"/>
      <c r="HA324" s="45"/>
      <c r="HB324" s="45"/>
      <c r="HC324" s="45"/>
      <c r="HD324" s="45"/>
      <c r="HE324" s="45"/>
      <c r="HF324" s="45"/>
      <c r="HG324" s="45"/>
      <c r="HH324" s="45"/>
      <c r="HI324" s="45"/>
      <c r="HJ324" s="45"/>
      <c r="HK324" s="45"/>
      <c r="HL324" s="45"/>
      <c r="HM324" s="45"/>
      <c r="HN324" s="45"/>
      <c r="HO324" s="45"/>
      <c r="HP324" s="45"/>
      <c r="HQ324" s="45"/>
      <c r="HR324" s="45"/>
      <c r="HS324" s="45"/>
      <c r="HT324" s="45"/>
      <c r="HU324" s="45"/>
      <c r="HV324" s="45"/>
      <c r="HW324" s="45"/>
      <c r="HX324" s="45"/>
      <c r="HY324" s="45"/>
      <c r="HZ324" s="45"/>
      <c r="IA324" s="45"/>
      <c r="IB324" s="45"/>
      <c r="IC324" s="45"/>
      <c r="ID324" s="45"/>
      <c r="IE324" s="45"/>
      <c r="IF324" s="45"/>
      <c r="IG324" s="45"/>
      <c r="IH324" s="45"/>
      <c r="II324" s="45"/>
      <c r="IJ324" s="45"/>
      <c r="IK324" s="45"/>
      <c r="IL324" s="45"/>
      <c r="IM324" s="45"/>
      <c r="IN324" s="45"/>
      <c r="IO324" s="45"/>
      <c r="IP324" s="45"/>
      <c r="IQ324" s="45"/>
      <c r="IR324" s="45"/>
      <c r="IS324" s="45"/>
      <c r="IT324" s="45"/>
      <c r="IU324" s="45"/>
      <c r="IV324" s="45"/>
    </row>
    <row r="325" spans="1:256" x14ac:dyDescent="0.2">
      <c r="A325" s="45"/>
      <c r="B325" s="45"/>
      <c r="C325" s="45"/>
      <c r="D325" s="46"/>
      <c r="E325" s="45"/>
      <c r="F325" s="47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94">
        <f t="shared" si="51"/>
        <v>0</v>
      </c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  <c r="CM325" s="45"/>
      <c r="CN325" s="45"/>
      <c r="CO325" s="45"/>
      <c r="CP325" s="45"/>
      <c r="CQ325" s="45"/>
      <c r="CR325" s="45"/>
      <c r="CS325" s="45"/>
      <c r="CT325" s="45"/>
      <c r="CU325" s="45"/>
      <c r="CV325" s="45"/>
      <c r="CW325" s="45"/>
      <c r="CX325" s="45"/>
      <c r="CY325" s="45"/>
      <c r="CZ325" s="45"/>
      <c r="DA325" s="45"/>
      <c r="DB325" s="45"/>
      <c r="DC325" s="45"/>
      <c r="DD325" s="45"/>
      <c r="DE325" s="45"/>
      <c r="DF325" s="45"/>
      <c r="DG325" s="45"/>
      <c r="DH325" s="45"/>
      <c r="DI325" s="45"/>
      <c r="DJ325" s="45"/>
      <c r="DK325" s="45"/>
      <c r="DL325" s="45"/>
      <c r="DM325" s="45"/>
      <c r="DN325" s="45"/>
      <c r="DO325" s="45"/>
      <c r="DP325" s="45"/>
      <c r="DQ325" s="45"/>
      <c r="DR325" s="45"/>
      <c r="DS325" s="45"/>
      <c r="DT325" s="45"/>
      <c r="DU325" s="45"/>
      <c r="DV325" s="45"/>
      <c r="DW325" s="45"/>
      <c r="DX325" s="45"/>
      <c r="DY325" s="45"/>
      <c r="DZ325" s="45"/>
      <c r="EA325" s="45"/>
      <c r="EB325" s="45"/>
      <c r="EC325" s="45"/>
      <c r="ED325" s="45"/>
      <c r="EE325" s="45"/>
      <c r="EF325" s="45"/>
      <c r="EG325" s="45"/>
      <c r="EH325" s="45"/>
      <c r="EI325" s="45"/>
      <c r="EJ325" s="45"/>
      <c r="EK325" s="45"/>
      <c r="EL325" s="45"/>
      <c r="EM325" s="45"/>
      <c r="EN325" s="45"/>
      <c r="EO325" s="45"/>
      <c r="EP325" s="45"/>
      <c r="EQ325" s="45"/>
      <c r="ER325" s="45"/>
      <c r="ES325" s="45"/>
      <c r="ET325" s="45"/>
      <c r="EU325" s="45"/>
      <c r="EV325" s="45"/>
      <c r="EW325" s="45"/>
      <c r="EX325" s="45"/>
      <c r="EY325" s="45"/>
      <c r="EZ325" s="45"/>
      <c r="FA325" s="45"/>
      <c r="FB325" s="45"/>
      <c r="FC325" s="45"/>
      <c r="FD325" s="45"/>
      <c r="FE325" s="45"/>
      <c r="FF325" s="45"/>
      <c r="FG325" s="45"/>
      <c r="FH325" s="45"/>
      <c r="FI325" s="45"/>
      <c r="FJ325" s="45"/>
      <c r="FK325" s="45"/>
      <c r="FL325" s="45"/>
      <c r="FM325" s="45"/>
      <c r="FN325" s="45"/>
      <c r="FO325" s="45"/>
      <c r="FP325" s="45"/>
      <c r="FQ325" s="45"/>
      <c r="FR325" s="45"/>
      <c r="FS325" s="45"/>
      <c r="FT325" s="45"/>
      <c r="FU325" s="45"/>
      <c r="FV325" s="45"/>
      <c r="FW325" s="45"/>
      <c r="FX325" s="45"/>
      <c r="FY325" s="45"/>
      <c r="FZ325" s="45"/>
      <c r="GA325" s="45"/>
      <c r="GB325" s="45"/>
      <c r="GC325" s="45"/>
      <c r="GD325" s="45"/>
      <c r="GE325" s="45"/>
      <c r="GF325" s="45"/>
      <c r="GG325" s="45"/>
      <c r="GH325" s="45"/>
      <c r="GI325" s="45"/>
      <c r="GJ325" s="45"/>
      <c r="GK325" s="45"/>
      <c r="GL325" s="45"/>
      <c r="GM325" s="45"/>
      <c r="GN325" s="45"/>
      <c r="GO325" s="45"/>
      <c r="GP325" s="45"/>
      <c r="GQ325" s="45"/>
      <c r="GR325" s="45"/>
      <c r="GS325" s="45"/>
      <c r="GT325" s="45"/>
      <c r="GU325" s="45"/>
      <c r="GV325" s="45"/>
      <c r="GW325" s="45"/>
      <c r="GX325" s="45"/>
      <c r="GY325" s="45"/>
      <c r="GZ325" s="45"/>
      <c r="HA325" s="45"/>
      <c r="HB325" s="45"/>
      <c r="HC325" s="45"/>
      <c r="HD325" s="45"/>
      <c r="HE325" s="45"/>
      <c r="HF325" s="45"/>
      <c r="HG325" s="45"/>
      <c r="HH325" s="45"/>
      <c r="HI325" s="45"/>
      <c r="HJ325" s="45"/>
      <c r="HK325" s="45"/>
      <c r="HL325" s="45"/>
      <c r="HM325" s="45"/>
      <c r="HN325" s="45"/>
      <c r="HO325" s="45"/>
      <c r="HP325" s="45"/>
      <c r="HQ325" s="45"/>
      <c r="HR325" s="45"/>
      <c r="HS325" s="45"/>
      <c r="HT325" s="45"/>
      <c r="HU325" s="45"/>
      <c r="HV325" s="45"/>
      <c r="HW325" s="45"/>
      <c r="HX325" s="45"/>
      <c r="HY325" s="45"/>
      <c r="HZ325" s="45"/>
      <c r="IA325" s="45"/>
      <c r="IB325" s="45"/>
      <c r="IC325" s="45"/>
      <c r="ID325" s="45"/>
      <c r="IE325" s="45"/>
      <c r="IF325" s="45"/>
      <c r="IG325" s="45"/>
      <c r="IH325" s="45"/>
      <c r="II325" s="45"/>
      <c r="IJ325" s="45"/>
      <c r="IK325" s="45"/>
      <c r="IL325" s="45"/>
      <c r="IM325" s="45"/>
      <c r="IN325" s="45"/>
      <c r="IO325" s="45"/>
      <c r="IP325" s="45"/>
      <c r="IQ325" s="45"/>
      <c r="IR325" s="45"/>
      <c r="IS325" s="45"/>
      <c r="IT325" s="45"/>
      <c r="IU325" s="45"/>
      <c r="IV325" s="45"/>
    </row>
    <row r="326" spans="1:256" x14ac:dyDescent="0.2">
      <c r="A326" s="45"/>
      <c r="B326" s="45"/>
      <c r="C326" s="45"/>
      <c r="D326" s="46"/>
      <c r="E326" s="45"/>
      <c r="F326" s="47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94">
        <f t="shared" si="51"/>
        <v>0</v>
      </c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  <c r="CM326" s="45"/>
      <c r="CN326" s="45"/>
      <c r="CO326" s="45"/>
      <c r="CP326" s="45"/>
      <c r="CQ326" s="45"/>
      <c r="CR326" s="45"/>
      <c r="CS326" s="45"/>
      <c r="CT326" s="45"/>
      <c r="CU326" s="45"/>
      <c r="CV326" s="45"/>
      <c r="CW326" s="45"/>
      <c r="CX326" s="45"/>
      <c r="CY326" s="45"/>
      <c r="CZ326" s="45"/>
      <c r="DA326" s="45"/>
      <c r="DB326" s="45"/>
      <c r="DC326" s="45"/>
      <c r="DD326" s="45"/>
      <c r="DE326" s="45"/>
      <c r="DF326" s="45"/>
      <c r="DG326" s="45"/>
      <c r="DH326" s="45"/>
      <c r="DI326" s="45"/>
      <c r="DJ326" s="45"/>
      <c r="DK326" s="45"/>
      <c r="DL326" s="45"/>
      <c r="DM326" s="45"/>
      <c r="DN326" s="45"/>
      <c r="DO326" s="45"/>
      <c r="DP326" s="45"/>
      <c r="DQ326" s="45"/>
      <c r="DR326" s="45"/>
      <c r="DS326" s="45"/>
      <c r="DT326" s="45"/>
      <c r="DU326" s="45"/>
      <c r="DV326" s="45"/>
      <c r="DW326" s="45"/>
      <c r="DX326" s="45"/>
      <c r="DY326" s="45"/>
      <c r="DZ326" s="45"/>
      <c r="EA326" s="45"/>
      <c r="EB326" s="45"/>
      <c r="EC326" s="45"/>
      <c r="ED326" s="45"/>
      <c r="EE326" s="45"/>
      <c r="EF326" s="45"/>
      <c r="EG326" s="45"/>
      <c r="EH326" s="45"/>
      <c r="EI326" s="45"/>
      <c r="EJ326" s="45"/>
      <c r="EK326" s="45"/>
      <c r="EL326" s="45"/>
      <c r="EM326" s="45"/>
      <c r="EN326" s="45"/>
      <c r="EO326" s="45"/>
      <c r="EP326" s="45"/>
      <c r="EQ326" s="45"/>
      <c r="ER326" s="45"/>
      <c r="ES326" s="45"/>
      <c r="ET326" s="45"/>
      <c r="EU326" s="45"/>
      <c r="EV326" s="45"/>
      <c r="EW326" s="45"/>
      <c r="EX326" s="45"/>
      <c r="EY326" s="45"/>
      <c r="EZ326" s="45"/>
      <c r="FA326" s="45"/>
      <c r="FB326" s="45"/>
      <c r="FC326" s="45"/>
      <c r="FD326" s="45"/>
      <c r="FE326" s="45"/>
      <c r="FF326" s="45"/>
      <c r="FG326" s="45"/>
      <c r="FH326" s="45"/>
      <c r="FI326" s="45"/>
      <c r="FJ326" s="45"/>
      <c r="FK326" s="45"/>
      <c r="FL326" s="45"/>
      <c r="FM326" s="45"/>
      <c r="FN326" s="45"/>
      <c r="FO326" s="45"/>
      <c r="FP326" s="45"/>
      <c r="FQ326" s="45"/>
      <c r="FR326" s="45"/>
      <c r="FS326" s="45"/>
      <c r="FT326" s="45"/>
      <c r="FU326" s="45"/>
      <c r="FV326" s="45"/>
      <c r="FW326" s="45"/>
      <c r="FX326" s="45"/>
      <c r="FY326" s="45"/>
      <c r="FZ326" s="45"/>
      <c r="GA326" s="45"/>
      <c r="GB326" s="45"/>
      <c r="GC326" s="45"/>
      <c r="GD326" s="45"/>
      <c r="GE326" s="45"/>
      <c r="GF326" s="45"/>
      <c r="GG326" s="45"/>
      <c r="GH326" s="45"/>
      <c r="GI326" s="45"/>
      <c r="GJ326" s="45"/>
      <c r="GK326" s="45"/>
      <c r="GL326" s="45"/>
      <c r="GM326" s="45"/>
      <c r="GN326" s="45"/>
      <c r="GO326" s="45"/>
      <c r="GP326" s="45"/>
      <c r="GQ326" s="45"/>
      <c r="GR326" s="45"/>
      <c r="GS326" s="45"/>
      <c r="GT326" s="45"/>
      <c r="GU326" s="45"/>
      <c r="GV326" s="45"/>
      <c r="GW326" s="45"/>
      <c r="GX326" s="45"/>
      <c r="GY326" s="45"/>
      <c r="GZ326" s="45"/>
      <c r="HA326" s="45"/>
      <c r="HB326" s="45"/>
      <c r="HC326" s="45"/>
      <c r="HD326" s="45"/>
      <c r="HE326" s="45"/>
      <c r="HF326" s="45"/>
      <c r="HG326" s="45"/>
      <c r="HH326" s="45"/>
      <c r="HI326" s="45"/>
      <c r="HJ326" s="45"/>
      <c r="HK326" s="45"/>
      <c r="HL326" s="45"/>
      <c r="HM326" s="45"/>
      <c r="HN326" s="45"/>
      <c r="HO326" s="45"/>
      <c r="HP326" s="45"/>
      <c r="HQ326" s="45"/>
      <c r="HR326" s="45"/>
      <c r="HS326" s="45"/>
      <c r="HT326" s="45"/>
      <c r="HU326" s="45"/>
      <c r="HV326" s="45"/>
      <c r="HW326" s="45"/>
      <c r="HX326" s="45"/>
      <c r="HY326" s="45"/>
      <c r="HZ326" s="45"/>
      <c r="IA326" s="45"/>
      <c r="IB326" s="45"/>
      <c r="IC326" s="45"/>
      <c r="ID326" s="45"/>
      <c r="IE326" s="45"/>
      <c r="IF326" s="45"/>
      <c r="IG326" s="45"/>
      <c r="IH326" s="45"/>
      <c r="II326" s="45"/>
      <c r="IJ326" s="45"/>
      <c r="IK326" s="45"/>
      <c r="IL326" s="45"/>
      <c r="IM326" s="45"/>
      <c r="IN326" s="45"/>
      <c r="IO326" s="45"/>
      <c r="IP326" s="45"/>
      <c r="IQ326" s="45"/>
      <c r="IR326" s="45"/>
      <c r="IS326" s="45"/>
      <c r="IT326" s="45"/>
      <c r="IU326" s="45"/>
      <c r="IV326" s="45"/>
    </row>
    <row r="327" spans="1:256" x14ac:dyDescent="0.2">
      <c r="A327" s="45"/>
      <c r="B327" s="45"/>
      <c r="C327" s="45"/>
      <c r="D327" s="46"/>
      <c r="E327" s="45"/>
      <c r="F327" s="47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94">
        <f t="shared" si="51"/>
        <v>0</v>
      </c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  <c r="CM327" s="45"/>
      <c r="CN327" s="45"/>
      <c r="CO327" s="45"/>
      <c r="CP327" s="45"/>
      <c r="CQ327" s="45"/>
      <c r="CR327" s="45"/>
      <c r="CS327" s="45"/>
      <c r="CT327" s="45"/>
      <c r="CU327" s="45"/>
      <c r="CV327" s="45"/>
      <c r="CW327" s="45"/>
      <c r="CX327" s="45"/>
      <c r="CY327" s="45"/>
      <c r="CZ327" s="45"/>
      <c r="DA327" s="45"/>
      <c r="DB327" s="45"/>
      <c r="DC327" s="45"/>
      <c r="DD327" s="45"/>
      <c r="DE327" s="45"/>
      <c r="DF327" s="45"/>
      <c r="DG327" s="45"/>
      <c r="DH327" s="45"/>
      <c r="DI327" s="45"/>
      <c r="DJ327" s="45"/>
      <c r="DK327" s="45"/>
      <c r="DL327" s="45"/>
      <c r="DM327" s="45"/>
      <c r="DN327" s="45"/>
      <c r="DO327" s="45"/>
      <c r="DP327" s="45"/>
      <c r="DQ327" s="45"/>
      <c r="DR327" s="45"/>
      <c r="DS327" s="45"/>
      <c r="DT327" s="45"/>
      <c r="DU327" s="45"/>
      <c r="DV327" s="45"/>
      <c r="DW327" s="45"/>
      <c r="DX327" s="45"/>
      <c r="DY327" s="45"/>
      <c r="DZ327" s="45"/>
      <c r="EA327" s="45"/>
      <c r="EB327" s="45"/>
      <c r="EC327" s="45"/>
      <c r="ED327" s="45"/>
      <c r="EE327" s="45"/>
      <c r="EF327" s="45"/>
      <c r="EG327" s="45"/>
      <c r="EH327" s="45"/>
      <c r="EI327" s="45"/>
      <c r="EJ327" s="45"/>
      <c r="EK327" s="45"/>
      <c r="EL327" s="45"/>
      <c r="EM327" s="45"/>
      <c r="EN327" s="45"/>
      <c r="EO327" s="45"/>
      <c r="EP327" s="45"/>
      <c r="EQ327" s="45"/>
      <c r="ER327" s="45"/>
      <c r="ES327" s="45"/>
      <c r="ET327" s="45"/>
      <c r="EU327" s="45"/>
      <c r="EV327" s="45"/>
      <c r="EW327" s="45"/>
      <c r="EX327" s="45"/>
      <c r="EY327" s="45"/>
      <c r="EZ327" s="45"/>
      <c r="FA327" s="45"/>
      <c r="FB327" s="45"/>
      <c r="FC327" s="45"/>
      <c r="FD327" s="45"/>
      <c r="FE327" s="45"/>
      <c r="FF327" s="45"/>
      <c r="FG327" s="45"/>
      <c r="FH327" s="45"/>
      <c r="FI327" s="45"/>
      <c r="FJ327" s="45"/>
      <c r="FK327" s="45"/>
      <c r="FL327" s="45"/>
      <c r="FM327" s="45"/>
      <c r="FN327" s="45"/>
      <c r="FO327" s="45"/>
      <c r="FP327" s="45"/>
      <c r="FQ327" s="45"/>
      <c r="FR327" s="45"/>
      <c r="FS327" s="45"/>
      <c r="FT327" s="45"/>
      <c r="FU327" s="45"/>
      <c r="FV327" s="45"/>
      <c r="FW327" s="45"/>
      <c r="FX327" s="45"/>
      <c r="FY327" s="45"/>
      <c r="FZ327" s="45"/>
      <c r="GA327" s="45"/>
      <c r="GB327" s="45"/>
      <c r="GC327" s="45"/>
      <c r="GD327" s="45"/>
      <c r="GE327" s="45"/>
      <c r="GF327" s="45"/>
      <c r="GG327" s="45"/>
      <c r="GH327" s="45"/>
      <c r="GI327" s="45"/>
      <c r="GJ327" s="45"/>
      <c r="GK327" s="45"/>
      <c r="GL327" s="45"/>
      <c r="GM327" s="45"/>
      <c r="GN327" s="45"/>
      <c r="GO327" s="45"/>
      <c r="GP327" s="45"/>
      <c r="GQ327" s="45"/>
      <c r="GR327" s="45"/>
      <c r="GS327" s="45"/>
      <c r="GT327" s="45"/>
      <c r="GU327" s="45"/>
      <c r="GV327" s="45"/>
      <c r="GW327" s="45"/>
      <c r="GX327" s="45"/>
      <c r="GY327" s="45"/>
      <c r="GZ327" s="45"/>
      <c r="HA327" s="45"/>
      <c r="HB327" s="45"/>
      <c r="HC327" s="45"/>
      <c r="HD327" s="45"/>
      <c r="HE327" s="45"/>
      <c r="HF327" s="45"/>
      <c r="HG327" s="45"/>
      <c r="HH327" s="45"/>
      <c r="HI327" s="45"/>
      <c r="HJ327" s="45"/>
      <c r="HK327" s="45"/>
      <c r="HL327" s="45"/>
      <c r="HM327" s="45"/>
      <c r="HN327" s="45"/>
      <c r="HO327" s="45"/>
      <c r="HP327" s="45"/>
      <c r="HQ327" s="45"/>
      <c r="HR327" s="45"/>
      <c r="HS327" s="45"/>
      <c r="HT327" s="45"/>
      <c r="HU327" s="45"/>
      <c r="HV327" s="45"/>
      <c r="HW327" s="45"/>
      <c r="HX327" s="45"/>
      <c r="HY327" s="45"/>
      <c r="HZ327" s="45"/>
      <c r="IA327" s="45"/>
      <c r="IB327" s="45"/>
      <c r="IC327" s="45"/>
      <c r="ID327" s="45"/>
      <c r="IE327" s="45"/>
      <c r="IF327" s="45"/>
      <c r="IG327" s="45"/>
      <c r="IH327" s="45"/>
      <c r="II327" s="45"/>
      <c r="IJ327" s="45"/>
      <c r="IK327" s="45"/>
      <c r="IL327" s="45"/>
      <c r="IM327" s="45"/>
      <c r="IN327" s="45"/>
      <c r="IO327" s="45"/>
      <c r="IP327" s="45"/>
      <c r="IQ327" s="45"/>
      <c r="IR327" s="45"/>
      <c r="IS327" s="45"/>
      <c r="IT327" s="45"/>
      <c r="IU327" s="45"/>
      <c r="IV327" s="45"/>
    </row>
    <row r="328" spans="1:256" x14ac:dyDescent="0.2">
      <c r="A328" s="45"/>
      <c r="B328" s="45"/>
      <c r="C328" s="45"/>
      <c r="D328" s="46"/>
      <c r="E328" s="45"/>
      <c r="F328" s="47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94">
        <f t="shared" si="51"/>
        <v>0</v>
      </c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  <c r="CM328" s="45"/>
      <c r="CN328" s="45"/>
      <c r="CO328" s="45"/>
      <c r="CP328" s="45"/>
      <c r="CQ328" s="45"/>
      <c r="CR328" s="45"/>
      <c r="CS328" s="45"/>
      <c r="CT328" s="45"/>
      <c r="CU328" s="45"/>
      <c r="CV328" s="45"/>
      <c r="CW328" s="45"/>
      <c r="CX328" s="45"/>
      <c r="CY328" s="45"/>
      <c r="CZ328" s="45"/>
      <c r="DA328" s="45"/>
      <c r="DB328" s="45"/>
      <c r="DC328" s="45"/>
      <c r="DD328" s="45"/>
      <c r="DE328" s="45"/>
      <c r="DF328" s="45"/>
      <c r="DG328" s="45"/>
      <c r="DH328" s="45"/>
      <c r="DI328" s="45"/>
      <c r="DJ328" s="45"/>
      <c r="DK328" s="45"/>
      <c r="DL328" s="45"/>
      <c r="DM328" s="45"/>
      <c r="DN328" s="45"/>
      <c r="DO328" s="45"/>
      <c r="DP328" s="45"/>
      <c r="DQ328" s="45"/>
      <c r="DR328" s="45"/>
      <c r="DS328" s="45"/>
      <c r="DT328" s="45"/>
      <c r="DU328" s="45"/>
      <c r="DV328" s="45"/>
      <c r="DW328" s="45"/>
      <c r="DX328" s="45"/>
      <c r="DY328" s="45"/>
      <c r="DZ328" s="45"/>
      <c r="EA328" s="45"/>
      <c r="EB328" s="45"/>
      <c r="EC328" s="45"/>
      <c r="ED328" s="45"/>
      <c r="EE328" s="45"/>
      <c r="EF328" s="45"/>
      <c r="EG328" s="45"/>
      <c r="EH328" s="45"/>
      <c r="EI328" s="45"/>
      <c r="EJ328" s="45"/>
      <c r="EK328" s="45"/>
      <c r="EL328" s="45"/>
      <c r="EM328" s="45"/>
      <c r="EN328" s="45"/>
      <c r="EO328" s="45"/>
      <c r="EP328" s="45"/>
      <c r="EQ328" s="45"/>
      <c r="ER328" s="45"/>
      <c r="ES328" s="45"/>
      <c r="ET328" s="45"/>
      <c r="EU328" s="45"/>
      <c r="EV328" s="45"/>
      <c r="EW328" s="45"/>
      <c r="EX328" s="45"/>
      <c r="EY328" s="45"/>
      <c r="EZ328" s="45"/>
      <c r="FA328" s="45"/>
      <c r="FB328" s="45"/>
      <c r="FC328" s="45"/>
      <c r="FD328" s="45"/>
      <c r="FE328" s="45"/>
      <c r="FF328" s="45"/>
      <c r="FG328" s="45"/>
      <c r="FH328" s="45"/>
      <c r="FI328" s="45"/>
      <c r="FJ328" s="45"/>
      <c r="FK328" s="45"/>
      <c r="FL328" s="45"/>
      <c r="FM328" s="45"/>
      <c r="FN328" s="45"/>
      <c r="FO328" s="45"/>
      <c r="FP328" s="45"/>
      <c r="FQ328" s="45"/>
      <c r="FR328" s="45"/>
      <c r="FS328" s="45"/>
      <c r="FT328" s="45"/>
      <c r="FU328" s="45"/>
      <c r="FV328" s="45"/>
      <c r="FW328" s="45"/>
      <c r="FX328" s="45"/>
      <c r="FY328" s="45"/>
      <c r="FZ328" s="45"/>
      <c r="GA328" s="45"/>
      <c r="GB328" s="45"/>
      <c r="GC328" s="45"/>
      <c r="GD328" s="45"/>
      <c r="GE328" s="45"/>
      <c r="GF328" s="45"/>
      <c r="GG328" s="45"/>
      <c r="GH328" s="45"/>
      <c r="GI328" s="45"/>
      <c r="GJ328" s="45"/>
      <c r="GK328" s="45"/>
      <c r="GL328" s="45"/>
      <c r="GM328" s="45"/>
      <c r="GN328" s="45"/>
      <c r="GO328" s="45"/>
      <c r="GP328" s="45"/>
      <c r="GQ328" s="45"/>
      <c r="GR328" s="45"/>
      <c r="GS328" s="45"/>
      <c r="GT328" s="45"/>
      <c r="GU328" s="45"/>
      <c r="GV328" s="45"/>
      <c r="GW328" s="45"/>
      <c r="GX328" s="45"/>
      <c r="GY328" s="45"/>
      <c r="GZ328" s="45"/>
      <c r="HA328" s="45"/>
      <c r="HB328" s="45"/>
      <c r="HC328" s="45"/>
      <c r="HD328" s="45"/>
      <c r="HE328" s="45"/>
      <c r="HF328" s="45"/>
      <c r="HG328" s="45"/>
      <c r="HH328" s="45"/>
      <c r="HI328" s="45"/>
      <c r="HJ328" s="45"/>
      <c r="HK328" s="45"/>
      <c r="HL328" s="45"/>
      <c r="HM328" s="45"/>
      <c r="HN328" s="45"/>
      <c r="HO328" s="45"/>
      <c r="HP328" s="45"/>
      <c r="HQ328" s="45"/>
      <c r="HR328" s="45"/>
      <c r="HS328" s="45"/>
      <c r="HT328" s="45"/>
      <c r="HU328" s="45"/>
      <c r="HV328" s="45"/>
      <c r="HW328" s="45"/>
      <c r="HX328" s="45"/>
      <c r="HY328" s="45"/>
      <c r="HZ328" s="45"/>
      <c r="IA328" s="45"/>
      <c r="IB328" s="45"/>
      <c r="IC328" s="45"/>
      <c r="ID328" s="45"/>
      <c r="IE328" s="45"/>
      <c r="IF328" s="45"/>
      <c r="IG328" s="45"/>
      <c r="IH328" s="45"/>
      <c r="II328" s="45"/>
      <c r="IJ328" s="45"/>
      <c r="IK328" s="45"/>
      <c r="IL328" s="45"/>
      <c r="IM328" s="45"/>
      <c r="IN328" s="45"/>
      <c r="IO328" s="45"/>
      <c r="IP328" s="45"/>
      <c r="IQ328" s="45"/>
      <c r="IR328" s="45"/>
      <c r="IS328" s="45"/>
      <c r="IT328" s="45"/>
      <c r="IU328" s="45"/>
      <c r="IV328" s="45"/>
    </row>
    <row r="329" spans="1:256" x14ac:dyDescent="0.2">
      <c r="A329" s="45"/>
      <c r="B329" s="45"/>
      <c r="C329" s="45"/>
      <c r="D329" s="46"/>
      <c r="E329" s="45"/>
      <c r="F329" s="47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94">
        <f t="shared" si="51"/>
        <v>0</v>
      </c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  <c r="CM329" s="45"/>
      <c r="CN329" s="45"/>
      <c r="CO329" s="45"/>
      <c r="CP329" s="45"/>
      <c r="CQ329" s="45"/>
      <c r="CR329" s="45"/>
      <c r="CS329" s="45"/>
      <c r="CT329" s="45"/>
      <c r="CU329" s="45"/>
      <c r="CV329" s="45"/>
      <c r="CW329" s="45"/>
      <c r="CX329" s="45"/>
      <c r="CY329" s="45"/>
      <c r="CZ329" s="45"/>
      <c r="DA329" s="45"/>
      <c r="DB329" s="45"/>
      <c r="DC329" s="45"/>
      <c r="DD329" s="45"/>
      <c r="DE329" s="45"/>
      <c r="DF329" s="45"/>
      <c r="DG329" s="45"/>
      <c r="DH329" s="45"/>
      <c r="DI329" s="45"/>
      <c r="DJ329" s="45"/>
      <c r="DK329" s="45"/>
      <c r="DL329" s="45"/>
      <c r="DM329" s="45"/>
      <c r="DN329" s="45"/>
      <c r="DO329" s="45"/>
      <c r="DP329" s="45"/>
      <c r="DQ329" s="45"/>
      <c r="DR329" s="45"/>
      <c r="DS329" s="45"/>
      <c r="DT329" s="45"/>
      <c r="DU329" s="45"/>
      <c r="DV329" s="45"/>
      <c r="DW329" s="45"/>
      <c r="DX329" s="45"/>
      <c r="DY329" s="45"/>
      <c r="DZ329" s="45"/>
      <c r="EA329" s="45"/>
      <c r="EB329" s="45"/>
      <c r="EC329" s="45"/>
      <c r="ED329" s="45"/>
      <c r="EE329" s="45"/>
      <c r="EF329" s="45"/>
      <c r="EG329" s="45"/>
      <c r="EH329" s="45"/>
      <c r="EI329" s="45"/>
      <c r="EJ329" s="45"/>
      <c r="EK329" s="45"/>
      <c r="EL329" s="45"/>
      <c r="EM329" s="45"/>
      <c r="EN329" s="45"/>
      <c r="EO329" s="45"/>
      <c r="EP329" s="45"/>
      <c r="EQ329" s="45"/>
      <c r="ER329" s="45"/>
      <c r="ES329" s="45"/>
      <c r="ET329" s="45"/>
      <c r="EU329" s="45"/>
      <c r="EV329" s="45"/>
      <c r="EW329" s="45"/>
      <c r="EX329" s="45"/>
      <c r="EY329" s="45"/>
      <c r="EZ329" s="45"/>
      <c r="FA329" s="45"/>
      <c r="FB329" s="45"/>
      <c r="FC329" s="45"/>
      <c r="FD329" s="45"/>
      <c r="FE329" s="45"/>
      <c r="FF329" s="45"/>
      <c r="FG329" s="45"/>
      <c r="FH329" s="45"/>
      <c r="FI329" s="45"/>
      <c r="FJ329" s="45"/>
      <c r="FK329" s="45"/>
      <c r="FL329" s="45"/>
      <c r="FM329" s="45"/>
      <c r="FN329" s="45"/>
      <c r="FO329" s="45"/>
      <c r="FP329" s="45"/>
      <c r="FQ329" s="45"/>
      <c r="FR329" s="45"/>
      <c r="FS329" s="45"/>
      <c r="FT329" s="45"/>
      <c r="FU329" s="45"/>
      <c r="FV329" s="45"/>
      <c r="FW329" s="45"/>
      <c r="FX329" s="45"/>
      <c r="FY329" s="45"/>
      <c r="FZ329" s="45"/>
      <c r="GA329" s="45"/>
      <c r="GB329" s="45"/>
      <c r="GC329" s="45"/>
      <c r="GD329" s="45"/>
      <c r="GE329" s="45"/>
      <c r="GF329" s="45"/>
      <c r="GG329" s="45"/>
      <c r="GH329" s="45"/>
      <c r="GI329" s="45"/>
      <c r="GJ329" s="45"/>
      <c r="GK329" s="45"/>
      <c r="GL329" s="45"/>
      <c r="GM329" s="45"/>
      <c r="GN329" s="45"/>
      <c r="GO329" s="45"/>
      <c r="GP329" s="45"/>
      <c r="GQ329" s="45"/>
      <c r="GR329" s="45"/>
      <c r="GS329" s="45"/>
      <c r="GT329" s="45"/>
      <c r="GU329" s="45"/>
      <c r="GV329" s="45"/>
      <c r="GW329" s="45"/>
      <c r="GX329" s="45"/>
      <c r="GY329" s="45"/>
      <c r="GZ329" s="45"/>
      <c r="HA329" s="45"/>
      <c r="HB329" s="45"/>
      <c r="HC329" s="45"/>
      <c r="HD329" s="45"/>
      <c r="HE329" s="45"/>
      <c r="HF329" s="45"/>
      <c r="HG329" s="45"/>
      <c r="HH329" s="45"/>
      <c r="HI329" s="45"/>
      <c r="HJ329" s="45"/>
      <c r="HK329" s="45"/>
      <c r="HL329" s="45"/>
      <c r="HM329" s="45"/>
      <c r="HN329" s="45"/>
      <c r="HO329" s="45"/>
      <c r="HP329" s="45"/>
      <c r="HQ329" s="45"/>
      <c r="HR329" s="45"/>
      <c r="HS329" s="45"/>
      <c r="HT329" s="45"/>
      <c r="HU329" s="45"/>
      <c r="HV329" s="45"/>
      <c r="HW329" s="45"/>
      <c r="HX329" s="45"/>
      <c r="HY329" s="45"/>
      <c r="HZ329" s="45"/>
      <c r="IA329" s="45"/>
      <c r="IB329" s="45"/>
      <c r="IC329" s="45"/>
      <c r="ID329" s="45"/>
      <c r="IE329" s="45"/>
      <c r="IF329" s="45"/>
      <c r="IG329" s="45"/>
      <c r="IH329" s="45"/>
      <c r="II329" s="45"/>
      <c r="IJ329" s="45"/>
      <c r="IK329" s="45"/>
      <c r="IL329" s="45"/>
      <c r="IM329" s="45"/>
      <c r="IN329" s="45"/>
      <c r="IO329" s="45"/>
      <c r="IP329" s="45"/>
      <c r="IQ329" s="45"/>
      <c r="IR329" s="45"/>
      <c r="IS329" s="45"/>
      <c r="IT329" s="45"/>
      <c r="IU329" s="45"/>
      <c r="IV329" s="45"/>
    </row>
    <row r="330" spans="1:256" x14ac:dyDescent="0.2">
      <c r="A330" s="45"/>
      <c r="B330" s="45"/>
      <c r="C330" s="45"/>
      <c r="D330" s="46"/>
      <c r="E330" s="45"/>
      <c r="F330" s="47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94">
        <f t="shared" si="51"/>
        <v>0</v>
      </c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  <c r="CS330" s="45"/>
      <c r="CT330" s="45"/>
      <c r="CU330" s="45"/>
      <c r="CV330" s="45"/>
      <c r="CW330" s="45"/>
      <c r="CX330" s="45"/>
      <c r="CY330" s="45"/>
      <c r="CZ330" s="45"/>
      <c r="DA330" s="45"/>
      <c r="DB330" s="45"/>
      <c r="DC330" s="45"/>
      <c r="DD330" s="45"/>
      <c r="DE330" s="45"/>
      <c r="DF330" s="45"/>
      <c r="DG330" s="45"/>
      <c r="DH330" s="45"/>
      <c r="DI330" s="45"/>
      <c r="DJ330" s="45"/>
      <c r="DK330" s="45"/>
      <c r="DL330" s="45"/>
      <c r="DM330" s="45"/>
      <c r="DN330" s="45"/>
      <c r="DO330" s="45"/>
      <c r="DP330" s="45"/>
      <c r="DQ330" s="45"/>
      <c r="DR330" s="45"/>
      <c r="DS330" s="45"/>
      <c r="DT330" s="45"/>
      <c r="DU330" s="45"/>
      <c r="DV330" s="45"/>
      <c r="DW330" s="45"/>
      <c r="DX330" s="45"/>
      <c r="DY330" s="45"/>
      <c r="DZ330" s="45"/>
      <c r="EA330" s="45"/>
      <c r="EB330" s="45"/>
      <c r="EC330" s="45"/>
      <c r="ED330" s="45"/>
      <c r="EE330" s="45"/>
      <c r="EF330" s="45"/>
      <c r="EG330" s="45"/>
      <c r="EH330" s="45"/>
      <c r="EI330" s="45"/>
      <c r="EJ330" s="45"/>
      <c r="EK330" s="45"/>
      <c r="EL330" s="45"/>
      <c r="EM330" s="45"/>
      <c r="EN330" s="45"/>
      <c r="EO330" s="45"/>
      <c r="EP330" s="45"/>
      <c r="EQ330" s="45"/>
      <c r="ER330" s="45"/>
      <c r="ES330" s="45"/>
      <c r="ET330" s="45"/>
      <c r="EU330" s="45"/>
      <c r="EV330" s="45"/>
      <c r="EW330" s="45"/>
      <c r="EX330" s="45"/>
      <c r="EY330" s="45"/>
      <c r="EZ330" s="45"/>
      <c r="FA330" s="45"/>
      <c r="FB330" s="45"/>
      <c r="FC330" s="45"/>
      <c r="FD330" s="45"/>
      <c r="FE330" s="45"/>
      <c r="FF330" s="45"/>
      <c r="FG330" s="45"/>
      <c r="FH330" s="45"/>
      <c r="FI330" s="45"/>
      <c r="FJ330" s="45"/>
      <c r="FK330" s="45"/>
      <c r="FL330" s="45"/>
      <c r="FM330" s="45"/>
      <c r="FN330" s="45"/>
      <c r="FO330" s="45"/>
      <c r="FP330" s="45"/>
      <c r="FQ330" s="45"/>
      <c r="FR330" s="45"/>
      <c r="FS330" s="45"/>
      <c r="FT330" s="45"/>
      <c r="FU330" s="45"/>
      <c r="FV330" s="45"/>
      <c r="FW330" s="45"/>
      <c r="FX330" s="45"/>
      <c r="FY330" s="45"/>
      <c r="FZ330" s="45"/>
      <c r="GA330" s="45"/>
      <c r="GB330" s="45"/>
      <c r="GC330" s="45"/>
      <c r="GD330" s="45"/>
      <c r="GE330" s="45"/>
      <c r="GF330" s="45"/>
      <c r="GG330" s="45"/>
      <c r="GH330" s="45"/>
      <c r="GI330" s="45"/>
      <c r="GJ330" s="45"/>
      <c r="GK330" s="45"/>
      <c r="GL330" s="45"/>
      <c r="GM330" s="45"/>
      <c r="GN330" s="45"/>
      <c r="GO330" s="45"/>
      <c r="GP330" s="45"/>
      <c r="GQ330" s="45"/>
      <c r="GR330" s="45"/>
      <c r="GS330" s="45"/>
      <c r="GT330" s="45"/>
      <c r="GU330" s="45"/>
      <c r="GV330" s="45"/>
      <c r="GW330" s="45"/>
      <c r="GX330" s="45"/>
      <c r="GY330" s="45"/>
      <c r="GZ330" s="45"/>
      <c r="HA330" s="45"/>
      <c r="HB330" s="45"/>
      <c r="HC330" s="45"/>
      <c r="HD330" s="45"/>
      <c r="HE330" s="45"/>
      <c r="HF330" s="45"/>
      <c r="HG330" s="45"/>
      <c r="HH330" s="45"/>
      <c r="HI330" s="45"/>
      <c r="HJ330" s="45"/>
      <c r="HK330" s="45"/>
      <c r="HL330" s="45"/>
      <c r="HM330" s="45"/>
      <c r="HN330" s="45"/>
      <c r="HO330" s="45"/>
      <c r="HP330" s="45"/>
      <c r="HQ330" s="45"/>
      <c r="HR330" s="45"/>
      <c r="HS330" s="45"/>
      <c r="HT330" s="45"/>
      <c r="HU330" s="45"/>
      <c r="HV330" s="45"/>
      <c r="HW330" s="45"/>
      <c r="HX330" s="45"/>
      <c r="HY330" s="45"/>
      <c r="HZ330" s="45"/>
      <c r="IA330" s="45"/>
      <c r="IB330" s="45"/>
      <c r="IC330" s="45"/>
      <c r="ID330" s="45"/>
      <c r="IE330" s="45"/>
      <c r="IF330" s="45"/>
      <c r="IG330" s="45"/>
      <c r="IH330" s="45"/>
      <c r="II330" s="45"/>
      <c r="IJ330" s="45"/>
      <c r="IK330" s="45"/>
      <c r="IL330" s="45"/>
      <c r="IM330" s="45"/>
      <c r="IN330" s="45"/>
      <c r="IO330" s="45"/>
      <c r="IP330" s="45"/>
      <c r="IQ330" s="45"/>
      <c r="IR330" s="45"/>
      <c r="IS330" s="45"/>
      <c r="IT330" s="45"/>
      <c r="IU330" s="45"/>
      <c r="IV330" s="45"/>
    </row>
    <row r="331" spans="1:256" x14ac:dyDescent="0.2">
      <c r="A331" s="45"/>
      <c r="B331" s="45"/>
      <c r="C331" s="45"/>
      <c r="D331" s="46"/>
      <c r="E331" s="45"/>
      <c r="F331" s="47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94">
        <f t="shared" si="51"/>
        <v>0</v>
      </c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5"/>
      <c r="DD331" s="45"/>
      <c r="DE331" s="45"/>
      <c r="DF331" s="45"/>
      <c r="DG331" s="45"/>
      <c r="DH331" s="45"/>
      <c r="DI331" s="45"/>
      <c r="DJ331" s="45"/>
      <c r="DK331" s="45"/>
      <c r="DL331" s="45"/>
      <c r="DM331" s="45"/>
      <c r="DN331" s="45"/>
      <c r="DO331" s="45"/>
      <c r="DP331" s="45"/>
      <c r="DQ331" s="45"/>
      <c r="DR331" s="45"/>
      <c r="DS331" s="45"/>
      <c r="DT331" s="45"/>
      <c r="DU331" s="45"/>
      <c r="DV331" s="45"/>
      <c r="DW331" s="45"/>
      <c r="DX331" s="45"/>
      <c r="DY331" s="45"/>
      <c r="DZ331" s="45"/>
      <c r="EA331" s="45"/>
      <c r="EB331" s="45"/>
      <c r="EC331" s="45"/>
      <c r="ED331" s="45"/>
      <c r="EE331" s="45"/>
      <c r="EF331" s="45"/>
      <c r="EG331" s="45"/>
      <c r="EH331" s="45"/>
      <c r="EI331" s="45"/>
      <c r="EJ331" s="45"/>
      <c r="EK331" s="45"/>
      <c r="EL331" s="45"/>
      <c r="EM331" s="45"/>
      <c r="EN331" s="45"/>
      <c r="EO331" s="45"/>
      <c r="EP331" s="45"/>
      <c r="EQ331" s="45"/>
      <c r="ER331" s="45"/>
      <c r="ES331" s="45"/>
      <c r="ET331" s="45"/>
      <c r="EU331" s="45"/>
      <c r="EV331" s="45"/>
      <c r="EW331" s="45"/>
      <c r="EX331" s="45"/>
      <c r="EY331" s="45"/>
      <c r="EZ331" s="45"/>
      <c r="FA331" s="45"/>
      <c r="FB331" s="45"/>
      <c r="FC331" s="45"/>
      <c r="FD331" s="45"/>
      <c r="FE331" s="45"/>
      <c r="FF331" s="45"/>
      <c r="FG331" s="45"/>
      <c r="FH331" s="45"/>
      <c r="FI331" s="45"/>
      <c r="FJ331" s="45"/>
      <c r="FK331" s="45"/>
      <c r="FL331" s="45"/>
      <c r="FM331" s="45"/>
      <c r="FN331" s="45"/>
      <c r="FO331" s="45"/>
      <c r="FP331" s="45"/>
      <c r="FQ331" s="45"/>
      <c r="FR331" s="45"/>
      <c r="FS331" s="45"/>
      <c r="FT331" s="45"/>
      <c r="FU331" s="45"/>
      <c r="FV331" s="45"/>
      <c r="FW331" s="45"/>
      <c r="FX331" s="45"/>
      <c r="FY331" s="45"/>
      <c r="FZ331" s="45"/>
      <c r="GA331" s="45"/>
      <c r="GB331" s="45"/>
      <c r="GC331" s="45"/>
      <c r="GD331" s="45"/>
      <c r="GE331" s="45"/>
      <c r="GF331" s="45"/>
      <c r="GG331" s="45"/>
      <c r="GH331" s="45"/>
      <c r="GI331" s="45"/>
      <c r="GJ331" s="45"/>
      <c r="GK331" s="45"/>
      <c r="GL331" s="45"/>
      <c r="GM331" s="45"/>
      <c r="GN331" s="45"/>
      <c r="GO331" s="45"/>
      <c r="GP331" s="45"/>
      <c r="GQ331" s="45"/>
      <c r="GR331" s="45"/>
      <c r="GS331" s="45"/>
      <c r="GT331" s="45"/>
      <c r="GU331" s="45"/>
      <c r="GV331" s="45"/>
      <c r="GW331" s="45"/>
      <c r="GX331" s="45"/>
      <c r="GY331" s="45"/>
      <c r="GZ331" s="45"/>
      <c r="HA331" s="45"/>
      <c r="HB331" s="45"/>
      <c r="HC331" s="45"/>
      <c r="HD331" s="45"/>
      <c r="HE331" s="45"/>
      <c r="HF331" s="45"/>
      <c r="HG331" s="45"/>
      <c r="HH331" s="45"/>
      <c r="HI331" s="45"/>
      <c r="HJ331" s="45"/>
      <c r="HK331" s="45"/>
      <c r="HL331" s="45"/>
      <c r="HM331" s="45"/>
      <c r="HN331" s="45"/>
      <c r="HO331" s="45"/>
      <c r="HP331" s="45"/>
      <c r="HQ331" s="45"/>
      <c r="HR331" s="45"/>
      <c r="HS331" s="45"/>
      <c r="HT331" s="45"/>
      <c r="HU331" s="45"/>
      <c r="HV331" s="45"/>
      <c r="HW331" s="45"/>
      <c r="HX331" s="45"/>
      <c r="HY331" s="45"/>
      <c r="HZ331" s="45"/>
      <c r="IA331" s="45"/>
      <c r="IB331" s="45"/>
      <c r="IC331" s="45"/>
      <c r="ID331" s="45"/>
      <c r="IE331" s="45"/>
      <c r="IF331" s="45"/>
      <c r="IG331" s="45"/>
      <c r="IH331" s="45"/>
      <c r="II331" s="45"/>
      <c r="IJ331" s="45"/>
      <c r="IK331" s="45"/>
      <c r="IL331" s="45"/>
      <c r="IM331" s="45"/>
      <c r="IN331" s="45"/>
      <c r="IO331" s="45"/>
      <c r="IP331" s="45"/>
      <c r="IQ331" s="45"/>
      <c r="IR331" s="45"/>
      <c r="IS331" s="45"/>
      <c r="IT331" s="45"/>
      <c r="IU331" s="45"/>
      <c r="IV331" s="45"/>
    </row>
    <row r="332" spans="1:256" x14ac:dyDescent="0.2">
      <c r="A332" s="45"/>
      <c r="B332" s="45"/>
      <c r="C332" s="45"/>
      <c r="D332" s="46"/>
      <c r="E332" s="45"/>
      <c r="F332" s="47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94">
        <f t="shared" si="51"/>
        <v>0</v>
      </c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  <c r="CM332" s="45"/>
      <c r="CN332" s="45"/>
      <c r="CO332" s="45"/>
      <c r="CP332" s="45"/>
      <c r="CQ332" s="45"/>
      <c r="CR332" s="45"/>
      <c r="CS332" s="45"/>
      <c r="CT332" s="45"/>
      <c r="CU332" s="45"/>
      <c r="CV332" s="45"/>
      <c r="CW332" s="45"/>
      <c r="CX332" s="45"/>
      <c r="CY332" s="45"/>
      <c r="CZ332" s="45"/>
      <c r="DA332" s="45"/>
      <c r="DB332" s="45"/>
      <c r="DC332" s="45"/>
      <c r="DD332" s="45"/>
      <c r="DE332" s="45"/>
      <c r="DF332" s="45"/>
      <c r="DG332" s="45"/>
      <c r="DH332" s="45"/>
      <c r="DI332" s="45"/>
      <c r="DJ332" s="45"/>
      <c r="DK332" s="45"/>
      <c r="DL332" s="45"/>
      <c r="DM332" s="45"/>
      <c r="DN332" s="45"/>
      <c r="DO332" s="45"/>
      <c r="DP332" s="45"/>
      <c r="DQ332" s="45"/>
      <c r="DR332" s="45"/>
      <c r="DS332" s="45"/>
      <c r="DT332" s="45"/>
      <c r="DU332" s="45"/>
      <c r="DV332" s="45"/>
      <c r="DW332" s="45"/>
      <c r="DX332" s="45"/>
      <c r="DY332" s="45"/>
      <c r="DZ332" s="45"/>
      <c r="EA332" s="45"/>
      <c r="EB332" s="45"/>
      <c r="EC332" s="45"/>
      <c r="ED332" s="45"/>
      <c r="EE332" s="45"/>
      <c r="EF332" s="45"/>
      <c r="EG332" s="45"/>
      <c r="EH332" s="45"/>
      <c r="EI332" s="45"/>
      <c r="EJ332" s="45"/>
      <c r="EK332" s="45"/>
      <c r="EL332" s="45"/>
      <c r="EM332" s="45"/>
      <c r="EN332" s="45"/>
      <c r="EO332" s="45"/>
      <c r="EP332" s="45"/>
      <c r="EQ332" s="45"/>
      <c r="ER332" s="45"/>
      <c r="ES332" s="45"/>
      <c r="ET332" s="45"/>
      <c r="EU332" s="45"/>
      <c r="EV332" s="45"/>
      <c r="EW332" s="45"/>
      <c r="EX332" s="45"/>
      <c r="EY332" s="45"/>
      <c r="EZ332" s="45"/>
      <c r="FA332" s="45"/>
      <c r="FB332" s="45"/>
      <c r="FC332" s="45"/>
      <c r="FD332" s="45"/>
      <c r="FE332" s="45"/>
      <c r="FF332" s="45"/>
      <c r="FG332" s="45"/>
      <c r="FH332" s="45"/>
      <c r="FI332" s="45"/>
      <c r="FJ332" s="45"/>
      <c r="FK332" s="45"/>
      <c r="FL332" s="45"/>
      <c r="FM332" s="45"/>
      <c r="FN332" s="45"/>
      <c r="FO332" s="45"/>
      <c r="FP332" s="45"/>
      <c r="FQ332" s="45"/>
      <c r="FR332" s="45"/>
      <c r="FS332" s="45"/>
      <c r="FT332" s="45"/>
      <c r="FU332" s="45"/>
      <c r="FV332" s="45"/>
      <c r="FW332" s="45"/>
      <c r="FX332" s="45"/>
      <c r="FY332" s="45"/>
      <c r="FZ332" s="45"/>
      <c r="GA332" s="45"/>
      <c r="GB332" s="45"/>
      <c r="GC332" s="45"/>
      <c r="GD332" s="45"/>
      <c r="GE332" s="45"/>
      <c r="GF332" s="45"/>
      <c r="GG332" s="45"/>
      <c r="GH332" s="45"/>
      <c r="GI332" s="45"/>
      <c r="GJ332" s="45"/>
      <c r="GK332" s="45"/>
      <c r="GL332" s="45"/>
      <c r="GM332" s="45"/>
      <c r="GN332" s="45"/>
      <c r="GO332" s="45"/>
      <c r="GP332" s="45"/>
      <c r="GQ332" s="45"/>
      <c r="GR332" s="45"/>
      <c r="GS332" s="45"/>
      <c r="GT332" s="45"/>
      <c r="GU332" s="45"/>
      <c r="GV332" s="45"/>
      <c r="GW332" s="45"/>
      <c r="GX332" s="45"/>
      <c r="GY332" s="45"/>
      <c r="GZ332" s="45"/>
      <c r="HA332" s="45"/>
      <c r="HB332" s="45"/>
      <c r="HC332" s="45"/>
      <c r="HD332" s="45"/>
      <c r="HE332" s="45"/>
      <c r="HF332" s="45"/>
      <c r="HG332" s="45"/>
      <c r="HH332" s="45"/>
      <c r="HI332" s="45"/>
      <c r="HJ332" s="45"/>
      <c r="HK332" s="45"/>
      <c r="HL332" s="45"/>
      <c r="HM332" s="45"/>
      <c r="HN332" s="45"/>
      <c r="HO332" s="45"/>
      <c r="HP332" s="45"/>
      <c r="HQ332" s="45"/>
      <c r="HR332" s="45"/>
      <c r="HS332" s="45"/>
      <c r="HT332" s="45"/>
      <c r="HU332" s="45"/>
      <c r="HV332" s="45"/>
      <c r="HW332" s="45"/>
      <c r="HX332" s="45"/>
      <c r="HY332" s="45"/>
      <c r="HZ332" s="45"/>
      <c r="IA332" s="45"/>
      <c r="IB332" s="45"/>
      <c r="IC332" s="45"/>
      <c r="ID332" s="45"/>
      <c r="IE332" s="45"/>
      <c r="IF332" s="45"/>
      <c r="IG332" s="45"/>
      <c r="IH332" s="45"/>
      <c r="II332" s="45"/>
      <c r="IJ332" s="45"/>
      <c r="IK332" s="45"/>
      <c r="IL332" s="45"/>
      <c r="IM332" s="45"/>
      <c r="IN332" s="45"/>
      <c r="IO332" s="45"/>
      <c r="IP332" s="45"/>
      <c r="IQ332" s="45"/>
      <c r="IR332" s="45"/>
      <c r="IS332" s="45"/>
      <c r="IT332" s="45"/>
      <c r="IU332" s="45"/>
      <c r="IV332" s="45"/>
    </row>
    <row r="333" spans="1:256" x14ac:dyDescent="0.2">
      <c r="A333" s="45"/>
      <c r="B333" s="45"/>
      <c r="C333" s="45"/>
      <c r="D333" s="46"/>
      <c r="E333" s="45"/>
      <c r="F333" s="47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94">
        <f t="shared" si="51"/>
        <v>0</v>
      </c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  <c r="BP333" s="45"/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45"/>
      <c r="CD333" s="45"/>
      <c r="CE333" s="45"/>
      <c r="CF333" s="45"/>
      <c r="CG333" s="45"/>
      <c r="CH333" s="45"/>
      <c r="CI333" s="45"/>
      <c r="CJ333" s="45"/>
      <c r="CK333" s="45"/>
      <c r="CL333" s="45"/>
      <c r="CM333" s="45"/>
      <c r="CN333" s="45"/>
      <c r="CO333" s="45"/>
      <c r="CP333" s="45"/>
      <c r="CQ333" s="45"/>
      <c r="CR333" s="45"/>
      <c r="CS333" s="45"/>
      <c r="CT333" s="45"/>
      <c r="CU333" s="45"/>
      <c r="CV333" s="45"/>
      <c r="CW333" s="45"/>
      <c r="CX333" s="45"/>
      <c r="CY333" s="45"/>
      <c r="CZ333" s="45"/>
      <c r="DA333" s="45"/>
      <c r="DB333" s="45"/>
      <c r="DC333" s="45"/>
      <c r="DD333" s="45"/>
      <c r="DE333" s="45"/>
      <c r="DF333" s="45"/>
      <c r="DG333" s="45"/>
      <c r="DH333" s="45"/>
      <c r="DI333" s="45"/>
      <c r="DJ333" s="45"/>
      <c r="DK333" s="45"/>
      <c r="DL333" s="45"/>
      <c r="DM333" s="45"/>
      <c r="DN333" s="45"/>
      <c r="DO333" s="45"/>
      <c r="DP333" s="45"/>
      <c r="DQ333" s="45"/>
      <c r="DR333" s="45"/>
      <c r="DS333" s="45"/>
      <c r="DT333" s="45"/>
      <c r="DU333" s="45"/>
      <c r="DV333" s="45"/>
      <c r="DW333" s="45"/>
      <c r="DX333" s="45"/>
      <c r="DY333" s="45"/>
      <c r="DZ333" s="45"/>
      <c r="EA333" s="45"/>
      <c r="EB333" s="45"/>
      <c r="EC333" s="45"/>
      <c r="ED333" s="45"/>
      <c r="EE333" s="45"/>
      <c r="EF333" s="45"/>
      <c r="EG333" s="45"/>
      <c r="EH333" s="45"/>
      <c r="EI333" s="45"/>
      <c r="EJ333" s="45"/>
      <c r="EK333" s="45"/>
      <c r="EL333" s="45"/>
      <c r="EM333" s="45"/>
      <c r="EN333" s="45"/>
      <c r="EO333" s="45"/>
      <c r="EP333" s="45"/>
      <c r="EQ333" s="45"/>
      <c r="ER333" s="45"/>
      <c r="ES333" s="45"/>
      <c r="ET333" s="45"/>
      <c r="EU333" s="45"/>
      <c r="EV333" s="45"/>
      <c r="EW333" s="45"/>
      <c r="EX333" s="45"/>
      <c r="EY333" s="45"/>
      <c r="EZ333" s="45"/>
      <c r="FA333" s="45"/>
      <c r="FB333" s="45"/>
      <c r="FC333" s="45"/>
      <c r="FD333" s="45"/>
      <c r="FE333" s="45"/>
      <c r="FF333" s="45"/>
      <c r="FG333" s="45"/>
      <c r="FH333" s="45"/>
      <c r="FI333" s="45"/>
      <c r="FJ333" s="45"/>
      <c r="FK333" s="45"/>
      <c r="FL333" s="45"/>
      <c r="FM333" s="45"/>
      <c r="FN333" s="45"/>
      <c r="FO333" s="45"/>
      <c r="FP333" s="45"/>
      <c r="FQ333" s="45"/>
      <c r="FR333" s="45"/>
      <c r="FS333" s="45"/>
      <c r="FT333" s="45"/>
      <c r="FU333" s="45"/>
      <c r="FV333" s="45"/>
      <c r="FW333" s="45"/>
      <c r="FX333" s="45"/>
      <c r="FY333" s="45"/>
      <c r="FZ333" s="45"/>
      <c r="GA333" s="45"/>
      <c r="GB333" s="45"/>
      <c r="GC333" s="45"/>
      <c r="GD333" s="45"/>
      <c r="GE333" s="45"/>
      <c r="GF333" s="45"/>
      <c r="GG333" s="45"/>
      <c r="GH333" s="45"/>
      <c r="GI333" s="45"/>
      <c r="GJ333" s="45"/>
      <c r="GK333" s="45"/>
      <c r="GL333" s="45"/>
      <c r="GM333" s="45"/>
      <c r="GN333" s="45"/>
      <c r="GO333" s="45"/>
      <c r="GP333" s="45"/>
      <c r="GQ333" s="45"/>
      <c r="GR333" s="45"/>
      <c r="GS333" s="45"/>
      <c r="GT333" s="45"/>
      <c r="GU333" s="45"/>
      <c r="GV333" s="45"/>
      <c r="GW333" s="45"/>
      <c r="GX333" s="45"/>
      <c r="GY333" s="45"/>
      <c r="GZ333" s="45"/>
      <c r="HA333" s="45"/>
      <c r="HB333" s="45"/>
      <c r="HC333" s="45"/>
      <c r="HD333" s="45"/>
      <c r="HE333" s="45"/>
      <c r="HF333" s="45"/>
      <c r="HG333" s="45"/>
      <c r="HH333" s="45"/>
      <c r="HI333" s="45"/>
      <c r="HJ333" s="45"/>
      <c r="HK333" s="45"/>
      <c r="HL333" s="45"/>
      <c r="HM333" s="45"/>
      <c r="HN333" s="45"/>
      <c r="HO333" s="45"/>
      <c r="HP333" s="45"/>
      <c r="HQ333" s="45"/>
      <c r="HR333" s="45"/>
      <c r="HS333" s="45"/>
      <c r="HT333" s="45"/>
      <c r="HU333" s="45"/>
      <c r="HV333" s="45"/>
      <c r="HW333" s="45"/>
      <c r="HX333" s="45"/>
      <c r="HY333" s="45"/>
      <c r="HZ333" s="45"/>
      <c r="IA333" s="45"/>
      <c r="IB333" s="45"/>
      <c r="IC333" s="45"/>
      <c r="ID333" s="45"/>
      <c r="IE333" s="45"/>
      <c r="IF333" s="45"/>
      <c r="IG333" s="45"/>
      <c r="IH333" s="45"/>
      <c r="II333" s="45"/>
      <c r="IJ333" s="45"/>
      <c r="IK333" s="45"/>
      <c r="IL333" s="45"/>
      <c r="IM333" s="45"/>
      <c r="IN333" s="45"/>
      <c r="IO333" s="45"/>
      <c r="IP333" s="45"/>
      <c r="IQ333" s="45"/>
      <c r="IR333" s="45"/>
      <c r="IS333" s="45"/>
      <c r="IT333" s="45"/>
      <c r="IU333" s="45"/>
      <c r="IV333" s="45"/>
    </row>
    <row r="334" spans="1:256" x14ac:dyDescent="0.2">
      <c r="A334" s="45"/>
      <c r="B334" s="45"/>
      <c r="C334" s="45"/>
      <c r="D334" s="46"/>
      <c r="E334" s="45"/>
      <c r="F334" s="47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94">
        <f t="shared" si="51"/>
        <v>0</v>
      </c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P334" s="45"/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45"/>
      <c r="CD334" s="45"/>
      <c r="CE334" s="45"/>
      <c r="CF334" s="45"/>
      <c r="CG334" s="45"/>
      <c r="CH334" s="45"/>
      <c r="CI334" s="45"/>
      <c r="CJ334" s="45"/>
      <c r="CK334" s="45"/>
      <c r="CL334" s="45"/>
      <c r="CM334" s="45"/>
      <c r="CN334" s="45"/>
      <c r="CO334" s="45"/>
      <c r="CP334" s="45"/>
      <c r="CQ334" s="45"/>
      <c r="CR334" s="45"/>
      <c r="CS334" s="45"/>
      <c r="CT334" s="45"/>
      <c r="CU334" s="45"/>
      <c r="CV334" s="45"/>
      <c r="CW334" s="45"/>
      <c r="CX334" s="45"/>
      <c r="CY334" s="45"/>
      <c r="CZ334" s="45"/>
      <c r="DA334" s="45"/>
      <c r="DB334" s="45"/>
      <c r="DC334" s="45"/>
      <c r="DD334" s="45"/>
      <c r="DE334" s="45"/>
      <c r="DF334" s="45"/>
      <c r="DG334" s="45"/>
      <c r="DH334" s="45"/>
      <c r="DI334" s="45"/>
      <c r="DJ334" s="45"/>
      <c r="DK334" s="45"/>
      <c r="DL334" s="45"/>
      <c r="DM334" s="45"/>
      <c r="DN334" s="45"/>
      <c r="DO334" s="45"/>
      <c r="DP334" s="45"/>
      <c r="DQ334" s="45"/>
      <c r="DR334" s="45"/>
      <c r="DS334" s="45"/>
      <c r="DT334" s="45"/>
      <c r="DU334" s="45"/>
      <c r="DV334" s="45"/>
      <c r="DW334" s="45"/>
      <c r="DX334" s="45"/>
      <c r="DY334" s="45"/>
      <c r="DZ334" s="45"/>
      <c r="EA334" s="45"/>
      <c r="EB334" s="45"/>
      <c r="EC334" s="45"/>
      <c r="ED334" s="45"/>
      <c r="EE334" s="45"/>
      <c r="EF334" s="45"/>
      <c r="EG334" s="45"/>
      <c r="EH334" s="45"/>
      <c r="EI334" s="45"/>
      <c r="EJ334" s="45"/>
      <c r="EK334" s="45"/>
      <c r="EL334" s="45"/>
      <c r="EM334" s="45"/>
      <c r="EN334" s="45"/>
      <c r="EO334" s="45"/>
      <c r="EP334" s="45"/>
      <c r="EQ334" s="45"/>
      <c r="ER334" s="45"/>
      <c r="ES334" s="45"/>
      <c r="ET334" s="45"/>
      <c r="EU334" s="45"/>
      <c r="EV334" s="45"/>
      <c r="EW334" s="45"/>
      <c r="EX334" s="45"/>
      <c r="EY334" s="45"/>
      <c r="EZ334" s="45"/>
      <c r="FA334" s="45"/>
      <c r="FB334" s="45"/>
      <c r="FC334" s="45"/>
      <c r="FD334" s="45"/>
      <c r="FE334" s="45"/>
      <c r="FF334" s="45"/>
      <c r="FG334" s="45"/>
      <c r="FH334" s="45"/>
      <c r="FI334" s="45"/>
      <c r="FJ334" s="45"/>
      <c r="FK334" s="45"/>
      <c r="FL334" s="45"/>
      <c r="FM334" s="45"/>
      <c r="FN334" s="45"/>
      <c r="FO334" s="45"/>
      <c r="FP334" s="45"/>
      <c r="FQ334" s="45"/>
      <c r="FR334" s="45"/>
      <c r="FS334" s="45"/>
      <c r="FT334" s="45"/>
      <c r="FU334" s="45"/>
      <c r="FV334" s="45"/>
      <c r="FW334" s="45"/>
      <c r="FX334" s="45"/>
      <c r="FY334" s="45"/>
      <c r="FZ334" s="45"/>
      <c r="GA334" s="45"/>
      <c r="GB334" s="45"/>
      <c r="GC334" s="45"/>
      <c r="GD334" s="45"/>
      <c r="GE334" s="45"/>
      <c r="GF334" s="45"/>
      <c r="GG334" s="45"/>
      <c r="GH334" s="45"/>
      <c r="GI334" s="45"/>
      <c r="GJ334" s="45"/>
      <c r="GK334" s="45"/>
      <c r="GL334" s="45"/>
      <c r="GM334" s="45"/>
      <c r="GN334" s="45"/>
      <c r="GO334" s="45"/>
      <c r="GP334" s="45"/>
      <c r="GQ334" s="45"/>
      <c r="GR334" s="45"/>
      <c r="GS334" s="45"/>
      <c r="GT334" s="45"/>
      <c r="GU334" s="45"/>
      <c r="GV334" s="45"/>
      <c r="GW334" s="45"/>
      <c r="GX334" s="45"/>
      <c r="GY334" s="45"/>
      <c r="GZ334" s="45"/>
      <c r="HA334" s="45"/>
      <c r="HB334" s="45"/>
      <c r="HC334" s="45"/>
      <c r="HD334" s="45"/>
      <c r="HE334" s="45"/>
      <c r="HF334" s="45"/>
      <c r="HG334" s="45"/>
      <c r="HH334" s="45"/>
      <c r="HI334" s="45"/>
      <c r="HJ334" s="45"/>
      <c r="HK334" s="45"/>
      <c r="HL334" s="45"/>
      <c r="HM334" s="45"/>
      <c r="HN334" s="45"/>
      <c r="HO334" s="45"/>
      <c r="HP334" s="45"/>
      <c r="HQ334" s="45"/>
      <c r="HR334" s="45"/>
      <c r="HS334" s="45"/>
      <c r="HT334" s="45"/>
      <c r="HU334" s="45"/>
      <c r="HV334" s="45"/>
      <c r="HW334" s="45"/>
      <c r="HX334" s="45"/>
      <c r="HY334" s="45"/>
      <c r="HZ334" s="45"/>
      <c r="IA334" s="45"/>
      <c r="IB334" s="45"/>
      <c r="IC334" s="45"/>
      <c r="ID334" s="45"/>
      <c r="IE334" s="45"/>
      <c r="IF334" s="45"/>
      <c r="IG334" s="45"/>
      <c r="IH334" s="45"/>
      <c r="II334" s="45"/>
      <c r="IJ334" s="45"/>
      <c r="IK334" s="45"/>
      <c r="IL334" s="45"/>
      <c r="IM334" s="45"/>
      <c r="IN334" s="45"/>
      <c r="IO334" s="45"/>
      <c r="IP334" s="45"/>
      <c r="IQ334" s="45"/>
      <c r="IR334" s="45"/>
      <c r="IS334" s="45"/>
      <c r="IT334" s="45"/>
      <c r="IU334" s="45"/>
      <c r="IV334" s="45"/>
    </row>
    <row r="335" spans="1:256" x14ac:dyDescent="0.2">
      <c r="A335" s="45"/>
      <c r="B335" s="45"/>
      <c r="C335" s="45"/>
      <c r="D335" s="46"/>
      <c r="E335" s="45"/>
      <c r="F335" s="47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94">
        <f t="shared" si="51"/>
        <v>0</v>
      </c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  <c r="CS335" s="45"/>
      <c r="CT335" s="45"/>
      <c r="CU335" s="45"/>
      <c r="CV335" s="45"/>
      <c r="CW335" s="45"/>
      <c r="CX335" s="45"/>
      <c r="CY335" s="45"/>
      <c r="CZ335" s="45"/>
      <c r="DA335" s="45"/>
      <c r="DB335" s="45"/>
      <c r="DC335" s="45"/>
      <c r="DD335" s="45"/>
      <c r="DE335" s="45"/>
      <c r="DF335" s="45"/>
      <c r="DG335" s="45"/>
      <c r="DH335" s="45"/>
      <c r="DI335" s="45"/>
      <c r="DJ335" s="45"/>
      <c r="DK335" s="45"/>
      <c r="DL335" s="45"/>
      <c r="DM335" s="45"/>
      <c r="DN335" s="45"/>
      <c r="DO335" s="45"/>
      <c r="DP335" s="45"/>
      <c r="DQ335" s="45"/>
      <c r="DR335" s="45"/>
      <c r="DS335" s="45"/>
      <c r="DT335" s="45"/>
      <c r="DU335" s="45"/>
      <c r="DV335" s="45"/>
      <c r="DW335" s="45"/>
      <c r="DX335" s="45"/>
      <c r="DY335" s="45"/>
      <c r="DZ335" s="45"/>
      <c r="EA335" s="45"/>
      <c r="EB335" s="45"/>
      <c r="EC335" s="45"/>
      <c r="ED335" s="45"/>
      <c r="EE335" s="45"/>
      <c r="EF335" s="45"/>
      <c r="EG335" s="45"/>
      <c r="EH335" s="45"/>
      <c r="EI335" s="45"/>
      <c r="EJ335" s="45"/>
      <c r="EK335" s="45"/>
      <c r="EL335" s="45"/>
      <c r="EM335" s="45"/>
      <c r="EN335" s="45"/>
      <c r="EO335" s="45"/>
      <c r="EP335" s="45"/>
      <c r="EQ335" s="45"/>
      <c r="ER335" s="45"/>
      <c r="ES335" s="45"/>
      <c r="ET335" s="45"/>
      <c r="EU335" s="45"/>
      <c r="EV335" s="45"/>
      <c r="EW335" s="45"/>
      <c r="EX335" s="45"/>
      <c r="EY335" s="45"/>
      <c r="EZ335" s="45"/>
      <c r="FA335" s="45"/>
      <c r="FB335" s="45"/>
      <c r="FC335" s="45"/>
      <c r="FD335" s="45"/>
      <c r="FE335" s="45"/>
      <c r="FF335" s="45"/>
      <c r="FG335" s="45"/>
      <c r="FH335" s="45"/>
      <c r="FI335" s="45"/>
      <c r="FJ335" s="45"/>
      <c r="FK335" s="45"/>
      <c r="FL335" s="45"/>
      <c r="FM335" s="45"/>
      <c r="FN335" s="45"/>
      <c r="FO335" s="45"/>
      <c r="FP335" s="45"/>
      <c r="FQ335" s="45"/>
      <c r="FR335" s="45"/>
      <c r="FS335" s="45"/>
      <c r="FT335" s="45"/>
      <c r="FU335" s="45"/>
      <c r="FV335" s="45"/>
      <c r="FW335" s="45"/>
      <c r="FX335" s="45"/>
      <c r="FY335" s="45"/>
      <c r="FZ335" s="45"/>
      <c r="GA335" s="45"/>
      <c r="GB335" s="45"/>
      <c r="GC335" s="45"/>
      <c r="GD335" s="45"/>
      <c r="GE335" s="45"/>
      <c r="GF335" s="45"/>
      <c r="GG335" s="45"/>
      <c r="GH335" s="45"/>
      <c r="GI335" s="45"/>
      <c r="GJ335" s="45"/>
      <c r="GK335" s="45"/>
      <c r="GL335" s="45"/>
      <c r="GM335" s="45"/>
      <c r="GN335" s="45"/>
      <c r="GO335" s="45"/>
      <c r="GP335" s="45"/>
      <c r="GQ335" s="45"/>
      <c r="GR335" s="45"/>
      <c r="GS335" s="45"/>
      <c r="GT335" s="45"/>
      <c r="GU335" s="45"/>
      <c r="GV335" s="45"/>
      <c r="GW335" s="45"/>
      <c r="GX335" s="45"/>
      <c r="GY335" s="45"/>
      <c r="GZ335" s="45"/>
      <c r="HA335" s="45"/>
      <c r="HB335" s="45"/>
      <c r="HC335" s="45"/>
      <c r="HD335" s="45"/>
      <c r="HE335" s="45"/>
      <c r="HF335" s="45"/>
      <c r="HG335" s="45"/>
      <c r="HH335" s="45"/>
      <c r="HI335" s="45"/>
      <c r="HJ335" s="45"/>
      <c r="HK335" s="45"/>
      <c r="HL335" s="45"/>
      <c r="HM335" s="45"/>
      <c r="HN335" s="45"/>
      <c r="HO335" s="45"/>
      <c r="HP335" s="45"/>
      <c r="HQ335" s="45"/>
      <c r="HR335" s="45"/>
      <c r="HS335" s="45"/>
      <c r="HT335" s="45"/>
      <c r="HU335" s="45"/>
      <c r="HV335" s="45"/>
      <c r="HW335" s="45"/>
      <c r="HX335" s="45"/>
      <c r="HY335" s="45"/>
      <c r="HZ335" s="45"/>
      <c r="IA335" s="45"/>
      <c r="IB335" s="45"/>
      <c r="IC335" s="45"/>
      <c r="ID335" s="45"/>
      <c r="IE335" s="45"/>
      <c r="IF335" s="45"/>
      <c r="IG335" s="45"/>
      <c r="IH335" s="45"/>
      <c r="II335" s="45"/>
      <c r="IJ335" s="45"/>
      <c r="IK335" s="45"/>
      <c r="IL335" s="45"/>
      <c r="IM335" s="45"/>
      <c r="IN335" s="45"/>
      <c r="IO335" s="45"/>
      <c r="IP335" s="45"/>
      <c r="IQ335" s="45"/>
      <c r="IR335" s="45"/>
      <c r="IS335" s="45"/>
      <c r="IT335" s="45"/>
      <c r="IU335" s="45"/>
      <c r="IV335" s="45"/>
    </row>
    <row r="336" spans="1:256" x14ac:dyDescent="0.2">
      <c r="A336" s="45"/>
      <c r="B336" s="45"/>
      <c r="C336" s="45"/>
      <c r="D336" s="46"/>
      <c r="E336" s="45"/>
      <c r="F336" s="47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94">
        <f t="shared" ref="V336:V399" si="52">SUM(G336:R336)-F336</f>
        <v>0</v>
      </c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  <c r="CM336" s="45"/>
      <c r="CN336" s="45"/>
      <c r="CO336" s="45"/>
      <c r="CP336" s="45"/>
      <c r="CQ336" s="45"/>
      <c r="CR336" s="45"/>
      <c r="CS336" s="45"/>
      <c r="CT336" s="45"/>
      <c r="CU336" s="45"/>
      <c r="CV336" s="45"/>
      <c r="CW336" s="45"/>
      <c r="CX336" s="45"/>
      <c r="CY336" s="45"/>
      <c r="CZ336" s="45"/>
      <c r="DA336" s="45"/>
      <c r="DB336" s="45"/>
      <c r="DC336" s="45"/>
      <c r="DD336" s="45"/>
      <c r="DE336" s="45"/>
      <c r="DF336" s="45"/>
      <c r="DG336" s="45"/>
      <c r="DH336" s="45"/>
      <c r="DI336" s="45"/>
      <c r="DJ336" s="45"/>
      <c r="DK336" s="45"/>
      <c r="DL336" s="45"/>
      <c r="DM336" s="45"/>
      <c r="DN336" s="45"/>
      <c r="DO336" s="45"/>
      <c r="DP336" s="45"/>
      <c r="DQ336" s="45"/>
      <c r="DR336" s="45"/>
      <c r="DS336" s="45"/>
      <c r="DT336" s="45"/>
      <c r="DU336" s="45"/>
      <c r="DV336" s="45"/>
      <c r="DW336" s="45"/>
      <c r="DX336" s="45"/>
      <c r="DY336" s="45"/>
      <c r="DZ336" s="45"/>
      <c r="EA336" s="45"/>
      <c r="EB336" s="45"/>
      <c r="EC336" s="45"/>
      <c r="ED336" s="45"/>
      <c r="EE336" s="45"/>
      <c r="EF336" s="45"/>
      <c r="EG336" s="45"/>
      <c r="EH336" s="45"/>
      <c r="EI336" s="45"/>
      <c r="EJ336" s="45"/>
      <c r="EK336" s="45"/>
      <c r="EL336" s="45"/>
      <c r="EM336" s="45"/>
      <c r="EN336" s="45"/>
      <c r="EO336" s="45"/>
      <c r="EP336" s="45"/>
      <c r="EQ336" s="45"/>
      <c r="ER336" s="45"/>
      <c r="ES336" s="45"/>
      <c r="ET336" s="45"/>
      <c r="EU336" s="45"/>
      <c r="EV336" s="45"/>
      <c r="EW336" s="45"/>
      <c r="EX336" s="45"/>
      <c r="EY336" s="45"/>
      <c r="EZ336" s="45"/>
      <c r="FA336" s="45"/>
      <c r="FB336" s="45"/>
      <c r="FC336" s="45"/>
      <c r="FD336" s="45"/>
      <c r="FE336" s="45"/>
      <c r="FF336" s="45"/>
      <c r="FG336" s="45"/>
      <c r="FH336" s="45"/>
      <c r="FI336" s="45"/>
      <c r="FJ336" s="45"/>
      <c r="FK336" s="45"/>
      <c r="FL336" s="45"/>
      <c r="FM336" s="45"/>
      <c r="FN336" s="45"/>
      <c r="FO336" s="45"/>
      <c r="FP336" s="45"/>
      <c r="FQ336" s="45"/>
      <c r="FR336" s="45"/>
      <c r="FS336" s="45"/>
      <c r="FT336" s="45"/>
      <c r="FU336" s="45"/>
      <c r="FV336" s="45"/>
      <c r="FW336" s="45"/>
      <c r="FX336" s="45"/>
      <c r="FY336" s="45"/>
      <c r="FZ336" s="45"/>
      <c r="GA336" s="45"/>
      <c r="GB336" s="45"/>
      <c r="GC336" s="45"/>
      <c r="GD336" s="45"/>
      <c r="GE336" s="45"/>
      <c r="GF336" s="45"/>
      <c r="GG336" s="45"/>
      <c r="GH336" s="45"/>
      <c r="GI336" s="45"/>
      <c r="GJ336" s="45"/>
      <c r="GK336" s="45"/>
      <c r="GL336" s="45"/>
      <c r="GM336" s="45"/>
      <c r="GN336" s="45"/>
      <c r="GO336" s="45"/>
      <c r="GP336" s="45"/>
      <c r="GQ336" s="45"/>
      <c r="GR336" s="45"/>
      <c r="GS336" s="45"/>
      <c r="GT336" s="45"/>
      <c r="GU336" s="45"/>
      <c r="GV336" s="45"/>
      <c r="GW336" s="45"/>
      <c r="GX336" s="45"/>
      <c r="GY336" s="45"/>
      <c r="GZ336" s="45"/>
      <c r="HA336" s="45"/>
      <c r="HB336" s="45"/>
      <c r="HC336" s="45"/>
      <c r="HD336" s="45"/>
      <c r="HE336" s="45"/>
      <c r="HF336" s="45"/>
      <c r="HG336" s="45"/>
      <c r="HH336" s="45"/>
      <c r="HI336" s="45"/>
      <c r="HJ336" s="45"/>
      <c r="HK336" s="45"/>
      <c r="HL336" s="45"/>
      <c r="HM336" s="45"/>
      <c r="HN336" s="45"/>
      <c r="HO336" s="45"/>
      <c r="HP336" s="45"/>
      <c r="HQ336" s="45"/>
      <c r="HR336" s="45"/>
      <c r="HS336" s="45"/>
      <c r="HT336" s="45"/>
      <c r="HU336" s="45"/>
      <c r="HV336" s="45"/>
      <c r="HW336" s="45"/>
      <c r="HX336" s="45"/>
      <c r="HY336" s="45"/>
      <c r="HZ336" s="45"/>
      <c r="IA336" s="45"/>
      <c r="IB336" s="45"/>
      <c r="IC336" s="45"/>
      <c r="ID336" s="45"/>
      <c r="IE336" s="45"/>
      <c r="IF336" s="45"/>
      <c r="IG336" s="45"/>
      <c r="IH336" s="45"/>
      <c r="II336" s="45"/>
      <c r="IJ336" s="45"/>
      <c r="IK336" s="45"/>
      <c r="IL336" s="45"/>
      <c r="IM336" s="45"/>
      <c r="IN336" s="45"/>
      <c r="IO336" s="45"/>
      <c r="IP336" s="45"/>
      <c r="IQ336" s="45"/>
      <c r="IR336" s="45"/>
      <c r="IS336" s="45"/>
      <c r="IT336" s="45"/>
      <c r="IU336" s="45"/>
      <c r="IV336" s="45"/>
    </row>
    <row r="337" spans="1:256" x14ac:dyDescent="0.2">
      <c r="A337" s="45"/>
      <c r="B337" s="45"/>
      <c r="C337" s="45"/>
      <c r="D337" s="46"/>
      <c r="E337" s="45"/>
      <c r="F337" s="47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94">
        <f t="shared" si="52"/>
        <v>0</v>
      </c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  <c r="CM337" s="45"/>
      <c r="CN337" s="45"/>
      <c r="CO337" s="45"/>
      <c r="CP337" s="45"/>
      <c r="CQ337" s="45"/>
      <c r="CR337" s="45"/>
      <c r="CS337" s="45"/>
      <c r="CT337" s="45"/>
      <c r="CU337" s="45"/>
      <c r="CV337" s="45"/>
      <c r="CW337" s="45"/>
      <c r="CX337" s="45"/>
      <c r="CY337" s="45"/>
      <c r="CZ337" s="45"/>
      <c r="DA337" s="45"/>
      <c r="DB337" s="45"/>
      <c r="DC337" s="45"/>
      <c r="DD337" s="45"/>
      <c r="DE337" s="45"/>
      <c r="DF337" s="45"/>
      <c r="DG337" s="45"/>
      <c r="DH337" s="45"/>
      <c r="DI337" s="45"/>
      <c r="DJ337" s="45"/>
      <c r="DK337" s="45"/>
      <c r="DL337" s="45"/>
      <c r="DM337" s="45"/>
      <c r="DN337" s="45"/>
      <c r="DO337" s="45"/>
      <c r="DP337" s="45"/>
      <c r="DQ337" s="45"/>
      <c r="DR337" s="45"/>
      <c r="DS337" s="45"/>
      <c r="DT337" s="45"/>
      <c r="DU337" s="45"/>
      <c r="DV337" s="45"/>
      <c r="DW337" s="45"/>
      <c r="DX337" s="45"/>
      <c r="DY337" s="45"/>
      <c r="DZ337" s="45"/>
      <c r="EA337" s="45"/>
      <c r="EB337" s="45"/>
      <c r="EC337" s="45"/>
      <c r="ED337" s="45"/>
      <c r="EE337" s="45"/>
      <c r="EF337" s="45"/>
      <c r="EG337" s="45"/>
      <c r="EH337" s="45"/>
      <c r="EI337" s="45"/>
      <c r="EJ337" s="45"/>
      <c r="EK337" s="45"/>
      <c r="EL337" s="45"/>
      <c r="EM337" s="45"/>
      <c r="EN337" s="45"/>
      <c r="EO337" s="45"/>
      <c r="EP337" s="45"/>
      <c r="EQ337" s="45"/>
      <c r="ER337" s="45"/>
      <c r="ES337" s="45"/>
      <c r="ET337" s="45"/>
      <c r="EU337" s="45"/>
      <c r="EV337" s="45"/>
      <c r="EW337" s="45"/>
      <c r="EX337" s="45"/>
      <c r="EY337" s="45"/>
      <c r="EZ337" s="45"/>
      <c r="FA337" s="45"/>
      <c r="FB337" s="45"/>
      <c r="FC337" s="45"/>
      <c r="FD337" s="45"/>
      <c r="FE337" s="45"/>
      <c r="FF337" s="45"/>
      <c r="FG337" s="45"/>
      <c r="FH337" s="45"/>
      <c r="FI337" s="45"/>
      <c r="FJ337" s="45"/>
      <c r="FK337" s="45"/>
      <c r="FL337" s="45"/>
      <c r="FM337" s="45"/>
      <c r="FN337" s="45"/>
      <c r="FO337" s="45"/>
      <c r="FP337" s="45"/>
      <c r="FQ337" s="45"/>
      <c r="FR337" s="45"/>
      <c r="FS337" s="45"/>
      <c r="FT337" s="45"/>
      <c r="FU337" s="45"/>
      <c r="FV337" s="45"/>
      <c r="FW337" s="45"/>
      <c r="FX337" s="45"/>
      <c r="FY337" s="45"/>
      <c r="FZ337" s="45"/>
      <c r="GA337" s="45"/>
      <c r="GB337" s="45"/>
      <c r="GC337" s="45"/>
      <c r="GD337" s="45"/>
      <c r="GE337" s="45"/>
      <c r="GF337" s="45"/>
      <c r="GG337" s="45"/>
      <c r="GH337" s="45"/>
      <c r="GI337" s="45"/>
      <c r="GJ337" s="45"/>
      <c r="GK337" s="45"/>
      <c r="GL337" s="45"/>
      <c r="GM337" s="45"/>
      <c r="GN337" s="45"/>
      <c r="GO337" s="45"/>
      <c r="GP337" s="45"/>
      <c r="GQ337" s="45"/>
      <c r="GR337" s="45"/>
      <c r="GS337" s="45"/>
      <c r="GT337" s="45"/>
      <c r="GU337" s="45"/>
      <c r="GV337" s="45"/>
      <c r="GW337" s="45"/>
      <c r="GX337" s="45"/>
      <c r="GY337" s="45"/>
      <c r="GZ337" s="45"/>
      <c r="HA337" s="45"/>
      <c r="HB337" s="45"/>
      <c r="HC337" s="45"/>
      <c r="HD337" s="45"/>
      <c r="HE337" s="45"/>
      <c r="HF337" s="45"/>
      <c r="HG337" s="45"/>
      <c r="HH337" s="45"/>
      <c r="HI337" s="45"/>
      <c r="HJ337" s="45"/>
      <c r="HK337" s="45"/>
      <c r="HL337" s="45"/>
      <c r="HM337" s="45"/>
      <c r="HN337" s="45"/>
      <c r="HO337" s="45"/>
      <c r="HP337" s="45"/>
      <c r="HQ337" s="45"/>
      <c r="HR337" s="45"/>
      <c r="HS337" s="45"/>
      <c r="HT337" s="45"/>
      <c r="HU337" s="45"/>
      <c r="HV337" s="45"/>
      <c r="HW337" s="45"/>
      <c r="HX337" s="45"/>
      <c r="HY337" s="45"/>
      <c r="HZ337" s="45"/>
      <c r="IA337" s="45"/>
      <c r="IB337" s="45"/>
      <c r="IC337" s="45"/>
      <c r="ID337" s="45"/>
      <c r="IE337" s="45"/>
      <c r="IF337" s="45"/>
      <c r="IG337" s="45"/>
      <c r="IH337" s="45"/>
      <c r="II337" s="45"/>
      <c r="IJ337" s="45"/>
      <c r="IK337" s="45"/>
      <c r="IL337" s="45"/>
      <c r="IM337" s="45"/>
      <c r="IN337" s="45"/>
      <c r="IO337" s="45"/>
      <c r="IP337" s="45"/>
      <c r="IQ337" s="45"/>
      <c r="IR337" s="45"/>
      <c r="IS337" s="45"/>
      <c r="IT337" s="45"/>
      <c r="IU337" s="45"/>
      <c r="IV337" s="45"/>
    </row>
    <row r="338" spans="1:256" x14ac:dyDescent="0.2">
      <c r="A338" s="45"/>
      <c r="B338" s="45"/>
      <c r="C338" s="45"/>
      <c r="D338" s="46"/>
      <c r="E338" s="45"/>
      <c r="F338" s="47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94">
        <f t="shared" si="52"/>
        <v>0</v>
      </c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  <c r="CM338" s="45"/>
      <c r="CN338" s="45"/>
      <c r="CO338" s="45"/>
      <c r="CP338" s="45"/>
      <c r="CQ338" s="45"/>
      <c r="CR338" s="45"/>
      <c r="CS338" s="45"/>
      <c r="CT338" s="45"/>
      <c r="CU338" s="45"/>
      <c r="CV338" s="45"/>
      <c r="CW338" s="45"/>
      <c r="CX338" s="45"/>
      <c r="CY338" s="45"/>
      <c r="CZ338" s="45"/>
      <c r="DA338" s="45"/>
      <c r="DB338" s="45"/>
      <c r="DC338" s="45"/>
      <c r="DD338" s="45"/>
      <c r="DE338" s="45"/>
      <c r="DF338" s="45"/>
      <c r="DG338" s="45"/>
      <c r="DH338" s="45"/>
      <c r="DI338" s="45"/>
      <c r="DJ338" s="45"/>
      <c r="DK338" s="45"/>
      <c r="DL338" s="45"/>
      <c r="DM338" s="45"/>
      <c r="DN338" s="45"/>
      <c r="DO338" s="45"/>
      <c r="DP338" s="45"/>
      <c r="DQ338" s="45"/>
      <c r="DR338" s="45"/>
      <c r="DS338" s="45"/>
      <c r="DT338" s="45"/>
      <c r="DU338" s="45"/>
      <c r="DV338" s="45"/>
      <c r="DW338" s="45"/>
      <c r="DX338" s="45"/>
      <c r="DY338" s="45"/>
      <c r="DZ338" s="45"/>
      <c r="EA338" s="45"/>
      <c r="EB338" s="45"/>
      <c r="EC338" s="45"/>
      <c r="ED338" s="45"/>
      <c r="EE338" s="45"/>
      <c r="EF338" s="45"/>
      <c r="EG338" s="45"/>
      <c r="EH338" s="45"/>
      <c r="EI338" s="45"/>
      <c r="EJ338" s="45"/>
      <c r="EK338" s="45"/>
      <c r="EL338" s="45"/>
      <c r="EM338" s="45"/>
      <c r="EN338" s="45"/>
      <c r="EO338" s="45"/>
      <c r="EP338" s="45"/>
      <c r="EQ338" s="45"/>
      <c r="ER338" s="45"/>
      <c r="ES338" s="45"/>
      <c r="ET338" s="45"/>
      <c r="EU338" s="45"/>
      <c r="EV338" s="45"/>
      <c r="EW338" s="45"/>
      <c r="EX338" s="45"/>
      <c r="EY338" s="45"/>
      <c r="EZ338" s="45"/>
      <c r="FA338" s="45"/>
      <c r="FB338" s="45"/>
      <c r="FC338" s="45"/>
      <c r="FD338" s="45"/>
      <c r="FE338" s="45"/>
      <c r="FF338" s="45"/>
      <c r="FG338" s="45"/>
      <c r="FH338" s="45"/>
      <c r="FI338" s="45"/>
      <c r="FJ338" s="45"/>
      <c r="FK338" s="45"/>
      <c r="FL338" s="45"/>
      <c r="FM338" s="45"/>
      <c r="FN338" s="45"/>
      <c r="FO338" s="45"/>
      <c r="FP338" s="45"/>
      <c r="FQ338" s="45"/>
      <c r="FR338" s="45"/>
      <c r="FS338" s="45"/>
      <c r="FT338" s="45"/>
      <c r="FU338" s="45"/>
      <c r="FV338" s="45"/>
      <c r="FW338" s="45"/>
      <c r="FX338" s="45"/>
      <c r="FY338" s="45"/>
      <c r="FZ338" s="45"/>
      <c r="GA338" s="45"/>
      <c r="GB338" s="45"/>
      <c r="GC338" s="45"/>
      <c r="GD338" s="45"/>
      <c r="GE338" s="45"/>
      <c r="GF338" s="45"/>
      <c r="GG338" s="45"/>
      <c r="GH338" s="45"/>
      <c r="GI338" s="45"/>
      <c r="GJ338" s="45"/>
      <c r="GK338" s="45"/>
      <c r="GL338" s="45"/>
      <c r="GM338" s="45"/>
      <c r="GN338" s="45"/>
      <c r="GO338" s="45"/>
      <c r="GP338" s="45"/>
      <c r="GQ338" s="45"/>
      <c r="GR338" s="45"/>
      <c r="GS338" s="45"/>
      <c r="GT338" s="45"/>
      <c r="GU338" s="45"/>
      <c r="GV338" s="45"/>
      <c r="GW338" s="45"/>
      <c r="GX338" s="45"/>
      <c r="GY338" s="45"/>
      <c r="GZ338" s="45"/>
      <c r="HA338" s="45"/>
      <c r="HB338" s="45"/>
      <c r="HC338" s="45"/>
      <c r="HD338" s="45"/>
      <c r="HE338" s="45"/>
      <c r="HF338" s="45"/>
      <c r="HG338" s="45"/>
      <c r="HH338" s="45"/>
      <c r="HI338" s="45"/>
      <c r="HJ338" s="45"/>
      <c r="HK338" s="45"/>
      <c r="HL338" s="45"/>
      <c r="HM338" s="45"/>
      <c r="HN338" s="45"/>
      <c r="HO338" s="45"/>
      <c r="HP338" s="45"/>
      <c r="HQ338" s="45"/>
      <c r="HR338" s="45"/>
      <c r="HS338" s="45"/>
      <c r="HT338" s="45"/>
      <c r="HU338" s="45"/>
      <c r="HV338" s="45"/>
      <c r="HW338" s="45"/>
      <c r="HX338" s="45"/>
      <c r="HY338" s="45"/>
      <c r="HZ338" s="45"/>
      <c r="IA338" s="45"/>
      <c r="IB338" s="45"/>
      <c r="IC338" s="45"/>
      <c r="ID338" s="45"/>
      <c r="IE338" s="45"/>
      <c r="IF338" s="45"/>
      <c r="IG338" s="45"/>
      <c r="IH338" s="45"/>
      <c r="II338" s="45"/>
      <c r="IJ338" s="45"/>
      <c r="IK338" s="45"/>
      <c r="IL338" s="45"/>
      <c r="IM338" s="45"/>
      <c r="IN338" s="45"/>
      <c r="IO338" s="45"/>
      <c r="IP338" s="45"/>
      <c r="IQ338" s="45"/>
      <c r="IR338" s="45"/>
      <c r="IS338" s="45"/>
      <c r="IT338" s="45"/>
      <c r="IU338" s="45"/>
      <c r="IV338" s="45"/>
    </row>
    <row r="339" spans="1:256" x14ac:dyDescent="0.2">
      <c r="A339" s="45"/>
      <c r="B339" s="45"/>
      <c r="C339" s="45"/>
      <c r="D339" s="46"/>
      <c r="E339" s="45"/>
      <c r="F339" s="47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94">
        <f t="shared" si="52"/>
        <v>0</v>
      </c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45"/>
      <c r="CD339" s="45"/>
      <c r="CE339" s="45"/>
      <c r="CF339" s="45"/>
      <c r="CG339" s="45"/>
      <c r="CH339" s="45"/>
      <c r="CI339" s="45"/>
      <c r="CJ339" s="45"/>
      <c r="CK339" s="45"/>
      <c r="CL339" s="45"/>
      <c r="CM339" s="45"/>
      <c r="CN339" s="45"/>
      <c r="CO339" s="45"/>
      <c r="CP339" s="45"/>
      <c r="CQ339" s="45"/>
      <c r="CR339" s="45"/>
      <c r="CS339" s="45"/>
      <c r="CT339" s="45"/>
      <c r="CU339" s="45"/>
      <c r="CV339" s="45"/>
      <c r="CW339" s="45"/>
      <c r="CX339" s="45"/>
      <c r="CY339" s="45"/>
      <c r="CZ339" s="45"/>
      <c r="DA339" s="45"/>
      <c r="DB339" s="45"/>
      <c r="DC339" s="45"/>
      <c r="DD339" s="45"/>
      <c r="DE339" s="45"/>
      <c r="DF339" s="45"/>
      <c r="DG339" s="45"/>
      <c r="DH339" s="45"/>
      <c r="DI339" s="45"/>
      <c r="DJ339" s="45"/>
      <c r="DK339" s="45"/>
      <c r="DL339" s="45"/>
      <c r="DM339" s="45"/>
      <c r="DN339" s="45"/>
      <c r="DO339" s="45"/>
      <c r="DP339" s="45"/>
      <c r="DQ339" s="45"/>
      <c r="DR339" s="45"/>
      <c r="DS339" s="45"/>
      <c r="DT339" s="45"/>
      <c r="DU339" s="45"/>
      <c r="DV339" s="45"/>
      <c r="DW339" s="45"/>
      <c r="DX339" s="45"/>
      <c r="DY339" s="45"/>
      <c r="DZ339" s="45"/>
      <c r="EA339" s="45"/>
      <c r="EB339" s="45"/>
      <c r="EC339" s="45"/>
      <c r="ED339" s="45"/>
      <c r="EE339" s="45"/>
      <c r="EF339" s="45"/>
      <c r="EG339" s="45"/>
      <c r="EH339" s="45"/>
      <c r="EI339" s="45"/>
      <c r="EJ339" s="45"/>
      <c r="EK339" s="45"/>
      <c r="EL339" s="45"/>
      <c r="EM339" s="45"/>
      <c r="EN339" s="45"/>
      <c r="EO339" s="45"/>
      <c r="EP339" s="45"/>
      <c r="EQ339" s="45"/>
      <c r="ER339" s="45"/>
      <c r="ES339" s="45"/>
      <c r="ET339" s="45"/>
      <c r="EU339" s="45"/>
      <c r="EV339" s="45"/>
      <c r="EW339" s="45"/>
      <c r="EX339" s="45"/>
      <c r="EY339" s="45"/>
      <c r="EZ339" s="45"/>
      <c r="FA339" s="45"/>
      <c r="FB339" s="45"/>
      <c r="FC339" s="45"/>
      <c r="FD339" s="45"/>
      <c r="FE339" s="45"/>
      <c r="FF339" s="45"/>
      <c r="FG339" s="45"/>
      <c r="FH339" s="45"/>
      <c r="FI339" s="45"/>
      <c r="FJ339" s="45"/>
      <c r="FK339" s="45"/>
      <c r="FL339" s="45"/>
      <c r="FM339" s="45"/>
      <c r="FN339" s="45"/>
      <c r="FO339" s="45"/>
      <c r="FP339" s="45"/>
      <c r="FQ339" s="45"/>
      <c r="FR339" s="45"/>
      <c r="FS339" s="45"/>
      <c r="FT339" s="45"/>
      <c r="FU339" s="45"/>
      <c r="FV339" s="45"/>
      <c r="FW339" s="45"/>
      <c r="FX339" s="45"/>
      <c r="FY339" s="45"/>
      <c r="FZ339" s="45"/>
      <c r="GA339" s="45"/>
      <c r="GB339" s="45"/>
      <c r="GC339" s="45"/>
      <c r="GD339" s="45"/>
      <c r="GE339" s="45"/>
      <c r="GF339" s="45"/>
      <c r="GG339" s="45"/>
      <c r="GH339" s="45"/>
      <c r="GI339" s="45"/>
      <c r="GJ339" s="45"/>
      <c r="GK339" s="45"/>
      <c r="GL339" s="45"/>
      <c r="GM339" s="45"/>
      <c r="GN339" s="45"/>
      <c r="GO339" s="45"/>
      <c r="GP339" s="45"/>
      <c r="GQ339" s="45"/>
      <c r="GR339" s="45"/>
      <c r="GS339" s="45"/>
      <c r="GT339" s="45"/>
      <c r="GU339" s="45"/>
      <c r="GV339" s="45"/>
      <c r="GW339" s="45"/>
      <c r="GX339" s="45"/>
      <c r="GY339" s="45"/>
      <c r="GZ339" s="45"/>
      <c r="HA339" s="45"/>
      <c r="HB339" s="45"/>
      <c r="HC339" s="45"/>
      <c r="HD339" s="45"/>
      <c r="HE339" s="45"/>
      <c r="HF339" s="45"/>
      <c r="HG339" s="45"/>
      <c r="HH339" s="45"/>
      <c r="HI339" s="45"/>
      <c r="HJ339" s="45"/>
      <c r="HK339" s="45"/>
      <c r="HL339" s="45"/>
      <c r="HM339" s="45"/>
      <c r="HN339" s="45"/>
      <c r="HO339" s="45"/>
      <c r="HP339" s="45"/>
      <c r="HQ339" s="45"/>
      <c r="HR339" s="45"/>
      <c r="HS339" s="45"/>
      <c r="HT339" s="45"/>
      <c r="HU339" s="45"/>
      <c r="HV339" s="45"/>
      <c r="HW339" s="45"/>
      <c r="HX339" s="45"/>
      <c r="HY339" s="45"/>
      <c r="HZ339" s="45"/>
      <c r="IA339" s="45"/>
      <c r="IB339" s="45"/>
      <c r="IC339" s="45"/>
      <c r="ID339" s="45"/>
      <c r="IE339" s="45"/>
      <c r="IF339" s="45"/>
      <c r="IG339" s="45"/>
      <c r="IH339" s="45"/>
      <c r="II339" s="45"/>
      <c r="IJ339" s="45"/>
      <c r="IK339" s="45"/>
      <c r="IL339" s="45"/>
      <c r="IM339" s="45"/>
      <c r="IN339" s="45"/>
      <c r="IO339" s="45"/>
      <c r="IP339" s="45"/>
      <c r="IQ339" s="45"/>
      <c r="IR339" s="45"/>
      <c r="IS339" s="45"/>
      <c r="IT339" s="45"/>
      <c r="IU339" s="45"/>
      <c r="IV339" s="45"/>
    </row>
    <row r="340" spans="1:256" x14ac:dyDescent="0.2">
      <c r="A340" s="45"/>
      <c r="B340" s="45"/>
      <c r="C340" s="45"/>
      <c r="D340" s="46"/>
      <c r="E340" s="45"/>
      <c r="F340" s="47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94">
        <f t="shared" si="52"/>
        <v>0</v>
      </c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P340" s="45"/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/>
      <c r="CG340" s="45"/>
      <c r="CH340" s="45"/>
      <c r="CI340" s="45"/>
      <c r="CJ340" s="45"/>
      <c r="CK340" s="45"/>
      <c r="CL340" s="45"/>
      <c r="CM340" s="45"/>
      <c r="CN340" s="45"/>
      <c r="CO340" s="45"/>
      <c r="CP340" s="45"/>
      <c r="CQ340" s="45"/>
      <c r="CR340" s="45"/>
      <c r="CS340" s="45"/>
      <c r="CT340" s="45"/>
      <c r="CU340" s="45"/>
      <c r="CV340" s="45"/>
      <c r="CW340" s="45"/>
      <c r="CX340" s="45"/>
      <c r="CY340" s="45"/>
      <c r="CZ340" s="45"/>
      <c r="DA340" s="45"/>
      <c r="DB340" s="45"/>
      <c r="DC340" s="45"/>
      <c r="DD340" s="45"/>
      <c r="DE340" s="45"/>
      <c r="DF340" s="45"/>
      <c r="DG340" s="45"/>
      <c r="DH340" s="45"/>
      <c r="DI340" s="45"/>
      <c r="DJ340" s="45"/>
      <c r="DK340" s="45"/>
      <c r="DL340" s="45"/>
      <c r="DM340" s="45"/>
      <c r="DN340" s="45"/>
      <c r="DO340" s="45"/>
      <c r="DP340" s="45"/>
      <c r="DQ340" s="45"/>
      <c r="DR340" s="45"/>
      <c r="DS340" s="45"/>
      <c r="DT340" s="45"/>
      <c r="DU340" s="45"/>
      <c r="DV340" s="45"/>
      <c r="DW340" s="45"/>
      <c r="DX340" s="45"/>
      <c r="DY340" s="45"/>
      <c r="DZ340" s="45"/>
      <c r="EA340" s="45"/>
      <c r="EB340" s="45"/>
      <c r="EC340" s="45"/>
      <c r="ED340" s="45"/>
      <c r="EE340" s="45"/>
      <c r="EF340" s="45"/>
      <c r="EG340" s="45"/>
      <c r="EH340" s="45"/>
      <c r="EI340" s="45"/>
      <c r="EJ340" s="45"/>
      <c r="EK340" s="45"/>
      <c r="EL340" s="45"/>
      <c r="EM340" s="45"/>
      <c r="EN340" s="45"/>
      <c r="EO340" s="45"/>
      <c r="EP340" s="45"/>
      <c r="EQ340" s="45"/>
      <c r="ER340" s="45"/>
      <c r="ES340" s="45"/>
      <c r="ET340" s="45"/>
      <c r="EU340" s="45"/>
      <c r="EV340" s="45"/>
      <c r="EW340" s="45"/>
      <c r="EX340" s="45"/>
      <c r="EY340" s="45"/>
      <c r="EZ340" s="45"/>
      <c r="FA340" s="45"/>
      <c r="FB340" s="45"/>
      <c r="FC340" s="45"/>
      <c r="FD340" s="45"/>
      <c r="FE340" s="45"/>
      <c r="FF340" s="45"/>
      <c r="FG340" s="45"/>
      <c r="FH340" s="45"/>
      <c r="FI340" s="45"/>
      <c r="FJ340" s="45"/>
      <c r="FK340" s="45"/>
      <c r="FL340" s="45"/>
      <c r="FM340" s="45"/>
      <c r="FN340" s="45"/>
      <c r="FO340" s="45"/>
      <c r="FP340" s="45"/>
      <c r="FQ340" s="45"/>
      <c r="FR340" s="45"/>
      <c r="FS340" s="45"/>
      <c r="FT340" s="45"/>
      <c r="FU340" s="45"/>
      <c r="FV340" s="45"/>
      <c r="FW340" s="45"/>
      <c r="FX340" s="45"/>
      <c r="FY340" s="45"/>
      <c r="FZ340" s="45"/>
      <c r="GA340" s="45"/>
      <c r="GB340" s="45"/>
      <c r="GC340" s="45"/>
      <c r="GD340" s="45"/>
      <c r="GE340" s="45"/>
      <c r="GF340" s="45"/>
      <c r="GG340" s="45"/>
      <c r="GH340" s="45"/>
      <c r="GI340" s="45"/>
      <c r="GJ340" s="45"/>
      <c r="GK340" s="45"/>
      <c r="GL340" s="45"/>
      <c r="GM340" s="45"/>
      <c r="GN340" s="45"/>
      <c r="GO340" s="45"/>
      <c r="GP340" s="45"/>
      <c r="GQ340" s="45"/>
      <c r="GR340" s="45"/>
      <c r="GS340" s="45"/>
      <c r="GT340" s="45"/>
      <c r="GU340" s="45"/>
      <c r="GV340" s="45"/>
      <c r="GW340" s="45"/>
      <c r="GX340" s="45"/>
      <c r="GY340" s="45"/>
      <c r="GZ340" s="45"/>
      <c r="HA340" s="45"/>
      <c r="HB340" s="45"/>
      <c r="HC340" s="45"/>
      <c r="HD340" s="45"/>
      <c r="HE340" s="45"/>
      <c r="HF340" s="45"/>
      <c r="HG340" s="45"/>
      <c r="HH340" s="45"/>
      <c r="HI340" s="45"/>
      <c r="HJ340" s="45"/>
      <c r="HK340" s="45"/>
      <c r="HL340" s="45"/>
      <c r="HM340" s="45"/>
      <c r="HN340" s="45"/>
      <c r="HO340" s="45"/>
      <c r="HP340" s="45"/>
      <c r="HQ340" s="45"/>
      <c r="HR340" s="45"/>
      <c r="HS340" s="45"/>
      <c r="HT340" s="45"/>
      <c r="HU340" s="45"/>
      <c r="HV340" s="45"/>
      <c r="HW340" s="45"/>
      <c r="HX340" s="45"/>
      <c r="HY340" s="45"/>
      <c r="HZ340" s="45"/>
      <c r="IA340" s="45"/>
      <c r="IB340" s="45"/>
      <c r="IC340" s="45"/>
      <c r="ID340" s="45"/>
      <c r="IE340" s="45"/>
      <c r="IF340" s="45"/>
      <c r="IG340" s="45"/>
      <c r="IH340" s="45"/>
      <c r="II340" s="45"/>
      <c r="IJ340" s="45"/>
      <c r="IK340" s="45"/>
      <c r="IL340" s="45"/>
      <c r="IM340" s="45"/>
      <c r="IN340" s="45"/>
      <c r="IO340" s="45"/>
      <c r="IP340" s="45"/>
      <c r="IQ340" s="45"/>
      <c r="IR340" s="45"/>
      <c r="IS340" s="45"/>
      <c r="IT340" s="45"/>
      <c r="IU340" s="45"/>
      <c r="IV340" s="45"/>
    </row>
    <row r="341" spans="1:256" x14ac:dyDescent="0.2">
      <c r="A341" s="45"/>
      <c r="B341" s="45"/>
      <c r="C341" s="45"/>
      <c r="D341" s="46"/>
      <c r="E341" s="45"/>
      <c r="F341" s="47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94">
        <f t="shared" si="52"/>
        <v>0</v>
      </c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  <c r="CS341" s="45"/>
      <c r="CT341" s="45"/>
      <c r="CU341" s="45"/>
      <c r="CV341" s="45"/>
      <c r="CW341" s="45"/>
      <c r="CX341" s="45"/>
      <c r="CY341" s="45"/>
      <c r="CZ341" s="45"/>
      <c r="DA341" s="45"/>
      <c r="DB341" s="45"/>
      <c r="DC341" s="45"/>
      <c r="DD341" s="45"/>
      <c r="DE341" s="45"/>
      <c r="DF341" s="45"/>
      <c r="DG341" s="45"/>
      <c r="DH341" s="45"/>
      <c r="DI341" s="45"/>
      <c r="DJ341" s="45"/>
      <c r="DK341" s="45"/>
      <c r="DL341" s="45"/>
      <c r="DM341" s="45"/>
      <c r="DN341" s="45"/>
      <c r="DO341" s="45"/>
      <c r="DP341" s="45"/>
      <c r="DQ341" s="45"/>
      <c r="DR341" s="45"/>
      <c r="DS341" s="45"/>
      <c r="DT341" s="45"/>
      <c r="DU341" s="45"/>
      <c r="DV341" s="45"/>
      <c r="DW341" s="45"/>
      <c r="DX341" s="45"/>
      <c r="DY341" s="45"/>
      <c r="DZ341" s="45"/>
      <c r="EA341" s="45"/>
      <c r="EB341" s="45"/>
      <c r="EC341" s="45"/>
      <c r="ED341" s="45"/>
      <c r="EE341" s="45"/>
      <c r="EF341" s="45"/>
      <c r="EG341" s="45"/>
      <c r="EH341" s="45"/>
      <c r="EI341" s="45"/>
      <c r="EJ341" s="45"/>
      <c r="EK341" s="45"/>
      <c r="EL341" s="45"/>
      <c r="EM341" s="45"/>
      <c r="EN341" s="45"/>
      <c r="EO341" s="45"/>
      <c r="EP341" s="45"/>
      <c r="EQ341" s="45"/>
      <c r="ER341" s="45"/>
      <c r="ES341" s="45"/>
      <c r="ET341" s="45"/>
      <c r="EU341" s="45"/>
      <c r="EV341" s="45"/>
      <c r="EW341" s="45"/>
      <c r="EX341" s="45"/>
      <c r="EY341" s="45"/>
      <c r="EZ341" s="45"/>
      <c r="FA341" s="45"/>
      <c r="FB341" s="45"/>
      <c r="FC341" s="45"/>
      <c r="FD341" s="45"/>
      <c r="FE341" s="45"/>
      <c r="FF341" s="45"/>
      <c r="FG341" s="45"/>
      <c r="FH341" s="45"/>
      <c r="FI341" s="45"/>
      <c r="FJ341" s="45"/>
      <c r="FK341" s="45"/>
      <c r="FL341" s="45"/>
      <c r="FM341" s="45"/>
      <c r="FN341" s="45"/>
      <c r="FO341" s="45"/>
      <c r="FP341" s="45"/>
      <c r="FQ341" s="45"/>
      <c r="FR341" s="45"/>
      <c r="FS341" s="45"/>
      <c r="FT341" s="45"/>
      <c r="FU341" s="45"/>
      <c r="FV341" s="45"/>
      <c r="FW341" s="45"/>
      <c r="FX341" s="45"/>
      <c r="FY341" s="45"/>
      <c r="FZ341" s="45"/>
      <c r="GA341" s="45"/>
      <c r="GB341" s="45"/>
      <c r="GC341" s="45"/>
      <c r="GD341" s="45"/>
      <c r="GE341" s="45"/>
      <c r="GF341" s="45"/>
      <c r="GG341" s="45"/>
      <c r="GH341" s="45"/>
      <c r="GI341" s="45"/>
      <c r="GJ341" s="45"/>
      <c r="GK341" s="45"/>
      <c r="GL341" s="45"/>
      <c r="GM341" s="45"/>
      <c r="GN341" s="45"/>
      <c r="GO341" s="45"/>
      <c r="GP341" s="45"/>
      <c r="GQ341" s="45"/>
      <c r="GR341" s="45"/>
      <c r="GS341" s="45"/>
      <c r="GT341" s="45"/>
      <c r="GU341" s="45"/>
      <c r="GV341" s="45"/>
      <c r="GW341" s="45"/>
      <c r="GX341" s="45"/>
      <c r="GY341" s="45"/>
      <c r="GZ341" s="45"/>
      <c r="HA341" s="45"/>
      <c r="HB341" s="45"/>
      <c r="HC341" s="45"/>
      <c r="HD341" s="45"/>
      <c r="HE341" s="45"/>
      <c r="HF341" s="45"/>
      <c r="HG341" s="45"/>
      <c r="HH341" s="45"/>
      <c r="HI341" s="45"/>
      <c r="HJ341" s="45"/>
      <c r="HK341" s="45"/>
      <c r="HL341" s="45"/>
      <c r="HM341" s="45"/>
      <c r="HN341" s="45"/>
      <c r="HO341" s="45"/>
      <c r="HP341" s="45"/>
      <c r="HQ341" s="45"/>
      <c r="HR341" s="45"/>
      <c r="HS341" s="45"/>
      <c r="HT341" s="45"/>
      <c r="HU341" s="45"/>
      <c r="HV341" s="45"/>
      <c r="HW341" s="45"/>
      <c r="HX341" s="45"/>
      <c r="HY341" s="45"/>
      <c r="HZ341" s="45"/>
      <c r="IA341" s="45"/>
      <c r="IB341" s="45"/>
      <c r="IC341" s="45"/>
      <c r="ID341" s="45"/>
      <c r="IE341" s="45"/>
      <c r="IF341" s="45"/>
      <c r="IG341" s="45"/>
      <c r="IH341" s="45"/>
      <c r="II341" s="45"/>
      <c r="IJ341" s="45"/>
      <c r="IK341" s="45"/>
      <c r="IL341" s="45"/>
      <c r="IM341" s="45"/>
      <c r="IN341" s="45"/>
      <c r="IO341" s="45"/>
      <c r="IP341" s="45"/>
      <c r="IQ341" s="45"/>
      <c r="IR341" s="45"/>
      <c r="IS341" s="45"/>
      <c r="IT341" s="45"/>
      <c r="IU341" s="45"/>
      <c r="IV341" s="45"/>
    </row>
    <row r="342" spans="1:256" x14ac:dyDescent="0.2">
      <c r="A342" s="45"/>
      <c r="B342" s="45"/>
      <c r="C342" s="45"/>
      <c r="D342" s="46"/>
      <c r="E342" s="45"/>
      <c r="F342" s="47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94">
        <f t="shared" si="52"/>
        <v>0</v>
      </c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DB342" s="45"/>
      <c r="DC342" s="45"/>
      <c r="DD342" s="45"/>
      <c r="DE342" s="45"/>
      <c r="DF342" s="45"/>
      <c r="DG342" s="45"/>
      <c r="DH342" s="45"/>
      <c r="DI342" s="45"/>
      <c r="DJ342" s="45"/>
      <c r="DK342" s="45"/>
      <c r="DL342" s="45"/>
      <c r="DM342" s="45"/>
      <c r="DN342" s="45"/>
      <c r="DO342" s="45"/>
      <c r="DP342" s="45"/>
      <c r="DQ342" s="45"/>
      <c r="DR342" s="45"/>
      <c r="DS342" s="45"/>
      <c r="DT342" s="45"/>
      <c r="DU342" s="45"/>
      <c r="DV342" s="45"/>
      <c r="DW342" s="45"/>
      <c r="DX342" s="45"/>
      <c r="DY342" s="45"/>
      <c r="DZ342" s="45"/>
      <c r="EA342" s="45"/>
      <c r="EB342" s="45"/>
      <c r="EC342" s="45"/>
      <c r="ED342" s="45"/>
      <c r="EE342" s="45"/>
      <c r="EF342" s="45"/>
      <c r="EG342" s="45"/>
      <c r="EH342" s="45"/>
      <c r="EI342" s="45"/>
      <c r="EJ342" s="45"/>
      <c r="EK342" s="45"/>
      <c r="EL342" s="45"/>
      <c r="EM342" s="45"/>
      <c r="EN342" s="45"/>
      <c r="EO342" s="45"/>
      <c r="EP342" s="45"/>
      <c r="EQ342" s="45"/>
      <c r="ER342" s="45"/>
      <c r="ES342" s="45"/>
      <c r="ET342" s="45"/>
      <c r="EU342" s="45"/>
      <c r="EV342" s="45"/>
      <c r="EW342" s="45"/>
      <c r="EX342" s="45"/>
      <c r="EY342" s="45"/>
      <c r="EZ342" s="45"/>
      <c r="FA342" s="45"/>
      <c r="FB342" s="45"/>
      <c r="FC342" s="45"/>
      <c r="FD342" s="45"/>
      <c r="FE342" s="45"/>
      <c r="FF342" s="45"/>
      <c r="FG342" s="45"/>
      <c r="FH342" s="45"/>
      <c r="FI342" s="45"/>
      <c r="FJ342" s="45"/>
      <c r="FK342" s="45"/>
      <c r="FL342" s="45"/>
      <c r="FM342" s="45"/>
      <c r="FN342" s="45"/>
      <c r="FO342" s="45"/>
      <c r="FP342" s="45"/>
      <c r="FQ342" s="45"/>
      <c r="FR342" s="45"/>
      <c r="FS342" s="45"/>
      <c r="FT342" s="45"/>
      <c r="FU342" s="45"/>
      <c r="FV342" s="45"/>
      <c r="FW342" s="45"/>
      <c r="FX342" s="45"/>
      <c r="FY342" s="45"/>
      <c r="FZ342" s="45"/>
      <c r="GA342" s="45"/>
      <c r="GB342" s="45"/>
      <c r="GC342" s="45"/>
      <c r="GD342" s="45"/>
      <c r="GE342" s="45"/>
      <c r="GF342" s="45"/>
      <c r="GG342" s="45"/>
      <c r="GH342" s="45"/>
      <c r="GI342" s="45"/>
      <c r="GJ342" s="45"/>
      <c r="GK342" s="45"/>
      <c r="GL342" s="45"/>
      <c r="GM342" s="45"/>
      <c r="GN342" s="45"/>
      <c r="GO342" s="45"/>
      <c r="GP342" s="45"/>
      <c r="GQ342" s="45"/>
      <c r="GR342" s="45"/>
      <c r="GS342" s="45"/>
      <c r="GT342" s="45"/>
      <c r="GU342" s="45"/>
      <c r="GV342" s="45"/>
      <c r="GW342" s="45"/>
      <c r="GX342" s="45"/>
      <c r="GY342" s="45"/>
      <c r="GZ342" s="45"/>
      <c r="HA342" s="45"/>
      <c r="HB342" s="45"/>
      <c r="HC342" s="45"/>
      <c r="HD342" s="45"/>
      <c r="HE342" s="45"/>
      <c r="HF342" s="45"/>
      <c r="HG342" s="45"/>
      <c r="HH342" s="45"/>
      <c r="HI342" s="45"/>
      <c r="HJ342" s="45"/>
      <c r="HK342" s="45"/>
      <c r="HL342" s="45"/>
      <c r="HM342" s="45"/>
      <c r="HN342" s="45"/>
      <c r="HO342" s="45"/>
      <c r="HP342" s="45"/>
      <c r="HQ342" s="45"/>
      <c r="HR342" s="45"/>
      <c r="HS342" s="45"/>
      <c r="HT342" s="45"/>
      <c r="HU342" s="45"/>
      <c r="HV342" s="45"/>
      <c r="HW342" s="45"/>
      <c r="HX342" s="45"/>
      <c r="HY342" s="45"/>
      <c r="HZ342" s="45"/>
      <c r="IA342" s="45"/>
      <c r="IB342" s="45"/>
      <c r="IC342" s="45"/>
      <c r="ID342" s="45"/>
      <c r="IE342" s="45"/>
      <c r="IF342" s="45"/>
      <c r="IG342" s="45"/>
      <c r="IH342" s="45"/>
      <c r="II342" s="45"/>
      <c r="IJ342" s="45"/>
      <c r="IK342" s="45"/>
      <c r="IL342" s="45"/>
      <c r="IM342" s="45"/>
      <c r="IN342" s="45"/>
      <c r="IO342" s="45"/>
      <c r="IP342" s="45"/>
      <c r="IQ342" s="45"/>
      <c r="IR342" s="45"/>
      <c r="IS342" s="45"/>
      <c r="IT342" s="45"/>
      <c r="IU342" s="45"/>
      <c r="IV342" s="45"/>
    </row>
    <row r="343" spans="1:256" x14ac:dyDescent="0.2">
      <c r="A343" s="45"/>
      <c r="B343" s="45"/>
      <c r="C343" s="45"/>
      <c r="D343" s="46"/>
      <c r="E343" s="45"/>
      <c r="F343" s="47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94">
        <f t="shared" si="52"/>
        <v>0</v>
      </c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5"/>
      <c r="CK343" s="45"/>
      <c r="CL343" s="45"/>
      <c r="CM343" s="45"/>
      <c r="CN343" s="45"/>
      <c r="CO343" s="45"/>
      <c r="CP343" s="45"/>
      <c r="CQ343" s="45"/>
      <c r="CR343" s="45"/>
      <c r="CS343" s="45"/>
      <c r="CT343" s="45"/>
      <c r="CU343" s="45"/>
      <c r="CV343" s="45"/>
      <c r="CW343" s="45"/>
      <c r="CX343" s="45"/>
      <c r="CY343" s="45"/>
      <c r="CZ343" s="45"/>
      <c r="DA343" s="45"/>
      <c r="DB343" s="45"/>
      <c r="DC343" s="45"/>
      <c r="DD343" s="45"/>
      <c r="DE343" s="45"/>
      <c r="DF343" s="45"/>
      <c r="DG343" s="45"/>
      <c r="DH343" s="45"/>
      <c r="DI343" s="45"/>
      <c r="DJ343" s="45"/>
      <c r="DK343" s="45"/>
      <c r="DL343" s="45"/>
      <c r="DM343" s="45"/>
      <c r="DN343" s="45"/>
      <c r="DO343" s="45"/>
      <c r="DP343" s="45"/>
      <c r="DQ343" s="45"/>
      <c r="DR343" s="45"/>
      <c r="DS343" s="45"/>
      <c r="DT343" s="45"/>
      <c r="DU343" s="45"/>
      <c r="DV343" s="45"/>
      <c r="DW343" s="45"/>
      <c r="DX343" s="45"/>
      <c r="DY343" s="45"/>
      <c r="DZ343" s="45"/>
      <c r="EA343" s="45"/>
      <c r="EB343" s="45"/>
      <c r="EC343" s="45"/>
      <c r="ED343" s="45"/>
      <c r="EE343" s="45"/>
      <c r="EF343" s="45"/>
      <c r="EG343" s="45"/>
      <c r="EH343" s="45"/>
      <c r="EI343" s="45"/>
      <c r="EJ343" s="45"/>
      <c r="EK343" s="45"/>
      <c r="EL343" s="45"/>
      <c r="EM343" s="45"/>
      <c r="EN343" s="45"/>
      <c r="EO343" s="45"/>
      <c r="EP343" s="45"/>
      <c r="EQ343" s="45"/>
      <c r="ER343" s="45"/>
      <c r="ES343" s="45"/>
      <c r="ET343" s="45"/>
      <c r="EU343" s="45"/>
      <c r="EV343" s="45"/>
      <c r="EW343" s="45"/>
      <c r="EX343" s="45"/>
      <c r="EY343" s="45"/>
      <c r="EZ343" s="45"/>
      <c r="FA343" s="45"/>
      <c r="FB343" s="45"/>
      <c r="FC343" s="45"/>
      <c r="FD343" s="45"/>
      <c r="FE343" s="45"/>
      <c r="FF343" s="45"/>
      <c r="FG343" s="45"/>
      <c r="FH343" s="45"/>
      <c r="FI343" s="45"/>
      <c r="FJ343" s="45"/>
      <c r="FK343" s="45"/>
      <c r="FL343" s="45"/>
      <c r="FM343" s="45"/>
      <c r="FN343" s="45"/>
      <c r="FO343" s="45"/>
      <c r="FP343" s="45"/>
      <c r="FQ343" s="45"/>
      <c r="FR343" s="45"/>
      <c r="FS343" s="45"/>
      <c r="FT343" s="45"/>
      <c r="FU343" s="45"/>
      <c r="FV343" s="45"/>
      <c r="FW343" s="45"/>
      <c r="FX343" s="45"/>
      <c r="FY343" s="45"/>
      <c r="FZ343" s="45"/>
      <c r="GA343" s="45"/>
      <c r="GB343" s="45"/>
      <c r="GC343" s="45"/>
      <c r="GD343" s="45"/>
      <c r="GE343" s="45"/>
      <c r="GF343" s="45"/>
      <c r="GG343" s="45"/>
      <c r="GH343" s="45"/>
      <c r="GI343" s="45"/>
      <c r="GJ343" s="45"/>
      <c r="GK343" s="45"/>
      <c r="GL343" s="45"/>
      <c r="GM343" s="45"/>
      <c r="GN343" s="45"/>
      <c r="GO343" s="45"/>
      <c r="GP343" s="45"/>
      <c r="GQ343" s="45"/>
      <c r="GR343" s="45"/>
      <c r="GS343" s="45"/>
      <c r="GT343" s="45"/>
      <c r="GU343" s="45"/>
      <c r="GV343" s="45"/>
      <c r="GW343" s="45"/>
      <c r="GX343" s="45"/>
      <c r="GY343" s="45"/>
      <c r="GZ343" s="45"/>
      <c r="HA343" s="45"/>
      <c r="HB343" s="45"/>
      <c r="HC343" s="45"/>
      <c r="HD343" s="45"/>
      <c r="HE343" s="45"/>
      <c r="HF343" s="45"/>
      <c r="HG343" s="45"/>
      <c r="HH343" s="45"/>
      <c r="HI343" s="45"/>
      <c r="HJ343" s="45"/>
      <c r="HK343" s="45"/>
      <c r="HL343" s="45"/>
      <c r="HM343" s="45"/>
      <c r="HN343" s="45"/>
      <c r="HO343" s="45"/>
      <c r="HP343" s="45"/>
      <c r="HQ343" s="45"/>
      <c r="HR343" s="45"/>
      <c r="HS343" s="45"/>
      <c r="HT343" s="45"/>
      <c r="HU343" s="45"/>
      <c r="HV343" s="45"/>
      <c r="HW343" s="45"/>
      <c r="HX343" s="45"/>
      <c r="HY343" s="45"/>
      <c r="HZ343" s="45"/>
      <c r="IA343" s="45"/>
      <c r="IB343" s="45"/>
      <c r="IC343" s="45"/>
      <c r="ID343" s="45"/>
      <c r="IE343" s="45"/>
      <c r="IF343" s="45"/>
      <c r="IG343" s="45"/>
      <c r="IH343" s="45"/>
      <c r="II343" s="45"/>
      <c r="IJ343" s="45"/>
      <c r="IK343" s="45"/>
      <c r="IL343" s="45"/>
      <c r="IM343" s="45"/>
      <c r="IN343" s="45"/>
      <c r="IO343" s="45"/>
      <c r="IP343" s="45"/>
      <c r="IQ343" s="45"/>
      <c r="IR343" s="45"/>
      <c r="IS343" s="45"/>
      <c r="IT343" s="45"/>
      <c r="IU343" s="45"/>
      <c r="IV343" s="45"/>
    </row>
    <row r="344" spans="1:256" x14ac:dyDescent="0.2">
      <c r="A344" s="45"/>
      <c r="B344" s="45"/>
      <c r="C344" s="45"/>
      <c r="D344" s="46"/>
      <c r="E344" s="45"/>
      <c r="F344" s="47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94">
        <f t="shared" si="52"/>
        <v>0</v>
      </c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  <c r="CM344" s="45"/>
      <c r="CN344" s="45"/>
      <c r="CO344" s="45"/>
      <c r="CP344" s="45"/>
      <c r="CQ344" s="45"/>
      <c r="CR344" s="45"/>
      <c r="CS344" s="45"/>
      <c r="CT344" s="45"/>
      <c r="CU344" s="45"/>
      <c r="CV344" s="45"/>
      <c r="CW344" s="45"/>
      <c r="CX344" s="45"/>
      <c r="CY344" s="45"/>
      <c r="CZ344" s="45"/>
      <c r="DA344" s="45"/>
      <c r="DB344" s="45"/>
      <c r="DC344" s="45"/>
      <c r="DD344" s="45"/>
      <c r="DE344" s="45"/>
      <c r="DF344" s="45"/>
      <c r="DG344" s="45"/>
      <c r="DH344" s="45"/>
      <c r="DI344" s="45"/>
      <c r="DJ344" s="45"/>
      <c r="DK344" s="45"/>
      <c r="DL344" s="45"/>
      <c r="DM344" s="45"/>
      <c r="DN344" s="45"/>
      <c r="DO344" s="45"/>
      <c r="DP344" s="45"/>
      <c r="DQ344" s="45"/>
      <c r="DR344" s="45"/>
      <c r="DS344" s="45"/>
      <c r="DT344" s="45"/>
      <c r="DU344" s="45"/>
      <c r="DV344" s="45"/>
      <c r="DW344" s="45"/>
      <c r="DX344" s="45"/>
      <c r="DY344" s="45"/>
      <c r="DZ344" s="45"/>
      <c r="EA344" s="45"/>
      <c r="EB344" s="45"/>
      <c r="EC344" s="45"/>
      <c r="ED344" s="45"/>
      <c r="EE344" s="45"/>
      <c r="EF344" s="45"/>
      <c r="EG344" s="45"/>
      <c r="EH344" s="45"/>
      <c r="EI344" s="45"/>
      <c r="EJ344" s="45"/>
      <c r="EK344" s="45"/>
      <c r="EL344" s="45"/>
      <c r="EM344" s="45"/>
      <c r="EN344" s="45"/>
      <c r="EO344" s="45"/>
      <c r="EP344" s="45"/>
      <c r="EQ344" s="45"/>
      <c r="ER344" s="45"/>
      <c r="ES344" s="45"/>
      <c r="ET344" s="45"/>
      <c r="EU344" s="45"/>
      <c r="EV344" s="45"/>
      <c r="EW344" s="45"/>
      <c r="EX344" s="45"/>
      <c r="EY344" s="45"/>
      <c r="EZ344" s="45"/>
      <c r="FA344" s="45"/>
      <c r="FB344" s="45"/>
      <c r="FC344" s="45"/>
      <c r="FD344" s="45"/>
      <c r="FE344" s="45"/>
      <c r="FF344" s="45"/>
      <c r="FG344" s="45"/>
      <c r="FH344" s="45"/>
      <c r="FI344" s="45"/>
      <c r="FJ344" s="45"/>
      <c r="FK344" s="45"/>
      <c r="FL344" s="45"/>
      <c r="FM344" s="45"/>
      <c r="FN344" s="45"/>
      <c r="FO344" s="45"/>
      <c r="FP344" s="45"/>
      <c r="FQ344" s="45"/>
      <c r="FR344" s="45"/>
      <c r="FS344" s="45"/>
      <c r="FT344" s="45"/>
      <c r="FU344" s="45"/>
      <c r="FV344" s="45"/>
      <c r="FW344" s="45"/>
      <c r="FX344" s="45"/>
      <c r="FY344" s="45"/>
      <c r="FZ344" s="45"/>
      <c r="GA344" s="45"/>
      <c r="GB344" s="45"/>
      <c r="GC344" s="45"/>
      <c r="GD344" s="45"/>
      <c r="GE344" s="45"/>
      <c r="GF344" s="45"/>
      <c r="GG344" s="45"/>
      <c r="GH344" s="45"/>
      <c r="GI344" s="45"/>
      <c r="GJ344" s="45"/>
      <c r="GK344" s="45"/>
      <c r="GL344" s="45"/>
      <c r="GM344" s="45"/>
      <c r="GN344" s="45"/>
      <c r="GO344" s="45"/>
      <c r="GP344" s="45"/>
      <c r="GQ344" s="45"/>
      <c r="GR344" s="45"/>
      <c r="GS344" s="45"/>
      <c r="GT344" s="45"/>
      <c r="GU344" s="45"/>
      <c r="GV344" s="45"/>
      <c r="GW344" s="45"/>
      <c r="GX344" s="45"/>
      <c r="GY344" s="45"/>
      <c r="GZ344" s="45"/>
      <c r="HA344" s="45"/>
      <c r="HB344" s="45"/>
      <c r="HC344" s="45"/>
      <c r="HD344" s="45"/>
      <c r="HE344" s="45"/>
      <c r="HF344" s="45"/>
      <c r="HG344" s="45"/>
      <c r="HH344" s="45"/>
      <c r="HI344" s="45"/>
      <c r="HJ344" s="45"/>
      <c r="HK344" s="45"/>
      <c r="HL344" s="45"/>
      <c r="HM344" s="45"/>
      <c r="HN344" s="45"/>
      <c r="HO344" s="45"/>
      <c r="HP344" s="45"/>
      <c r="HQ344" s="45"/>
      <c r="HR344" s="45"/>
      <c r="HS344" s="45"/>
      <c r="HT344" s="45"/>
      <c r="HU344" s="45"/>
      <c r="HV344" s="45"/>
      <c r="HW344" s="45"/>
      <c r="HX344" s="45"/>
      <c r="HY344" s="45"/>
      <c r="HZ344" s="45"/>
      <c r="IA344" s="45"/>
      <c r="IB344" s="45"/>
      <c r="IC344" s="45"/>
      <c r="ID344" s="45"/>
      <c r="IE344" s="45"/>
      <c r="IF344" s="45"/>
      <c r="IG344" s="45"/>
      <c r="IH344" s="45"/>
      <c r="II344" s="45"/>
      <c r="IJ344" s="45"/>
      <c r="IK344" s="45"/>
      <c r="IL344" s="45"/>
      <c r="IM344" s="45"/>
      <c r="IN344" s="45"/>
      <c r="IO344" s="45"/>
      <c r="IP344" s="45"/>
      <c r="IQ344" s="45"/>
      <c r="IR344" s="45"/>
      <c r="IS344" s="45"/>
      <c r="IT344" s="45"/>
      <c r="IU344" s="45"/>
      <c r="IV344" s="45"/>
    </row>
    <row r="345" spans="1:256" x14ac:dyDescent="0.2">
      <c r="A345" s="45"/>
      <c r="B345" s="45"/>
      <c r="C345" s="45"/>
      <c r="D345" s="46"/>
      <c r="E345" s="45"/>
      <c r="F345" s="47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94">
        <f t="shared" si="52"/>
        <v>0</v>
      </c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P345" s="45"/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45"/>
      <c r="CD345" s="45"/>
      <c r="CE345" s="45"/>
      <c r="CF345" s="45"/>
      <c r="CG345" s="45"/>
      <c r="CH345" s="45"/>
      <c r="CI345" s="45"/>
      <c r="CJ345" s="45"/>
      <c r="CK345" s="45"/>
      <c r="CL345" s="45"/>
      <c r="CM345" s="45"/>
      <c r="CN345" s="45"/>
      <c r="CO345" s="45"/>
      <c r="CP345" s="45"/>
      <c r="CQ345" s="45"/>
      <c r="CR345" s="45"/>
      <c r="CS345" s="45"/>
      <c r="CT345" s="45"/>
      <c r="CU345" s="45"/>
      <c r="CV345" s="45"/>
      <c r="CW345" s="45"/>
      <c r="CX345" s="45"/>
      <c r="CY345" s="45"/>
      <c r="CZ345" s="45"/>
      <c r="DA345" s="45"/>
      <c r="DB345" s="45"/>
      <c r="DC345" s="45"/>
      <c r="DD345" s="45"/>
      <c r="DE345" s="45"/>
      <c r="DF345" s="45"/>
      <c r="DG345" s="45"/>
      <c r="DH345" s="45"/>
      <c r="DI345" s="45"/>
      <c r="DJ345" s="45"/>
      <c r="DK345" s="45"/>
      <c r="DL345" s="45"/>
      <c r="DM345" s="45"/>
      <c r="DN345" s="45"/>
      <c r="DO345" s="45"/>
      <c r="DP345" s="45"/>
      <c r="DQ345" s="45"/>
      <c r="DR345" s="45"/>
      <c r="DS345" s="45"/>
      <c r="DT345" s="45"/>
      <c r="DU345" s="45"/>
      <c r="DV345" s="45"/>
      <c r="DW345" s="45"/>
      <c r="DX345" s="45"/>
      <c r="DY345" s="45"/>
      <c r="DZ345" s="45"/>
      <c r="EA345" s="45"/>
      <c r="EB345" s="45"/>
      <c r="EC345" s="45"/>
      <c r="ED345" s="45"/>
      <c r="EE345" s="45"/>
      <c r="EF345" s="45"/>
      <c r="EG345" s="45"/>
      <c r="EH345" s="45"/>
      <c r="EI345" s="45"/>
      <c r="EJ345" s="45"/>
      <c r="EK345" s="45"/>
      <c r="EL345" s="45"/>
      <c r="EM345" s="45"/>
      <c r="EN345" s="45"/>
      <c r="EO345" s="45"/>
      <c r="EP345" s="45"/>
      <c r="EQ345" s="45"/>
      <c r="ER345" s="45"/>
      <c r="ES345" s="45"/>
      <c r="ET345" s="45"/>
      <c r="EU345" s="45"/>
      <c r="EV345" s="45"/>
      <c r="EW345" s="45"/>
      <c r="EX345" s="45"/>
      <c r="EY345" s="45"/>
      <c r="EZ345" s="45"/>
      <c r="FA345" s="45"/>
      <c r="FB345" s="45"/>
      <c r="FC345" s="45"/>
      <c r="FD345" s="45"/>
      <c r="FE345" s="45"/>
      <c r="FF345" s="45"/>
      <c r="FG345" s="45"/>
      <c r="FH345" s="45"/>
      <c r="FI345" s="45"/>
      <c r="FJ345" s="45"/>
      <c r="FK345" s="45"/>
      <c r="FL345" s="45"/>
      <c r="FM345" s="45"/>
      <c r="FN345" s="45"/>
      <c r="FO345" s="45"/>
      <c r="FP345" s="45"/>
      <c r="FQ345" s="45"/>
      <c r="FR345" s="45"/>
      <c r="FS345" s="45"/>
      <c r="FT345" s="45"/>
      <c r="FU345" s="45"/>
      <c r="FV345" s="45"/>
      <c r="FW345" s="45"/>
      <c r="FX345" s="45"/>
      <c r="FY345" s="45"/>
      <c r="FZ345" s="45"/>
      <c r="GA345" s="45"/>
      <c r="GB345" s="45"/>
      <c r="GC345" s="45"/>
      <c r="GD345" s="45"/>
      <c r="GE345" s="45"/>
      <c r="GF345" s="45"/>
      <c r="GG345" s="45"/>
      <c r="GH345" s="45"/>
      <c r="GI345" s="45"/>
      <c r="GJ345" s="45"/>
      <c r="GK345" s="45"/>
      <c r="GL345" s="45"/>
      <c r="GM345" s="45"/>
      <c r="GN345" s="45"/>
      <c r="GO345" s="45"/>
      <c r="GP345" s="45"/>
      <c r="GQ345" s="45"/>
      <c r="GR345" s="45"/>
      <c r="GS345" s="45"/>
      <c r="GT345" s="45"/>
      <c r="GU345" s="45"/>
      <c r="GV345" s="45"/>
      <c r="GW345" s="45"/>
      <c r="GX345" s="45"/>
      <c r="GY345" s="45"/>
      <c r="GZ345" s="45"/>
      <c r="HA345" s="45"/>
      <c r="HB345" s="45"/>
      <c r="HC345" s="45"/>
      <c r="HD345" s="45"/>
      <c r="HE345" s="45"/>
      <c r="HF345" s="45"/>
      <c r="HG345" s="45"/>
      <c r="HH345" s="45"/>
      <c r="HI345" s="45"/>
      <c r="HJ345" s="45"/>
      <c r="HK345" s="45"/>
      <c r="HL345" s="45"/>
      <c r="HM345" s="45"/>
      <c r="HN345" s="45"/>
      <c r="HO345" s="45"/>
      <c r="HP345" s="45"/>
      <c r="HQ345" s="45"/>
      <c r="HR345" s="45"/>
      <c r="HS345" s="45"/>
      <c r="HT345" s="45"/>
      <c r="HU345" s="45"/>
      <c r="HV345" s="45"/>
      <c r="HW345" s="45"/>
      <c r="HX345" s="45"/>
      <c r="HY345" s="45"/>
      <c r="HZ345" s="45"/>
      <c r="IA345" s="45"/>
      <c r="IB345" s="45"/>
      <c r="IC345" s="45"/>
      <c r="ID345" s="45"/>
      <c r="IE345" s="45"/>
      <c r="IF345" s="45"/>
      <c r="IG345" s="45"/>
      <c r="IH345" s="45"/>
      <c r="II345" s="45"/>
      <c r="IJ345" s="45"/>
      <c r="IK345" s="45"/>
      <c r="IL345" s="45"/>
      <c r="IM345" s="45"/>
      <c r="IN345" s="45"/>
      <c r="IO345" s="45"/>
      <c r="IP345" s="45"/>
      <c r="IQ345" s="45"/>
      <c r="IR345" s="45"/>
      <c r="IS345" s="45"/>
      <c r="IT345" s="45"/>
      <c r="IU345" s="45"/>
      <c r="IV345" s="45"/>
    </row>
    <row r="346" spans="1:256" x14ac:dyDescent="0.2">
      <c r="A346" s="45"/>
      <c r="B346" s="45"/>
      <c r="C346" s="45"/>
      <c r="D346" s="46"/>
      <c r="E346" s="45"/>
      <c r="F346" s="47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94">
        <f t="shared" si="52"/>
        <v>0</v>
      </c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  <c r="CM346" s="45"/>
      <c r="CN346" s="45"/>
      <c r="CO346" s="45"/>
      <c r="CP346" s="45"/>
      <c r="CQ346" s="45"/>
      <c r="CR346" s="45"/>
      <c r="CS346" s="45"/>
      <c r="CT346" s="45"/>
      <c r="CU346" s="45"/>
      <c r="CV346" s="45"/>
      <c r="CW346" s="45"/>
      <c r="CX346" s="45"/>
      <c r="CY346" s="45"/>
      <c r="CZ346" s="45"/>
      <c r="DA346" s="45"/>
      <c r="DB346" s="45"/>
      <c r="DC346" s="45"/>
      <c r="DD346" s="45"/>
      <c r="DE346" s="45"/>
      <c r="DF346" s="45"/>
      <c r="DG346" s="45"/>
      <c r="DH346" s="45"/>
      <c r="DI346" s="45"/>
      <c r="DJ346" s="45"/>
      <c r="DK346" s="45"/>
      <c r="DL346" s="45"/>
      <c r="DM346" s="45"/>
      <c r="DN346" s="45"/>
      <c r="DO346" s="45"/>
      <c r="DP346" s="45"/>
      <c r="DQ346" s="45"/>
      <c r="DR346" s="45"/>
      <c r="DS346" s="45"/>
      <c r="DT346" s="45"/>
      <c r="DU346" s="45"/>
      <c r="DV346" s="45"/>
      <c r="DW346" s="45"/>
      <c r="DX346" s="45"/>
      <c r="DY346" s="45"/>
      <c r="DZ346" s="45"/>
      <c r="EA346" s="45"/>
      <c r="EB346" s="45"/>
      <c r="EC346" s="45"/>
      <c r="ED346" s="45"/>
      <c r="EE346" s="45"/>
      <c r="EF346" s="45"/>
      <c r="EG346" s="45"/>
      <c r="EH346" s="45"/>
      <c r="EI346" s="45"/>
      <c r="EJ346" s="45"/>
      <c r="EK346" s="45"/>
      <c r="EL346" s="45"/>
      <c r="EM346" s="45"/>
      <c r="EN346" s="45"/>
      <c r="EO346" s="45"/>
      <c r="EP346" s="45"/>
      <c r="EQ346" s="45"/>
      <c r="ER346" s="45"/>
      <c r="ES346" s="45"/>
      <c r="ET346" s="45"/>
      <c r="EU346" s="45"/>
      <c r="EV346" s="45"/>
      <c r="EW346" s="45"/>
      <c r="EX346" s="45"/>
      <c r="EY346" s="45"/>
      <c r="EZ346" s="45"/>
      <c r="FA346" s="45"/>
      <c r="FB346" s="45"/>
      <c r="FC346" s="45"/>
      <c r="FD346" s="45"/>
      <c r="FE346" s="45"/>
      <c r="FF346" s="45"/>
      <c r="FG346" s="45"/>
      <c r="FH346" s="45"/>
      <c r="FI346" s="45"/>
      <c r="FJ346" s="45"/>
      <c r="FK346" s="45"/>
      <c r="FL346" s="45"/>
      <c r="FM346" s="45"/>
      <c r="FN346" s="45"/>
      <c r="FO346" s="45"/>
      <c r="FP346" s="45"/>
      <c r="FQ346" s="45"/>
      <c r="FR346" s="45"/>
      <c r="FS346" s="45"/>
      <c r="FT346" s="45"/>
      <c r="FU346" s="45"/>
      <c r="FV346" s="45"/>
      <c r="FW346" s="45"/>
      <c r="FX346" s="45"/>
      <c r="FY346" s="45"/>
      <c r="FZ346" s="45"/>
      <c r="GA346" s="45"/>
      <c r="GB346" s="45"/>
      <c r="GC346" s="45"/>
      <c r="GD346" s="45"/>
      <c r="GE346" s="45"/>
      <c r="GF346" s="45"/>
      <c r="GG346" s="45"/>
      <c r="GH346" s="45"/>
      <c r="GI346" s="45"/>
      <c r="GJ346" s="45"/>
      <c r="GK346" s="45"/>
      <c r="GL346" s="45"/>
      <c r="GM346" s="45"/>
      <c r="GN346" s="45"/>
      <c r="GO346" s="45"/>
      <c r="GP346" s="45"/>
      <c r="GQ346" s="45"/>
      <c r="GR346" s="45"/>
      <c r="GS346" s="45"/>
      <c r="GT346" s="45"/>
      <c r="GU346" s="45"/>
      <c r="GV346" s="45"/>
      <c r="GW346" s="45"/>
      <c r="GX346" s="45"/>
      <c r="GY346" s="45"/>
      <c r="GZ346" s="45"/>
      <c r="HA346" s="45"/>
      <c r="HB346" s="45"/>
      <c r="HC346" s="45"/>
      <c r="HD346" s="45"/>
      <c r="HE346" s="45"/>
      <c r="HF346" s="45"/>
      <c r="HG346" s="45"/>
      <c r="HH346" s="45"/>
      <c r="HI346" s="45"/>
      <c r="HJ346" s="45"/>
      <c r="HK346" s="45"/>
      <c r="HL346" s="45"/>
      <c r="HM346" s="45"/>
      <c r="HN346" s="45"/>
      <c r="HO346" s="45"/>
      <c r="HP346" s="45"/>
      <c r="HQ346" s="45"/>
      <c r="HR346" s="45"/>
      <c r="HS346" s="45"/>
      <c r="HT346" s="45"/>
      <c r="HU346" s="45"/>
      <c r="HV346" s="45"/>
      <c r="HW346" s="45"/>
      <c r="HX346" s="45"/>
      <c r="HY346" s="45"/>
      <c r="HZ346" s="45"/>
      <c r="IA346" s="45"/>
      <c r="IB346" s="45"/>
      <c r="IC346" s="45"/>
      <c r="ID346" s="45"/>
      <c r="IE346" s="45"/>
      <c r="IF346" s="45"/>
      <c r="IG346" s="45"/>
      <c r="IH346" s="45"/>
      <c r="II346" s="45"/>
      <c r="IJ346" s="45"/>
      <c r="IK346" s="45"/>
      <c r="IL346" s="45"/>
      <c r="IM346" s="45"/>
      <c r="IN346" s="45"/>
      <c r="IO346" s="45"/>
      <c r="IP346" s="45"/>
      <c r="IQ346" s="45"/>
      <c r="IR346" s="45"/>
      <c r="IS346" s="45"/>
      <c r="IT346" s="45"/>
      <c r="IU346" s="45"/>
      <c r="IV346" s="45"/>
    </row>
    <row r="347" spans="1:256" x14ac:dyDescent="0.2">
      <c r="A347" s="45"/>
      <c r="B347" s="45"/>
      <c r="C347" s="45"/>
      <c r="D347" s="46"/>
      <c r="E347" s="45"/>
      <c r="F347" s="47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94">
        <f t="shared" si="52"/>
        <v>0</v>
      </c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  <c r="CM347" s="45"/>
      <c r="CN347" s="45"/>
      <c r="CO347" s="45"/>
      <c r="CP347" s="45"/>
      <c r="CQ347" s="45"/>
      <c r="CR347" s="45"/>
      <c r="CS347" s="45"/>
      <c r="CT347" s="45"/>
      <c r="CU347" s="45"/>
      <c r="CV347" s="45"/>
      <c r="CW347" s="45"/>
      <c r="CX347" s="45"/>
      <c r="CY347" s="45"/>
      <c r="CZ347" s="45"/>
      <c r="DA347" s="45"/>
      <c r="DB347" s="45"/>
      <c r="DC347" s="45"/>
      <c r="DD347" s="45"/>
      <c r="DE347" s="45"/>
      <c r="DF347" s="45"/>
      <c r="DG347" s="45"/>
      <c r="DH347" s="45"/>
      <c r="DI347" s="45"/>
      <c r="DJ347" s="45"/>
      <c r="DK347" s="45"/>
      <c r="DL347" s="45"/>
      <c r="DM347" s="45"/>
      <c r="DN347" s="45"/>
      <c r="DO347" s="45"/>
      <c r="DP347" s="45"/>
      <c r="DQ347" s="45"/>
      <c r="DR347" s="45"/>
      <c r="DS347" s="45"/>
      <c r="DT347" s="45"/>
      <c r="DU347" s="45"/>
      <c r="DV347" s="45"/>
      <c r="DW347" s="45"/>
      <c r="DX347" s="45"/>
      <c r="DY347" s="45"/>
      <c r="DZ347" s="45"/>
      <c r="EA347" s="45"/>
      <c r="EB347" s="45"/>
      <c r="EC347" s="45"/>
      <c r="ED347" s="45"/>
      <c r="EE347" s="45"/>
      <c r="EF347" s="45"/>
      <c r="EG347" s="45"/>
      <c r="EH347" s="45"/>
      <c r="EI347" s="45"/>
      <c r="EJ347" s="45"/>
      <c r="EK347" s="45"/>
      <c r="EL347" s="45"/>
      <c r="EM347" s="45"/>
      <c r="EN347" s="45"/>
      <c r="EO347" s="45"/>
      <c r="EP347" s="45"/>
      <c r="EQ347" s="45"/>
      <c r="ER347" s="45"/>
      <c r="ES347" s="45"/>
      <c r="ET347" s="45"/>
      <c r="EU347" s="45"/>
      <c r="EV347" s="45"/>
      <c r="EW347" s="45"/>
      <c r="EX347" s="45"/>
      <c r="EY347" s="45"/>
      <c r="EZ347" s="45"/>
      <c r="FA347" s="45"/>
      <c r="FB347" s="45"/>
      <c r="FC347" s="45"/>
      <c r="FD347" s="45"/>
      <c r="FE347" s="45"/>
      <c r="FF347" s="45"/>
      <c r="FG347" s="45"/>
      <c r="FH347" s="45"/>
      <c r="FI347" s="45"/>
      <c r="FJ347" s="45"/>
      <c r="FK347" s="45"/>
      <c r="FL347" s="45"/>
      <c r="FM347" s="45"/>
      <c r="FN347" s="45"/>
      <c r="FO347" s="45"/>
      <c r="FP347" s="45"/>
      <c r="FQ347" s="45"/>
      <c r="FR347" s="45"/>
      <c r="FS347" s="45"/>
      <c r="FT347" s="45"/>
      <c r="FU347" s="45"/>
      <c r="FV347" s="45"/>
      <c r="FW347" s="45"/>
      <c r="FX347" s="45"/>
      <c r="FY347" s="45"/>
      <c r="FZ347" s="45"/>
      <c r="GA347" s="45"/>
      <c r="GB347" s="45"/>
      <c r="GC347" s="45"/>
      <c r="GD347" s="45"/>
      <c r="GE347" s="45"/>
      <c r="GF347" s="45"/>
      <c r="GG347" s="45"/>
      <c r="GH347" s="45"/>
      <c r="GI347" s="45"/>
      <c r="GJ347" s="45"/>
      <c r="GK347" s="45"/>
      <c r="GL347" s="45"/>
      <c r="GM347" s="45"/>
      <c r="GN347" s="45"/>
      <c r="GO347" s="45"/>
      <c r="GP347" s="45"/>
      <c r="GQ347" s="45"/>
      <c r="GR347" s="45"/>
      <c r="GS347" s="45"/>
      <c r="GT347" s="45"/>
      <c r="GU347" s="45"/>
      <c r="GV347" s="45"/>
      <c r="GW347" s="45"/>
      <c r="GX347" s="45"/>
      <c r="GY347" s="45"/>
      <c r="GZ347" s="45"/>
      <c r="HA347" s="45"/>
      <c r="HB347" s="45"/>
      <c r="HC347" s="45"/>
      <c r="HD347" s="45"/>
      <c r="HE347" s="45"/>
      <c r="HF347" s="45"/>
      <c r="HG347" s="45"/>
      <c r="HH347" s="45"/>
      <c r="HI347" s="45"/>
      <c r="HJ347" s="45"/>
      <c r="HK347" s="45"/>
      <c r="HL347" s="45"/>
      <c r="HM347" s="45"/>
      <c r="HN347" s="45"/>
      <c r="HO347" s="45"/>
      <c r="HP347" s="45"/>
      <c r="HQ347" s="45"/>
      <c r="HR347" s="45"/>
      <c r="HS347" s="45"/>
      <c r="HT347" s="45"/>
      <c r="HU347" s="45"/>
      <c r="HV347" s="45"/>
      <c r="HW347" s="45"/>
      <c r="HX347" s="45"/>
      <c r="HY347" s="45"/>
      <c r="HZ347" s="45"/>
      <c r="IA347" s="45"/>
      <c r="IB347" s="45"/>
      <c r="IC347" s="45"/>
      <c r="ID347" s="45"/>
      <c r="IE347" s="45"/>
      <c r="IF347" s="45"/>
      <c r="IG347" s="45"/>
      <c r="IH347" s="45"/>
      <c r="II347" s="45"/>
      <c r="IJ347" s="45"/>
      <c r="IK347" s="45"/>
      <c r="IL347" s="45"/>
      <c r="IM347" s="45"/>
      <c r="IN347" s="45"/>
      <c r="IO347" s="45"/>
      <c r="IP347" s="45"/>
      <c r="IQ347" s="45"/>
      <c r="IR347" s="45"/>
      <c r="IS347" s="45"/>
      <c r="IT347" s="45"/>
      <c r="IU347" s="45"/>
      <c r="IV347" s="45"/>
    </row>
    <row r="348" spans="1:256" x14ac:dyDescent="0.2">
      <c r="A348" s="45"/>
      <c r="B348" s="45"/>
      <c r="C348" s="45"/>
      <c r="D348" s="46"/>
      <c r="E348" s="45"/>
      <c r="F348" s="47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94">
        <f t="shared" si="52"/>
        <v>0</v>
      </c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P348" s="45"/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45"/>
      <c r="CD348" s="45"/>
      <c r="CE348" s="45"/>
      <c r="CF348" s="45"/>
      <c r="CG348" s="45"/>
      <c r="CH348" s="45"/>
      <c r="CI348" s="45"/>
      <c r="CJ348" s="45"/>
      <c r="CK348" s="45"/>
      <c r="CL348" s="45"/>
      <c r="CM348" s="45"/>
      <c r="CN348" s="45"/>
      <c r="CO348" s="45"/>
      <c r="CP348" s="45"/>
      <c r="CQ348" s="45"/>
      <c r="CR348" s="45"/>
      <c r="CS348" s="45"/>
      <c r="CT348" s="45"/>
      <c r="CU348" s="45"/>
      <c r="CV348" s="45"/>
      <c r="CW348" s="45"/>
      <c r="CX348" s="45"/>
      <c r="CY348" s="45"/>
      <c r="CZ348" s="45"/>
      <c r="DA348" s="45"/>
      <c r="DB348" s="45"/>
      <c r="DC348" s="45"/>
      <c r="DD348" s="45"/>
      <c r="DE348" s="45"/>
      <c r="DF348" s="45"/>
      <c r="DG348" s="45"/>
      <c r="DH348" s="45"/>
      <c r="DI348" s="45"/>
      <c r="DJ348" s="45"/>
      <c r="DK348" s="45"/>
      <c r="DL348" s="45"/>
      <c r="DM348" s="45"/>
      <c r="DN348" s="45"/>
      <c r="DO348" s="45"/>
      <c r="DP348" s="45"/>
      <c r="DQ348" s="45"/>
      <c r="DR348" s="45"/>
      <c r="DS348" s="45"/>
      <c r="DT348" s="45"/>
      <c r="DU348" s="45"/>
      <c r="DV348" s="45"/>
      <c r="DW348" s="45"/>
      <c r="DX348" s="45"/>
      <c r="DY348" s="45"/>
      <c r="DZ348" s="45"/>
      <c r="EA348" s="45"/>
      <c r="EB348" s="45"/>
      <c r="EC348" s="45"/>
      <c r="ED348" s="45"/>
      <c r="EE348" s="45"/>
      <c r="EF348" s="45"/>
      <c r="EG348" s="45"/>
      <c r="EH348" s="45"/>
      <c r="EI348" s="45"/>
      <c r="EJ348" s="45"/>
      <c r="EK348" s="45"/>
      <c r="EL348" s="45"/>
      <c r="EM348" s="45"/>
      <c r="EN348" s="45"/>
      <c r="EO348" s="45"/>
      <c r="EP348" s="45"/>
      <c r="EQ348" s="45"/>
      <c r="ER348" s="45"/>
      <c r="ES348" s="45"/>
      <c r="ET348" s="45"/>
      <c r="EU348" s="45"/>
      <c r="EV348" s="45"/>
      <c r="EW348" s="45"/>
      <c r="EX348" s="45"/>
      <c r="EY348" s="45"/>
      <c r="EZ348" s="45"/>
      <c r="FA348" s="45"/>
      <c r="FB348" s="45"/>
      <c r="FC348" s="45"/>
      <c r="FD348" s="45"/>
      <c r="FE348" s="45"/>
      <c r="FF348" s="45"/>
      <c r="FG348" s="45"/>
      <c r="FH348" s="45"/>
      <c r="FI348" s="45"/>
      <c r="FJ348" s="45"/>
      <c r="FK348" s="45"/>
      <c r="FL348" s="45"/>
      <c r="FM348" s="45"/>
      <c r="FN348" s="45"/>
      <c r="FO348" s="45"/>
      <c r="FP348" s="45"/>
      <c r="FQ348" s="45"/>
      <c r="FR348" s="45"/>
      <c r="FS348" s="45"/>
      <c r="FT348" s="45"/>
      <c r="FU348" s="45"/>
      <c r="FV348" s="45"/>
      <c r="FW348" s="45"/>
      <c r="FX348" s="45"/>
      <c r="FY348" s="45"/>
      <c r="FZ348" s="45"/>
      <c r="GA348" s="45"/>
      <c r="GB348" s="45"/>
      <c r="GC348" s="45"/>
      <c r="GD348" s="45"/>
      <c r="GE348" s="45"/>
      <c r="GF348" s="45"/>
      <c r="GG348" s="45"/>
      <c r="GH348" s="45"/>
      <c r="GI348" s="45"/>
      <c r="GJ348" s="45"/>
      <c r="GK348" s="45"/>
      <c r="GL348" s="45"/>
      <c r="GM348" s="45"/>
      <c r="GN348" s="45"/>
      <c r="GO348" s="45"/>
      <c r="GP348" s="45"/>
      <c r="GQ348" s="45"/>
      <c r="GR348" s="45"/>
      <c r="GS348" s="45"/>
      <c r="GT348" s="45"/>
      <c r="GU348" s="45"/>
      <c r="GV348" s="45"/>
      <c r="GW348" s="45"/>
      <c r="GX348" s="45"/>
      <c r="GY348" s="45"/>
      <c r="GZ348" s="45"/>
      <c r="HA348" s="45"/>
      <c r="HB348" s="45"/>
      <c r="HC348" s="45"/>
      <c r="HD348" s="45"/>
      <c r="HE348" s="45"/>
      <c r="HF348" s="45"/>
      <c r="HG348" s="45"/>
      <c r="HH348" s="45"/>
      <c r="HI348" s="45"/>
      <c r="HJ348" s="45"/>
      <c r="HK348" s="45"/>
      <c r="HL348" s="45"/>
      <c r="HM348" s="45"/>
      <c r="HN348" s="45"/>
      <c r="HO348" s="45"/>
      <c r="HP348" s="45"/>
      <c r="HQ348" s="45"/>
      <c r="HR348" s="45"/>
      <c r="HS348" s="45"/>
      <c r="HT348" s="45"/>
      <c r="HU348" s="45"/>
      <c r="HV348" s="45"/>
      <c r="HW348" s="45"/>
      <c r="HX348" s="45"/>
      <c r="HY348" s="45"/>
      <c r="HZ348" s="45"/>
      <c r="IA348" s="45"/>
      <c r="IB348" s="45"/>
      <c r="IC348" s="45"/>
      <c r="ID348" s="45"/>
      <c r="IE348" s="45"/>
      <c r="IF348" s="45"/>
      <c r="IG348" s="45"/>
      <c r="IH348" s="45"/>
      <c r="II348" s="45"/>
      <c r="IJ348" s="45"/>
      <c r="IK348" s="45"/>
      <c r="IL348" s="45"/>
      <c r="IM348" s="45"/>
      <c r="IN348" s="45"/>
      <c r="IO348" s="45"/>
      <c r="IP348" s="45"/>
      <c r="IQ348" s="45"/>
      <c r="IR348" s="45"/>
      <c r="IS348" s="45"/>
      <c r="IT348" s="45"/>
      <c r="IU348" s="45"/>
      <c r="IV348" s="45"/>
    </row>
    <row r="349" spans="1:256" x14ac:dyDescent="0.2">
      <c r="A349" s="45"/>
      <c r="B349" s="45"/>
      <c r="C349" s="45"/>
      <c r="D349" s="46"/>
      <c r="E349" s="45"/>
      <c r="F349" s="47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94">
        <f t="shared" si="52"/>
        <v>0</v>
      </c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/>
      <c r="CG349" s="45"/>
      <c r="CH349" s="45"/>
      <c r="CI349" s="45"/>
      <c r="CJ349" s="45"/>
      <c r="CK349" s="45"/>
      <c r="CL349" s="45"/>
      <c r="CM349" s="45"/>
      <c r="CN349" s="45"/>
      <c r="CO349" s="45"/>
      <c r="CP349" s="45"/>
      <c r="CQ349" s="45"/>
      <c r="CR349" s="45"/>
      <c r="CS349" s="45"/>
      <c r="CT349" s="45"/>
      <c r="CU349" s="45"/>
      <c r="CV349" s="45"/>
      <c r="CW349" s="45"/>
      <c r="CX349" s="45"/>
      <c r="CY349" s="45"/>
      <c r="CZ349" s="45"/>
      <c r="DA349" s="45"/>
      <c r="DB349" s="45"/>
      <c r="DC349" s="45"/>
      <c r="DD349" s="45"/>
      <c r="DE349" s="45"/>
      <c r="DF349" s="45"/>
      <c r="DG349" s="45"/>
      <c r="DH349" s="45"/>
      <c r="DI349" s="45"/>
      <c r="DJ349" s="45"/>
      <c r="DK349" s="45"/>
      <c r="DL349" s="45"/>
      <c r="DM349" s="45"/>
      <c r="DN349" s="45"/>
      <c r="DO349" s="45"/>
      <c r="DP349" s="45"/>
      <c r="DQ349" s="45"/>
      <c r="DR349" s="45"/>
      <c r="DS349" s="45"/>
      <c r="DT349" s="45"/>
      <c r="DU349" s="45"/>
      <c r="DV349" s="45"/>
      <c r="DW349" s="45"/>
      <c r="DX349" s="45"/>
      <c r="DY349" s="45"/>
      <c r="DZ349" s="45"/>
      <c r="EA349" s="45"/>
      <c r="EB349" s="45"/>
      <c r="EC349" s="45"/>
      <c r="ED349" s="45"/>
      <c r="EE349" s="45"/>
      <c r="EF349" s="45"/>
      <c r="EG349" s="45"/>
      <c r="EH349" s="45"/>
      <c r="EI349" s="45"/>
      <c r="EJ349" s="45"/>
      <c r="EK349" s="45"/>
      <c r="EL349" s="45"/>
      <c r="EM349" s="45"/>
      <c r="EN349" s="45"/>
      <c r="EO349" s="45"/>
      <c r="EP349" s="45"/>
      <c r="EQ349" s="45"/>
      <c r="ER349" s="45"/>
      <c r="ES349" s="45"/>
      <c r="ET349" s="45"/>
      <c r="EU349" s="45"/>
      <c r="EV349" s="45"/>
      <c r="EW349" s="45"/>
      <c r="EX349" s="45"/>
      <c r="EY349" s="45"/>
      <c r="EZ349" s="45"/>
      <c r="FA349" s="45"/>
      <c r="FB349" s="45"/>
      <c r="FC349" s="45"/>
      <c r="FD349" s="45"/>
      <c r="FE349" s="45"/>
      <c r="FF349" s="45"/>
      <c r="FG349" s="45"/>
      <c r="FH349" s="45"/>
      <c r="FI349" s="45"/>
      <c r="FJ349" s="45"/>
      <c r="FK349" s="45"/>
      <c r="FL349" s="45"/>
      <c r="FM349" s="45"/>
      <c r="FN349" s="45"/>
      <c r="FO349" s="45"/>
      <c r="FP349" s="45"/>
      <c r="FQ349" s="45"/>
      <c r="FR349" s="45"/>
      <c r="FS349" s="45"/>
      <c r="FT349" s="45"/>
      <c r="FU349" s="45"/>
      <c r="FV349" s="45"/>
      <c r="FW349" s="45"/>
      <c r="FX349" s="45"/>
      <c r="FY349" s="45"/>
      <c r="FZ349" s="45"/>
      <c r="GA349" s="45"/>
      <c r="GB349" s="45"/>
      <c r="GC349" s="45"/>
      <c r="GD349" s="45"/>
      <c r="GE349" s="45"/>
      <c r="GF349" s="45"/>
      <c r="GG349" s="45"/>
      <c r="GH349" s="45"/>
      <c r="GI349" s="45"/>
      <c r="GJ349" s="45"/>
      <c r="GK349" s="45"/>
      <c r="GL349" s="45"/>
      <c r="GM349" s="45"/>
      <c r="GN349" s="45"/>
      <c r="GO349" s="45"/>
      <c r="GP349" s="45"/>
      <c r="GQ349" s="45"/>
      <c r="GR349" s="45"/>
      <c r="GS349" s="45"/>
      <c r="GT349" s="45"/>
      <c r="GU349" s="45"/>
      <c r="GV349" s="45"/>
      <c r="GW349" s="45"/>
      <c r="GX349" s="45"/>
      <c r="GY349" s="45"/>
      <c r="GZ349" s="45"/>
      <c r="HA349" s="45"/>
      <c r="HB349" s="45"/>
      <c r="HC349" s="45"/>
      <c r="HD349" s="45"/>
      <c r="HE349" s="45"/>
      <c r="HF349" s="45"/>
      <c r="HG349" s="45"/>
      <c r="HH349" s="45"/>
      <c r="HI349" s="45"/>
      <c r="HJ349" s="45"/>
      <c r="HK349" s="45"/>
      <c r="HL349" s="45"/>
      <c r="HM349" s="45"/>
      <c r="HN349" s="45"/>
      <c r="HO349" s="45"/>
      <c r="HP349" s="45"/>
      <c r="HQ349" s="45"/>
      <c r="HR349" s="45"/>
      <c r="HS349" s="45"/>
      <c r="HT349" s="45"/>
      <c r="HU349" s="45"/>
      <c r="HV349" s="45"/>
      <c r="HW349" s="45"/>
      <c r="HX349" s="45"/>
      <c r="HY349" s="45"/>
      <c r="HZ349" s="45"/>
      <c r="IA349" s="45"/>
      <c r="IB349" s="45"/>
      <c r="IC349" s="45"/>
      <c r="ID349" s="45"/>
      <c r="IE349" s="45"/>
      <c r="IF349" s="45"/>
      <c r="IG349" s="45"/>
      <c r="IH349" s="45"/>
      <c r="II349" s="45"/>
      <c r="IJ349" s="45"/>
      <c r="IK349" s="45"/>
      <c r="IL349" s="45"/>
      <c r="IM349" s="45"/>
      <c r="IN349" s="45"/>
      <c r="IO349" s="45"/>
      <c r="IP349" s="45"/>
      <c r="IQ349" s="45"/>
      <c r="IR349" s="45"/>
      <c r="IS349" s="45"/>
      <c r="IT349" s="45"/>
      <c r="IU349" s="45"/>
      <c r="IV349" s="45"/>
    </row>
    <row r="350" spans="1:256" x14ac:dyDescent="0.2">
      <c r="A350" s="45"/>
      <c r="B350" s="45"/>
      <c r="C350" s="45"/>
      <c r="D350" s="46"/>
      <c r="E350" s="45"/>
      <c r="F350" s="47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94">
        <f t="shared" si="52"/>
        <v>0</v>
      </c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P350" s="45"/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45"/>
      <c r="CD350" s="45"/>
      <c r="CE350" s="45"/>
      <c r="CF350" s="45"/>
      <c r="CG350" s="45"/>
      <c r="CH350" s="45"/>
      <c r="CI350" s="45"/>
      <c r="CJ350" s="45"/>
      <c r="CK350" s="45"/>
      <c r="CL350" s="45"/>
      <c r="CM350" s="45"/>
      <c r="CN350" s="45"/>
      <c r="CO350" s="45"/>
      <c r="CP350" s="45"/>
      <c r="CQ350" s="45"/>
      <c r="CR350" s="45"/>
      <c r="CS350" s="45"/>
      <c r="CT350" s="45"/>
      <c r="CU350" s="45"/>
      <c r="CV350" s="45"/>
      <c r="CW350" s="45"/>
      <c r="CX350" s="45"/>
      <c r="CY350" s="45"/>
      <c r="CZ350" s="45"/>
      <c r="DA350" s="45"/>
      <c r="DB350" s="45"/>
      <c r="DC350" s="45"/>
      <c r="DD350" s="45"/>
      <c r="DE350" s="45"/>
      <c r="DF350" s="45"/>
      <c r="DG350" s="45"/>
      <c r="DH350" s="45"/>
      <c r="DI350" s="45"/>
      <c r="DJ350" s="45"/>
      <c r="DK350" s="45"/>
      <c r="DL350" s="45"/>
      <c r="DM350" s="45"/>
      <c r="DN350" s="45"/>
      <c r="DO350" s="45"/>
      <c r="DP350" s="45"/>
      <c r="DQ350" s="45"/>
      <c r="DR350" s="45"/>
      <c r="DS350" s="45"/>
      <c r="DT350" s="45"/>
      <c r="DU350" s="45"/>
      <c r="DV350" s="45"/>
      <c r="DW350" s="45"/>
      <c r="DX350" s="45"/>
      <c r="DY350" s="45"/>
      <c r="DZ350" s="45"/>
      <c r="EA350" s="45"/>
      <c r="EB350" s="45"/>
      <c r="EC350" s="45"/>
      <c r="ED350" s="45"/>
      <c r="EE350" s="45"/>
      <c r="EF350" s="45"/>
      <c r="EG350" s="45"/>
      <c r="EH350" s="45"/>
      <c r="EI350" s="45"/>
      <c r="EJ350" s="45"/>
      <c r="EK350" s="45"/>
      <c r="EL350" s="45"/>
      <c r="EM350" s="45"/>
      <c r="EN350" s="45"/>
      <c r="EO350" s="45"/>
      <c r="EP350" s="45"/>
      <c r="EQ350" s="45"/>
      <c r="ER350" s="45"/>
      <c r="ES350" s="45"/>
      <c r="ET350" s="45"/>
      <c r="EU350" s="45"/>
      <c r="EV350" s="45"/>
      <c r="EW350" s="45"/>
      <c r="EX350" s="45"/>
      <c r="EY350" s="45"/>
      <c r="EZ350" s="45"/>
      <c r="FA350" s="45"/>
      <c r="FB350" s="45"/>
      <c r="FC350" s="45"/>
      <c r="FD350" s="45"/>
      <c r="FE350" s="45"/>
      <c r="FF350" s="45"/>
      <c r="FG350" s="45"/>
      <c r="FH350" s="45"/>
      <c r="FI350" s="45"/>
      <c r="FJ350" s="45"/>
      <c r="FK350" s="45"/>
      <c r="FL350" s="45"/>
      <c r="FM350" s="45"/>
      <c r="FN350" s="45"/>
      <c r="FO350" s="45"/>
      <c r="FP350" s="45"/>
      <c r="FQ350" s="45"/>
      <c r="FR350" s="45"/>
      <c r="FS350" s="45"/>
      <c r="FT350" s="45"/>
      <c r="FU350" s="45"/>
      <c r="FV350" s="45"/>
      <c r="FW350" s="45"/>
      <c r="FX350" s="45"/>
      <c r="FY350" s="45"/>
      <c r="FZ350" s="45"/>
      <c r="GA350" s="45"/>
      <c r="GB350" s="45"/>
      <c r="GC350" s="45"/>
      <c r="GD350" s="45"/>
      <c r="GE350" s="45"/>
      <c r="GF350" s="45"/>
      <c r="GG350" s="45"/>
      <c r="GH350" s="45"/>
      <c r="GI350" s="45"/>
      <c r="GJ350" s="45"/>
      <c r="GK350" s="45"/>
      <c r="GL350" s="45"/>
      <c r="GM350" s="45"/>
      <c r="GN350" s="45"/>
      <c r="GO350" s="45"/>
      <c r="GP350" s="45"/>
      <c r="GQ350" s="45"/>
      <c r="GR350" s="45"/>
      <c r="GS350" s="45"/>
      <c r="GT350" s="45"/>
      <c r="GU350" s="45"/>
      <c r="GV350" s="45"/>
      <c r="GW350" s="45"/>
      <c r="GX350" s="45"/>
      <c r="GY350" s="45"/>
      <c r="GZ350" s="45"/>
      <c r="HA350" s="45"/>
      <c r="HB350" s="45"/>
      <c r="HC350" s="45"/>
      <c r="HD350" s="45"/>
      <c r="HE350" s="45"/>
      <c r="HF350" s="45"/>
      <c r="HG350" s="45"/>
      <c r="HH350" s="45"/>
      <c r="HI350" s="45"/>
      <c r="HJ350" s="45"/>
      <c r="HK350" s="45"/>
      <c r="HL350" s="45"/>
      <c r="HM350" s="45"/>
      <c r="HN350" s="45"/>
      <c r="HO350" s="45"/>
      <c r="HP350" s="45"/>
      <c r="HQ350" s="45"/>
      <c r="HR350" s="45"/>
      <c r="HS350" s="45"/>
      <c r="HT350" s="45"/>
      <c r="HU350" s="45"/>
      <c r="HV350" s="45"/>
      <c r="HW350" s="45"/>
      <c r="HX350" s="45"/>
      <c r="HY350" s="45"/>
      <c r="HZ350" s="45"/>
      <c r="IA350" s="45"/>
      <c r="IB350" s="45"/>
      <c r="IC350" s="45"/>
      <c r="ID350" s="45"/>
      <c r="IE350" s="45"/>
      <c r="IF350" s="45"/>
      <c r="IG350" s="45"/>
      <c r="IH350" s="45"/>
      <c r="II350" s="45"/>
      <c r="IJ350" s="45"/>
      <c r="IK350" s="45"/>
      <c r="IL350" s="45"/>
      <c r="IM350" s="45"/>
      <c r="IN350" s="45"/>
      <c r="IO350" s="45"/>
      <c r="IP350" s="45"/>
      <c r="IQ350" s="45"/>
      <c r="IR350" s="45"/>
      <c r="IS350" s="45"/>
      <c r="IT350" s="45"/>
      <c r="IU350" s="45"/>
      <c r="IV350" s="45"/>
    </row>
    <row r="351" spans="1:256" x14ac:dyDescent="0.2">
      <c r="A351" s="45"/>
      <c r="B351" s="45"/>
      <c r="C351" s="45"/>
      <c r="D351" s="46"/>
      <c r="E351" s="45"/>
      <c r="F351" s="47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94">
        <f t="shared" si="52"/>
        <v>0</v>
      </c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/>
      <c r="CG351" s="45"/>
      <c r="CH351" s="45"/>
      <c r="CI351" s="45"/>
      <c r="CJ351" s="45"/>
      <c r="CK351" s="45"/>
      <c r="CL351" s="45"/>
      <c r="CM351" s="45"/>
      <c r="CN351" s="45"/>
      <c r="CO351" s="45"/>
      <c r="CP351" s="45"/>
      <c r="CQ351" s="45"/>
      <c r="CR351" s="45"/>
      <c r="CS351" s="45"/>
      <c r="CT351" s="45"/>
      <c r="CU351" s="45"/>
      <c r="CV351" s="45"/>
      <c r="CW351" s="45"/>
      <c r="CX351" s="45"/>
      <c r="CY351" s="45"/>
      <c r="CZ351" s="45"/>
      <c r="DA351" s="45"/>
      <c r="DB351" s="45"/>
      <c r="DC351" s="45"/>
      <c r="DD351" s="45"/>
      <c r="DE351" s="45"/>
      <c r="DF351" s="45"/>
      <c r="DG351" s="45"/>
      <c r="DH351" s="45"/>
      <c r="DI351" s="45"/>
      <c r="DJ351" s="45"/>
      <c r="DK351" s="45"/>
      <c r="DL351" s="45"/>
      <c r="DM351" s="45"/>
      <c r="DN351" s="45"/>
      <c r="DO351" s="45"/>
      <c r="DP351" s="45"/>
      <c r="DQ351" s="45"/>
      <c r="DR351" s="45"/>
      <c r="DS351" s="45"/>
      <c r="DT351" s="45"/>
      <c r="DU351" s="45"/>
      <c r="DV351" s="45"/>
      <c r="DW351" s="45"/>
      <c r="DX351" s="45"/>
      <c r="DY351" s="45"/>
      <c r="DZ351" s="45"/>
      <c r="EA351" s="45"/>
      <c r="EB351" s="45"/>
      <c r="EC351" s="45"/>
      <c r="ED351" s="45"/>
      <c r="EE351" s="45"/>
      <c r="EF351" s="45"/>
      <c r="EG351" s="45"/>
      <c r="EH351" s="45"/>
      <c r="EI351" s="45"/>
      <c r="EJ351" s="45"/>
      <c r="EK351" s="45"/>
      <c r="EL351" s="45"/>
      <c r="EM351" s="45"/>
      <c r="EN351" s="45"/>
      <c r="EO351" s="45"/>
      <c r="EP351" s="45"/>
      <c r="EQ351" s="45"/>
      <c r="ER351" s="45"/>
      <c r="ES351" s="45"/>
      <c r="ET351" s="45"/>
      <c r="EU351" s="45"/>
      <c r="EV351" s="45"/>
      <c r="EW351" s="45"/>
      <c r="EX351" s="45"/>
      <c r="EY351" s="45"/>
      <c r="EZ351" s="45"/>
      <c r="FA351" s="45"/>
      <c r="FB351" s="45"/>
      <c r="FC351" s="45"/>
      <c r="FD351" s="45"/>
      <c r="FE351" s="45"/>
      <c r="FF351" s="45"/>
      <c r="FG351" s="45"/>
      <c r="FH351" s="45"/>
      <c r="FI351" s="45"/>
      <c r="FJ351" s="45"/>
      <c r="FK351" s="45"/>
      <c r="FL351" s="45"/>
      <c r="FM351" s="45"/>
      <c r="FN351" s="45"/>
      <c r="FO351" s="45"/>
      <c r="FP351" s="45"/>
      <c r="FQ351" s="45"/>
      <c r="FR351" s="45"/>
      <c r="FS351" s="45"/>
      <c r="FT351" s="45"/>
      <c r="FU351" s="45"/>
      <c r="FV351" s="45"/>
      <c r="FW351" s="45"/>
      <c r="FX351" s="45"/>
      <c r="FY351" s="45"/>
      <c r="FZ351" s="45"/>
      <c r="GA351" s="45"/>
      <c r="GB351" s="45"/>
      <c r="GC351" s="45"/>
      <c r="GD351" s="45"/>
      <c r="GE351" s="45"/>
      <c r="GF351" s="45"/>
      <c r="GG351" s="45"/>
      <c r="GH351" s="45"/>
      <c r="GI351" s="45"/>
      <c r="GJ351" s="45"/>
      <c r="GK351" s="45"/>
      <c r="GL351" s="45"/>
      <c r="GM351" s="45"/>
      <c r="GN351" s="45"/>
      <c r="GO351" s="45"/>
      <c r="GP351" s="45"/>
      <c r="GQ351" s="45"/>
      <c r="GR351" s="45"/>
      <c r="GS351" s="45"/>
      <c r="GT351" s="45"/>
      <c r="GU351" s="45"/>
      <c r="GV351" s="45"/>
      <c r="GW351" s="45"/>
      <c r="GX351" s="45"/>
      <c r="GY351" s="45"/>
      <c r="GZ351" s="45"/>
      <c r="HA351" s="45"/>
      <c r="HB351" s="45"/>
      <c r="HC351" s="45"/>
      <c r="HD351" s="45"/>
      <c r="HE351" s="45"/>
      <c r="HF351" s="45"/>
      <c r="HG351" s="45"/>
      <c r="HH351" s="45"/>
      <c r="HI351" s="45"/>
      <c r="HJ351" s="45"/>
      <c r="HK351" s="45"/>
      <c r="HL351" s="45"/>
      <c r="HM351" s="45"/>
      <c r="HN351" s="45"/>
      <c r="HO351" s="45"/>
      <c r="HP351" s="45"/>
      <c r="HQ351" s="45"/>
      <c r="HR351" s="45"/>
      <c r="HS351" s="45"/>
      <c r="HT351" s="45"/>
      <c r="HU351" s="45"/>
      <c r="HV351" s="45"/>
      <c r="HW351" s="45"/>
      <c r="HX351" s="45"/>
      <c r="HY351" s="45"/>
      <c r="HZ351" s="45"/>
      <c r="IA351" s="45"/>
      <c r="IB351" s="45"/>
      <c r="IC351" s="45"/>
      <c r="ID351" s="45"/>
      <c r="IE351" s="45"/>
      <c r="IF351" s="45"/>
      <c r="IG351" s="45"/>
      <c r="IH351" s="45"/>
      <c r="II351" s="45"/>
      <c r="IJ351" s="45"/>
      <c r="IK351" s="45"/>
      <c r="IL351" s="45"/>
      <c r="IM351" s="45"/>
      <c r="IN351" s="45"/>
      <c r="IO351" s="45"/>
      <c r="IP351" s="45"/>
      <c r="IQ351" s="45"/>
      <c r="IR351" s="45"/>
      <c r="IS351" s="45"/>
      <c r="IT351" s="45"/>
      <c r="IU351" s="45"/>
      <c r="IV351" s="45"/>
    </row>
    <row r="352" spans="1:256" x14ac:dyDescent="0.2">
      <c r="A352" s="45"/>
      <c r="B352" s="45"/>
      <c r="C352" s="45"/>
      <c r="D352" s="46"/>
      <c r="E352" s="45"/>
      <c r="F352" s="47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94">
        <f t="shared" si="52"/>
        <v>0</v>
      </c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P352" s="45"/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45"/>
      <c r="CD352" s="45"/>
      <c r="CE352" s="45"/>
      <c r="CF352" s="45"/>
      <c r="CG352" s="45"/>
      <c r="CH352" s="45"/>
      <c r="CI352" s="45"/>
      <c r="CJ352" s="45"/>
      <c r="CK352" s="45"/>
      <c r="CL352" s="45"/>
      <c r="CM352" s="45"/>
      <c r="CN352" s="45"/>
      <c r="CO352" s="45"/>
      <c r="CP352" s="45"/>
      <c r="CQ352" s="45"/>
      <c r="CR352" s="45"/>
      <c r="CS352" s="45"/>
      <c r="CT352" s="45"/>
      <c r="CU352" s="45"/>
      <c r="CV352" s="45"/>
      <c r="CW352" s="45"/>
      <c r="CX352" s="45"/>
      <c r="CY352" s="45"/>
      <c r="CZ352" s="45"/>
      <c r="DA352" s="45"/>
      <c r="DB352" s="45"/>
      <c r="DC352" s="45"/>
      <c r="DD352" s="45"/>
      <c r="DE352" s="45"/>
      <c r="DF352" s="45"/>
      <c r="DG352" s="45"/>
      <c r="DH352" s="45"/>
      <c r="DI352" s="45"/>
      <c r="DJ352" s="45"/>
      <c r="DK352" s="45"/>
      <c r="DL352" s="45"/>
      <c r="DM352" s="45"/>
      <c r="DN352" s="45"/>
      <c r="DO352" s="45"/>
      <c r="DP352" s="45"/>
      <c r="DQ352" s="45"/>
      <c r="DR352" s="45"/>
      <c r="DS352" s="45"/>
      <c r="DT352" s="45"/>
      <c r="DU352" s="45"/>
      <c r="DV352" s="45"/>
      <c r="DW352" s="45"/>
      <c r="DX352" s="45"/>
      <c r="DY352" s="45"/>
      <c r="DZ352" s="45"/>
      <c r="EA352" s="45"/>
      <c r="EB352" s="45"/>
      <c r="EC352" s="45"/>
      <c r="ED352" s="45"/>
      <c r="EE352" s="45"/>
      <c r="EF352" s="45"/>
      <c r="EG352" s="45"/>
      <c r="EH352" s="45"/>
      <c r="EI352" s="45"/>
      <c r="EJ352" s="45"/>
      <c r="EK352" s="45"/>
      <c r="EL352" s="45"/>
      <c r="EM352" s="45"/>
      <c r="EN352" s="45"/>
      <c r="EO352" s="45"/>
      <c r="EP352" s="45"/>
      <c r="EQ352" s="45"/>
      <c r="ER352" s="45"/>
      <c r="ES352" s="45"/>
      <c r="ET352" s="45"/>
      <c r="EU352" s="45"/>
      <c r="EV352" s="45"/>
      <c r="EW352" s="45"/>
      <c r="EX352" s="45"/>
      <c r="EY352" s="45"/>
      <c r="EZ352" s="45"/>
      <c r="FA352" s="45"/>
      <c r="FB352" s="45"/>
      <c r="FC352" s="45"/>
      <c r="FD352" s="45"/>
      <c r="FE352" s="45"/>
      <c r="FF352" s="45"/>
      <c r="FG352" s="45"/>
      <c r="FH352" s="45"/>
      <c r="FI352" s="45"/>
      <c r="FJ352" s="45"/>
      <c r="FK352" s="45"/>
      <c r="FL352" s="45"/>
      <c r="FM352" s="45"/>
      <c r="FN352" s="45"/>
      <c r="FO352" s="45"/>
      <c r="FP352" s="45"/>
      <c r="FQ352" s="45"/>
      <c r="FR352" s="45"/>
      <c r="FS352" s="45"/>
      <c r="FT352" s="45"/>
      <c r="FU352" s="45"/>
      <c r="FV352" s="45"/>
      <c r="FW352" s="45"/>
      <c r="FX352" s="45"/>
      <c r="FY352" s="45"/>
      <c r="FZ352" s="45"/>
      <c r="GA352" s="45"/>
      <c r="GB352" s="45"/>
      <c r="GC352" s="45"/>
      <c r="GD352" s="45"/>
      <c r="GE352" s="45"/>
      <c r="GF352" s="45"/>
      <c r="GG352" s="45"/>
      <c r="GH352" s="45"/>
      <c r="GI352" s="45"/>
      <c r="GJ352" s="45"/>
      <c r="GK352" s="45"/>
      <c r="GL352" s="45"/>
      <c r="GM352" s="45"/>
      <c r="GN352" s="45"/>
      <c r="GO352" s="45"/>
      <c r="GP352" s="45"/>
      <c r="GQ352" s="45"/>
      <c r="GR352" s="45"/>
      <c r="GS352" s="45"/>
      <c r="GT352" s="45"/>
      <c r="GU352" s="45"/>
      <c r="GV352" s="45"/>
      <c r="GW352" s="45"/>
      <c r="GX352" s="45"/>
      <c r="GY352" s="45"/>
      <c r="GZ352" s="45"/>
      <c r="HA352" s="45"/>
      <c r="HB352" s="45"/>
      <c r="HC352" s="45"/>
      <c r="HD352" s="45"/>
      <c r="HE352" s="45"/>
      <c r="HF352" s="45"/>
      <c r="HG352" s="45"/>
      <c r="HH352" s="45"/>
      <c r="HI352" s="45"/>
      <c r="HJ352" s="45"/>
      <c r="HK352" s="45"/>
      <c r="HL352" s="45"/>
      <c r="HM352" s="45"/>
      <c r="HN352" s="45"/>
      <c r="HO352" s="45"/>
      <c r="HP352" s="45"/>
      <c r="HQ352" s="45"/>
      <c r="HR352" s="45"/>
      <c r="HS352" s="45"/>
      <c r="HT352" s="45"/>
      <c r="HU352" s="45"/>
      <c r="HV352" s="45"/>
      <c r="HW352" s="45"/>
      <c r="HX352" s="45"/>
      <c r="HY352" s="45"/>
      <c r="HZ352" s="45"/>
      <c r="IA352" s="45"/>
      <c r="IB352" s="45"/>
      <c r="IC352" s="45"/>
      <c r="ID352" s="45"/>
      <c r="IE352" s="45"/>
      <c r="IF352" s="45"/>
      <c r="IG352" s="45"/>
      <c r="IH352" s="45"/>
      <c r="II352" s="45"/>
      <c r="IJ352" s="45"/>
      <c r="IK352" s="45"/>
      <c r="IL352" s="45"/>
      <c r="IM352" s="45"/>
      <c r="IN352" s="45"/>
      <c r="IO352" s="45"/>
      <c r="IP352" s="45"/>
      <c r="IQ352" s="45"/>
      <c r="IR352" s="45"/>
      <c r="IS352" s="45"/>
      <c r="IT352" s="45"/>
      <c r="IU352" s="45"/>
      <c r="IV352" s="45"/>
    </row>
    <row r="353" spans="1:256" x14ac:dyDescent="0.2">
      <c r="A353" s="45"/>
      <c r="B353" s="45"/>
      <c r="C353" s="45"/>
      <c r="D353" s="46"/>
      <c r="E353" s="45"/>
      <c r="F353" s="47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94">
        <f t="shared" si="52"/>
        <v>0</v>
      </c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P353" s="45"/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45"/>
      <c r="CD353" s="45"/>
      <c r="CE353" s="45"/>
      <c r="CF353" s="45"/>
      <c r="CG353" s="45"/>
      <c r="CH353" s="45"/>
      <c r="CI353" s="45"/>
      <c r="CJ353" s="45"/>
      <c r="CK353" s="45"/>
      <c r="CL353" s="45"/>
      <c r="CM353" s="45"/>
      <c r="CN353" s="45"/>
      <c r="CO353" s="45"/>
      <c r="CP353" s="45"/>
      <c r="CQ353" s="45"/>
      <c r="CR353" s="45"/>
      <c r="CS353" s="45"/>
      <c r="CT353" s="45"/>
      <c r="CU353" s="45"/>
      <c r="CV353" s="45"/>
      <c r="CW353" s="45"/>
      <c r="CX353" s="45"/>
      <c r="CY353" s="45"/>
      <c r="CZ353" s="45"/>
      <c r="DA353" s="45"/>
      <c r="DB353" s="45"/>
      <c r="DC353" s="45"/>
      <c r="DD353" s="45"/>
      <c r="DE353" s="45"/>
      <c r="DF353" s="45"/>
      <c r="DG353" s="45"/>
      <c r="DH353" s="45"/>
      <c r="DI353" s="45"/>
      <c r="DJ353" s="45"/>
      <c r="DK353" s="45"/>
      <c r="DL353" s="45"/>
      <c r="DM353" s="45"/>
      <c r="DN353" s="45"/>
      <c r="DO353" s="45"/>
      <c r="DP353" s="45"/>
      <c r="DQ353" s="45"/>
      <c r="DR353" s="45"/>
      <c r="DS353" s="45"/>
      <c r="DT353" s="45"/>
      <c r="DU353" s="45"/>
      <c r="DV353" s="45"/>
      <c r="DW353" s="45"/>
      <c r="DX353" s="45"/>
      <c r="DY353" s="45"/>
      <c r="DZ353" s="45"/>
      <c r="EA353" s="45"/>
      <c r="EB353" s="45"/>
      <c r="EC353" s="45"/>
      <c r="ED353" s="45"/>
      <c r="EE353" s="45"/>
      <c r="EF353" s="45"/>
      <c r="EG353" s="45"/>
      <c r="EH353" s="45"/>
      <c r="EI353" s="45"/>
      <c r="EJ353" s="45"/>
      <c r="EK353" s="45"/>
      <c r="EL353" s="45"/>
      <c r="EM353" s="45"/>
      <c r="EN353" s="45"/>
      <c r="EO353" s="45"/>
      <c r="EP353" s="45"/>
      <c r="EQ353" s="45"/>
      <c r="ER353" s="45"/>
      <c r="ES353" s="45"/>
      <c r="ET353" s="45"/>
      <c r="EU353" s="45"/>
      <c r="EV353" s="45"/>
      <c r="EW353" s="45"/>
      <c r="EX353" s="45"/>
      <c r="EY353" s="45"/>
      <c r="EZ353" s="45"/>
      <c r="FA353" s="45"/>
      <c r="FB353" s="45"/>
      <c r="FC353" s="45"/>
      <c r="FD353" s="45"/>
      <c r="FE353" s="45"/>
      <c r="FF353" s="45"/>
      <c r="FG353" s="45"/>
      <c r="FH353" s="45"/>
      <c r="FI353" s="45"/>
      <c r="FJ353" s="45"/>
      <c r="FK353" s="45"/>
      <c r="FL353" s="45"/>
      <c r="FM353" s="45"/>
      <c r="FN353" s="45"/>
      <c r="FO353" s="45"/>
      <c r="FP353" s="45"/>
      <c r="FQ353" s="45"/>
      <c r="FR353" s="45"/>
      <c r="FS353" s="45"/>
      <c r="FT353" s="45"/>
      <c r="FU353" s="45"/>
      <c r="FV353" s="45"/>
      <c r="FW353" s="45"/>
      <c r="FX353" s="45"/>
      <c r="FY353" s="45"/>
      <c r="FZ353" s="45"/>
      <c r="GA353" s="45"/>
      <c r="GB353" s="45"/>
      <c r="GC353" s="45"/>
      <c r="GD353" s="45"/>
      <c r="GE353" s="45"/>
      <c r="GF353" s="45"/>
      <c r="GG353" s="45"/>
      <c r="GH353" s="45"/>
      <c r="GI353" s="45"/>
      <c r="GJ353" s="45"/>
      <c r="GK353" s="45"/>
      <c r="GL353" s="45"/>
      <c r="GM353" s="45"/>
      <c r="GN353" s="45"/>
      <c r="GO353" s="45"/>
      <c r="GP353" s="45"/>
      <c r="GQ353" s="45"/>
      <c r="GR353" s="45"/>
      <c r="GS353" s="45"/>
      <c r="GT353" s="45"/>
      <c r="GU353" s="45"/>
      <c r="GV353" s="45"/>
      <c r="GW353" s="45"/>
      <c r="GX353" s="45"/>
      <c r="GY353" s="45"/>
      <c r="GZ353" s="45"/>
      <c r="HA353" s="45"/>
      <c r="HB353" s="45"/>
      <c r="HC353" s="45"/>
      <c r="HD353" s="45"/>
      <c r="HE353" s="45"/>
      <c r="HF353" s="45"/>
      <c r="HG353" s="45"/>
      <c r="HH353" s="45"/>
      <c r="HI353" s="45"/>
      <c r="HJ353" s="45"/>
      <c r="HK353" s="45"/>
      <c r="HL353" s="45"/>
      <c r="HM353" s="45"/>
      <c r="HN353" s="45"/>
      <c r="HO353" s="45"/>
      <c r="HP353" s="45"/>
      <c r="HQ353" s="45"/>
      <c r="HR353" s="45"/>
      <c r="HS353" s="45"/>
      <c r="HT353" s="45"/>
      <c r="HU353" s="45"/>
      <c r="HV353" s="45"/>
      <c r="HW353" s="45"/>
      <c r="HX353" s="45"/>
      <c r="HY353" s="45"/>
      <c r="HZ353" s="45"/>
      <c r="IA353" s="45"/>
      <c r="IB353" s="45"/>
      <c r="IC353" s="45"/>
      <c r="ID353" s="45"/>
      <c r="IE353" s="45"/>
      <c r="IF353" s="45"/>
      <c r="IG353" s="45"/>
      <c r="IH353" s="45"/>
      <c r="II353" s="45"/>
      <c r="IJ353" s="45"/>
      <c r="IK353" s="45"/>
      <c r="IL353" s="45"/>
      <c r="IM353" s="45"/>
      <c r="IN353" s="45"/>
      <c r="IO353" s="45"/>
      <c r="IP353" s="45"/>
      <c r="IQ353" s="45"/>
      <c r="IR353" s="45"/>
      <c r="IS353" s="45"/>
      <c r="IT353" s="45"/>
      <c r="IU353" s="45"/>
      <c r="IV353" s="45"/>
    </row>
    <row r="354" spans="1:256" x14ac:dyDescent="0.2">
      <c r="A354" s="45"/>
      <c r="B354" s="45"/>
      <c r="C354" s="45"/>
      <c r="D354" s="46"/>
      <c r="E354" s="45"/>
      <c r="F354" s="47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94">
        <f t="shared" si="52"/>
        <v>0</v>
      </c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P354" s="45"/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45"/>
      <c r="CD354" s="45"/>
      <c r="CE354" s="45"/>
      <c r="CF354" s="45"/>
      <c r="CG354" s="45"/>
      <c r="CH354" s="45"/>
      <c r="CI354" s="45"/>
      <c r="CJ354" s="45"/>
      <c r="CK354" s="45"/>
      <c r="CL354" s="45"/>
      <c r="CM354" s="45"/>
      <c r="CN354" s="45"/>
      <c r="CO354" s="45"/>
      <c r="CP354" s="45"/>
      <c r="CQ354" s="45"/>
      <c r="CR354" s="45"/>
      <c r="CS354" s="45"/>
      <c r="CT354" s="45"/>
      <c r="CU354" s="45"/>
      <c r="CV354" s="45"/>
      <c r="CW354" s="45"/>
      <c r="CX354" s="45"/>
      <c r="CY354" s="45"/>
      <c r="CZ354" s="45"/>
      <c r="DA354" s="45"/>
      <c r="DB354" s="45"/>
      <c r="DC354" s="45"/>
      <c r="DD354" s="45"/>
      <c r="DE354" s="45"/>
      <c r="DF354" s="45"/>
      <c r="DG354" s="45"/>
      <c r="DH354" s="45"/>
      <c r="DI354" s="45"/>
      <c r="DJ354" s="45"/>
      <c r="DK354" s="45"/>
      <c r="DL354" s="45"/>
      <c r="DM354" s="45"/>
      <c r="DN354" s="45"/>
      <c r="DO354" s="45"/>
      <c r="DP354" s="45"/>
      <c r="DQ354" s="45"/>
      <c r="DR354" s="45"/>
      <c r="DS354" s="45"/>
      <c r="DT354" s="45"/>
      <c r="DU354" s="45"/>
      <c r="DV354" s="45"/>
      <c r="DW354" s="45"/>
      <c r="DX354" s="45"/>
      <c r="DY354" s="45"/>
      <c r="DZ354" s="45"/>
      <c r="EA354" s="45"/>
      <c r="EB354" s="45"/>
      <c r="EC354" s="45"/>
      <c r="ED354" s="45"/>
      <c r="EE354" s="45"/>
      <c r="EF354" s="45"/>
      <c r="EG354" s="45"/>
      <c r="EH354" s="45"/>
      <c r="EI354" s="45"/>
      <c r="EJ354" s="45"/>
      <c r="EK354" s="45"/>
      <c r="EL354" s="45"/>
      <c r="EM354" s="45"/>
      <c r="EN354" s="45"/>
      <c r="EO354" s="45"/>
      <c r="EP354" s="45"/>
      <c r="EQ354" s="45"/>
      <c r="ER354" s="45"/>
      <c r="ES354" s="45"/>
      <c r="ET354" s="45"/>
      <c r="EU354" s="45"/>
      <c r="EV354" s="45"/>
      <c r="EW354" s="45"/>
      <c r="EX354" s="45"/>
      <c r="EY354" s="45"/>
      <c r="EZ354" s="45"/>
      <c r="FA354" s="45"/>
      <c r="FB354" s="45"/>
      <c r="FC354" s="45"/>
      <c r="FD354" s="45"/>
      <c r="FE354" s="45"/>
      <c r="FF354" s="45"/>
      <c r="FG354" s="45"/>
      <c r="FH354" s="45"/>
      <c r="FI354" s="45"/>
      <c r="FJ354" s="45"/>
      <c r="FK354" s="45"/>
      <c r="FL354" s="45"/>
      <c r="FM354" s="45"/>
      <c r="FN354" s="45"/>
      <c r="FO354" s="45"/>
      <c r="FP354" s="45"/>
      <c r="FQ354" s="45"/>
      <c r="FR354" s="45"/>
      <c r="FS354" s="45"/>
      <c r="FT354" s="45"/>
      <c r="FU354" s="45"/>
      <c r="FV354" s="45"/>
      <c r="FW354" s="45"/>
      <c r="FX354" s="45"/>
      <c r="FY354" s="45"/>
      <c r="FZ354" s="45"/>
      <c r="GA354" s="45"/>
      <c r="GB354" s="45"/>
      <c r="GC354" s="45"/>
      <c r="GD354" s="45"/>
      <c r="GE354" s="45"/>
      <c r="GF354" s="45"/>
      <c r="GG354" s="45"/>
      <c r="GH354" s="45"/>
      <c r="GI354" s="45"/>
      <c r="GJ354" s="45"/>
      <c r="GK354" s="45"/>
      <c r="GL354" s="45"/>
      <c r="GM354" s="45"/>
      <c r="GN354" s="45"/>
      <c r="GO354" s="45"/>
      <c r="GP354" s="45"/>
      <c r="GQ354" s="45"/>
      <c r="GR354" s="45"/>
      <c r="GS354" s="45"/>
      <c r="GT354" s="45"/>
      <c r="GU354" s="45"/>
      <c r="GV354" s="45"/>
      <c r="GW354" s="45"/>
      <c r="GX354" s="45"/>
      <c r="GY354" s="45"/>
      <c r="GZ354" s="45"/>
      <c r="HA354" s="45"/>
      <c r="HB354" s="45"/>
      <c r="HC354" s="45"/>
      <c r="HD354" s="45"/>
      <c r="HE354" s="45"/>
      <c r="HF354" s="45"/>
      <c r="HG354" s="45"/>
      <c r="HH354" s="45"/>
      <c r="HI354" s="45"/>
      <c r="HJ354" s="45"/>
      <c r="HK354" s="45"/>
      <c r="HL354" s="45"/>
      <c r="HM354" s="45"/>
      <c r="HN354" s="45"/>
      <c r="HO354" s="45"/>
      <c r="HP354" s="45"/>
      <c r="HQ354" s="45"/>
      <c r="HR354" s="45"/>
      <c r="HS354" s="45"/>
      <c r="HT354" s="45"/>
      <c r="HU354" s="45"/>
      <c r="HV354" s="45"/>
      <c r="HW354" s="45"/>
      <c r="HX354" s="45"/>
      <c r="HY354" s="45"/>
      <c r="HZ354" s="45"/>
      <c r="IA354" s="45"/>
      <c r="IB354" s="45"/>
      <c r="IC354" s="45"/>
      <c r="ID354" s="45"/>
      <c r="IE354" s="45"/>
      <c r="IF354" s="45"/>
      <c r="IG354" s="45"/>
      <c r="IH354" s="45"/>
      <c r="II354" s="45"/>
      <c r="IJ354" s="45"/>
      <c r="IK354" s="45"/>
      <c r="IL354" s="45"/>
      <c r="IM354" s="45"/>
      <c r="IN354" s="45"/>
      <c r="IO354" s="45"/>
      <c r="IP354" s="45"/>
      <c r="IQ354" s="45"/>
      <c r="IR354" s="45"/>
      <c r="IS354" s="45"/>
      <c r="IT354" s="45"/>
      <c r="IU354" s="45"/>
      <c r="IV354" s="45"/>
    </row>
    <row r="355" spans="1:256" x14ac:dyDescent="0.2">
      <c r="A355" s="45"/>
      <c r="B355" s="45"/>
      <c r="C355" s="45"/>
      <c r="D355" s="46"/>
      <c r="E355" s="45"/>
      <c r="F355" s="47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94">
        <f t="shared" si="52"/>
        <v>0</v>
      </c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  <c r="CM355" s="45"/>
      <c r="CN355" s="45"/>
      <c r="CO355" s="45"/>
      <c r="CP355" s="45"/>
      <c r="CQ355" s="45"/>
      <c r="CR355" s="45"/>
      <c r="CS355" s="45"/>
      <c r="CT355" s="45"/>
      <c r="CU355" s="45"/>
      <c r="CV355" s="45"/>
      <c r="CW355" s="45"/>
      <c r="CX355" s="45"/>
      <c r="CY355" s="45"/>
      <c r="CZ355" s="45"/>
      <c r="DA355" s="45"/>
      <c r="DB355" s="45"/>
      <c r="DC355" s="45"/>
      <c r="DD355" s="45"/>
      <c r="DE355" s="45"/>
      <c r="DF355" s="45"/>
      <c r="DG355" s="45"/>
      <c r="DH355" s="45"/>
      <c r="DI355" s="45"/>
      <c r="DJ355" s="45"/>
      <c r="DK355" s="45"/>
      <c r="DL355" s="45"/>
      <c r="DM355" s="45"/>
      <c r="DN355" s="45"/>
      <c r="DO355" s="45"/>
      <c r="DP355" s="45"/>
      <c r="DQ355" s="45"/>
      <c r="DR355" s="45"/>
      <c r="DS355" s="45"/>
      <c r="DT355" s="45"/>
      <c r="DU355" s="45"/>
      <c r="DV355" s="45"/>
      <c r="DW355" s="45"/>
      <c r="DX355" s="45"/>
      <c r="DY355" s="45"/>
      <c r="DZ355" s="45"/>
      <c r="EA355" s="45"/>
      <c r="EB355" s="45"/>
      <c r="EC355" s="45"/>
      <c r="ED355" s="45"/>
      <c r="EE355" s="45"/>
      <c r="EF355" s="45"/>
      <c r="EG355" s="45"/>
      <c r="EH355" s="45"/>
      <c r="EI355" s="45"/>
      <c r="EJ355" s="45"/>
      <c r="EK355" s="45"/>
      <c r="EL355" s="45"/>
      <c r="EM355" s="45"/>
      <c r="EN355" s="45"/>
      <c r="EO355" s="45"/>
      <c r="EP355" s="45"/>
      <c r="EQ355" s="45"/>
      <c r="ER355" s="45"/>
      <c r="ES355" s="45"/>
      <c r="ET355" s="45"/>
      <c r="EU355" s="45"/>
      <c r="EV355" s="45"/>
      <c r="EW355" s="45"/>
      <c r="EX355" s="45"/>
      <c r="EY355" s="45"/>
      <c r="EZ355" s="45"/>
      <c r="FA355" s="45"/>
      <c r="FB355" s="45"/>
      <c r="FC355" s="45"/>
      <c r="FD355" s="45"/>
      <c r="FE355" s="45"/>
      <c r="FF355" s="45"/>
      <c r="FG355" s="45"/>
      <c r="FH355" s="45"/>
      <c r="FI355" s="45"/>
      <c r="FJ355" s="45"/>
      <c r="FK355" s="45"/>
      <c r="FL355" s="45"/>
      <c r="FM355" s="45"/>
      <c r="FN355" s="45"/>
      <c r="FO355" s="45"/>
      <c r="FP355" s="45"/>
      <c r="FQ355" s="45"/>
      <c r="FR355" s="45"/>
      <c r="FS355" s="45"/>
      <c r="FT355" s="45"/>
      <c r="FU355" s="45"/>
      <c r="FV355" s="45"/>
      <c r="FW355" s="45"/>
      <c r="FX355" s="45"/>
      <c r="FY355" s="45"/>
      <c r="FZ355" s="45"/>
      <c r="GA355" s="45"/>
      <c r="GB355" s="45"/>
      <c r="GC355" s="45"/>
      <c r="GD355" s="45"/>
      <c r="GE355" s="45"/>
      <c r="GF355" s="45"/>
      <c r="GG355" s="45"/>
      <c r="GH355" s="45"/>
      <c r="GI355" s="45"/>
      <c r="GJ355" s="45"/>
      <c r="GK355" s="45"/>
      <c r="GL355" s="45"/>
      <c r="GM355" s="45"/>
      <c r="GN355" s="45"/>
      <c r="GO355" s="45"/>
      <c r="GP355" s="45"/>
      <c r="GQ355" s="45"/>
      <c r="GR355" s="45"/>
      <c r="GS355" s="45"/>
      <c r="GT355" s="45"/>
      <c r="GU355" s="45"/>
      <c r="GV355" s="45"/>
      <c r="GW355" s="45"/>
      <c r="GX355" s="45"/>
      <c r="GY355" s="45"/>
      <c r="GZ355" s="45"/>
      <c r="HA355" s="45"/>
      <c r="HB355" s="45"/>
      <c r="HC355" s="45"/>
      <c r="HD355" s="45"/>
      <c r="HE355" s="45"/>
      <c r="HF355" s="45"/>
      <c r="HG355" s="45"/>
      <c r="HH355" s="45"/>
      <c r="HI355" s="45"/>
      <c r="HJ355" s="45"/>
      <c r="HK355" s="45"/>
      <c r="HL355" s="45"/>
      <c r="HM355" s="45"/>
      <c r="HN355" s="45"/>
      <c r="HO355" s="45"/>
      <c r="HP355" s="45"/>
      <c r="HQ355" s="45"/>
      <c r="HR355" s="45"/>
      <c r="HS355" s="45"/>
      <c r="HT355" s="45"/>
      <c r="HU355" s="45"/>
      <c r="HV355" s="45"/>
      <c r="HW355" s="45"/>
      <c r="HX355" s="45"/>
      <c r="HY355" s="45"/>
      <c r="HZ355" s="45"/>
      <c r="IA355" s="45"/>
      <c r="IB355" s="45"/>
      <c r="IC355" s="45"/>
      <c r="ID355" s="45"/>
      <c r="IE355" s="45"/>
      <c r="IF355" s="45"/>
      <c r="IG355" s="45"/>
      <c r="IH355" s="45"/>
      <c r="II355" s="45"/>
      <c r="IJ355" s="45"/>
      <c r="IK355" s="45"/>
      <c r="IL355" s="45"/>
      <c r="IM355" s="45"/>
      <c r="IN355" s="45"/>
      <c r="IO355" s="45"/>
      <c r="IP355" s="45"/>
      <c r="IQ355" s="45"/>
      <c r="IR355" s="45"/>
      <c r="IS355" s="45"/>
      <c r="IT355" s="45"/>
      <c r="IU355" s="45"/>
      <c r="IV355" s="45"/>
    </row>
    <row r="356" spans="1:256" x14ac:dyDescent="0.2">
      <c r="A356" s="45"/>
      <c r="B356" s="45"/>
      <c r="C356" s="45"/>
      <c r="D356" s="46"/>
      <c r="E356" s="45"/>
      <c r="F356" s="47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94">
        <f t="shared" si="52"/>
        <v>0</v>
      </c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P356" s="45"/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45"/>
      <c r="CD356" s="45"/>
      <c r="CE356" s="45"/>
      <c r="CF356" s="45"/>
      <c r="CG356" s="45"/>
      <c r="CH356" s="45"/>
      <c r="CI356" s="45"/>
      <c r="CJ356" s="45"/>
      <c r="CK356" s="45"/>
      <c r="CL356" s="45"/>
      <c r="CM356" s="45"/>
      <c r="CN356" s="45"/>
      <c r="CO356" s="45"/>
      <c r="CP356" s="45"/>
      <c r="CQ356" s="45"/>
      <c r="CR356" s="45"/>
      <c r="CS356" s="45"/>
      <c r="CT356" s="45"/>
      <c r="CU356" s="45"/>
      <c r="CV356" s="45"/>
      <c r="CW356" s="45"/>
      <c r="CX356" s="45"/>
      <c r="CY356" s="45"/>
      <c r="CZ356" s="45"/>
      <c r="DA356" s="45"/>
      <c r="DB356" s="45"/>
      <c r="DC356" s="45"/>
      <c r="DD356" s="45"/>
      <c r="DE356" s="45"/>
      <c r="DF356" s="45"/>
      <c r="DG356" s="45"/>
      <c r="DH356" s="45"/>
      <c r="DI356" s="45"/>
      <c r="DJ356" s="45"/>
      <c r="DK356" s="45"/>
      <c r="DL356" s="45"/>
      <c r="DM356" s="45"/>
      <c r="DN356" s="45"/>
      <c r="DO356" s="45"/>
      <c r="DP356" s="45"/>
      <c r="DQ356" s="45"/>
      <c r="DR356" s="45"/>
      <c r="DS356" s="45"/>
      <c r="DT356" s="45"/>
      <c r="DU356" s="45"/>
      <c r="DV356" s="45"/>
      <c r="DW356" s="45"/>
      <c r="DX356" s="45"/>
      <c r="DY356" s="45"/>
      <c r="DZ356" s="45"/>
      <c r="EA356" s="45"/>
      <c r="EB356" s="45"/>
      <c r="EC356" s="45"/>
      <c r="ED356" s="45"/>
      <c r="EE356" s="45"/>
      <c r="EF356" s="45"/>
      <c r="EG356" s="45"/>
      <c r="EH356" s="45"/>
      <c r="EI356" s="45"/>
      <c r="EJ356" s="45"/>
      <c r="EK356" s="45"/>
      <c r="EL356" s="45"/>
      <c r="EM356" s="45"/>
      <c r="EN356" s="45"/>
      <c r="EO356" s="45"/>
      <c r="EP356" s="45"/>
      <c r="EQ356" s="45"/>
      <c r="ER356" s="45"/>
      <c r="ES356" s="45"/>
      <c r="ET356" s="45"/>
      <c r="EU356" s="45"/>
      <c r="EV356" s="45"/>
      <c r="EW356" s="45"/>
      <c r="EX356" s="45"/>
      <c r="EY356" s="45"/>
      <c r="EZ356" s="45"/>
      <c r="FA356" s="45"/>
      <c r="FB356" s="45"/>
      <c r="FC356" s="45"/>
      <c r="FD356" s="45"/>
      <c r="FE356" s="45"/>
      <c r="FF356" s="45"/>
      <c r="FG356" s="45"/>
      <c r="FH356" s="45"/>
      <c r="FI356" s="45"/>
      <c r="FJ356" s="45"/>
      <c r="FK356" s="45"/>
      <c r="FL356" s="45"/>
      <c r="FM356" s="45"/>
      <c r="FN356" s="45"/>
      <c r="FO356" s="45"/>
      <c r="FP356" s="45"/>
      <c r="FQ356" s="45"/>
      <c r="FR356" s="45"/>
      <c r="FS356" s="45"/>
      <c r="FT356" s="45"/>
      <c r="FU356" s="45"/>
      <c r="FV356" s="45"/>
      <c r="FW356" s="45"/>
      <c r="FX356" s="45"/>
      <c r="FY356" s="45"/>
      <c r="FZ356" s="45"/>
      <c r="GA356" s="45"/>
      <c r="GB356" s="45"/>
      <c r="GC356" s="45"/>
      <c r="GD356" s="45"/>
      <c r="GE356" s="45"/>
      <c r="GF356" s="45"/>
      <c r="GG356" s="45"/>
      <c r="GH356" s="45"/>
      <c r="GI356" s="45"/>
      <c r="GJ356" s="45"/>
      <c r="GK356" s="45"/>
      <c r="GL356" s="45"/>
      <c r="GM356" s="45"/>
      <c r="GN356" s="45"/>
      <c r="GO356" s="45"/>
      <c r="GP356" s="45"/>
      <c r="GQ356" s="45"/>
      <c r="GR356" s="45"/>
      <c r="GS356" s="45"/>
      <c r="GT356" s="45"/>
      <c r="GU356" s="45"/>
      <c r="GV356" s="45"/>
      <c r="GW356" s="45"/>
      <c r="GX356" s="45"/>
      <c r="GY356" s="45"/>
      <c r="GZ356" s="45"/>
      <c r="HA356" s="45"/>
      <c r="HB356" s="45"/>
      <c r="HC356" s="45"/>
      <c r="HD356" s="45"/>
      <c r="HE356" s="45"/>
      <c r="HF356" s="45"/>
      <c r="HG356" s="45"/>
      <c r="HH356" s="45"/>
      <c r="HI356" s="45"/>
      <c r="HJ356" s="45"/>
      <c r="HK356" s="45"/>
      <c r="HL356" s="45"/>
      <c r="HM356" s="45"/>
      <c r="HN356" s="45"/>
      <c r="HO356" s="45"/>
      <c r="HP356" s="45"/>
      <c r="HQ356" s="45"/>
      <c r="HR356" s="45"/>
      <c r="HS356" s="45"/>
      <c r="HT356" s="45"/>
      <c r="HU356" s="45"/>
      <c r="HV356" s="45"/>
      <c r="HW356" s="45"/>
      <c r="HX356" s="45"/>
      <c r="HY356" s="45"/>
      <c r="HZ356" s="45"/>
      <c r="IA356" s="45"/>
      <c r="IB356" s="45"/>
      <c r="IC356" s="45"/>
      <c r="ID356" s="45"/>
      <c r="IE356" s="45"/>
      <c r="IF356" s="45"/>
      <c r="IG356" s="45"/>
      <c r="IH356" s="45"/>
      <c r="II356" s="45"/>
      <c r="IJ356" s="45"/>
      <c r="IK356" s="45"/>
      <c r="IL356" s="45"/>
      <c r="IM356" s="45"/>
      <c r="IN356" s="45"/>
      <c r="IO356" s="45"/>
      <c r="IP356" s="45"/>
      <c r="IQ356" s="45"/>
      <c r="IR356" s="45"/>
      <c r="IS356" s="45"/>
      <c r="IT356" s="45"/>
      <c r="IU356" s="45"/>
      <c r="IV356" s="45"/>
    </row>
    <row r="357" spans="1:256" x14ac:dyDescent="0.2">
      <c r="A357" s="45"/>
      <c r="B357" s="45"/>
      <c r="C357" s="45"/>
      <c r="D357" s="46"/>
      <c r="E357" s="45"/>
      <c r="F357" s="47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94">
        <f t="shared" si="52"/>
        <v>0</v>
      </c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  <c r="BP357" s="45"/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45"/>
      <c r="CD357" s="45"/>
      <c r="CE357" s="45"/>
      <c r="CF357" s="45"/>
      <c r="CG357" s="45"/>
      <c r="CH357" s="45"/>
      <c r="CI357" s="45"/>
      <c r="CJ357" s="45"/>
      <c r="CK357" s="45"/>
      <c r="CL357" s="45"/>
      <c r="CM357" s="45"/>
      <c r="CN357" s="45"/>
      <c r="CO357" s="45"/>
      <c r="CP357" s="45"/>
      <c r="CQ357" s="45"/>
      <c r="CR357" s="45"/>
      <c r="CS357" s="45"/>
      <c r="CT357" s="45"/>
      <c r="CU357" s="45"/>
      <c r="CV357" s="45"/>
      <c r="CW357" s="45"/>
      <c r="CX357" s="45"/>
      <c r="CY357" s="45"/>
      <c r="CZ357" s="45"/>
      <c r="DA357" s="45"/>
      <c r="DB357" s="45"/>
      <c r="DC357" s="45"/>
      <c r="DD357" s="45"/>
      <c r="DE357" s="45"/>
      <c r="DF357" s="45"/>
      <c r="DG357" s="45"/>
      <c r="DH357" s="45"/>
      <c r="DI357" s="45"/>
      <c r="DJ357" s="45"/>
      <c r="DK357" s="45"/>
      <c r="DL357" s="45"/>
      <c r="DM357" s="45"/>
      <c r="DN357" s="45"/>
      <c r="DO357" s="45"/>
      <c r="DP357" s="45"/>
      <c r="DQ357" s="45"/>
      <c r="DR357" s="45"/>
      <c r="DS357" s="45"/>
      <c r="DT357" s="45"/>
      <c r="DU357" s="45"/>
      <c r="DV357" s="45"/>
      <c r="DW357" s="45"/>
      <c r="DX357" s="45"/>
      <c r="DY357" s="45"/>
      <c r="DZ357" s="45"/>
      <c r="EA357" s="45"/>
      <c r="EB357" s="45"/>
      <c r="EC357" s="45"/>
      <c r="ED357" s="45"/>
      <c r="EE357" s="45"/>
      <c r="EF357" s="45"/>
      <c r="EG357" s="45"/>
      <c r="EH357" s="45"/>
      <c r="EI357" s="45"/>
      <c r="EJ357" s="45"/>
      <c r="EK357" s="45"/>
      <c r="EL357" s="45"/>
      <c r="EM357" s="45"/>
      <c r="EN357" s="45"/>
      <c r="EO357" s="45"/>
      <c r="EP357" s="45"/>
      <c r="EQ357" s="45"/>
      <c r="ER357" s="45"/>
      <c r="ES357" s="45"/>
      <c r="ET357" s="45"/>
      <c r="EU357" s="45"/>
      <c r="EV357" s="45"/>
      <c r="EW357" s="45"/>
      <c r="EX357" s="45"/>
      <c r="EY357" s="45"/>
      <c r="EZ357" s="45"/>
      <c r="FA357" s="45"/>
      <c r="FB357" s="45"/>
      <c r="FC357" s="45"/>
      <c r="FD357" s="45"/>
      <c r="FE357" s="45"/>
      <c r="FF357" s="45"/>
      <c r="FG357" s="45"/>
      <c r="FH357" s="45"/>
      <c r="FI357" s="45"/>
      <c r="FJ357" s="45"/>
      <c r="FK357" s="45"/>
      <c r="FL357" s="45"/>
      <c r="FM357" s="45"/>
      <c r="FN357" s="45"/>
      <c r="FO357" s="45"/>
      <c r="FP357" s="45"/>
      <c r="FQ357" s="45"/>
      <c r="FR357" s="45"/>
      <c r="FS357" s="45"/>
      <c r="FT357" s="45"/>
      <c r="FU357" s="45"/>
      <c r="FV357" s="45"/>
      <c r="FW357" s="45"/>
      <c r="FX357" s="45"/>
      <c r="FY357" s="45"/>
      <c r="FZ357" s="45"/>
      <c r="GA357" s="45"/>
      <c r="GB357" s="45"/>
      <c r="GC357" s="45"/>
      <c r="GD357" s="45"/>
      <c r="GE357" s="45"/>
      <c r="GF357" s="45"/>
      <c r="GG357" s="45"/>
      <c r="GH357" s="45"/>
      <c r="GI357" s="45"/>
      <c r="GJ357" s="45"/>
      <c r="GK357" s="45"/>
      <c r="GL357" s="45"/>
      <c r="GM357" s="45"/>
      <c r="GN357" s="45"/>
      <c r="GO357" s="45"/>
      <c r="GP357" s="45"/>
      <c r="GQ357" s="45"/>
      <c r="GR357" s="45"/>
      <c r="GS357" s="45"/>
      <c r="GT357" s="45"/>
      <c r="GU357" s="45"/>
      <c r="GV357" s="45"/>
      <c r="GW357" s="45"/>
      <c r="GX357" s="45"/>
      <c r="GY357" s="45"/>
      <c r="GZ357" s="45"/>
      <c r="HA357" s="45"/>
      <c r="HB357" s="45"/>
      <c r="HC357" s="45"/>
      <c r="HD357" s="45"/>
      <c r="HE357" s="45"/>
      <c r="HF357" s="45"/>
      <c r="HG357" s="45"/>
      <c r="HH357" s="45"/>
      <c r="HI357" s="45"/>
      <c r="HJ357" s="45"/>
      <c r="HK357" s="45"/>
      <c r="HL357" s="45"/>
      <c r="HM357" s="45"/>
      <c r="HN357" s="45"/>
      <c r="HO357" s="45"/>
      <c r="HP357" s="45"/>
      <c r="HQ357" s="45"/>
      <c r="HR357" s="45"/>
      <c r="HS357" s="45"/>
      <c r="HT357" s="45"/>
      <c r="HU357" s="45"/>
      <c r="HV357" s="45"/>
      <c r="HW357" s="45"/>
      <c r="HX357" s="45"/>
      <c r="HY357" s="45"/>
      <c r="HZ357" s="45"/>
      <c r="IA357" s="45"/>
      <c r="IB357" s="45"/>
      <c r="IC357" s="45"/>
      <c r="ID357" s="45"/>
      <c r="IE357" s="45"/>
      <c r="IF357" s="45"/>
      <c r="IG357" s="45"/>
      <c r="IH357" s="45"/>
      <c r="II357" s="45"/>
      <c r="IJ357" s="45"/>
      <c r="IK357" s="45"/>
      <c r="IL357" s="45"/>
      <c r="IM357" s="45"/>
      <c r="IN357" s="45"/>
      <c r="IO357" s="45"/>
      <c r="IP357" s="45"/>
      <c r="IQ357" s="45"/>
      <c r="IR357" s="45"/>
      <c r="IS357" s="45"/>
      <c r="IT357" s="45"/>
      <c r="IU357" s="45"/>
      <c r="IV357" s="45"/>
    </row>
    <row r="358" spans="1:256" x14ac:dyDescent="0.2">
      <c r="A358" s="45"/>
      <c r="B358" s="45"/>
      <c r="C358" s="45"/>
      <c r="D358" s="46"/>
      <c r="E358" s="45"/>
      <c r="F358" s="47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94">
        <f t="shared" si="52"/>
        <v>0</v>
      </c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  <c r="BP358" s="45"/>
      <c r="BQ358" s="45"/>
      <c r="BR358" s="45"/>
      <c r="BS358" s="45"/>
      <c r="BT358" s="45"/>
      <c r="BU358" s="45"/>
      <c r="BV358" s="45"/>
      <c r="BW358" s="45"/>
      <c r="BX358" s="45"/>
      <c r="BY358" s="45"/>
      <c r="BZ358" s="45"/>
      <c r="CA358" s="45"/>
      <c r="CB358" s="45"/>
      <c r="CC358" s="45"/>
      <c r="CD358" s="45"/>
      <c r="CE358" s="45"/>
      <c r="CF358" s="45"/>
      <c r="CG358" s="45"/>
      <c r="CH358" s="45"/>
      <c r="CI358" s="45"/>
      <c r="CJ358" s="45"/>
      <c r="CK358" s="45"/>
      <c r="CL358" s="45"/>
      <c r="CM358" s="45"/>
      <c r="CN358" s="45"/>
      <c r="CO358" s="45"/>
      <c r="CP358" s="45"/>
      <c r="CQ358" s="45"/>
      <c r="CR358" s="45"/>
      <c r="CS358" s="45"/>
      <c r="CT358" s="45"/>
      <c r="CU358" s="45"/>
      <c r="CV358" s="45"/>
      <c r="CW358" s="45"/>
      <c r="CX358" s="45"/>
      <c r="CY358" s="45"/>
      <c r="CZ358" s="45"/>
      <c r="DA358" s="45"/>
      <c r="DB358" s="45"/>
      <c r="DC358" s="45"/>
      <c r="DD358" s="45"/>
      <c r="DE358" s="45"/>
      <c r="DF358" s="45"/>
      <c r="DG358" s="45"/>
      <c r="DH358" s="45"/>
      <c r="DI358" s="45"/>
      <c r="DJ358" s="45"/>
      <c r="DK358" s="45"/>
      <c r="DL358" s="45"/>
      <c r="DM358" s="45"/>
      <c r="DN358" s="45"/>
      <c r="DO358" s="45"/>
      <c r="DP358" s="45"/>
      <c r="DQ358" s="45"/>
      <c r="DR358" s="45"/>
      <c r="DS358" s="45"/>
      <c r="DT358" s="45"/>
      <c r="DU358" s="45"/>
      <c r="DV358" s="45"/>
      <c r="DW358" s="45"/>
      <c r="DX358" s="45"/>
      <c r="DY358" s="45"/>
      <c r="DZ358" s="45"/>
      <c r="EA358" s="45"/>
      <c r="EB358" s="45"/>
      <c r="EC358" s="45"/>
      <c r="ED358" s="45"/>
      <c r="EE358" s="45"/>
      <c r="EF358" s="45"/>
      <c r="EG358" s="45"/>
      <c r="EH358" s="45"/>
      <c r="EI358" s="45"/>
      <c r="EJ358" s="45"/>
      <c r="EK358" s="45"/>
      <c r="EL358" s="45"/>
      <c r="EM358" s="45"/>
      <c r="EN358" s="45"/>
      <c r="EO358" s="45"/>
      <c r="EP358" s="45"/>
      <c r="EQ358" s="45"/>
      <c r="ER358" s="45"/>
      <c r="ES358" s="45"/>
      <c r="ET358" s="45"/>
      <c r="EU358" s="45"/>
      <c r="EV358" s="45"/>
      <c r="EW358" s="45"/>
      <c r="EX358" s="45"/>
      <c r="EY358" s="45"/>
      <c r="EZ358" s="45"/>
      <c r="FA358" s="45"/>
      <c r="FB358" s="45"/>
      <c r="FC358" s="45"/>
      <c r="FD358" s="45"/>
      <c r="FE358" s="45"/>
      <c r="FF358" s="45"/>
      <c r="FG358" s="45"/>
      <c r="FH358" s="45"/>
      <c r="FI358" s="45"/>
      <c r="FJ358" s="45"/>
      <c r="FK358" s="45"/>
      <c r="FL358" s="45"/>
      <c r="FM358" s="45"/>
      <c r="FN358" s="45"/>
      <c r="FO358" s="45"/>
      <c r="FP358" s="45"/>
      <c r="FQ358" s="45"/>
      <c r="FR358" s="45"/>
      <c r="FS358" s="45"/>
      <c r="FT358" s="45"/>
      <c r="FU358" s="45"/>
      <c r="FV358" s="45"/>
      <c r="FW358" s="45"/>
      <c r="FX358" s="45"/>
      <c r="FY358" s="45"/>
      <c r="FZ358" s="45"/>
      <c r="GA358" s="45"/>
      <c r="GB358" s="45"/>
      <c r="GC358" s="45"/>
      <c r="GD358" s="45"/>
      <c r="GE358" s="45"/>
      <c r="GF358" s="45"/>
      <c r="GG358" s="45"/>
      <c r="GH358" s="45"/>
      <c r="GI358" s="45"/>
      <c r="GJ358" s="45"/>
      <c r="GK358" s="45"/>
      <c r="GL358" s="45"/>
      <c r="GM358" s="45"/>
      <c r="GN358" s="45"/>
      <c r="GO358" s="45"/>
      <c r="GP358" s="45"/>
      <c r="GQ358" s="45"/>
      <c r="GR358" s="45"/>
      <c r="GS358" s="45"/>
      <c r="GT358" s="45"/>
      <c r="GU358" s="45"/>
      <c r="GV358" s="45"/>
      <c r="GW358" s="45"/>
      <c r="GX358" s="45"/>
      <c r="GY358" s="45"/>
      <c r="GZ358" s="45"/>
      <c r="HA358" s="45"/>
      <c r="HB358" s="45"/>
      <c r="HC358" s="45"/>
      <c r="HD358" s="45"/>
      <c r="HE358" s="45"/>
      <c r="HF358" s="45"/>
      <c r="HG358" s="45"/>
      <c r="HH358" s="45"/>
      <c r="HI358" s="45"/>
      <c r="HJ358" s="45"/>
      <c r="HK358" s="45"/>
      <c r="HL358" s="45"/>
      <c r="HM358" s="45"/>
      <c r="HN358" s="45"/>
      <c r="HO358" s="45"/>
      <c r="HP358" s="45"/>
      <c r="HQ358" s="45"/>
      <c r="HR358" s="45"/>
      <c r="HS358" s="45"/>
      <c r="HT358" s="45"/>
      <c r="HU358" s="45"/>
      <c r="HV358" s="45"/>
      <c r="HW358" s="45"/>
      <c r="HX358" s="45"/>
      <c r="HY358" s="45"/>
      <c r="HZ358" s="45"/>
      <c r="IA358" s="45"/>
      <c r="IB358" s="45"/>
      <c r="IC358" s="45"/>
      <c r="ID358" s="45"/>
      <c r="IE358" s="45"/>
      <c r="IF358" s="45"/>
      <c r="IG358" s="45"/>
      <c r="IH358" s="45"/>
      <c r="II358" s="45"/>
      <c r="IJ358" s="45"/>
      <c r="IK358" s="45"/>
      <c r="IL358" s="45"/>
      <c r="IM358" s="45"/>
      <c r="IN358" s="45"/>
      <c r="IO358" s="45"/>
      <c r="IP358" s="45"/>
      <c r="IQ358" s="45"/>
      <c r="IR358" s="45"/>
      <c r="IS358" s="45"/>
      <c r="IT358" s="45"/>
      <c r="IU358" s="45"/>
      <c r="IV358" s="45"/>
    </row>
    <row r="359" spans="1:256" x14ac:dyDescent="0.2">
      <c r="A359" s="45"/>
      <c r="B359" s="45"/>
      <c r="C359" s="45"/>
      <c r="D359" s="46"/>
      <c r="E359" s="45"/>
      <c r="F359" s="47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94">
        <f t="shared" si="52"/>
        <v>0</v>
      </c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P359" s="45"/>
      <c r="BQ359" s="45"/>
      <c r="BR359" s="45"/>
      <c r="BS359" s="45"/>
      <c r="BT359" s="45"/>
      <c r="BU359" s="45"/>
      <c r="BV359" s="45"/>
      <c r="BW359" s="45"/>
      <c r="BX359" s="45"/>
      <c r="BY359" s="45"/>
      <c r="BZ359" s="45"/>
      <c r="CA359" s="45"/>
      <c r="CB359" s="45"/>
      <c r="CC359" s="45"/>
      <c r="CD359" s="45"/>
      <c r="CE359" s="45"/>
      <c r="CF359" s="45"/>
      <c r="CG359" s="45"/>
      <c r="CH359" s="45"/>
      <c r="CI359" s="45"/>
      <c r="CJ359" s="45"/>
      <c r="CK359" s="45"/>
      <c r="CL359" s="45"/>
      <c r="CM359" s="45"/>
      <c r="CN359" s="45"/>
      <c r="CO359" s="45"/>
      <c r="CP359" s="45"/>
      <c r="CQ359" s="45"/>
      <c r="CR359" s="45"/>
      <c r="CS359" s="45"/>
      <c r="CT359" s="45"/>
      <c r="CU359" s="45"/>
      <c r="CV359" s="45"/>
      <c r="CW359" s="45"/>
      <c r="CX359" s="45"/>
      <c r="CY359" s="45"/>
      <c r="CZ359" s="45"/>
      <c r="DA359" s="45"/>
      <c r="DB359" s="45"/>
      <c r="DC359" s="45"/>
      <c r="DD359" s="45"/>
      <c r="DE359" s="45"/>
      <c r="DF359" s="45"/>
      <c r="DG359" s="45"/>
      <c r="DH359" s="45"/>
      <c r="DI359" s="45"/>
      <c r="DJ359" s="45"/>
      <c r="DK359" s="45"/>
      <c r="DL359" s="45"/>
      <c r="DM359" s="45"/>
      <c r="DN359" s="45"/>
      <c r="DO359" s="45"/>
      <c r="DP359" s="45"/>
      <c r="DQ359" s="45"/>
      <c r="DR359" s="45"/>
      <c r="DS359" s="45"/>
      <c r="DT359" s="45"/>
      <c r="DU359" s="45"/>
      <c r="DV359" s="45"/>
      <c r="DW359" s="45"/>
      <c r="DX359" s="45"/>
      <c r="DY359" s="45"/>
      <c r="DZ359" s="45"/>
      <c r="EA359" s="45"/>
      <c r="EB359" s="45"/>
      <c r="EC359" s="45"/>
      <c r="ED359" s="45"/>
      <c r="EE359" s="45"/>
      <c r="EF359" s="45"/>
      <c r="EG359" s="45"/>
      <c r="EH359" s="45"/>
      <c r="EI359" s="45"/>
      <c r="EJ359" s="45"/>
      <c r="EK359" s="45"/>
      <c r="EL359" s="45"/>
      <c r="EM359" s="45"/>
      <c r="EN359" s="45"/>
      <c r="EO359" s="45"/>
      <c r="EP359" s="45"/>
      <c r="EQ359" s="45"/>
      <c r="ER359" s="45"/>
      <c r="ES359" s="45"/>
      <c r="ET359" s="45"/>
      <c r="EU359" s="45"/>
      <c r="EV359" s="45"/>
      <c r="EW359" s="45"/>
      <c r="EX359" s="45"/>
      <c r="EY359" s="45"/>
      <c r="EZ359" s="45"/>
      <c r="FA359" s="45"/>
      <c r="FB359" s="45"/>
      <c r="FC359" s="45"/>
      <c r="FD359" s="45"/>
      <c r="FE359" s="45"/>
      <c r="FF359" s="45"/>
      <c r="FG359" s="45"/>
      <c r="FH359" s="45"/>
      <c r="FI359" s="45"/>
      <c r="FJ359" s="45"/>
      <c r="FK359" s="45"/>
      <c r="FL359" s="45"/>
      <c r="FM359" s="45"/>
      <c r="FN359" s="45"/>
      <c r="FO359" s="45"/>
      <c r="FP359" s="45"/>
      <c r="FQ359" s="45"/>
      <c r="FR359" s="45"/>
      <c r="FS359" s="45"/>
      <c r="FT359" s="45"/>
      <c r="FU359" s="45"/>
      <c r="FV359" s="45"/>
      <c r="FW359" s="45"/>
      <c r="FX359" s="45"/>
      <c r="FY359" s="45"/>
      <c r="FZ359" s="45"/>
      <c r="GA359" s="45"/>
      <c r="GB359" s="45"/>
      <c r="GC359" s="45"/>
      <c r="GD359" s="45"/>
      <c r="GE359" s="45"/>
      <c r="GF359" s="45"/>
      <c r="GG359" s="45"/>
      <c r="GH359" s="45"/>
      <c r="GI359" s="45"/>
      <c r="GJ359" s="45"/>
      <c r="GK359" s="45"/>
      <c r="GL359" s="45"/>
      <c r="GM359" s="45"/>
      <c r="GN359" s="45"/>
      <c r="GO359" s="45"/>
      <c r="GP359" s="45"/>
      <c r="GQ359" s="45"/>
      <c r="GR359" s="45"/>
      <c r="GS359" s="45"/>
      <c r="GT359" s="45"/>
      <c r="GU359" s="45"/>
      <c r="GV359" s="45"/>
      <c r="GW359" s="45"/>
      <c r="GX359" s="45"/>
      <c r="GY359" s="45"/>
      <c r="GZ359" s="45"/>
      <c r="HA359" s="45"/>
      <c r="HB359" s="45"/>
      <c r="HC359" s="45"/>
      <c r="HD359" s="45"/>
      <c r="HE359" s="45"/>
      <c r="HF359" s="45"/>
      <c r="HG359" s="45"/>
      <c r="HH359" s="45"/>
      <c r="HI359" s="45"/>
      <c r="HJ359" s="45"/>
      <c r="HK359" s="45"/>
      <c r="HL359" s="45"/>
      <c r="HM359" s="45"/>
      <c r="HN359" s="45"/>
      <c r="HO359" s="45"/>
      <c r="HP359" s="45"/>
      <c r="HQ359" s="45"/>
      <c r="HR359" s="45"/>
      <c r="HS359" s="45"/>
      <c r="HT359" s="45"/>
      <c r="HU359" s="45"/>
      <c r="HV359" s="45"/>
      <c r="HW359" s="45"/>
      <c r="HX359" s="45"/>
      <c r="HY359" s="45"/>
      <c r="HZ359" s="45"/>
      <c r="IA359" s="45"/>
      <c r="IB359" s="45"/>
      <c r="IC359" s="45"/>
      <c r="ID359" s="45"/>
      <c r="IE359" s="45"/>
      <c r="IF359" s="45"/>
      <c r="IG359" s="45"/>
      <c r="IH359" s="45"/>
      <c r="II359" s="45"/>
      <c r="IJ359" s="45"/>
      <c r="IK359" s="45"/>
      <c r="IL359" s="45"/>
      <c r="IM359" s="45"/>
      <c r="IN359" s="45"/>
      <c r="IO359" s="45"/>
      <c r="IP359" s="45"/>
      <c r="IQ359" s="45"/>
      <c r="IR359" s="45"/>
      <c r="IS359" s="45"/>
      <c r="IT359" s="45"/>
      <c r="IU359" s="45"/>
      <c r="IV359" s="45"/>
    </row>
    <row r="360" spans="1:256" x14ac:dyDescent="0.2">
      <c r="A360" s="45"/>
      <c r="B360" s="45"/>
      <c r="C360" s="45"/>
      <c r="D360" s="46"/>
      <c r="E360" s="45"/>
      <c r="F360" s="47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94">
        <f t="shared" si="52"/>
        <v>0</v>
      </c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  <c r="BP360" s="45"/>
      <c r="BQ360" s="45"/>
      <c r="BR360" s="45"/>
      <c r="BS360" s="45"/>
      <c r="BT360" s="45"/>
      <c r="BU360" s="45"/>
      <c r="BV360" s="45"/>
      <c r="BW360" s="45"/>
      <c r="BX360" s="45"/>
      <c r="BY360" s="45"/>
      <c r="BZ360" s="45"/>
      <c r="CA360" s="45"/>
      <c r="CB360" s="45"/>
      <c r="CC360" s="45"/>
      <c r="CD360" s="45"/>
      <c r="CE360" s="45"/>
      <c r="CF360" s="45"/>
      <c r="CG360" s="45"/>
      <c r="CH360" s="45"/>
      <c r="CI360" s="45"/>
      <c r="CJ360" s="45"/>
      <c r="CK360" s="45"/>
      <c r="CL360" s="45"/>
      <c r="CM360" s="45"/>
      <c r="CN360" s="45"/>
      <c r="CO360" s="45"/>
      <c r="CP360" s="45"/>
      <c r="CQ360" s="45"/>
      <c r="CR360" s="45"/>
      <c r="CS360" s="45"/>
      <c r="CT360" s="45"/>
      <c r="CU360" s="45"/>
      <c r="CV360" s="45"/>
      <c r="CW360" s="45"/>
      <c r="CX360" s="45"/>
      <c r="CY360" s="45"/>
      <c r="CZ360" s="45"/>
      <c r="DA360" s="45"/>
      <c r="DB360" s="45"/>
      <c r="DC360" s="45"/>
      <c r="DD360" s="45"/>
      <c r="DE360" s="45"/>
      <c r="DF360" s="45"/>
      <c r="DG360" s="45"/>
      <c r="DH360" s="45"/>
      <c r="DI360" s="45"/>
      <c r="DJ360" s="45"/>
      <c r="DK360" s="45"/>
      <c r="DL360" s="45"/>
      <c r="DM360" s="45"/>
      <c r="DN360" s="45"/>
      <c r="DO360" s="45"/>
      <c r="DP360" s="45"/>
      <c r="DQ360" s="45"/>
      <c r="DR360" s="45"/>
      <c r="DS360" s="45"/>
      <c r="DT360" s="45"/>
      <c r="DU360" s="45"/>
      <c r="DV360" s="45"/>
      <c r="DW360" s="45"/>
      <c r="DX360" s="45"/>
      <c r="DY360" s="45"/>
      <c r="DZ360" s="45"/>
      <c r="EA360" s="45"/>
      <c r="EB360" s="45"/>
      <c r="EC360" s="45"/>
      <c r="ED360" s="45"/>
      <c r="EE360" s="45"/>
      <c r="EF360" s="45"/>
      <c r="EG360" s="45"/>
      <c r="EH360" s="45"/>
      <c r="EI360" s="45"/>
      <c r="EJ360" s="45"/>
      <c r="EK360" s="45"/>
      <c r="EL360" s="45"/>
      <c r="EM360" s="45"/>
      <c r="EN360" s="45"/>
      <c r="EO360" s="45"/>
      <c r="EP360" s="45"/>
      <c r="EQ360" s="45"/>
      <c r="ER360" s="45"/>
      <c r="ES360" s="45"/>
      <c r="ET360" s="45"/>
      <c r="EU360" s="45"/>
      <c r="EV360" s="45"/>
      <c r="EW360" s="45"/>
      <c r="EX360" s="45"/>
      <c r="EY360" s="45"/>
      <c r="EZ360" s="45"/>
      <c r="FA360" s="45"/>
      <c r="FB360" s="45"/>
      <c r="FC360" s="45"/>
      <c r="FD360" s="45"/>
      <c r="FE360" s="45"/>
      <c r="FF360" s="45"/>
      <c r="FG360" s="45"/>
      <c r="FH360" s="45"/>
      <c r="FI360" s="45"/>
      <c r="FJ360" s="45"/>
      <c r="FK360" s="45"/>
      <c r="FL360" s="45"/>
      <c r="FM360" s="45"/>
      <c r="FN360" s="45"/>
      <c r="FO360" s="45"/>
      <c r="FP360" s="45"/>
      <c r="FQ360" s="45"/>
      <c r="FR360" s="45"/>
      <c r="FS360" s="45"/>
      <c r="FT360" s="45"/>
      <c r="FU360" s="45"/>
      <c r="FV360" s="45"/>
      <c r="FW360" s="45"/>
      <c r="FX360" s="45"/>
      <c r="FY360" s="45"/>
      <c r="FZ360" s="45"/>
      <c r="GA360" s="45"/>
      <c r="GB360" s="45"/>
      <c r="GC360" s="45"/>
      <c r="GD360" s="45"/>
      <c r="GE360" s="45"/>
      <c r="GF360" s="45"/>
      <c r="GG360" s="45"/>
      <c r="GH360" s="45"/>
      <c r="GI360" s="45"/>
      <c r="GJ360" s="45"/>
      <c r="GK360" s="45"/>
      <c r="GL360" s="45"/>
      <c r="GM360" s="45"/>
      <c r="GN360" s="45"/>
      <c r="GO360" s="45"/>
      <c r="GP360" s="45"/>
      <c r="GQ360" s="45"/>
      <c r="GR360" s="45"/>
      <c r="GS360" s="45"/>
      <c r="GT360" s="45"/>
      <c r="GU360" s="45"/>
      <c r="GV360" s="45"/>
      <c r="GW360" s="45"/>
      <c r="GX360" s="45"/>
      <c r="GY360" s="45"/>
      <c r="GZ360" s="45"/>
      <c r="HA360" s="45"/>
      <c r="HB360" s="45"/>
      <c r="HC360" s="45"/>
      <c r="HD360" s="45"/>
      <c r="HE360" s="45"/>
      <c r="HF360" s="45"/>
      <c r="HG360" s="45"/>
      <c r="HH360" s="45"/>
      <c r="HI360" s="45"/>
      <c r="HJ360" s="45"/>
      <c r="HK360" s="45"/>
      <c r="HL360" s="45"/>
      <c r="HM360" s="45"/>
      <c r="HN360" s="45"/>
      <c r="HO360" s="45"/>
      <c r="HP360" s="45"/>
      <c r="HQ360" s="45"/>
      <c r="HR360" s="45"/>
      <c r="HS360" s="45"/>
      <c r="HT360" s="45"/>
      <c r="HU360" s="45"/>
      <c r="HV360" s="45"/>
      <c r="HW360" s="45"/>
      <c r="HX360" s="45"/>
      <c r="HY360" s="45"/>
      <c r="HZ360" s="45"/>
      <c r="IA360" s="45"/>
      <c r="IB360" s="45"/>
      <c r="IC360" s="45"/>
      <c r="ID360" s="45"/>
      <c r="IE360" s="45"/>
      <c r="IF360" s="45"/>
      <c r="IG360" s="45"/>
      <c r="IH360" s="45"/>
      <c r="II360" s="45"/>
      <c r="IJ360" s="45"/>
      <c r="IK360" s="45"/>
      <c r="IL360" s="45"/>
      <c r="IM360" s="45"/>
      <c r="IN360" s="45"/>
      <c r="IO360" s="45"/>
      <c r="IP360" s="45"/>
      <c r="IQ360" s="45"/>
      <c r="IR360" s="45"/>
      <c r="IS360" s="45"/>
      <c r="IT360" s="45"/>
      <c r="IU360" s="45"/>
      <c r="IV360" s="45"/>
    </row>
    <row r="361" spans="1:256" x14ac:dyDescent="0.2">
      <c r="A361" s="45"/>
      <c r="B361" s="45"/>
      <c r="C361" s="45"/>
      <c r="D361" s="46"/>
      <c r="E361" s="45"/>
      <c r="F361" s="47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94">
        <f t="shared" si="52"/>
        <v>0</v>
      </c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P361" s="45"/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/>
      <c r="CB361" s="45"/>
      <c r="CC361" s="45"/>
      <c r="CD361" s="45"/>
      <c r="CE361" s="45"/>
      <c r="CF361" s="45"/>
      <c r="CG361" s="45"/>
      <c r="CH361" s="45"/>
      <c r="CI361" s="45"/>
      <c r="CJ361" s="45"/>
      <c r="CK361" s="45"/>
      <c r="CL361" s="45"/>
      <c r="CM361" s="45"/>
      <c r="CN361" s="45"/>
      <c r="CO361" s="45"/>
      <c r="CP361" s="45"/>
      <c r="CQ361" s="45"/>
      <c r="CR361" s="45"/>
      <c r="CS361" s="45"/>
      <c r="CT361" s="45"/>
      <c r="CU361" s="45"/>
      <c r="CV361" s="45"/>
      <c r="CW361" s="45"/>
      <c r="CX361" s="45"/>
      <c r="CY361" s="45"/>
      <c r="CZ361" s="45"/>
      <c r="DA361" s="45"/>
      <c r="DB361" s="45"/>
      <c r="DC361" s="45"/>
      <c r="DD361" s="45"/>
      <c r="DE361" s="45"/>
      <c r="DF361" s="45"/>
      <c r="DG361" s="45"/>
      <c r="DH361" s="45"/>
      <c r="DI361" s="45"/>
      <c r="DJ361" s="45"/>
      <c r="DK361" s="45"/>
      <c r="DL361" s="45"/>
      <c r="DM361" s="45"/>
      <c r="DN361" s="45"/>
      <c r="DO361" s="45"/>
      <c r="DP361" s="45"/>
      <c r="DQ361" s="45"/>
      <c r="DR361" s="45"/>
      <c r="DS361" s="45"/>
      <c r="DT361" s="45"/>
      <c r="DU361" s="45"/>
      <c r="DV361" s="45"/>
      <c r="DW361" s="45"/>
      <c r="DX361" s="45"/>
      <c r="DY361" s="45"/>
      <c r="DZ361" s="45"/>
      <c r="EA361" s="45"/>
      <c r="EB361" s="45"/>
      <c r="EC361" s="45"/>
      <c r="ED361" s="45"/>
      <c r="EE361" s="45"/>
      <c r="EF361" s="45"/>
      <c r="EG361" s="45"/>
      <c r="EH361" s="45"/>
      <c r="EI361" s="45"/>
      <c r="EJ361" s="45"/>
      <c r="EK361" s="45"/>
      <c r="EL361" s="45"/>
      <c r="EM361" s="45"/>
      <c r="EN361" s="45"/>
      <c r="EO361" s="45"/>
      <c r="EP361" s="45"/>
      <c r="EQ361" s="45"/>
      <c r="ER361" s="45"/>
      <c r="ES361" s="45"/>
      <c r="ET361" s="45"/>
      <c r="EU361" s="45"/>
      <c r="EV361" s="45"/>
      <c r="EW361" s="45"/>
      <c r="EX361" s="45"/>
      <c r="EY361" s="45"/>
      <c r="EZ361" s="45"/>
      <c r="FA361" s="45"/>
      <c r="FB361" s="45"/>
      <c r="FC361" s="45"/>
      <c r="FD361" s="45"/>
      <c r="FE361" s="45"/>
      <c r="FF361" s="45"/>
      <c r="FG361" s="45"/>
      <c r="FH361" s="45"/>
      <c r="FI361" s="45"/>
      <c r="FJ361" s="45"/>
      <c r="FK361" s="45"/>
      <c r="FL361" s="45"/>
      <c r="FM361" s="45"/>
      <c r="FN361" s="45"/>
      <c r="FO361" s="45"/>
      <c r="FP361" s="45"/>
      <c r="FQ361" s="45"/>
      <c r="FR361" s="45"/>
      <c r="FS361" s="45"/>
      <c r="FT361" s="45"/>
      <c r="FU361" s="45"/>
      <c r="FV361" s="45"/>
      <c r="FW361" s="45"/>
      <c r="FX361" s="45"/>
      <c r="FY361" s="45"/>
      <c r="FZ361" s="45"/>
      <c r="GA361" s="45"/>
      <c r="GB361" s="45"/>
      <c r="GC361" s="45"/>
      <c r="GD361" s="45"/>
      <c r="GE361" s="45"/>
      <c r="GF361" s="45"/>
      <c r="GG361" s="45"/>
      <c r="GH361" s="45"/>
      <c r="GI361" s="45"/>
      <c r="GJ361" s="45"/>
      <c r="GK361" s="45"/>
      <c r="GL361" s="45"/>
      <c r="GM361" s="45"/>
      <c r="GN361" s="45"/>
      <c r="GO361" s="45"/>
      <c r="GP361" s="45"/>
      <c r="GQ361" s="45"/>
      <c r="GR361" s="45"/>
      <c r="GS361" s="45"/>
      <c r="GT361" s="45"/>
      <c r="GU361" s="45"/>
      <c r="GV361" s="45"/>
      <c r="GW361" s="45"/>
      <c r="GX361" s="45"/>
      <c r="GY361" s="45"/>
      <c r="GZ361" s="45"/>
      <c r="HA361" s="45"/>
      <c r="HB361" s="45"/>
      <c r="HC361" s="45"/>
      <c r="HD361" s="45"/>
      <c r="HE361" s="45"/>
      <c r="HF361" s="45"/>
      <c r="HG361" s="45"/>
      <c r="HH361" s="45"/>
      <c r="HI361" s="45"/>
      <c r="HJ361" s="45"/>
      <c r="HK361" s="45"/>
      <c r="HL361" s="45"/>
      <c r="HM361" s="45"/>
      <c r="HN361" s="45"/>
      <c r="HO361" s="45"/>
      <c r="HP361" s="45"/>
      <c r="HQ361" s="45"/>
      <c r="HR361" s="45"/>
      <c r="HS361" s="45"/>
      <c r="HT361" s="45"/>
      <c r="HU361" s="45"/>
      <c r="HV361" s="45"/>
      <c r="HW361" s="45"/>
      <c r="HX361" s="45"/>
      <c r="HY361" s="45"/>
      <c r="HZ361" s="45"/>
      <c r="IA361" s="45"/>
      <c r="IB361" s="45"/>
      <c r="IC361" s="45"/>
      <c r="ID361" s="45"/>
      <c r="IE361" s="45"/>
      <c r="IF361" s="45"/>
      <c r="IG361" s="45"/>
      <c r="IH361" s="45"/>
      <c r="II361" s="45"/>
      <c r="IJ361" s="45"/>
      <c r="IK361" s="45"/>
      <c r="IL361" s="45"/>
      <c r="IM361" s="45"/>
      <c r="IN361" s="45"/>
      <c r="IO361" s="45"/>
      <c r="IP361" s="45"/>
      <c r="IQ361" s="45"/>
      <c r="IR361" s="45"/>
      <c r="IS361" s="45"/>
      <c r="IT361" s="45"/>
      <c r="IU361" s="45"/>
      <c r="IV361" s="45"/>
    </row>
    <row r="362" spans="1:256" x14ac:dyDescent="0.2">
      <c r="A362" s="45"/>
      <c r="B362" s="45"/>
      <c r="C362" s="45"/>
      <c r="D362" s="46"/>
      <c r="E362" s="45"/>
      <c r="F362" s="47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94">
        <f t="shared" si="52"/>
        <v>0</v>
      </c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P362" s="45"/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45"/>
      <c r="CD362" s="45"/>
      <c r="CE362" s="45"/>
      <c r="CF362" s="45"/>
      <c r="CG362" s="45"/>
      <c r="CH362" s="45"/>
      <c r="CI362" s="45"/>
      <c r="CJ362" s="45"/>
      <c r="CK362" s="45"/>
      <c r="CL362" s="45"/>
      <c r="CM362" s="45"/>
      <c r="CN362" s="45"/>
      <c r="CO362" s="45"/>
      <c r="CP362" s="45"/>
      <c r="CQ362" s="45"/>
      <c r="CR362" s="45"/>
      <c r="CS362" s="45"/>
      <c r="CT362" s="45"/>
      <c r="CU362" s="45"/>
      <c r="CV362" s="45"/>
      <c r="CW362" s="45"/>
      <c r="CX362" s="45"/>
      <c r="CY362" s="45"/>
      <c r="CZ362" s="45"/>
      <c r="DA362" s="45"/>
      <c r="DB362" s="45"/>
      <c r="DC362" s="45"/>
      <c r="DD362" s="45"/>
      <c r="DE362" s="45"/>
      <c r="DF362" s="45"/>
      <c r="DG362" s="45"/>
      <c r="DH362" s="45"/>
      <c r="DI362" s="45"/>
      <c r="DJ362" s="45"/>
      <c r="DK362" s="45"/>
      <c r="DL362" s="45"/>
      <c r="DM362" s="45"/>
      <c r="DN362" s="45"/>
      <c r="DO362" s="45"/>
      <c r="DP362" s="45"/>
      <c r="DQ362" s="45"/>
      <c r="DR362" s="45"/>
      <c r="DS362" s="45"/>
      <c r="DT362" s="45"/>
      <c r="DU362" s="45"/>
      <c r="DV362" s="45"/>
      <c r="DW362" s="45"/>
      <c r="DX362" s="45"/>
      <c r="DY362" s="45"/>
      <c r="DZ362" s="45"/>
      <c r="EA362" s="45"/>
      <c r="EB362" s="45"/>
      <c r="EC362" s="45"/>
      <c r="ED362" s="45"/>
      <c r="EE362" s="45"/>
      <c r="EF362" s="45"/>
      <c r="EG362" s="45"/>
      <c r="EH362" s="45"/>
      <c r="EI362" s="45"/>
      <c r="EJ362" s="45"/>
      <c r="EK362" s="45"/>
      <c r="EL362" s="45"/>
      <c r="EM362" s="45"/>
      <c r="EN362" s="45"/>
      <c r="EO362" s="45"/>
      <c r="EP362" s="45"/>
      <c r="EQ362" s="45"/>
      <c r="ER362" s="45"/>
      <c r="ES362" s="45"/>
      <c r="ET362" s="45"/>
      <c r="EU362" s="45"/>
      <c r="EV362" s="45"/>
      <c r="EW362" s="45"/>
      <c r="EX362" s="45"/>
      <c r="EY362" s="45"/>
      <c r="EZ362" s="45"/>
      <c r="FA362" s="45"/>
      <c r="FB362" s="45"/>
      <c r="FC362" s="45"/>
      <c r="FD362" s="45"/>
      <c r="FE362" s="45"/>
      <c r="FF362" s="45"/>
      <c r="FG362" s="45"/>
      <c r="FH362" s="45"/>
      <c r="FI362" s="45"/>
      <c r="FJ362" s="45"/>
      <c r="FK362" s="45"/>
      <c r="FL362" s="45"/>
      <c r="FM362" s="45"/>
      <c r="FN362" s="45"/>
      <c r="FO362" s="45"/>
      <c r="FP362" s="45"/>
      <c r="FQ362" s="45"/>
      <c r="FR362" s="45"/>
      <c r="FS362" s="45"/>
      <c r="FT362" s="45"/>
      <c r="FU362" s="45"/>
      <c r="FV362" s="45"/>
      <c r="FW362" s="45"/>
      <c r="FX362" s="45"/>
      <c r="FY362" s="45"/>
      <c r="FZ362" s="45"/>
      <c r="GA362" s="45"/>
      <c r="GB362" s="45"/>
      <c r="GC362" s="45"/>
      <c r="GD362" s="45"/>
      <c r="GE362" s="45"/>
      <c r="GF362" s="45"/>
      <c r="GG362" s="45"/>
      <c r="GH362" s="45"/>
      <c r="GI362" s="45"/>
      <c r="GJ362" s="45"/>
      <c r="GK362" s="45"/>
      <c r="GL362" s="45"/>
      <c r="GM362" s="45"/>
      <c r="GN362" s="45"/>
      <c r="GO362" s="45"/>
      <c r="GP362" s="45"/>
      <c r="GQ362" s="45"/>
      <c r="GR362" s="45"/>
      <c r="GS362" s="45"/>
      <c r="GT362" s="45"/>
      <c r="GU362" s="45"/>
      <c r="GV362" s="45"/>
      <c r="GW362" s="45"/>
      <c r="GX362" s="45"/>
      <c r="GY362" s="45"/>
      <c r="GZ362" s="45"/>
      <c r="HA362" s="45"/>
      <c r="HB362" s="45"/>
      <c r="HC362" s="45"/>
      <c r="HD362" s="45"/>
      <c r="HE362" s="45"/>
      <c r="HF362" s="45"/>
      <c r="HG362" s="45"/>
      <c r="HH362" s="45"/>
      <c r="HI362" s="45"/>
      <c r="HJ362" s="45"/>
      <c r="HK362" s="45"/>
      <c r="HL362" s="45"/>
      <c r="HM362" s="45"/>
      <c r="HN362" s="45"/>
      <c r="HO362" s="45"/>
      <c r="HP362" s="45"/>
      <c r="HQ362" s="45"/>
      <c r="HR362" s="45"/>
      <c r="HS362" s="45"/>
      <c r="HT362" s="45"/>
      <c r="HU362" s="45"/>
      <c r="HV362" s="45"/>
      <c r="HW362" s="45"/>
      <c r="HX362" s="45"/>
      <c r="HY362" s="45"/>
      <c r="HZ362" s="45"/>
      <c r="IA362" s="45"/>
      <c r="IB362" s="45"/>
      <c r="IC362" s="45"/>
      <c r="ID362" s="45"/>
      <c r="IE362" s="45"/>
      <c r="IF362" s="45"/>
      <c r="IG362" s="45"/>
      <c r="IH362" s="45"/>
      <c r="II362" s="45"/>
      <c r="IJ362" s="45"/>
      <c r="IK362" s="45"/>
      <c r="IL362" s="45"/>
      <c r="IM362" s="45"/>
      <c r="IN362" s="45"/>
      <c r="IO362" s="45"/>
      <c r="IP362" s="45"/>
      <c r="IQ362" s="45"/>
      <c r="IR362" s="45"/>
      <c r="IS362" s="45"/>
      <c r="IT362" s="45"/>
      <c r="IU362" s="45"/>
      <c r="IV362" s="45"/>
    </row>
    <row r="363" spans="1:256" x14ac:dyDescent="0.2">
      <c r="A363" s="45"/>
      <c r="B363" s="45"/>
      <c r="C363" s="45"/>
      <c r="D363" s="46"/>
      <c r="E363" s="45"/>
      <c r="F363" s="47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94">
        <f t="shared" si="52"/>
        <v>0</v>
      </c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  <c r="BP363" s="45"/>
      <c r="BQ363" s="45"/>
      <c r="BR363" s="45"/>
      <c r="BS363" s="45"/>
      <c r="BT363" s="45"/>
      <c r="BU363" s="45"/>
      <c r="BV363" s="45"/>
      <c r="BW363" s="45"/>
      <c r="BX363" s="45"/>
      <c r="BY363" s="45"/>
      <c r="BZ363" s="45"/>
      <c r="CA363" s="45"/>
      <c r="CB363" s="45"/>
      <c r="CC363" s="45"/>
      <c r="CD363" s="45"/>
      <c r="CE363" s="45"/>
      <c r="CF363" s="45"/>
      <c r="CG363" s="45"/>
      <c r="CH363" s="45"/>
      <c r="CI363" s="45"/>
      <c r="CJ363" s="45"/>
      <c r="CK363" s="45"/>
      <c r="CL363" s="45"/>
      <c r="CM363" s="45"/>
      <c r="CN363" s="45"/>
      <c r="CO363" s="45"/>
      <c r="CP363" s="45"/>
      <c r="CQ363" s="45"/>
      <c r="CR363" s="45"/>
      <c r="CS363" s="45"/>
      <c r="CT363" s="45"/>
      <c r="CU363" s="45"/>
      <c r="CV363" s="45"/>
      <c r="CW363" s="45"/>
      <c r="CX363" s="45"/>
      <c r="CY363" s="45"/>
      <c r="CZ363" s="45"/>
      <c r="DA363" s="45"/>
      <c r="DB363" s="45"/>
      <c r="DC363" s="45"/>
      <c r="DD363" s="45"/>
      <c r="DE363" s="45"/>
      <c r="DF363" s="45"/>
      <c r="DG363" s="45"/>
      <c r="DH363" s="45"/>
      <c r="DI363" s="45"/>
      <c r="DJ363" s="45"/>
      <c r="DK363" s="45"/>
      <c r="DL363" s="45"/>
      <c r="DM363" s="45"/>
      <c r="DN363" s="45"/>
      <c r="DO363" s="45"/>
      <c r="DP363" s="45"/>
      <c r="DQ363" s="45"/>
      <c r="DR363" s="45"/>
      <c r="DS363" s="45"/>
      <c r="DT363" s="45"/>
      <c r="DU363" s="45"/>
      <c r="DV363" s="45"/>
      <c r="DW363" s="45"/>
      <c r="DX363" s="45"/>
      <c r="DY363" s="45"/>
      <c r="DZ363" s="45"/>
      <c r="EA363" s="45"/>
      <c r="EB363" s="45"/>
      <c r="EC363" s="45"/>
      <c r="ED363" s="45"/>
      <c r="EE363" s="45"/>
      <c r="EF363" s="45"/>
      <c r="EG363" s="45"/>
      <c r="EH363" s="45"/>
      <c r="EI363" s="45"/>
      <c r="EJ363" s="45"/>
      <c r="EK363" s="45"/>
      <c r="EL363" s="45"/>
      <c r="EM363" s="45"/>
      <c r="EN363" s="45"/>
      <c r="EO363" s="45"/>
      <c r="EP363" s="45"/>
      <c r="EQ363" s="45"/>
      <c r="ER363" s="45"/>
      <c r="ES363" s="45"/>
      <c r="ET363" s="45"/>
      <c r="EU363" s="45"/>
      <c r="EV363" s="45"/>
      <c r="EW363" s="45"/>
      <c r="EX363" s="45"/>
      <c r="EY363" s="45"/>
      <c r="EZ363" s="45"/>
      <c r="FA363" s="45"/>
      <c r="FB363" s="45"/>
      <c r="FC363" s="45"/>
      <c r="FD363" s="45"/>
      <c r="FE363" s="45"/>
      <c r="FF363" s="45"/>
      <c r="FG363" s="45"/>
      <c r="FH363" s="45"/>
      <c r="FI363" s="45"/>
      <c r="FJ363" s="45"/>
      <c r="FK363" s="45"/>
      <c r="FL363" s="45"/>
      <c r="FM363" s="45"/>
      <c r="FN363" s="45"/>
      <c r="FO363" s="45"/>
      <c r="FP363" s="45"/>
      <c r="FQ363" s="45"/>
      <c r="FR363" s="45"/>
      <c r="FS363" s="45"/>
      <c r="FT363" s="45"/>
      <c r="FU363" s="45"/>
      <c r="FV363" s="45"/>
      <c r="FW363" s="45"/>
      <c r="FX363" s="45"/>
      <c r="FY363" s="45"/>
      <c r="FZ363" s="45"/>
      <c r="GA363" s="45"/>
      <c r="GB363" s="45"/>
      <c r="GC363" s="45"/>
      <c r="GD363" s="45"/>
      <c r="GE363" s="45"/>
      <c r="GF363" s="45"/>
      <c r="GG363" s="45"/>
      <c r="GH363" s="45"/>
      <c r="GI363" s="45"/>
      <c r="GJ363" s="45"/>
      <c r="GK363" s="45"/>
      <c r="GL363" s="45"/>
      <c r="GM363" s="45"/>
      <c r="GN363" s="45"/>
      <c r="GO363" s="45"/>
      <c r="GP363" s="45"/>
      <c r="GQ363" s="45"/>
      <c r="GR363" s="45"/>
      <c r="GS363" s="45"/>
      <c r="GT363" s="45"/>
      <c r="GU363" s="45"/>
      <c r="GV363" s="45"/>
      <c r="GW363" s="45"/>
      <c r="GX363" s="45"/>
      <c r="GY363" s="45"/>
      <c r="GZ363" s="45"/>
      <c r="HA363" s="45"/>
      <c r="HB363" s="45"/>
      <c r="HC363" s="45"/>
      <c r="HD363" s="45"/>
      <c r="HE363" s="45"/>
      <c r="HF363" s="45"/>
      <c r="HG363" s="45"/>
      <c r="HH363" s="45"/>
      <c r="HI363" s="45"/>
      <c r="HJ363" s="45"/>
      <c r="HK363" s="45"/>
      <c r="HL363" s="45"/>
      <c r="HM363" s="45"/>
      <c r="HN363" s="45"/>
      <c r="HO363" s="45"/>
      <c r="HP363" s="45"/>
      <c r="HQ363" s="45"/>
      <c r="HR363" s="45"/>
      <c r="HS363" s="45"/>
      <c r="HT363" s="45"/>
      <c r="HU363" s="45"/>
      <c r="HV363" s="45"/>
      <c r="HW363" s="45"/>
      <c r="HX363" s="45"/>
      <c r="HY363" s="45"/>
      <c r="HZ363" s="45"/>
      <c r="IA363" s="45"/>
      <c r="IB363" s="45"/>
      <c r="IC363" s="45"/>
      <c r="ID363" s="45"/>
      <c r="IE363" s="45"/>
      <c r="IF363" s="45"/>
      <c r="IG363" s="45"/>
      <c r="IH363" s="45"/>
      <c r="II363" s="45"/>
      <c r="IJ363" s="45"/>
      <c r="IK363" s="45"/>
      <c r="IL363" s="45"/>
      <c r="IM363" s="45"/>
      <c r="IN363" s="45"/>
      <c r="IO363" s="45"/>
      <c r="IP363" s="45"/>
      <c r="IQ363" s="45"/>
      <c r="IR363" s="45"/>
      <c r="IS363" s="45"/>
      <c r="IT363" s="45"/>
      <c r="IU363" s="45"/>
      <c r="IV363" s="45"/>
    </row>
    <row r="364" spans="1:256" x14ac:dyDescent="0.2">
      <c r="A364" s="45"/>
      <c r="B364" s="45"/>
      <c r="C364" s="45"/>
      <c r="D364" s="46"/>
      <c r="E364" s="45"/>
      <c r="F364" s="47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94">
        <f t="shared" si="52"/>
        <v>0</v>
      </c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  <c r="BP364" s="45"/>
      <c r="BQ364" s="45"/>
      <c r="BR364" s="45"/>
      <c r="BS364" s="45"/>
      <c r="BT364" s="45"/>
      <c r="BU364" s="45"/>
      <c r="BV364" s="45"/>
      <c r="BW364" s="45"/>
      <c r="BX364" s="45"/>
      <c r="BY364" s="45"/>
      <c r="BZ364" s="45"/>
      <c r="CA364" s="45"/>
      <c r="CB364" s="45"/>
      <c r="CC364" s="45"/>
      <c r="CD364" s="45"/>
      <c r="CE364" s="45"/>
      <c r="CF364" s="45"/>
      <c r="CG364" s="45"/>
      <c r="CH364" s="45"/>
      <c r="CI364" s="45"/>
      <c r="CJ364" s="45"/>
      <c r="CK364" s="45"/>
      <c r="CL364" s="45"/>
      <c r="CM364" s="45"/>
      <c r="CN364" s="45"/>
      <c r="CO364" s="45"/>
      <c r="CP364" s="45"/>
      <c r="CQ364" s="45"/>
      <c r="CR364" s="45"/>
      <c r="CS364" s="45"/>
      <c r="CT364" s="45"/>
      <c r="CU364" s="45"/>
      <c r="CV364" s="45"/>
      <c r="CW364" s="45"/>
      <c r="CX364" s="45"/>
      <c r="CY364" s="45"/>
      <c r="CZ364" s="45"/>
      <c r="DA364" s="45"/>
      <c r="DB364" s="45"/>
      <c r="DC364" s="45"/>
      <c r="DD364" s="45"/>
      <c r="DE364" s="45"/>
      <c r="DF364" s="45"/>
      <c r="DG364" s="45"/>
      <c r="DH364" s="45"/>
      <c r="DI364" s="45"/>
      <c r="DJ364" s="45"/>
      <c r="DK364" s="45"/>
      <c r="DL364" s="45"/>
      <c r="DM364" s="45"/>
      <c r="DN364" s="45"/>
      <c r="DO364" s="45"/>
      <c r="DP364" s="45"/>
      <c r="DQ364" s="45"/>
      <c r="DR364" s="45"/>
      <c r="DS364" s="45"/>
      <c r="DT364" s="45"/>
      <c r="DU364" s="45"/>
      <c r="DV364" s="45"/>
      <c r="DW364" s="45"/>
      <c r="DX364" s="45"/>
      <c r="DY364" s="45"/>
      <c r="DZ364" s="45"/>
      <c r="EA364" s="45"/>
      <c r="EB364" s="45"/>
      <c r="EC364" s="45"/>
      <c r="ED364" s="45"/>
      <c r="EE364" s="45"/>
      <c r="EF364" s="45"/>
      <c r="EG364" s="45"/>
      <c r="EH364" s="45"/>
      <c r="EI364" s="45"/>
      <c r="EJ364" s="45"/>
      <c r="EK364" s="45"/>
      <c r="EL364" s="45"/>
      <c r="EM364" s="45"/>
      <c r="EN364" s="45"/>
      <c r="EO364" s="45"/>
      <c r="EP364" s="45"/>
      <c r="EQ364" s="45"/>
      <c r="ER364" s="45"/>
      <c r="ES364" s="45"/>
      <c r="ET364" s="45"/>
      <c r="EU364" s="45"/>
      <c r="EV364" s="45"/>
      <c r="EW364" s="45"/>
      <c r="EX364" s="45"/>
      <c r="EY364" s="45"/>
      <c r="EZ364" s="45"/>
      <c r="FA364" s="45"/>
      <c r="FB364" s="45"/>
      <c r="FC364" s="45"/>
      <c r="FD364" s="45"/>
      <c r="FE364" s="45"/>
      <c r="FF364" s="45"/>
      <c r="FG364" s="45"/>
      <c r="FH364" s="45"/>
      <c r="FI364" s="45"/>
      <c r="FJ364" s="45"/>
      <c r="FK364" s="45"/>
      <c r="FL364" s="45"/>
      <c r="FM364" s="45"/>
      <c r="FN364" s="45"/>
      <c r="FO364" s="45"/>
      <c r="FP364" s="45"/>
      <c r="FQ364" s="45"/>
      <c r="FR364" s="45"/>
      <c r="FS364" s="45"/>
      <c r="FT364" s="45"/>
      <c r="FU364" s="45"/>
      <c r="FV364" s="45"/>
      <c r="FW364" s="45"/>
      <c r="FX364" s="45"/>
      <c r="FY364" s="45"/>
      <c r="FZ364" s="45"/>
      <c r="GA364" s="45"/>
      <c r="GB364" s="45"/>
      <c r="GC364" s="45"/>
      <c r="GD364" s="45"/>
      <c r="GE364" s="45"/>
      <c r="GF364" s="45"/>
      <c r="GG364" s="45"/>
      <c r="GH364" s="45"/>
      <c r="GI364" s="45"/>
      <c r="GJ364" s="45"/>
      <c r="GK364" s="45"/>
      <c r="GL364" s="45"/>
      <c r="GM364" s="45"/>
      <c r="GN364" s="45"/>
      <c r="GO364" s="45"/>
      <c r="GP364" s="45"/>
      <c r="GQ364" s="45"/>
      <c r="GR364" s="45"/>
      <c r="GS364" s="45"/>
      <c r="GT364" s="45"/>
      <c r="GU364" s="45"/>
      <c r="GV364" s="45"/>
      <c r="GW364" s="45"/>
      <c r="GX364" s="45"/>
      <c r="GY364" s="45"/>
      <c r="GZ364" s="45"/>
      <c r="HA364" s="45"/>
      <c r="HB364" s="45"/>
      <c r="HC364" s="45"/>
      <c r="HD364" s="45"/>
      <c r="HE364" s="45"/>
      <c r="HF364" s="45"/>
      <c r="HG364" s="45"/>
      <c r="HH364" s="45"/>
      <c r="HI364" s="45"/>
      <c r="HJ364" s="45"/>
      <c r="HK364" s="45"/>
      <c r="HL364" s="45"/>
      <c r="HM364" s="45"/>
      <c r="HN364" s="45"/>
      <c r="HO364" s="45"/>
      <c r="HP364" s="45"/>
      <c r="HQ364" s="45"/>
      <c r="HR364" s="45"/>
      <c r="HS364" s="45"/>
      <c r="HT364" s="45"/>
      <c r="HU364" s="45"/>
      <c r="HV364" s="45"/>
      <c r="HW364" s="45"/>
      <c r="HX364" s="45"/>
      <c r="HY364" s="45"/>
      <c r="HZ364" s="45"/>
      <c r="IA364" s="45"/>
      <c r="IB364" s="45"/>
      <c r="IC364" s="45"/>
      <c r="ID364" s="45"/>
      <c r="IE364" s="45"/>
      <c r="IF364" s="45"/>
      <c r="IG364" s="45"/>
      <c r="IH364" s="45"/>
      <c r="II364" s="45"/>
      <c r="IJ364" s="45"/>
      <c r="IK364" s="45"/>
      <c r="IL364" s="45"/>
      <c r="IM364" s="45"/>
      <c r="IN364" s="45"/>
      <c r="IO364" s="45"/>
      <c r="IP364" s="45"/>
      <c r="IQ364" s="45"/>
      <c r="IR364" s="45"/>
      <c r="IS364" s="45"/>
      <c r="IT364" s="45"/>
      <c r="IU364" s="45"/>
      <c r="IV364" s="45"/>
    </row>
    <row r="365" spans="1:256" x14ac:dyDescent="0.2">
      <c r="A365" s="45"/>
      <c r="B365" s="45"/>
      <c r="C365" s="45"/>
      <c r="D365" s="46"/>
      <c r="E365" s="45"/>
      <c r="F365" s="47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94">
        <f t="shared" si="52"/>
        <v>0</v>
      </c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  <c r="BP365" s="45"/>
      <c r="BQ365" s="45"/>
      <c r="BR365" s="45"/>
      <c r="BS365" s="45"/>
      <c r="BT365" s="45"/>
      <c r="BU365" s="45"/>
      <c r="BV365" s="45"/>
      <c r="BW365" s="45"/>
      <c r="BX365" s="45"/>
      <c r="BY365" s="45"/>
      <c r="BZ365" s="45"/>
      <c r="CA365" s="45"/>
      <c r="CB365" s="45"/>
      <c r="CC365" s="45"/>
      <c r="CD365" s="45"/>
      <c r="CE365" s="45"/>
      <c r="CF365" s="45"/>
      <c r="CG365" s="45"/>
      <c r="CH365" s="45"/>
      <c r="CI365" s="45"/>
      <c r="CJ365" s="45"/>
      <c r="CK365" s="45"/>
      <c r="CL365" s="45"/>
      <c r="CM365" s="45"/>
      <c r="CN365" s="45"/>
      <c r="CO365" s="45"/>
      <c r="CP365" s="45"/>
      <c r="CQ365" s="45"/>
      <c r="CR365" s="45"/>
      <c r="CS365" s="45"/>
      <c r="CT365" s="45"/>
      <c r="CU365" s="45"/>
      <c r="CV365" s="45"/>
      <c r="CW365" s="45"/>
      <c r="CX365" s="45"/>
      <c r="CY365" s="45"/>
      <c r="CZ365" s="45"/>
      <c r="DA365" s="45"/>
      <c r="DB365" s="45"/>
      <c r="DC365" s="45"/>
      <c r="DD365" s="45"/>
      <c r="DE365" s="45"/>
      <c r="DF365" s="45"/>
      <c r="DG365" s="45"/>
      <c r="DH365" s="45"/>
      <c r="DI365" s="45"/>
      <c r="DJ365" s="45"/>
      <c r="DK365" s="45"/>
      <c r="DL365" s="45"/>
      <c r="DM365" s="45"/>
      <c r="DN365" s="45"/>
      <c r="DO365" s="45"/>
      <c r="DP365" s="45"/>
      <c r="DQ365" s="45"/>
      <c r="DR365" s="45"/>
      <c r="DS365" s="45"/>
      <c r="DT365" s="45"/>
      <c r="DU365" s="45"/>
      <c r="DV365" s="45"/>
      <c r="DW365" s="45"/>
      <c r="DX365" s="45"/>
      <c r="DY365" s="45"/>
      <c r="DZ365" s="45"/>
      <c r="EA365" s="45"/>
      <c r="EB365" s="45"/>
      <c r="EC365" s="45"/>
      <c r="ED365" s="45"/>
      <c r="EE365" s="45"/>
      <c r="EF365" s="45"/>
      <c r="EG365" s="45"/>
      <c r="EH365" s="45"/>
      <c r="EI365" s="45"/>
      <c r="EJ365" s="45"/>
      <c r="EK365" s="45"/>
      <c r="EL365" s="45"/>
      <c r="EM365" s="45"/>
      <c r="EN365" s="45"/>
      <c r="EO365" s="45"/>
      <c r="EP365" s="45"/>
      <c r="EQ365" s="45"/>
      <c r="ER365" s="45"/>
      <c r="ES365" s="45"/>
      <c r="ET365" s="45"/>
      <c r="EU365" s="45"/>
      <c r="EV365" s="45"/>
      <c r="EW365" s="45"/>
      <c r="EX365" s="45"/>
      <c r="EY365" s="45"/>
      <c r="EZ365" s="45"/>
      <c r="FA365" s="45"/>
      <c r="FB365" s="45"/>
      <c r="FC365" s="45"/>
      <c r="FD365" s="45"/>
      <c r="FE365" s="45"/>
      <c r="FF365" s="45"/>
      <c r="FG365" s="45"/>
      <c r="FH365" s="45"/>
      <c r="FI365" s="45"/>
      <c r="FJ365" s="45"/>
      <c r="FK365" s="45"/>
      <c r="FL365" s="45"/>
      <c r="FM365" s="45"/>
      <c r="FN365" s="45"/>
      <c r="FO365" s="45"/>
      <c r="FP365" s="45"/>
      <c r="FQ365" s="45"/>
      <c r="FR365" s="45"/>
      <c r="FS365" s="45"/>
      <c r="FT365" s="45"/>
      <c r="FU365" s="45"/>
      <c r="FV365" s="45"/>
      <c r="FW365" s="45"/>
      <c r="FX365" s="45"/>
      <c r="FY365" s="45"/>
      <c r="FZ365" s="45"/>
      <c r="GA365" s="45"/>
      <c r="GB365" s="45"/>
      <c r="GC365" s="45"/>
      <c r="GD365" s="45"/>
      <c r="GE365" s="45"/>
      <c r="GF365" s="45"/>
      <c r="GG365" s="45"/>
      <c r="GH365" s="45"/>
      <c r="GI365" s="45"/>
      <c r="GJ365" s="45"/>
      <c r="GK365" s="45"/>
      <c r="GL365" s="45"/>
      <c r="GM365" s="45"/>
      <c r="GN365" s="45"/>
      <c r="GO365" s="45"/>
      <c r="GP365" s="45"/>
      <c r="GQ365" s="45"/>
      <c r="GR365" s="45"/>
      <c r="GS365" s="45"/>
      <c r="GT365" s="45"/>
      <c r="GU365" s="45"/>
      <c r="GV365" s="45"/>
      <c r="GW365" s="45"/>
      <c r="GX365" s="45"/>
      <c r="GY365" s="45"/>
      <c r="GZ365" s="45"/>
      <c r="HA365" s="45"/>
      <c r="HB365" s="45"/>
      <c r="HC365" s="45"/>
      <c r="HD365" s="45"/>
      <c r="HE365" s="45"/>
      <c r="HF365" s="45"/>
      <c r="HG365" s="45"/>
      <c r="HH365" s="45"/>
      <c r="HI365" s="45"/>
      <c r="HJ365" s="45"/>
      <c r="HK365" s="45"/>
      <c r="HL365" s="45"/>
      <c r="HM365" s="45"/>
      <c r="HN365" s="45"/>
      <c r="HO365" s="45"/>
      <c r="HP365" s="45"/>
      <c r="HQ365" s="45"/>
      <c r="HR365" s="45"/>
      <c r="HS365" s="45"/>
      <c r="HT365" s="45"/>
      <c r="HU365" s="45"/>
      <c r="HV365" s="45"/>
      <c r="HW365" s="45"/>
      <c r="HX365" s="45"/>
      <c r="HY365" s="45"/>
      <c r="HZ365" s="45"/>
      <c r="IA365" s="45"/>
      <c r="IB365" s="45"/>
      <c r="IC365" s="45"/>
      <c r="ID365" s="45"/>
      <c r="IE365" s="45"/>
      <c r="IF365" s="45"/>
      <c r="IG365" s="45"/>
      <c r="IH365" s="45"/>
      <c r="II365" s="45"/>
      <c r="IJ365" s="45"/>
      <c r="IK365" s="45"/>
      <c r="IL365" s="45"/>
      <c r="IM365" s="45"/>
      <c r="IN365" s="45"/>
      <c r="IO365" s="45"/>
      <c r="IP365" s="45"/>
      <c r="IQ365" s="45"/>
      <c r="IR365" s="45"/>
      <c r="IS365" s="45"/>
      <c r="IT365" s="45"/>
      <c r="IU365" s="45"/>
      <c r="IV365" s="45"/>
    </row>
    <row r="366" spans="1:256" x14ac:dyDescent="0.2">
      <c r="A366" s="45"/>
      <c r="B366" s="45"/>
      <c r="C366" s="45"/>
      <c r="D366" s="46"/>
      <c r="E366" s="45"/>
      <c r="F366" s="47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94">
        <f t="shared" si="52"/>
        <v>0</v>
      </c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P366" s="45"/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45"/>
      <c r="CD366" s="45"/>
      <c r="CE366" s="45"/>
      <c r="CF366" s="45"/>
      <c r="CG366" s="45"/>
      <c r="CH366" s="45"/>
      <c r="CI366" s="45"/>
      <c r="CJ366" s="45"/>
      <c r="CK366" s="45"/>
      <c r="CL366" s="45"/>
      <c r="CM366" s="45"/>
      <c r="CN366" s="45"/>
      <c r="CO366" s="45"/>
      <c r="CP366" s="45"/>
      <c r="CQ366" s="45"/>
      <c r="CR366" s="45"/>
      <c r="CS366" s="45"/>
      <c r="CT366" s="45"/>
      <c r="CU366" s="45"/>
      <c r="CV366" s="45"/>
      <c r="CW366" s="45"/>
      <c r="CX366" s="45"/>
      <c r="CY366" s="45"/>
      <c r="CZ366" s="45"/>
      <c r="DA366" s="45"/>
      <c r="DB366" s="45"/>
      <c r="DC366" s="45"/>
      <c r="DD366" s="45"/>
      <c r="DE366" s="45"/>
      <c r="DF366" s="45"/>
      <c r="DG366" s="45"/>
      <c r="DH366" s="45"/>
      <c r="DI366" s="45"/>
      <c r="DJ366" s="45"/>
      <c r="DK366" s="45"/>
      <c r="DL366" s="45"/>
      <c r="DM366" s="45"/>
      <c r="DN366" s="45"/>
      <c r="DO366" s="45"/>
      <c r="DP366" s="45"/>
      <c r="DQ366" s="45"/>
      <c r="DR366" s="45"/>
      <c r="DS366" s="45"/>
      <c r="DT366" s="45"/>
      <c r="DU366" s="45"/>
      <c r="DV366" s="45"/>
      <c r="DW366" s="45"/>
      <c r="DX366" s="45"/>
      <c r="DY366" s="45"/>
      <c r="DZ366" s="45"/>
      <c r="EA366" s="45"/>
      <c r="EB366" s="45"/>
      <c r="EC366" s="45"/>
      <c r="ED366" s="45"/>
      <c r="EE366" s="45"/>
      <c r="EF366" s="45"/>
      <c r="EG366" s="45"/>
      <c r="EH366" s="45"/>
      <c r="EI366" s="45"/>
      <c r="EJ366" s="45"/>
      <c r="EK366" s="45"/>
      <c r="EL366" s="45"/>
      <c r="EM366" s="45"/>
      <c r="EN366" s="45"/>
      <c r="EO366" s="45"/>
      <c r="EP366" s="45"/>
      <c r="EQ366" s="45"/>
      <c r="ER366" s="45"/>
      <c r="ES366" s="45"/>
      <c r="ET366" s="45"/>
      <c r="EU366" s="45"/>
      <c r="EV366" s="45"/>
      <c r="EW366" s="45"/>
      <c r="EX366" s="45"/>
      <c r="EY366" s="45"/>
      <c r="EZ366" s="45"/>
      <c r="FA366" s="45"/>
      <c r="FB366" s="45"/>
      <c r="FC366" s="45"/>
      <c r="FD366" s="45"/>
      <c r="FE366" s="45"/>
      <c r="FF366" s="45"/>
      <c r="FG366" s="45"/>
      <c r="FH366" s="45"/>
      <c r="FI366" s="45"/>
      <c r="FJ366" s="45"/>
      <c r="FK366" s="45"/>
      <c r="FL366" s="45"/>
      <c r="FM366" s="45"/>
      <c r="FN366" s="45"/>
      <c r="FO366" s="45"/>
      <c r="FP366" s="45"/>
      <c r="FQ366" s="45"/>
      <c r="FR366" s="45"/>
      <c r="FS366" s="45"/>
      <c r="FT366" s="45"/>
      <c r="FU366" s="45"/>
      <c r="FV366" s="45"/>
      <c r="FW366" s="45"/>
      <c r="FX366" s="45"/>
      <c r="FY366" s="45"/>
      <c r="FZ366" s="45"/>
      <c r="GA366" s="45"/>
      <c r="GB366" s="45"/>
      <c r="GC366" s="45"/>
      <c r="GD366" s="45"/>
      <c r="GE366" s="45"/>
      <c r="GF366" s="45"/>
      <c r="GG366" s="45"/>
      <c r="GH366" s="45"/>
      <c r="GI366" s="45"/>
      <c r="GJ366" s="45"/>
      <c r="GK366" s="45"/>
      <c r="GL366" s="45"/>
      <c r="GM366" s="45"/>
      <c r="GN366" s="45"/>
      <c r="GO366" s="45"/>
      <c r="GP366" s="45"/>
      <c r="GQ366" s="45"/>
      <c r="GR366" s="45"/>
      <c r="GS366" s="45"/>
      <c r="GT366" s="45"/>
      <c r="GU366" s="45"/>
      <c r="GV366" s="45"/>
      <c r="GW366" s="45"/>
      <c r="GX366" s="45"/>
      <c r="GY366" s="45"/>
      <c r="GZ366" s="45"/>
      <c r="HA366" s="45"/>
      <c r="HB366" s="45"/>
      <c r="HC366" s="45"/>
      <c r="HD366" s="45"/>
      <c r="HE366" s="45"/>
      <c r="HF366" s="45"/>
      <c r="HG366" s="45"/>
      <c r="HH366" s="45"/>
      <c r="HI366" s="45"/>
      <c r="HJ366" s="45"/>
      <c r="HK366" s="45"/>
      <c r="HL366" s="45"/>
      <c r="HM366" s="45"/>
      <c r="HN366" s="45"/>
      <c r="HO366" s="45"/>
      <c r="HP366" s="45"/>
      <c r="HQ366" s="45"/>
      <c r="HR366" s="45"/>
      <c r="HS366" s="45"/>
      <c r="HT366" s="45"/>
      <c r="HU366" s="45"/>
      <c r="HV366" s="45"/>
      <c r="HW366" s="45"/>
      <c r="HX366" s="45"/>
      <c r="HY366" s="45"/>
      <c r="HZ366" s="45"/>
      <c r="IA366" s="45"/>
      <c r="IB366" s="45"/>
      <c r="IC366" s="45"/>
      <c r="ID366" s="45"/>
      <c r="IE366" s="45"/>
      <c r="IF366" s="45"/>
      <c r="IG366" s="45"/>
      <c r="IH366" s="45"/>
      <c r="II366" s="45"/>
      <c r="IJ366" s="45"/>
      <c r="IK366" s="45"/>
      <c r="IL366" s="45"/>
      <c r="IM366" s="45"/>
      <c r="IN366" s="45"/>
      <c r="IO366" s="45"/>
      <c r="IP366" s="45"/>
      <c r="IQ366" s="45"/>
      <c r="IR366" s="45"/>
      <c r="IS366" s="45"/>
      <c r="IT366" s="45"/>
      <c r="IU366" s="45"/>
      <c r="IV366" s="45"/>
    </row>
    <row r="367" spans="1:256" x14ac:dyDescent="0.2">
      <c r="A367" s="45"/>
      <c r="B367" s="45"/>
      <c r="C367" s="45"/>
      <c r="D367" s="46"/>
      <c r="E367" s="45"/>
      <c r="F367" s="47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94">
        <f t="shared" si="52"/>
        <v>0</v>
      </c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  <c r="BP367" s="45"/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45"/>
      <c r="CD367" s="45"/>
      <c r="CE367" s="45"/>
      <c r="CF367" s="45"/>
      <c r="CG367" s="45"/>
      <c r="CH367" s="45"/>
      <c r="CI367" s="45"/>
      <c r="CJ367" s="45"/>
      <c r="CK367" s="45"/>
      <c r="CL367" s="45"/>
      <c r="CM367" s="45"/>
      <c r="CN367" s="45"/>
      <c r="CO367" s="45"/>
      <c r="CP367" s="45"/>
      <c r="CQ367" s="45"/>
      <c r="CR367" s="45"/>
      <c r="CS367" s="45"/>
      <c r="CT367" s="45"/>
      <c r="CU367" s="45"/>
      <c r="CV367" s="45"/>
      <c r="CW367" s="45"/>
      <c r="CX367" s="45"/>
      <c r="CY367" s="45"/>
      <c r="CZ367" s="45"/>
      <c r="DA367" s="45"/>
      <c r="DB367" s="45"/>
      <c r="DC367" s="45"/>
      <c r="DD367" s="45"/>
      <c r="DE367" s="45"/>
      <c r="DF367" s="45"/>
      <c r="DG367" s="45"/>
      <c r="DH367" s="45"/>
      <c r="DI367" s="45"/>
      <c r="DJ367" s="45"/>
      <c r="DK367" s="45"/>
      <c r="DL367" s="45"/>
      <c r="DM367" s="45"/>
      <c r="DN367" s="45"/>
      <c r="DO367" s="45"/>
      <c r="DP367" s="45"/>
      <c r="DQ367" s="45"/>
      <c r="DR367" s="45"/>
      <c r="DS367" s="45"/>
      <c r="DT367" s="45"/>
      <c r="DU367" s="45"/>
      <c r="DV367" s="45"/>
      <c r="DW367" s="45"/>
      <c r="DX367" s="45"/>
      <c r="DY367" s="45"/>
      <c r="DZ367" s="45"/>
      <c r="EA367" s="45"/>
      <c r="EB367" s="45"/>
      <c r="EC367" s="45"/>
      <c r="ED367" s="45"/>
      <c r="EE367" s="45"/>
      <c r="EF367" s="45"/>
      <c r="EG367" s="45"/>
      <c r="EH367" s="45"/>
      <c r="EI367" s="45"/>
      <c r="EJ367" s="45"/>
      <c r="EK367" s="45"/>
      <c r="EL367" s="45"/>
      <c r="EM367" s="45"/>
      <c r="EN367" s="45"/>
      <c r="EO367" s="45"/>
      <c r="EP367" s="45"/>
      <c r="EQ367" s="45"/>
      <c r="ER367" s="45"/>
      <c r="ES367" s="45"/>
      <c r="ET367" s="45"/>
      <c r="EU367" s="45"/>
      <c r="EV367" s="45"/>
      <c r="EW367" s="45"/>
      <c r="EX367" s="45"/>
      <c r="EY367" s="45"/>
      <c r="EZ367" s="45"/>
      <c r="FA367" s="45"/>
      <c r="FB367" s="45"/>
      <c r="FC367" s="45"/>
      <c r="FD367" s="45"/>
      <c r="FE367" s="45"/>
      <c r="FF367" s="45"/>
      <c r="FG367" s="45"/>
      <c r="FH367" s="45"/>
      <c r="FI367" s="45"/>
      <c r="FJ367" s="45"/>
      <c r="FK367" s="45"/>
      <c r="FL367" s="45"/>
      <c r="FM367" s="45"/>
      <c r="FN367" s="45"/>
      <c r="FO367" s="45"/>
      <c r="FP367" s="45"/>
      <c r="FQ367" s="45"/>
      <c r="FR367" s="45"/>
      <c r="FS367" s="45"/>
      <c r="FT367" s="45"/>
      <c r="FU367" s="45"/>
      <c r="FV367" s="45"/>
      <c r="FW367" s="45"/>
      <c r="FX367" s="45"/>
      <c r="FY367" s="45"/>
      <c r="FZ367" s="45"/>
      <c r="GA367" s="45"/>
      <c r="GB367" s="45"/>
      <c r="GC367" s="45"/>
      <c r="GD367" s="45"/>
      <c r="GE367" s="45"/>
      <c r="GF367" s="45"/>
      <c r="GG367" s="45"/>
      <c r="GH367" s="45"/>
      <c r="GI367" s="45"/>
      <c r="GJ367" s="45"/>
      <c r="GK367" s="45"/>
      <c r="GL367" s="45"/>
      <c r="GM367" s="45"/>
      <c r="GN367" s="45"/>
      <c r="GO367" s="45"/>
      <c r="GP367" s="45"/>
      <c r="GQ367" s="45"/>
      <c r="GR367" s="45"/>
      <c r="GS367" s="45"/>
      <c r="GT367" s="45"/>
      <c r="GU367" s="45"/>
      <c r="GV367" s="45"/>
      <c r="GW367" s="45"/>
      <c r="GX367" s="45"/>
      <c r="GY367" s="45"/>
      <c r="GZ367" s="45"/>
      <c r="HA367" s="45"/>
      <c r="HB367" s="45"/>
      <c r="HC367" s="45"/>
      <c r="HD367" s="45"/>
      <c r="HE367" s="45"/>
      <c r="HF367" s="45"/>
      <c r="HG367" s="45"/>
      <c r="HH367" s="45"/>
      <c r="HI367" s="45"/>
      <c r="HJ367" s="45"/>
      <c r="HK367" s="45"/>
      <c r="HL367" s="45"/>
      <c r="HM367" s="45"/>
      <c r="HN367" s="45"/>
      <c r="HO367" s="45"/>
      <c r="HP367" s="45"/>
      <c r="HQ367" s="45"/>
      <c r="HR367" s="45"/>
      <c r="HS367" s="45"/>
      <c r="HT367" s="45"/>
      <c r="HU367" s="45"/>
      <c r="HV367" s="45"/>
      <c r="HW367" s="45"/>
      <c r="HX367" s="45"/>
      <c r="HY367" s="45"/>
      <c r="HZ367" s="45"/>
      <c r="IA367" s="45"/>
      <c r="IB367" s="45"/>
      <c r="IC367" s="45"/>
      <c r="ID367" s="45"/>
      <c r="IE367" s="45"/>
      <c r="IF367" s="45"/>
      <c r="IG367" s="45"/>
      <c r="IH367" s="45"/>
      <c r="II367" s="45"/>
      <c r="IJ367" s="45"/>
      <c r="IK367" s="45"/>
      <c r="IL367" s="45"/>
      <c r="IM367" s="45"/>
      <c r="IN367" s="45"/>
      <c r="IO367" s="45"/>
      <c r="IP367" s="45"/>
      <c r="IQ367" s="45"/>
      <c r="IR367" s="45"/>
      <c r="IS367" s="45"/>
      <c r="IT367" s="45"/>
      <c r="IU367" s="45"/>
      <c r="IV367" s="45"/>
    </row>
    <row r="368" spans="1:256" x14ac:dyDescent="0.2">
      <c r="A368" s="45"/>
      <c r="B368" s="45"/>
      <c r="C368" s="45"/>
      <c r="D368" s="46"/>
      <c r="E368" s="45"/>
      <c r="F368" s="47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94">
        <f t="shared" si="52"/>
        <v>0</v>
      </c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45"/>
      <c r="CD368" s="45"/>
      <c r="CE368" s="45"/>
      <c r="CF368" s="45"/>
      <c r="CG368" s="45"/>
      <c r="CH368" s="45"/>
      <c r="CI368" s="45"/>
      <c r="CJ368" s="45"/>
      <c r="CK368" s="45"/>
      <c r="CL368" s="45"/>
      <c r="CM368" s="45"/>
      <c r="CN368" s="45"/>
      <c r="CO368" s="45"/>
      <c r="CP368" s="45"/>
      <c r="CQ368" s="45"/>
      <c r="CR368" s="45"/>
      <c r="CS368" s="45"/>
      <c r="CT368" s="45"/>
      <c r="CU368" s="45"/>
      <c r="CV368" s="45"/>
      <c r="CW368" s="45"/>
      <c r="CX368" s="45"/>
      <c r="CY368" s="45"/>
      <c r="CZ368" s="45"/>
      <c r="DA368" s="45"/>
      <c r="DB368" s="45"/>
      <c r="DC368" s="45"/>
      <c r="DD368" s="45"/>
      <c r="DE368" s="45"/>
      <c r="DF368" s="45"/>
      <c r="DG368" s="45"/>
      <c r="DH368" s="45"/>
      <c r="DI368" s="45"/>
      <c r="DJ368" s="45"/>
      <c r="DK368" s="45"/>
      <c r="DL368" s="45"/>
      <c r="DM368" s="45"/>
      <c r="DN368" s="45"/>
      <c r="DO368" s="45"/>
      <c r="DP368" s="45"/>
      <c r="DQ368" s="45"/>
      <c r="DR368" s="45"/>
      <c r="DS368" s="45"/>
      <c r="DT368" s="45"/>
      <c r="DU368" s="45"/>
      <c r="DV368" s="45"/>
      <c r="DW368" s="45"/>
      <c r="DX368" s="45"/>
      <c r="DY368" s="45"/>
      <c r="DZ368" s="45"/>
      <c r="EA368" s="45"/>
      <c r="EB368" s="45"/>
      <c r="EC368" s="45"/>
      <c r="ED368" s="45"/>
      <c r="EE368" s="45"/>
      <c r="EF368" s="45"/>
      <c r="EG368" s="45"/>
      <c r="EH368" s="45"/>
      <c r="EI368" s="45"/>
      <c r="EJ368" s="45"/>
      <c r="EK368" s="45"/>
      <c r="EL368" s="45"/>
      <c r="EM368" s="45"/>
      <c r="EN368" s="45"/>
      <c r="EO368" s="45"/>
      <c r="EP368" s="45"/>
      <c r="EQ368" s="45"/>
      <c r="ER368" s="45"/>
      <c r="ES368" s="45"/>
      <c r="ET368" s="45"/>
      <c r="EU368" s="45"/>
      <c r="EV368" s="45"/>
      <c r="EW368" s="45"/>
      <c r="EX368" s="45"/>
      <c r="EY368" s="45"/>
      <c r="EZ368" s="45"/>
      <c r="FA368" s="45"/>
      <c r="FB368" s="45"/>
      <c r="FC368" s="45"/>
      <c r="FD368" s="45"/>
      <c r="FE368" s="45"/>
      <c r="FF368" s="45"/>
      <c r="FG368" s="45"/>
      <c r="FH368" s="45"/>
      <c r="FI368" s="45"/>
      <c r="FJ368" s="45"/>
      <c r="FK368" s="45"/>
      <c r="FL368" s="45"/>
      <c r="FM368" s="45"/>
      <c r="FN368" s="45"/>
      <c r="FO368" s="45"/>
      <c r="FP368" s="45"/>
      <c r="FQ368" s="45"/>
      <c r="FR368" s="45"/>
      <c r="FS368" s="45"/>
      <c r="FT368" s="45"/>
      <c r="FU368" s="45"/>
      <c r="FV368" s="45"/>
      <c r="FW368" s="45"/>
      <c r="FX368" s="45"/>
      <c r="FY368" s="45"/>
      <c r="FZ368" s="45"/>
      <c r="GA368" s="45"/>
      <c r="GB368" s="45"/>
      <c r="GC368" s="45"/>
      <c r="GD368" s="45"/>
      <c r="GE368" s="45"/>
      <c r="GF368" s="45"/>
      <c r="GG368" s="45"/>
      <c r="GH368" s="45"/>
      <c r="GI368" s="45"/>
      <c r="GJ368" s="45"/>
      <c r="GK368" s="45"/>
      <c r="GL368" s="45"/>
      <c r="GM368" s="45"/>
      <c r="GN368" s="45"/>
      <c r="GO368" s="45"/>
      <c r="GP368" s="45"/>
      <c r="GQ368" s="45"/>
      <c r="GR368" s="45"/>
      <c r="GS368" s="45"/>
      <c r="GT368" s="45"/>
      <c r="GU368" s="45"/>
      <c r="GV368" s="45"/>
      <c r="GW368" s="45"/>
      <c r="GX368" s="45"/>
      <c r="GY368" s="45"/>
      <c r="GZ368" s="45"/>
      <c r="HA368" s="45"/>
      <c r="HB368" s="45"/>
      <c r="HC368" s="45"/>
      <c r="HD368" s="45"/>
      <c r="HE368" s="45"/>
      <c r="HF368" s="45"/>
      <c r="HG368" s="45"/>
      <c r="HH368" s="45"/>
      <c r="HI368" s="45"/>
      <c r="HJ368" s="45"/>
      <c r="HK368" s="45"/>
      <c r="HL368" s="45"/>
      <c r="HM368" s="45"/>
      <c r="HN368" s="45"/>
      <c r="HO368" s="45"/>
      <c r="HP368" s="45"/>
      <c r="HQ368" s="45"/>
      <c r="HR368" s="45"/>
      <c r="HS368" s="45"/>
      <c r="HT368" s="45"/>
      <c r="HU368" s="45"/>
      <c r="HV368" s="45"/>
      <c r="HW368" s="45"/>
      <c r="HX368" s="45"/>
      <c r="HY368" s="45"/>
      <c r="HZ368" s="45"/>
      <c r="IA368" s="45"/>
      <c r="IB368" s="45"/>
      <c r="IC368" s="45"/>
      <c r="ID368" s="45"/>
      <c r="IE368" s="45"/>
      <c r="IF368" s="45"/>
      <c r="IG368" s="45"/>
      <c r="IH368" s="45"/>
      <c r="II368" s="45"/>
      <c r="IJ368" s="45"/>
      <c r="IK368" s="45"/>
      <c r="IL368" s="45"/>
      <c r="IM368" s="45"/>
      <c r="IN368" s="45"/>
      <c r="IO368" s="45"/>
      <c r="IP368" s="45"/>
      <c r="IQ368" s="45"/>
      <c r="IR368" s="45"/>
      <c r="IS368" s="45"/>
      <c r="IT368" s="45"/>
      <c r="IU368" s="45"/>
      <c r="IV368" s="45"/>
    </row>
    <row r="369" spans="1:256" x14ac:dyDescent="0.2">
      <c r="A369" s="45"/>
      <c r="B369" s="45"/>
      <c r="C369" s="45"/>
      <c r="D369" s="46"/>
      <c r="E369" s="45"/>
      <c r="F369" s="47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94">
        <f t="shared" si="52"/>
        <v>0</v>
      </c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P369" s="45"/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45"/>
      <c r="CD369" s="45"/>
      <c r="CE369" s="45"/>
      <c r="CF369" s="45"/>
      <c r="CG369" s="45"/>
      <c r="CH369" s="45"/>
      <c r="CI369" s="45"/>
      <c r="CJ369" s="45"/>
      <c r="CK369" s="45"/>
      <c r="CL369" s="45"/>
      <c r="CM369" s="45"/>
      <c r="CN369" s="45"/>
      <c r="CO369" s="45"/>
      <c r="CP369" s="45"/>
      <c r="CQ369" s="45"/>
      <c r="CR369" s="45"/>
      <c r="CS369" s="45"/>
      <c r="CT369" s="45"/>
      <c r="CU369" s="45"/>
      <c r="CV369" s="45"/>
      <c r="CW369" s="45"/>
      <c r="CX369" s="45"/>
      <c r="CY369" s="45"/>
      <c r="CZ369" s="45"/>
      <c r="DA369" s="45"/>
      <c r="DB369" s="45"/>
      <c r="DC369" s="45"/>
      <c r="DD369" s="45"/>
      <c r="DE369" s="45"/>
      <c r="DF369" s="45"/>
      <c r="DG369" s="45"/>
      <c r="DH369" s="45"/>
      <c r="DI369" s="45"/>
      <c r="DJ369" s="45"/>
      <c r="DK369" s="45"/>
      <c r="DL369" s="45"/>
      <c r="DM369" s="45"/>
      <c r="DN369" s="45"/>
      <c r="DO369" s="45"/>
      <c r="DP369" s="45"/>
      <c r="DQ369" s="45"/>
      <c r="DR369" s="45"/>
      <c r="DS369" s="45"/>
      <c r="DT369" s="45"/>
      <c r="DU369" s="45"/>
      <c r="DV369" s="45"/>
      <c r="DW369" s="45"/>
      <c r="DX369" s="45"/>
      <c r="DY369" s="45"/>
      <c r="DZ369" s="45"/>
      <c r="EA369" s="45"/>
      <c r="EB369" s="45"/>
      <c r="EC369" s="45"/>
      <c r="ED369" s="45"/>
      <c r="EE369" s="45"/>
      <c r="EF369" s="45"/>
      <c r="EG369" s="45"/>
      <c r="EH369" s="45"/>
      <c r="EI369" s="45"/>
      <c r="EJ369" s="45"/>
      <c r="EK369" s="45"/>
      <c r="EL369" s="45"/>
      <c r="EM369" s="45"/>
      <c r="EN369" s="45"/>
      <c r="EO369" s="45"/>
      <c r="EP369" s="45"/>
      <c r="EQ369" s="45"/>
      <c r="ER369" s="45"/>
      <c r="ES369" s="45"/>
      <c r="ET369" s="45"/>
      <c r="EU369" s="45"/>
      <c r="EV369" s="45"/>
      <c r="EW369" s="45"/>
      <c r="EX369" s="45"/>
      <c r="EY369" s="45"/>
      <c r="EZ369" s="45"/>
      <c r="FA369" s="45"/>
      <c r="FB369" s="45"/>
      <c r="FC369" s="45"/>
      <c r="FD369" s="45"/>
      <c r="FE369" s="45"/>
      <c r="FF369" s="45"/>
      <c r="FG369" s="45"/>
      <c r="FH369" s="45"/>
      <c r="FI369" s="45"/>
      <c r="FJ369" s="45"/>
      <c r="FK369" s="45"/>
      <c r="FL369" s="45"/>
      <c r="FM369" s="45"/>
      <c r="FN369" s="45"/>
      <c r="FO369" s="45"/>
      <c r="FP369" s="45"/>
      <c r="FQ369" s="45"/>
      <c r="FR369" s="45"/>
      <c r="FS369" s="45"/>
      <c r="FT369" s="45"/>
      <c r="FU369" s="45"/>
      <c r="FV369" s="45"/>
      <c r="FW369" s="45"/>
      <c r="FX369" s="45"/>
      <c r="FY369" s="45"/>
      <c r="FZ369" s="45"/>
      <c r="GA369" s="45"/>
      <c r="GB369" s="45"/>
      <c r="GC369" s="45"/>
      <c r="GD369" s="45"/>
      <c r="GE369" s="45"/>
      <c r="GF369" s="45"/>
      <c r="GG369" s="45"/>
      <c r="GH369" s="45"/>
      <c r="GI369" s="45"/>
      <c r="GJ369" s="45"/>
      <c r="GK369" s="45"/>
      <c r="GL369" s="45"/>
      <c r="GM369" s="45"/>
      <c r="GN369" s="45"/>
      <c r="GO369" s="45"/>
      <c r="GP369" s="45"/>
      <c r="GQ369" s="45"/>
      <c r="GR369" s="45"/>
      <c r="GS369" s="45"/>
      <c r="GT369" s="45"/>
      <c r="GU369" s="45"/>
      <c r="GV369" s="45"/>
      <c r="GW369" s="45"/>
      <c r="GX369" s="45"/>
      <c r="GY369" s="45"/>
      <c r="GZ369" s="45"/>
      <c r="HA369" s="45"/>
      <c r="HB369" s="45"/>
      <c r="HC369" s="45"/>
      <c r="HD369" s="45"/>
      <c r="HE369" s="45"/>
      <c r="HF369" s="45"/>
      <c r="HG369" s="45"/>
      <c r="HH369" s="45"/>
      <c r="HI369" s="45"/>
      <c r="HJ369" s="45"/>
      <c r="HK369" s="45"/>
      <c r="HL369" s="45"/>
      <c r="HM369" s="45"/>
      <c r="HN369" s="45"/>
      <c r="HO369" s="45"/>
      <c r="HP369" s="45"/>
      <c r="HQ369" s="45"/>
      <c r="HR369" s="45"/>
      <c r="HS369" s="45"/>
      <c r="HT369" s="45"/>
      <c r="HU369" s="45"/>
      <c r="HV369" s="45"/>
      <c r="HW369" s="45"/>
      <c r="HX369" s="45"/>
      <c r="HY369" s="45"/>
      <c r="HZ369" s="45"/>
      <c r="IA369" s="45"/>
      <c r="IB369" s="45"/>
      <c r="IC369" s="45"/>
      <c r="ID369" s="45"/>
      <c r="IE369" s="45"/>
      <c r="IF369" s="45"/>
      <c r="IG369" s="45"/>
      <c r="IH369" s="45"/>
      <c r="II369" s="45"/>
      <c r="IJ369" s="45"/>
      <c r="IK369" s="45"/>
      <c r="IL369" s="45"/>
      <c r="IM369" s="45"/>
      <c r="IN369" s="45"/>
      <c r="IO369" s="45"/>
      <c r="IP369" s="45"/>
      <c r="IQ369" s="45"/>
      <c r="IR369" s="45"/>
      <c r="IS369" s="45"/>
      <c r="IT369" s="45"/>
      <c r="IU369" s="45"/>
      <c r="IV369" s="45"/>
    </row>
    <row r="370" spans="1:256" x14ac:dyDescent="0.2">
      <c r="A370" s="45"/>
      <c r="B370" s="45"/>
      <c r="C370" s="45"/>
      <c r="D370" s="46"/>
      <c r="E370" s="45"/>
      <c r="F370" s="47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94">
        <f t="shared" si="52"/>
        <v>0</v>
      </c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  <c r="BP370" s="45"/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45"/>
      <c r="CD370" s="45"/>
      <c r="CE370" s="45"/>
      <c r="CF370" s="45"/>
      <c r="CG370" s="45"/>
      <c r="CH370" s="45"/>
      <c r="CI370" s="45"/>
      <c r="CJ370" s="45"/>
      <c r="CK370" s="45"/>
      <c r="CL370" s="45"/>
      <c r="CM370" s="45"/>
      <c r="CN370" s="45"/>
      <c r="CO370" s="45"/>
      <c r="CP370" s="45"/>
      <c r="CQ370" s="45"/>
      <c r="CR370" s="45"/>
      <c r="CS370" s="45"/>
      <c r="CT370" s="45"/>
      <c r="CU370" s="45"/>
      <c r="CV370" s="45"/>
      <c r="CW370" s="45"/>
      <c r="CX370" s="45"/>
      <c r="CY370" s="45"/>
      <c r="CZ370" s="45"/>
      <c r="DA370" s="45"/>
      <c r="DB370" s="45"/>
      <c r="DC370" s="45"/>
      <c r="DD370" s="45"/>
      <c r="DE370" s="45"/>
      <c r="DF370" s="45"/>
      <c r="DG370" s="45"/>
      <c r="DH370" s="45"/>
      <c r="DI370" s="45"/>
      <c r="DJ370" s="45"/>
      <c r="DK370" s="45"/>
      <c r="DL370" s="45"/>
      <c r="DM370" s="45"/>
      <c r="DN370" s="45"/>
      <c r="DO370" s="45"/>
      <c r="DP370" s="45"/>
      <c r="DQ370" s="45"/>
      <c r="DR370" s="45"/>
      <c r="DS370" s="45"/>
      <c r="DT370" s="45"/>
      <c r="DU370" s="45"/>
      <c r="DV370" s="45"/>
      <c r="DW370" s="45"/>
      <c r="DX370" s="45"/>
      <c r="DY370" s="45"/>
      <c r="DZ370" s="45"/>
      <c r="EA370" s="45"/>
      <c r="EB370" s="45"/>
      <c r="EC370" s="45"/>
      <c r="ED370" s="45"/>
      <c r="EE370" s="45"/>
      <c r="EF370" s="45"/>
      <c r="EG370" s="45"/>
      <c r="EH370" s="45"/>
      <c r="EI370" s="45"/>
      <c r="EJ370" s="45"/>
      <c r="EK370" s="45"/>
      <c r="EL370" s="45"/>
      <c r="EM370" s="45"/>
      <c r="EN370" s="45"/>
      <c r="EO370" s="45"/>
      <c r="EP370" s="45"/>
      <c r="EQ370" s="45"/>
      <c r="ER370" s="45"/>
      <c r="ES370" s="45"/>
      <c r="ET370" s="45"/>
      <c r="EU370" s="45"/>
      <c r="EV370" s="45"/>
      <c r="EW370" s="45"/>
      <c r="EX370" s="45"/>
      <c r="EY370" s="45"/>
      <c r="EZ370" s="45"/>
      <c r="FA370" s="45"/>
      <c r="FB370" s="45"/>
      <c r="FC370" s="45"/>
      <c r="FD370" s="45"/>
      <c r="FE370" s="45"/>
      <c r="FF370" s="45"/>
      <c r="FG370" s="45"/>
      <c r="FH370" s="45"/>
      <c r="FI370" s="45"/>
      <c r="FJ370" s="45"/>
      <c r="FK370" s="45"/>
      <c r="FL370" s="45"/>
      <c r="FM370" s="45"/>
      <c r="FN370" s="45"/>
      <c r="FO370" s="45"/>
      <c r="FP370" s="45"/>
      <c r="FQ370" s="45"/>
      <c r="FR370" s="45"/>
      <c r="FS370" s="45"/>
      <c r="FT370" s="45"/>
      <c r="FU370" s="45"/>
      <c r="FV370" s="45"/>
      <c r="FW370" s="45"/>
      <c r="FX370" s="45"/>
      <c r="FY370" s="45"/>
      <c r="FZ370" s="45"/>
      <c r="GA370" s="45"/>
      <c r="GB370" s="45"/>
      <c r="GC370" s="45"/>
      <c r="GD370" s="45"/>
      <c r="GE370" s="45"/>
      <c r="GF370" s="45"/>
      <c r="GG370" s="45"/>
      <c r="GH370" s="45"/>
      <c r="GI370" s="45"/>
      <c r="GJ370" s="45"/>
      <c r="GK370" s="45"/>
      <c r="GL370" s="45"/>
      <c r="GM370" s="45"/>
      <c r="GN370" s="45"/>
      <c r="GO370" s="45"/>
      <c r="GP370" s="45"/>
      <c r="GQ370" s="45"/>
      <c r="GR370" s="45"/>
      <c r="GS370" s="45"/>
      <c r="GT370" s="45"/>
      <c r="GU370" s="45"/>
      <c r="GV370" s="45"/>
      <c r="GW370" s="45"/>
      <c r="GX370" s="45"/>
      <c r="GY370" s="45"/>
      <c r="GZ370" s="45"/>
      <c r="HA370" s="45"/>
      <c r="HB370" s="45"/>
      <c r="HC370" s="45"/>
      <c r="HD370" s="45"/>
      <c r="HE370" s="45"/>
      <c r="HF370" s="45"/>
      <c r="HG370" s="45"/>
      <c r="HH370" s="45"/>
      <c r="HI370" s="45"/>
      <c r="HJ370" s="45"/>
      <c r="HK370" s="45"/>
      <c r="HL370" s="45"/>
      <c r="HM370" s="45"/>
      <c r="HN370" s="45"/>
      <c r="HO370" s="45"/>
      <c r="HP370" s="45"/>
      <c r="HQ370" s="45"/>
      <c r="HR370" s="45"/>
      <c r="HS370" s="45"/>
      <c r="HT370" s="45"/>
      <c r="HU370" s="45"/>
      <c r="HV370" s="45"/>
      <c r="HW370" s="45"/>
      <c r="HX370" s="45"/>
      <c r="HY370" s="45"/>
      <c r="HZ370" s="45"/>
      <c r="IA370" s="45"/>
      <c r="IB370" s="45"/>
      <c r="IC370" s="45"/>
      <c r="ID370" s="45"/>
      <c r="IE370" s="45"/>
      <c r="IF370" s="45"/>
      <c r="IG370" s="45"/>
      <c r="IH370" s="45"/>
      <c r="II370" s="45"/>
      <c r="IJ370" s="45"/>
      <c r="IK370" s="45"/>
      <c r="IL370" s="45"/>
      <c r="IM370" s="45"/>
      <c r="IN370" s="45"/>
      <c r="IO370" s="45"/>
      <c r="IP370" s="45"/>
      <c r="IQ370" s="45"/>
      <c r="IR370" s="45"/>
      <c r="IS370" s="45"/>
      <c r="IT370" s="45"/>
      <c r="IU370" s="45"/>
      <c r="IV370" s="45"/>
    </row>
    <row r="371" spans="1:256" x14ac:dyDescent="0.2">
      <c r="A371" s="45"/>
      <c r="B371" s="45"/>
      <c r="C371" s="45"/>
      <c r="D371" s="46"/>
      <c r="E371" s="45"/>
      <c r="F371" s="47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94">
        <f t="shared" si="52"/>
        <v>0</v>
      </c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P371" s="45"/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/>
      <c r="CC371" s="45"/>
      <c r="CD371" s="45"/>
      <c r="CE371" s="45"/>
      <c r="CF371" s="45"/>
      <c r="CG371" s="45"/>
      <c r="CH371" s="45"/>
      <c r="CI371" s="45"/>
      <c r="CJ371" s="45"/>
      <c r="CK371" s="45"/>
      <c r="CL371" s="45"/>
      <c r="CM371" s="45"/>
      <c r="CN371" s="45"/>
      <c r="CO371" s="45"/>
      <c r="CP371" s="45"/>
      <c r="CQ371" s="45"/>
      <c r="CR371" s="45"/>
      <c r="CS371" s="45"/>
      <c r="CT371" s="45"/>
      <c r="CU371" s="45"/>
      <c r="CV371" s="45"/>
      <c r="CW371" s="45"/>
      <c r="CX371" s="45"/>
      <c r="CY371" s="45"/>
      <c r="CZ371" s="45"/>
      <c r="DA371" s="45"/>
      <c r="DB371" s="45"/>
      <c r="DC371" s="45"/>
      <c r="DD371" s="45"/>
      <c r="DE371" s="45"/>
      <c r="DF371" s="45"/>
      <c r="DG371" s="45"/>
      <c r="DH371" s="45"/>
      <c r="DI371" s="45"/>
      <c r="DJ371" s="45"/>
      <c r="DK371" s="45"/>
      <c r="DL371" s="45"/>
      <c r="DM371" s="45"/>
      <c r="DN371" s="45"/>
      <c r="DO371" s="45"/>
      <c r="DP371" s="45"/>
      <c r="DQ371" s="45"/>
      <c r="DR371" s="45"/>
      <c r="DS371" s="45"/>
      <c r="DT371" s="45"/>
      <c r="DU371" s="45"/>
      <c r="DV371" s="45"/>
      <c r="DW371" s="45"/>
      <c r="DX371" s="45"/>
      <c r="DY371" s="45"/>
      <c r="DZ371" s="45"/>
      <c r="EA371" s="45"/>
      <c r="EB371" s="45"/>
      <c r="EC371" s="45"/>
      <c r="ED371" s="45"/>
      <c r="EE371" s="45"/>
      <c r="EF371" s="45"/>
      <c r="EG371" s="45"/>
      <c r="EH371" s="45"/>
      <c r="EI371" s="45"/>
      <c r="EJ371" s="45"/>
      <c r="EK371" s="45"/>
      <c r="EL371" s="45"/>
      <c r="EM371" s="45"/>
      <c r="EN371" s="45"/>
      <c r="EO371" s="45"/>
      <c r="EP371" s="45"/>
      <c r="EQ371" s="45"/>
      <c r="ER371" s="45"/>
      <c r="ES371" s="45"/>
      <c r="ET371" s="45"/>
      <c r="EU371" s="45"/>
      <c r="EV371" s="45"/>
      <c r="EW371" s="45"/>
      <c r="EX371" s="45"/>
      <c r="EY371" s="45"/>
      <c r="EZ371" s="45"/>
      <c r="FA371" s="45"/>
      <c r="FB371" s="45"/>
      <c r="FC371" s="45"/>
      <c r="FD371" s="45"/>
      <c r="FE371" s="45"/>
      <c r="FF371" s="45"/>
      <c r="FG371" s="45"/>
      <c r="FH371" s="45"/>
      <c r="FI371" s="45"/>
      <c r="FJ371" s="45"/>
      <c r="FK371" s="45"/>
      <c r="FL371" s="45"/>
      <c r="FM371" s="45"/>
      <c r="FN371" s="45"/>
      <c r="FO371" s="45"/>
      <c r="FP371" s="45"/>
      <c r="FQ371" s="45"/>
      <c r="FR371" s="45"/>
      <c r="FS371" s="45"/>
      <c r="FT371" s="45"/>
      <c r="FU371" s="45"/>
      <c r="FV371" s="45"/>
      <c r="FW371" s="45"/>
      <c r="FX371" s="45"/>
      <c r="FY371" s="45"/>
      <c r="FZ371" s="45"/>
      <c r="GA371" s="45"/>
      <c r="GB371" s="45"/>
      <c r="GC371" s="45"/>
      <c r="GD371" s="45"/>
      <c r="GE371" s="45"/>
      <c r="GF371" s="45"/>
      <c r="GG371" s="45"/>
      <c r="GH371" s="45"/>
      <c r="GI371" s="45"/>
      <c r="GJ371" s="45"/>
      <c r="GK371" s="45"/>
      <c r="GL371" s="45"/>
      <c r="GM371" s="45"/>
      <c r="GN371" s="45"/>
      <c r="GO371" s="45"/>
      <c r="GP371" s="45"/>
      <c r="GQ371" s="45"/>
      <c r="GR371" s="45"/>
      <c r="GS371" s="45"/>
      <c r="GT371" s="45"/>
      <c r="GU371" s="45"/>
      <c r="GV371" s="45"/>
      <c r="GW371" s="45"/>
      <c r="GX371" s="45"/>
      <c r="GY371" s="45"/>
      <c r="GZ371" s="45"/>
      <c r="HA371" s="45"/>
      <c r="HB371" s="45"/>
      <c r="HC371" s="45"/>
      <c r="HD371" s="45"/>
      <c r="HE371" s="45"/>
      <c r="HF371" s="45"/>
      <c r="HG371" s="45"/>
      <c r="HH371" s="45"/>
      <c r="HI371" s="45"/>
      <c r="HJ371" s="45"/>
      <c r="HK371" s="45"/>
      <c r="HL371" s="45"/>
      <c r="HM371" s="45"/>
      <c r="HN371" s="45"/>
      <c r="HO371" s="45"/>
      <c r="HP371" s="45"/>
      <c r="HQ371" s="45"/>
      <c r="HR371" s="45"/>
      <c r="HS371" s="45"/>
      <c r="HT371" s="45"/>
      <c r="HU371" s="45"/>
      <c r="HV371" s="45"/>
      <c r="HW371" s="45"/>
      <c r="HX371" s="45"/>
      <c r="HY371" s="45"/>
      <c r="HZ371" s="45"/>
      <c r="IA371" s="45"/>
      <c r="IB371" s="45"/>
      <c r="IC371" s="45"/>
      <c r="ID371" s="45"/>
      <c r="IE371" s="45"/>
      <c r="IF371" s="45"/>
      <c r="IG371" s="45"/>
      <c r="IH371" s="45"/>
      <c r="II371" s="45"/>
      <c r="IJ371" s="45"/>
      <c r="IK371" s="45"/>
      <c r="IL371" s="45"/>
      <c r="IM371" s="45"/>
      <c r="IN371" s="45"/>
      <c r="IO371" s="45"/>
      <c r="IP371" s="45"/>
      <c r="IQ371" s="45"/>
      <c r="IR371" s="45"/>
      <c r="IS371" s="45"/>
      <c r="IT371" s="45"/>
      <c r="IU371" s="45"/>
      <c r="IV371" s="45"/>
    </row>
    <row r="372" spans="1:256" x14ac:dyDescent="0.2">
      <c r="A372" s="45"/>
      <c r="B372" s="45"/>
      <c r="C372" s="45"/>
      <c r="D372" s="46"/>
      <c r="E372" s="45"/>
      <c r="F372" s="47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94">
        <f t="shared" si="52"/>
        <v>0</v>
      </c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  <c r="BP372" s="45"/>
      <c r="BQ372" s="45"/>
      <c r="BR372" s="45"/>
      <c r="BS372" s="45"/>
      <c r="BT372" s="45"/>
      <c r="BU372" s="45"/>
      <c r="BV372" s="45"/>
      <c r="BW372" s="45"/>
      <c r="BX372" s="45"/>
      <c r="BY372" s="45"/>
      <c r="BZ372" s="45"/>
      <c r="CA372" s="45"/>
      <c r="CB372" s="45"/>
      <c r="CC372" s="45"/>
      <c r="CD372" s="45"/>
      <c r="CE372" s="45"/>
      <c r="CF372" s="45"/>
      <c r="CG372" s="45"/>
      <c r="CH372" s="45"/>
      <c r="CI372" s="45"/>
      <c r="CJ372" s="45"/>
      <c r="CK372" s="45"/>
      <c r="CL372" s="45"/>
      <c r="CM372" s="45"/>
      <c r="CN372" s="45"/>
      <c r="CO372" s="45"/>
      <c r="CP372" s="45"/>
      <c r="CQ372" s="45"/>
      <c r="CR372" s="45"/>
      <c r="CS372" s="45"/>
      <c r="CT372" s="45"/>
      <c r="CU372" s="45"/>
      <c r="CV372" s="45"/>
      <c r="CW372" s="45"/>
      <c r="CX372" s="45"/>
      <c r="CY372" s="45"/>
      <c r="CZ372" s="45"/>
      <c r="DA372" s="45"/>
      <c r="DB372" s="45"/>
      <c r="DC372" s="45"/>
      <c r="DD372" s="45"/>
      <c r="DE372" s="45"/>
      <c r="DF372" s="45"/>
      <c r="DG372" s="45"/>
      <c r="DH372" s="45"/>
      <c r="DI372" s="45"/>
      <c r="DJ372" s="45"/>
      <c r="DK372" s="45"/>
      <c r="DL372" s="45"/>
      <c r="DM372" s="45"/>
      <c r="DN372" s="45"/>
      <c r="DO372" s="45"/>
      <c r="DP372" s="45"/>
      <c r="DQ372" s="45"/>
      <c r="DR372" s="45"/>
      <c r="DS372" s="45"/>
      <c r="DT372" s="45"/>
      <c r="DU372" s="45"/>
      <c r="DV372" s="45"/>
      <c r="DW372" s="45"/>
      <c r="DX372" s="45"/>
      <c r="DY372" s="45"/>
      <c r="DZ372" s="45"/>
      <c r="EA372" s="45"/>
      <c r="EB372" s="45"/>
      <c r="EC372" s="45"/>
      <c r="ED372" s="45"/>
      <c r="EE372" s="45"/>
      <c r="EF372" s="45"/>
      <c r="EG372" s="45"/>
      <c r="EH372" s="45"/>
      <c r="EI372" s="45"/>
      <c r="EJ372" s="45"/>
      <c r="EK372" s="45"/>
      <c r="EL372" s="45"/>
      <c r="EM372" s="45"/>
      <c r="EN372" s="45"/>
      <c r="EO372" s="45"/>
      <c r="EP372" s="45"/>
      <c r="EQ372" s="45"/>
      <c r="ER372" s="45"/>
      <c r="ES372" s="45"/>
      <c r="ET372" s="45"/>
      <c r="EU372" s="45"/>
      <c r="EV372" s="45"/>
      <c r="EW372" s="45"/>
      <c r="EX372" s="45"/>
      <c r="EY372" s="45"/>
      <c r="EZ372" s="45"/>
      <c r="FA372" s="45"/>
      <c r="FB372" s="45"/>
      <c r="FC372" s="45"/>
      <c r="FD372" s="45"/>
      <c r="FE372" s="45"/>
      <c r="FF372" s="45"/>
      <c r="FG372" s="45"/>
      <c r="FH372" s="45"/>
      <c r="FI372" s="45"/>
      <c r="FJ372" s="45"/>
      <c r="FK372" s="45"/>
      <c r="FL372" s="45"/>
      <c r="FM372" s="45"/>
      <c r="FN372" s="45"/>
      <c r="FO372" s="45"/>
      <c r="FP372" s="45"/>
      <c r="FQ372" s="45"/>
      <c r="FR372" s="45"/>
      <c r="FS372" s="45"/>
      <c r="FT372" s="45"/>
      <c r="FU372" s="45"/>
      <c r="FV372" s="45"/>
      <c r="FW372" s="45"/>
      <c r="FX372" s="45"/>
      <c r="FY372" s="45"/>
      <c r="FZ372" s="45"/>
      <c r="GA372" s="45"/>
      <c r="GB372" s="45"/>
      <c r="GC372" s="45"/>
      <c r="GD372" s="45"/>
      <c r="GE372" s="45"/>
      <c r="GF372" s="45"/>
      <c r="GG372" s="45"/>
      <c r="GH372" s="45"/>
      <c r="GI372" s="45"/>
      <c r="GJ372" s="45"/>
      <c r="GK372" s="45"/>
      <c r="GL372" s="45"/>
      <c r="GM372" s="45"/>
      <c r="GN372" s="45"/>
      <c r="GO372" s="45"/>
      <c r="GP372" s="45"/>
      <c r="GQ372" s="45"/>
      <c r="GR372" s="45"/>
      <c r="GS372" s="45"/>
      <c r="GT372" s="45"/>
      <c r="GU372" s="45"/>
      <c r="GV372" s="45"/>
      <c r="GW372" s="45"/>
      <c r="GX372" s="45"/>
      <c r="GY372" s="45"/>
      <c r="GZ372" s="45"/>
      <c r="HA372" s="45"/>
      <c r="HB372" s="45"/>
      <c r="HC372" s="45"/>
      <c r="HD372" s="45"/>
      <c r="HE372" s="45"/>
      <c r="HF372" s="45"/>
      <c r="HG372" s="45"/>
      <c r="HH372" s="45"/>
      <c r="HI372" s="45"/>
      <c r="HJ372" s="45"/>
      <c r="HK372" s="45"/>
      <c r="HL372" s="45"/>
      <c r="HM372" s="45"/>
      <c r="HN372" s="45"/>
      <c r="HO372" s="45"/>
      <c r="HP372" s="45"/>
      <c r="HQ372" s="45"/>
      <c r="HR372" s="45"/>
      <c r="HS372" s="45"/>
      <c r="HT372" s="45"/>
      <c r="HU372" s="45"/>
      <c r="HV372" s="45"/>
      <c r="HW372" s="45"/>
      <c r="HX372" s="45"/>
      <c r="HY372" s="45"/>
      <c r="HZ372" s="45"/>
      <c r="IA372" s="45"/>
      <c r="IB372" s="45"/>
      <c r="IC372" s="45"/>
      <c r="ID372" s="45"/>
      <c r="IE372" s="45"/>
      <c r="IF372" s="45"/>
      <c r="IG372" s="45"/>
      <c r="IH372" s="45"/>
      <c r="II372" s="45"/>
      <c r="IJ372" s="45"/>
      <c r="IK372" s="45"/>
      <c r="IL372" s="45"/>
      <c r="IM372" s="45"/>
      <c r="IN372" s="45"/>
      <c r="IO372" s="45"/>
      <c r="IP372" s="45"/>
      <c r="IQ372" s="45"/>
      <c r="IR372" s="45"/>
      <c r="IS372" s="45"/>
      <c r="IT372" s="45"/>
      <c r="IU372" s="45"/>
      <c r="IV372" s="45"/>
    </row>
    <row r="373" spans="1:256" x14ac:dyDescent="0.2">
      <c r="A373" s="45"/>
      <c r="B373" s="45"/>
      <c r="C373" s="45"/>
      <c r="D373" s="46"/>
      <c r="E373" s="45"/>
      <c r="F373" s="47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94">
        <f t="shared" si="52"/>
        <v>0</v>
      </c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  <c r="BP373" s="45"/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45"/>
      <c r="CD373" s="45"/>
      <c r="CE373" s="45"/>
      <c r="CF373" s="45"/>
      <c r="CG373" s="45"/>
      <c r="CH373" s="45"/>
      <c r="CI373" s="45"/>
      <c r="CJ373" s="45"/>
      <c r="CK373" s="45"/>
      <c r="CL373" s="45"/>
      <c r="CM373" s="45"/>
      <c r="CN373" s="45"/>
      <c r="CO373" s="45"/>
      <c r="CP373" s="45"/>
      <c r="CQ373" s="45"/>
      <c r="CR373" s="45"/>
      <c r="CS373" s="45"/>
      <c r="CT373" s="45"/>
      <c r="CU373" s="45"/>
      <c r="CV373" s="45"/>
      <c r="CW373" s="45"/>
      <c r="CX373" s="45"/>
      <c r="CY373" s="45"/>
      <c r="CZ373" s="45"/>
      <c r="DA373" s="45"/>
      <c r="DB373" s="45"/>
      <c r="DC373" s="45"/>
      <c r="DD373" s="45"/>
      <c r="DE373" s="45"/>
      <c r="DF373" s="45"/>
      <c r="DG373" s="45"/>
      <c r="DH373" s="45"/>
      <c r="DI373" s="45"/>
      <c r="DJ373" s="45"/>
      <c r="DK373" s="45"/>
      <c r="DL373" s="45"/>
      <c r="DM373" s="45"/>
      <c r="DN373" s="45"/>
      <c r="DO373" s="45"/>
      <c r="DP373" s="45"/>
      <c r="DQ373" s="45"/>
      <c r="DR373" s="45"/>
      <c r="DS373" s="45"/>
      <c r="DT373" s="45"/>
      <c r="DU373" s="45"/>
      <c r="DV373" s="45"/>
      <c r="DW373" s="45"/>
      <c r="DX373" s="45"/>
      <c r="DY373" s="45"/>
      <c r="DZ373" s="45"/>
      <c r="EA373" s="45"/>
      <c r="EB373" s="45"/>
      <c r="EC373" s="45"/>
      <c r="ED373" s="45"/>
      <c r="EE373" s="45"/>
      <c r="EF373" s="45"/>
      <c r="EG373" s="45"/>
      <c r="EH373" s="45"/>
      <c r="EI373" s="45"/>
      <c r="EJ373" s="45"/>
      <c r="EK373" s="45"/>
      <c r="EL373" s="45"/>
      <c r="EM373" s="45"/>
      <c r="EN373" s="45"/>
      <c r="EO373" s="45"/>
      <c r="EP373" s="45"/>
      <c r="EQ373" s="45"/>
      <c r="ER373" s="45"/>
      <c r="ES373" s="45"/>
      <c r="ET373" s="45"/>
      <c r="EU373" s="45"/>
      <c r="EV373" s="45"/>
      <c r="EW373" s="45"/>
      <c r="EX373" s="45"/>
      <c r="EY373" s="45"/>
      <c r="EZ373" s="45"/>
      <c r="FA373" s="45"/>
      <c r="FB373" s="45"/>
      <c r="FC373" s="45"/>
      <c r="FD373" s="45"/>
      <c r="FE373" s="45"/>
      <c r="FF373" s="45"/>
      <c r="FG373" s="45"/>
      <c r="FH373" s="45"/>
      <c r="FI373" s="45"/>
      <c r="FJ373" s="45"/>
      <c r="FK373" s="45"/>
      <c r="FL373" s="45"/>
      <c r="FM373" s="45"/>
      <c r="FN373" s="45"/>
      <c r="FO373" s="45"/>
      <c r="FP373" s="45"/>
      <c r="FQ373" s="45"/>
      <c r="FR373" s="45"/>
      <c r="FS373" s="45"/>
      <c r="FT373" s="45"/>
      <c r="FU373" s="45"/>
      <c r="FV373" s="45"/>
      <c r="FW373" s="45"/>
      <c r="FX373" s="45"/>
      <c r="FY373" s="45"/>
      <c r="FZ373" s="45"/>
      <c r="GA373" s="45"/>
      <c r="GB373" s="45"/>
      <c r="GC373" s="45"/>
      <c r="GD373" s="45"/>
      <c r="GE373" s="45"/>
      <c r="GF373" s="45"/>
      <c r="GG373" s="45"/>
      <c r="GH373" s="45"/>
      <c r="GI373" s="45"/>
      <c r="GJ373" s="45"/>
      <c r="GK373" s="45"/>
      <c r="GL373" s="45"/>
      <c r="GM373" s="45"/>
      <c r="GN373" s="45"/>
      <c r="GO373" s="45"/>
      <c r="GP373" s="45"/>
      <c r="GQ373" s="45"/>
      <c r="GR373" s="45"/>
      <c r="GS373" s="45"/>
      <c r="GT373" s="45"/>
      <c r="GU373" s="45"/>
      <c r="GV373" s="45"/>
      <c r="GW373" s="45"/>
      <c r="GX373" s="45"/>
      <c r="GY373" s="45"/>
      <c r="GZ373" s="45"/>
      <c r="HA373" s="45"/>
      <c r="HB373" s="45"/>
      <c r="HC373" s="45"/>
      <c r="HD373" s="45"/>
      <c r="HE373" s="45"/>
      <c r="HF373" s="45"/>
      <c r="HG373" s="45"/>
      <c r="HH373" s="45"/>
      <c r="HI373" s="45"/>
      <c r="HJ373" s="45"/>
      <c r="HK373" s="45"/>
      <c r="HL373" s="45"/>
      <c r="HM373" s="45"/>
      <c r="HN373" s="45"/>
      <c r="HO373" s="45"/>
      <c r="HP373" s="45"/>
      <c r="HQ373" s="45"/>
      <c r="HR373" s="45"/>
      <c r="HS373" s="45"/>
      <c r="HT373" s="45"/>
      <c r="HU373" s="45"/>
      <c r="HV373" s="45"/>
      <c r="HW373" s="45"/>
      <c r="HX373" s="45"/>
      <c r="HY373" s="45"/>
      <c r="HZ373" s="45"/>
      <c r="IA373" s="45"/>
      <c r="IB373" s="45"/>
      <c r="IC373" s="45"/>
      <c r="ID373" s="45"/>
      <c r="IE373" s="45"/>
      <c r="IF373" s="45"/>
      <c r="IG373" s="45"/>
      <c r="IH373" s="45"/>
      <c r="II373" s="45"/>
      <c r="IJ373" s="45"/>
      <c r="IK373" s="45"/>
      <c r="IL373" s="45"/>
      <c r="IM373" s="45"/>
      <c r="IN373" s="45"/>
      <c r="IO373" s="45"/>
      <c r="IP373" s="45"/>
      <c r="IQ373" s="45"/>
      <c r="IR373" s="45"/>
      <c r="IS373" s="45"/>
      <c r="IT373" s="45"/>
      <c r="IU373" s="45"/>
      <c r="IV373" s="45"/>
    </row>
    <row r="374" spans="1:256" x14ac:dyDescent="0.2">
      <c r="A374" s="45"/>
      <c r="B374" s="45"/>
      <c r="C374" s="45"/>
      <c r="D374" s="46"/>
      <c r="E374" s="45"/>
      <c r="F374" s="47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94">
        <f t="shared" si="52"/>
        <v>0</v>
      </c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  <c r="BP374" s="45"/>
      <c r="BQ374" s="45"/>
      <c r="BR374" s="45"/>
      <c r="BS374" s="45"/>
      <c r="BT374" s="45"/>
      <c r="BU374" s="45"/>
      <c r="BV374" s="45"/>
      <c r="BW374" s="45"/>
      <c r="BX374" s="45"/>
      <c r="BY374" s="45"/>
      <c r="BZ374" s="45"/>
      <c r="CA374" s="45"/>
      <c r="CB374" s="45"/>
      <c r="CC374" s="45"/>
      <c r="CD374" s="45"/>
      <c r="CE374" s="45"/>
      <c r="CF374" s="45"/>
      <c r="CG374" s="45"/>
      <c r="CH374" s="45"/>
      <c r="CI374" s="45"/>
      <c r="CJ374" s="45"/>
      <c r="CK374" s="45"/>
      <c r="CL374" s="45"/>
      <c r="CM374" s="45"/>
      <c r="CN374" s="45"/>
      <c r="CO374" s="45"/>
      <c r="CP374" s="45"/>
      <c r="CQ374" s="45"/>
      <c r="CR374" s="45"/>
      <c r="CS374" s="45"/>
      <c r="CT374" s="45"/>
      <c r="CU374" s="45"/>
      <c r="CV374" s="45"/>
      <c r="CW374" s="45"/>
      <c r="CX374" s="45"/>
      <c r="CY374" s="45"/>
      <c r="CZ374" s="45"/>
      <c r="DA374" s="45"/>
      <c r="DB374" s="45"/>
      <c r="DC374" s="45"/>
      <c r="DD374" s="45"/>
      <c r="DE374" s="45"/>
      <c r="DF374" s="45"/>
      <c r="DG374" s="45"/>
      <c r="DH374" s="45"/>
      <c r="DI374" s="45"/>
      <c r="DJ374" s="45"/>
      <c r="DK374" s="45"/>
      <c r="DL374" s="45"/>
      <c r="DM374" s="45"/>
      <c r="DN374" s="45"/>
      <c r="DO374" s="45"/>
      <c r="DP374" s="45"/>
      <c r="DQ374" s="45"/>
      <c r="DR374" s="45"/>
      <c r="DS374" s="45"/>
      <c r="DT374" s="45"/>
      <c r="DU374" s="45"/>
      <c r="DV374" s="45"/>
      <c r="DW374" s="45"/>
      <c r="DX374" s="45"/>
      <c r="DY374" s="45"/>
      <c r="DZ374" s="45"/>
      <c r="EA374" s="45"/>
      <c r="EB374" s="45"/>
      <c r="EC374" s="45"/>
      <c r="ED374" s="45"/>
      <c r="EE374" s="45"/>
      <c r="EF374" s="45"/>
      <c r="EG374" s="45"/>
      <c r="EH374" s="45"/>
      <c r="EI374" s="45"/>
      <c r="EJ374" s="45"/>
      <c r="EK374" s="45"/>
      <c r="EL374" s="45"/>
      <c r="EM374" s="45"/>
      <c r="EN374" s="45"/>
      <c r="EO374" s="45"/>
      <c r="EP374" s="45"/>
      <c r="EQ374" s="45"/>
      <c r="ER374" s="45"/>
      <c r="ES374" s="45"/>
      <c r="ET374" s="45"/>
      <c r="EU374" s="45"/>
      <c r="EV374" s="45"/>
      <c r="EW374" s="45"/>
      <c r="EX374" s="45"/>
      <c r="EY374" s="45"/>
      <c r="EZ374" s="45"/>
      <c r="FA374" s="45"/>
      <c r="FB374" s="45"/>
      <c r="FC374" s="45"/>
      <c r="FD374" s="45"/>
      <c r="FE374" s="45"/>
      <c r="FF374" s="45"/>
      <c r="FG374" s="45"/>
      <c r="FH374" s="45"/>
      <c r="FI374" s="45"/>
      <c r="FJ374" s="45"/>
      <c r="FK374" s="45"/>
      <c r="FL374" s="45"/>
      <c r="FM374" s="45"/>
      <c r="FN374" s="45"/>
      <c r="FO374" s="45"/>
      <c r="FP374" s="45"/>
      <c r="FQ374" s="45"/>
      <c r="FR374" s="45"/>
      <c r="FS374" s="45"/>
      <c r="FT374" s="45"/>
      <c r="FU374" s="45"/>
      <c r="FV374" s="45"/>
      <c r="FW374" s="45"/>
      <c r="FX374" s="45"/>
      <c r="FY374" s="45"/>
      <c r="FZ374" s="45"/>
      <c r="GA374" s="45"/>
      <c r="GB374" s="45"/>
      <c r="GC374" s="45"/>
      <c r="GD374" s="45"/>
      <c r="GE374" s="45"/>
      <c r="GF374" s="45"/>
      <c r="GG374" s="45"/>
      <c r="GH374" s="45"/>
      <c r="GI374" s="45"/>
      <c r="GJ374" s="45"/>
      <c r="GK374" s="45"/>
      <c r="GL374" s="45"/>
      <c r="GM374" s="45"/>
      <c r="GN374" s="45"/>
      <c r="GO374" s="45"/>
      <c r="GP374" s="45"/>
      <c r="GQ374" s="45"/>
      <c r="GR374" s="45"/>
      <c r="GS374" s="45"/>
      <c r="GT374" s="45"/>
      <c r="GU374" s="45"/>
      <c r="GV374" s="45"/>
      <c r="GW374" s="45"/>
      <c r="GX374" s="45"/>
      <c r="GY374" s="45"/>
      <c r="GZ374" s="45"/>
      <c r="HA374" s="45"/>
      <c r="HB374" s="45"/>
      <c r="HC374" s="45"/>
      <c r="HD374" s="45"/>
      <c r="HE374" s="45"/>
      <c r="HF374" s="45"/>
      <c r="HG374" s="45"/>
      <c r="HH374" s="45"/>
      <c r="HI374" s="45"/>
      <c r="HJ374" s="45"/>
      <c r="HK374" s="45"/>
      <c r="HL374" s="45"/>
      <c r="HM374" s="45"/>
      <c r="HN374" s="45"/>
      <c r="HO374" s="45"/>
      <c r="HP374" s="45"/>
      <c r="HQ374" s="45"/>
      <c r="HR374" s="45"/>
      <c r="HS374" s="45"/>
      <c r="HT374" s="45"/>
      <c r="HU374" s="45"/>
      <c r="HV374" s="45"/>
      <c r="HW374" s="45"/>
      <c r="HX374" s="45"/>
      <c r="HY374" s="45"/>
      <c r="HZ374" s="45"/>
      <c r="IA374" s="45"/>
      <c r="IB374" s="45"/>
      <c r="IC374" s="45"/>
      <c r="ID374" s="45"/>
      <c r="IE374" s="45"/>
      <c r="IF374" s="45"/>
      <c r="IG374" s="45"/>
      <c r="IH374" s="45"/>
      <c r="II374" s="45"/>
      <c r="IJ374" s="45"/>
      <c r="IK374" s="45"/>
      <c r="IL374" s="45"/>
      <c r="IM374" s="45"/>
      <c r="IN374" s="45"/>
      <c r="IO374" s="45"/>
      <c r="IP374" s="45"/>
      <c r="IQ374" s="45"/>
      <c r="IR374" s="45"/>
      <c r="IS374" s="45"/>
      <c r="IT374" s="45"/>
      <c r="IU374" s="45"/>
      <c r="IV374" s="45"/>
    </row>
    <row r="375" spans="1:256" x14ac:dyDescent="0.2">
      <c r="A375" s="45"/>
      <c r="B375" s="45"/>
      <c r="C375" s="45"/>
      <c r="D375" s="46"/>
      <c r="E375" s="45"/>
      <c r="F375" s="47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94">
        <f t="shared" si="52"/>
        <v>0</v>
      </c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/>
      <c r="CG375" s="45"/>
      <c r="CH375" s="45"/>
      <c r="CI375" s="45"/>
      <c r="CJ375" s="45"/>
      <c r="CK375" s="45"/>
      <c r="CL375" s="45"/>
      <c r="CM375" s="45"/>
      <c r="CN375" s="45"/>
      <c r="CO375" s="45"/>
      <c r="CP375" s="45"/>
      <c r="CQ375" s="45"/>
      <c r="CR375" s="45"/>
      <c r="CS375" s="45"/>
      <c r="CT375" s="45"/>
      <c r="CU375" s="45"/>
      <c r="CV375" s="45"/>
      <c r="CW375" s="45"/>
      <c r="CX375" s="45"/>
      <c r="CY375" s="45"/>
      <c r="CZ375" s="45"/>
      <c r="DA375" s="45"/>
      <c r="DB375" s="45"/>
      <c r="DC375" s="45"/>
      <c r="DD375" s="45"/>
      <c r="DE375" s="45"/>
      <c r="DF375" s="45"/>
      <c r="DG375" s="45"/>
      <c r="DH375" s="45"/>
      <c r="DI375" s="45"/>
      <c r="DJ375" s="45"/>
      <c r="DK375" s="45"/>
      <c r="DL375" s="45"/>
      <c r="DM375" s="45"/>
      <c r="DN375" s="45"/>
      <c r="DO375" s="45"/>
      <c r="DP375" s="45"/>
      <c r="DQ375" s="45"/>
      <c r="DR375" s="45"/>
      <c r="DS375" s="45"/>
      <c r="DT375" s="45"/>
      <c r="DU375" s="45"/>
      <c r="DV375" s="45"/>
      <c r="DW375" s="45"/>
      <c r="DX375" s="45"/>
      <c r="DY375" s="45"/>
      <c r="DZ375" s="45"/>
      <c r="EA375" s="45"/>
      <c r="EB375" s="45"/>
      <c r="EC375" s="45"/>
      <c r="ED375" s="45"/>
      <c r="EE375" s="45"/>
      <c r="EF375" s="45"/>
      <c r="EG375" s="45"/>
      <c r="EH375" s="45"/>
      <c r="EI375" s="45"/>
      <c r="EJ375" s="45"/>
      <c r="EK375" s="45"/>
      <c r="EL375" s="45"/>
      <c r="EM375" s="45"/>
      <c r="EN375" s="45"/>
      <c r="EO375" s="45"/>
      <c r="EP375" s="45"/>
      <c r="EQ375" s="45"/>
      <c r="ER375" s="45"/>
      <c r="ES375" s="45"/>
      <c r="ET375" s="45"/>
      <c r="EU375" s="45"/>
      <c r="EV375" s="45"/>
      <c r="EW375" s="45"/>
      <c r="EX375" s="45"/>
      <c r="EY375" s="45"/>
      <c r="EZ375" s="45"/>
      <c r="FA375" s="45"/>
      <c r="FB375" s="45"/>
      <c r="FC375" s="45"/>
      <c r="FD375" s="45"/>
      <c r="FE375" s="45"/>
      <c r="FF375" s="45"/>
      <c r="FG375" s="45"/>
      <c r="FH375" s="45"/>
      <c r="FI375" s="45"/>
      <c r="FJ375" s="45"/>
      <c r="FK375" s="45"/>
      <c r="FL375" s="45"/>
      <c r="FM375" s="45"/>
      <c r="FN375" s="45"/>
      <c r="FO375" s="45"/>
      <c r="FP375" s="45"/>
      <c r="FQ375" s="45"/>
      <c r="FR375" s="45"/>
      <c r="FS375" s="45"/>
      <c r="FT375" s="45"/>
      <c r="FU375" s="45"/>
      <c r="FV375" s="45"/>
      <c r="FW375" s="45"/>
      <c r="FX375" s="45"/>
      <c r="FY375" s="45"/>
      <c r="FZ375" s="45"/>
      <c r="GA375" s="45"/>
      <c r="GB375" s="45"/>
      <c r="GC375" s="45"/>
      <c r="GD375" s="45"/>
      <c r="GE375" s="45"/>
      <c r="GF375" s="45"/>
      <c r="GG375" s="45"/>
      <c r="GH375" s="45"/>
      <c r="GI375" s="45"/>
      <c r="GJ375" s="45"/>
      <c r="GK375" s="45"/>
      <c r="GL375" s="45"/>
      <c r="GM375" s="45"/>
      <c r="GN375" s="45"/>
      <c r="GO375" s="45"/>
      <c r="GP375" s="45"/>
      <c r="GQ375" s="45"/>
      <c r="GR375" s="45"/>
      <c r="GS375" s="45"/>
      <c r="GT375" s="45"/>
      <c r="GU375" s="45"/>
      <c r="GV375" s="45"/>
      <c r="GW375" s="45"/>
      <c r="GX375" s="45"/>
      <c r="GY375" s="45"/>
      <c r="GZ375" s="45"/>
      <c r="HA375" s="45"/>
      <c r="HB375" s="45"/>
      <c r="HC375" s="45"/>
      <c r="HD375" s="45"/>
      <c r="HE375" s="45"/>
      <c r="HF375" s="45"/>
      <c r="HG375" s="45"/>
      <c r="HH375" s="45"/>
      <c r="HI375" s="45"/>
      <c r="HJ375" s="45"/>
      <c r="HK375" s="45"/>
      <c r="HL375" s="45"/>
      <c r="HM375" s="45"/>
      <c r="HN375" s="45"/>
      <c r="HO375" s="45"/>
      <c r="HP375" s="45"/>
      <c r="HQ375" s="45"/>
      <c r="HR375" s="45"/>
      <c r="HS375" s="45"/>
      <c r="HT375" s="45"/>
      <c r="HU375" s="45"/>
      <c r="HV375" s="45"/>
      <c r="HW375" s="45"/>
      <c r="HX375" s="45"/>
      <c r="HY375" s="45"/>
      <c r="HZ375" s="45"/>
      <c r="IA375" s="45"/>
      <c r="IB375" s="45"/>
      <c r="IC375" s="45"/>
      <c r="ID375" s="45"/>
      <c r="IE375" s="45"/>
      <c r="IF375" s="45"/>
      <c r="IG375" s="45"/>
      <c r="IH375" s="45"/>
      <c r="II375" s="45"/>
      <c r="IJ375" s="45"/>
      <c r="IK375" s="45"/>
      <c r="IL375" s="45"/>
      <c r="IM375" s="45"/>
      <c r="IN375" s="45"/>
      <c r="IO375" s="45"/>
      <c r="IP375" s="45"/>
      <c r="IQ375" s="45"/>
      <c r="IR375" s="45"/>
      <c r="IS375" s="45"/>
      <c r="IT375" s="45"/>
      <c r="IU375" s="45"/>
      <c r="IV375" s="45"/>
    </row>
    <row r="376" spans="1:256" x14ac:dyDescent="0.2">
      <c r="A376" s="45"/>
      <c r="B376" s="45"/>
      <c r="C376" s="45"/>
      <c r="D376" s="46"/>
      <c r="E376" s="45"/>
      <c r="F376" s="47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94">
        <f t="shared" si="52"/>
        <v>0</v>
      </c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  <c r="BP376" s="45"/>
      <c r="BQ376" s="45"/>
      <c r="BR376" s="45"/>
      <c r="BS376" s="45"/>
      <c r="BT376" s="45"/>
      <c r="BU376" s="45"/>
      <c r="BV376" s="45"/>
      <c r="BW376" s="45"/>
      <c r="BX376" s="45"/>
      <c r="BY376" s="45"/>
      <c r="BZ376" s="45"/>
      <c r="CA376" s="45"/>
      <c r="CB376" s="45"/>
      <c r="CC376" s="45"/>
      <c r="CD376" s="45"/>
      <c r="CE376" s="45"/>
      <c r="CF376" s="45"/>
      <c r="CG376" s="45"/>
      <c r="CH376" s="45"/>
      <c r="CI376" s="45"/>
      <c r="CJ376" s="45"/>
      <c r="CK376" s="45"/>
      <c r="CL376" s="45"/>
      <c r="CM376" s="45"/>
      <c r="CN376" s="45"/>
      <c r="CO376" s="45"/>
      <c r="CP376" s="45"/>
      <c r="CQ376" s="45"/>
      <c r="CR376" s="45"/>
      <c r="CS376" s="45"/>
      <c r="CT376" s="45"/>
      <c r="CU376" s="45"/>
      <c r="CV376" s="45"/>
      <c r="CW376" s="45"/>
      <c r="CX376" s="45"/>
      <c r="CY376" s="45"/>
      <c r="CZ376" s="45"/>
      <c r="DA376" s="45"/>
      <c r="DB376" s="45"/>
      <c r="DC376" s="45"/>
      <c r="DD376" s="45"/>
      <c r="DE376" s="45"/>
      <c r="DF376" s="45"/>
      <c r="DG376" s="45"/>
      <c r="DH376" s="45"/>
      <c r="DI376" s="45"/>
      <c r="DJ376" s="45"/>
      <c r="DK376" s="45"/>
      <c r="DL376" s="45"/>
      <c r="DM376" s="45"/>
      <c r="DN376" s="45"/>
      <c r="DO376" s="45"/>
      <c r="DP376" s="45"/>
      <c r="DQ376" s="45"/>
      <c r="DR376" s="45"/>
      <c r="DS376" s="45"/>
      <c r="DT376" s="45"/>
      <c r="DU376" s="45"/>
      <c r="DV376" s="45"/>
      <c r="DW376" s="45"/>
      <c r="DX376" s="45"/>
      <c r="DY376" s="45"/>
      <c r="DZ376" s="45"/>
      <c r="EA376" s="45"/>
      <c r="EB376" s="45"/>
      <c r="EC376" s="45"/>
      <c r="ED376" s="45"/>
      <c r="EE376" s="45"/>
      <c r="EF376" s="45"/>
      <c r="EG376" s="45"/>
      <c r="EH376" s="45"/>
      <c r="EI376" s="45"/>
      <c r="EJ376" s="45"/>
      <c r="EK376" s="45"/>
      <c r="EL376" s="45"/>
      <c r="EM376" s="45"/>
      <c r="EN376" s="45"/>
      <c r="EO376" s="45"/>
      <c r="EP376" s="45"/>
      <c r="EQ376" s="45"/>
      <c r="ER376" s="45"/>
      <c r="ES376" s="45"/>
      <c r="ET376" s="45"/>
      <c r="EU376" s="45"/>
      <c r="EV376" s="45"/>
      <c r="EW376" s="45"/>
      <c r="EX376" s="45"/>
      <c r="EY376" s="45"/>
      <c r="EZ376" s="45"/>
      <c r="FA376" s="45"/>
      <c r="FB376" s="45"/>
      <c r="FC376" s="45"/>
      <c r="FD376" s="45"/>
      <c r="FE376" s="45"/>
      <c r="FF376" s="45"/>
      <c r="FG376" s="45"/>
      <c r="FH376" s="45"/>
      <c r="FI376" s="45"/>
      <c r="FJ376" s="45"/>
      <c r="FK376" s="45"/>
      <c r="FL376" s="45"/>
      <c r="FM376" s="45"/>
      <c r="FN376" s="45"/>
      <c r="FO376" s="45"/>
      <c r="FP376" s="45"/>
      <c r="FQ376" s="45"/>
      <c r="FR376" s="45"/>
      <c r="FS376" s="45"/>
      <c r="FT376" s="45"/>
      <c r="FU376" s="45"/>
      <c r="FV376" s="45"/>
      <c r="FW376" s="45"/>
      <c r="FX376" s="45"/>
      <c r="FY376" s="45"/>
      <c r="FZ376" s="45"/>
      <c r="GA376" s="45"/>
      <c r="GB376" s="45"/>
      <c r="GC376" s="45"/>
      <c r="GD376" s="45"/>
      <c r="GE376" s="45"/>
      <c r="GF376" s="45"/>
      <c r="GG376" s="45"/>
      <c r="GH376" s="45"/>
      <c r="GI376" s="45"/>
      <c r="GJ376" s="45"/>
      <c r="GK376" s="45"/>
      <c r="GL376" s="45"/>
      <c r="GM376" s="45"/>
      <c r="GN376" s="45"/>
      <c r="GO376" s="45"/>
      <c r="GP376" s="45"/>
      <c r="GQ376" s="45"/>
      <c r="GR376" s="45"/>
      <c r="GS376" s="45"/>
      <c r="GT376" s="45"/>
      <c r="GU376" s="45"/>
      <c r="GV376" s="45"/>
      <c r="GW376" s="45"/>
      <c r="GX376" s="45"/>
      <c r="GY376" s="45"/>
      <c r="GZ376" s="45"/>
      <c r="HA376" s="45"/>
      <c r="HB376" s="45"/>
      <c r="HC376" s="45"/>
      <c r="HD376" s="45"/>
      <c r="HE376" s="45"/>
      <c r="HF376" s="45"/>
      <c r="HG376" s="45"/>
      <c r="HH376" s="45"/>
      <c r="HI376" s="45"/>
      <c r="HJ376" s="45"/>
      <c r="HK376" s="45"/>
      <c r="HL376" s="45"/>
      <c r="HM376" s="45"/>
      <c r="HN376" s="45"/>
      <c r="HO376" s="45"/>
      <c r="HP376" s="45"/>
      <c r="HQ376" s="45"/>
      <c r="HR376" s="45"/>
      <c r="HS376" s="45"/>
      <c r="HT376" s="45"/>
      <c r="HU376" s="45"/>
      <c r="HV376" s="45"/>
      <c r="HW376" s="45"/>
      <c r="HX376" s="45"/>
      <c r="HY376" s="45"/>
      <c r="HZ376" s="45"/>
      <c r="IA376" s="45"/>
      <c r="IB376" s="45"/>
      <c r="IC376" s="45"/>
      <c r="ID376" s="45"/>
      <c r="IE376" s="45"/>
      <c r="IF376" s="45"/>
      <c r="IG376" s="45"/>
      <c r="IH376" s="45"/>
      <c r="II376" s="45"/>
      <c r="IJ376" s="45"/>
      <c r="IK376" s="45"/>
      <c r="IL376" s="45"/>
      <c r="IM376" s="45"/>
      <c r="IN376" s="45"/>
      <c r="IO376" s="45"/>
      <c r="IP376" s="45"/>
      <c r="IQ376" s="45"/>
      <c r="IR376" s="45"/>
      <c r="IS376" s="45"/>
      <c r="IT376" s="45"/>
      <c r="IU376" s="45"/>
      <c r="IV376" s="45"/>
    </row>
    <row r="377" spans="1:256" x14ac:dyDescent="0.2">
      <c r="A377" s="45"/>
      <c r="B377" s="45"/>
      <c r="C377" s="45"/>
      <c r="D377" s="46"/>
      <c r="E377" s="45"/>
      <c r="F377" s="47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94">
        <f t="shared" si="52"/>
        <v>0</v>
      </c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5"/>
      <c r="CK377" s="45"/>
      <c r="CL377" s="45"/>
      <c r="CM377" s="45"/>
      <c r="CN377" s="45"/>
      <c r="CO377" s="45"/>
      <c r="CP377" s="45"/>
      <c r="CQ377" s="45"/>
      <c r="CR377" s="45"/>
      <c r="CS377" s="45"/>
      <c r="CT377" s="45"/>
      <c r="CU377" s="45"/>
      <c r="CV377" s="45"/>
      <c r="CW377" s="45"/>
      <c r="CX377" s="45"/>
      <c r="CY377" s="45"/>
      <c r="CZ377" s="45"/>
      <c r="DA377" s="45"/>
      <c r="DB377" s="45"/>
      <c r="DC377" s="45"/>
      <c r="DD377" s="45"/>
      <c r="DE377" s="45"/>
      <c r="DF377" s="45"/>
      <c r="DG377" s="45"/>
      <c r="DH377" s="45"/>
      <c r="DI377" s="45"/>
      <c r="DJ377" s="45"/>
      <c r="DK377" s="45"/>
      <c r="DL377" s="45"/>
      <c r="DM377" s="45"/>
      <c r="DN377" s="45"/>
      <c r="DO377" s="45"/>
      <c r="DP377" s="45"/>
      <c r="DQ377" s="45"/>
      <c r="DR377" s="45"/>
      <c r="DS377" s="45"/>
      <c r="DT377" s="45"/>
      <c r="DU377" s="45"/>
      <c r="DV377" s="45"/>
      <c r="DW377" s="45"/>
      <c r="DX377" s="45"/>
      <c r="DY377" s="45"/>
      <c r="DZ377" s="45"/>
      <c r="EA377" s="45"/>
      <c r="EB377" s="45"/>
      <c r="EC377" s="45"/>
      <c r="ED377" s="45"/>
      <c r="EE377" s="45"/>
      <c r="EF377" s="45"/>
      <c r="EG377" s="45"/>
      <c r="EH377" s="45"/>
      <c r="EI377" s="45"/>
      <c r="EJ377" s="45"/>
      <c r="EK377" s="45"/>
      <c r="EL377" s="45"/>
      <c r="EM377" s="45"/>
      <c r="EN377" s="45"/>
      <c r="EO377" s="45"/>
      <c r="EP377" s="45"/>
      <c r="EQ377" s="45"/>
      <c r="ER377" s="45"/>
      <c r="ES377" s="45"/>
      <c r="ET377" s="45"/>
      <c r="EU377" s="45"/>
      <c r="EV377" s="45"/>
      <c r="EW377" s="45"/>
      <c r="EX377" s="45"/>
      <c r="EY377" s="45"/>
      <c r="EZ377" s="45"/>
      <c r="FA377" s="45"/>
      <c r="FB377" s="45"/>
      <c r="FC377" s="45"/>
      <c r="FD377" s="45"/>
      <c r="FE377" s="45"/>
      <c r="FF377" s="45"/>
      <c r="FG377" s="45"/>
      <c r="FH377" s="45"/>
      <c r="FI377" s="45"/>
      <c r="FJ377" s="45"/>
      <c r="FK377" s="45"/>
      <c r="FL377" s="45"/>
      <c r="FM377" s="45"/>
      <c r="FN377" s="45"/>
      <c r="FO377" s="45"/>
      <c r="FP377" s="45"/>
      <c r="FQ377" s="45"/>
      <c r="FR377" s="45"/>
      <c r="FS377" s="45"/>
      <c r="FT377" s="45"/>
      <c r="FU377" s="45"/>
      <c r="FV377" s="45"/>
      <c r="FW377" s="45"/>
      <c r="FX377" s="45"/>
      <c r="FY377" s="45"/>
      <c r="FZ377" s="45"/>
      <c r="GA377" s="45"/>
      <c r="GB377" s="45"/>
      <c r="GC377" s="45"/>
      <c r="GD377" s="45"/>
      <c r="GE377" s="45"/>
      <c r="GF377" s="45"/>
      <c r="GG377" s="45"/>
      <c r="GH377" s="45"/>
      <c r="GI377" s="45"/>
      <c r="GJ377" s="45"/>
      <c r="GK377" s="45"/>
      <c r="GL377" s="45"/>
      <c r="GM377" s="45"/>
      <c r="GN377" s="45"/>
      <c r="GO377" s="45"/>
      <c r="GP377" s="45"/>
      <c r="GQ377" s="45"/>
      <c r="GR377" s="45"/>
      <c r="GS377" s="45"/>
      <c r="GT377" s="45"/>
      <c r="GU377" s="45"/>
      <c r="GV377" s="45"/>
      <c r="GW377" s="45"/>
      <c r="GX377" s="45"/>
      <c r="GY377" s="45"/>
      <c r="GZ377" s="45"/>
      <c r="HA377" s="45"/>
      <c r="HB377" s="45"/>
      <c r="HC377" s="45"/>
      <c r="HD377" s="45"/>
      <c r="HE377" s="45"/>
      <c r="HF377" s="45"/>
      <c r="HG377" s="45"/>
      <c r="HH377" s="45"/>
      <c r="HI377" s="45"/>
      <c r="HJ377" s="45"/>
      <c r="HK377" s="45"/>
      <c r="HL377" s="45"/>
      <c r="HM377" s="45"/>
      <c r="HN377" s="45"/>
      <c r="HO377" s="45"/>
      <c r="HP377" s="45"/>
      <c r="HQ377" s="45"/>
      <c r="HR377" s="45"/>
      <c r="HS377" s="45"/>
      <c r="HT377" s="45"/>
      <c r="HU377" s="45"/>
      <c r="HV377" s="45"/>
      <c r="HW377" s="45"/>
      <c r="HX377" s="45"/>
      <c r="HY377" s="45"/>
      <c r="HZ377" s="45"/>
      <c r="IA377" s="45"/>
      <c r="IB377" s="45"/>
      <c r="IC377" s="45"/>
      <c r="ID377" s="45"/>
      <c r="IE377" s="45"/>
      <c r="IF377" s="45"/>
      <c r="IG377" s="45"/>
      <c r="IH377" s="45"/>
      <c r="II377" s="45"/>
      <c r="IJ377" s="45"/>
      <c r="IK377" s="45"/>
      <c r="IL377" s="45"/>
      <c r="IM377" s="45"/>
      <c r="IN377" s="45"/>
      <c r="IO377" s="45"/>
      <c r="IP377" s="45"/>
      <c r="IQ377" s="45"/>
      <c r="IR377" s="45"/>
      <c r="IS377" s="45"/>
      <c r="IT377" s="45"/>
      <c r="IU377" s="45"/>
      <c r="IV377" s="45"/>
    </row>
    <row r="378" spans="1:256" x14ac:dyDescent="0.2">
      <c r="A378" s="45"/>
      <c r="B378" s="45"/>
      <c r="C378" s="45"/>
      <c r="D378" s="46"/>
      <c r="E378" s="45"/>
      <c r="F378" s="47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94">
        <f t="shared" si="52"/>
        <v>0</v>
      </c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  <c r="BP378" s="45"/>
      <c r="BQ378" s="45"/>
      <c r="BR378" s="45"/>
      <c r="BS378" s="45"/>
      <c r="BT378" s="45"/>
      <c r="BU378" s="45"/>
      <c r="BV378" s="45"/>
      <c r="BW378" s="45"/>
      <c r="BX378" s="45"/>
      <c r="BY378" s="45"/>
      <c r="BZ378" s="45"/>
      <c r="CA378" s="45"/>
      <c r="CB378" s="45"/>
      <c r="CC378" s="45"/>
      <c r="CD378" s="45"/>
      <c r="CE378" s="45"/>
      <c r="CF378" s="45"/>
      <c r="CG378" s="45"/>
      <c r="CH378" s="45"/>
      <c r="CI378" s="45"/>
      <c r="CJ378" s="45"/>
      <c r="CK378" s="45"/>
      <c r="CL378" s="45"/>
      <c r="CM378" s="45"/>
      <c r="CN378" s="45"/>
      <c r="CO378" s="45"/>
      <c r="CP378" s="45"/>
      <c r="CQ378" s="45"/>
      <c r="CR378" s="45"/>
      <c r="CS378" s="45"/>
      <c r="CT378" s="45"/>
      <c r="CU378" s="45"/>
      <c r="CV378" s="45"/>
      <c r="CW378" s="45"/>
      <c r="CX378" s="45"/>
      <c r="CY378" s="45"/>
      <c r="CZ378" s="45"/>
      <c r="DA378" s="45"/>
      <c r="DB378" s="45"/>
      <c r="DC378" s="45"/>
      <c r="DD378" s="45"/>
      <c r="DE378" s="45"/>
      <c r="DF378" s="45"/>
      <c r="DG378" s="45"/>
      <c r="DH378" s="45"/>
      <c r="DI378" s="45"/>
      <c r="DJ378" s="45"/>
      <c r="DK378" s="45"/>
      <c r="DL378" s="45"/>
      <c r="DM378" s="45"/>
      <c r="DN378" s="45"/>
      <c r="DO378" s="45"/>
      <c r="DP378" s="45"/>
      <c r="DQ378" s="45"/>
      <c r="DR378" s="45"/>
      <c r="DS378" s="45"/>
      <c r="DT378" s="45"/>
      <c r="DU378" s="45"/>
      <c r="DV378" s="45"/>
      <c r="DW378" s="45"/>
      <c r="DX378" s="45"/>
      <c r="DY378" s="45"/>
      <c r="DZ378" s="45"/>
      <c r="EA378" s="45"/>
      <c r="EB378" s="45"/>
      <c r="EC378" s="45"/>
      <c r="ED378" s="45"/>
      <c r="EE378" s="45"/>
      <c r="EF378" s="45"/>
      <c r="EG378" s="45"/>
      <c r="EH378" s="45"/>
      <c r="EI378" s="45"/>
      <c r="EJ378" s="45"/>
      <c r="EK378" s="45"/>
      <c r="EL378" s="45"/>
      <c r="EM378" s="45"/>
      <c r="EN378" s="45"/>
      <c r="EO378" s="45"/>
      <c r="EP378" s="45"/>
      <c r="EQ378" s="45"/>
      <c r="ER378" s="45"/>
      <c r="ES378" s="45"/>
      <c r="ET378" s="45"/>
      <c r="EU378" s="45"/>
      <c r="EV378" s="45"/>
      <c r="EW378" s="45"/>
      <c r="EX378" s="45"/>
      <c r="EY378" s="45"/>
      <c r="EZ378" s="45"/>
      <c r="FA378" s="45"/>
      <c r="FB378" s="45"/>
      <c r="FC378" s="45"/>
      <c r="FD378" s="45"/>
      <c r="FE378" s="45"/>
      <c r="FF378" s="45"/>
      <c r="FG378" s="45"/>
      <c r="FH378" s="45"/>
      <c r="FI378" s="45"/>
      <c r="FJ378" s="45"/>
      <c r="FK378" s="45"/>
      <c r="FL378" s="45"/>
      <c r="FM378" s="45"/>
      <c r="FN378" s="45"/>
      <c r="FO378" s="45"/>
      <c r="FP378" s="45"/>
      <c r="FQ378" s="45"/>
      <c r="FR378" s="45"/>
      <c r="FS378" s="45"/>
      <c r="FT378" s="45"/>
      <c r="FU378" s="45"/>
      <c r="FV378" s="45"/>
      <c r="FW378" s="45"/>
      <c r="FX378" s="45"/>
      <c r="FY378" s="45"/>
      <c r="FZ378" s="45"/>
      <c r="GA378" s="45"/>
      <c r="GB378" s="45"/>
      <c r="GC378" s="45"/>
      <c r="GD378" s="45"/>
      <c r="GE378" s="45"/>
      <c r="GF378" s="45"/>
      <c r="GG378" s="45"/>
      <c r="GH378" s="45"/>
      <c r="GI378" s="45"/>
      <c r="GJ378" s="45"/>
      <c r="GK378" s="45"/>
      <c r="GL378" s="45"/>
      <c r="GM378" s="45"/>
      <c r="GN378" s="45"/>
      <c r="GO378" s="45"/>
      <c r="GP378" s="45"/>
      <c r="GQ378" s="45"/>
      <c r="GR378" s="45"/>
      <c r="GS378" s="45"/>
      <c r="GT378" s="45"/>
      <c r="GU378" s="45"/>
      <c r="GV378" s="45"/>
      <c r="GW378" s="45"/>
      <c r="GX378" s="45"/>
      <c r="GY378" s="45"/>
      <c r="GZ378" s="45"/>
      <c r="HA378" s="45"/>
      <c r="HB378" s="45"/>
      <c r="HC378" s="45"/>
      <c r="HD378" s="45"/>
      <c r="HE378" s="45"/>
      <c r="HF378" s="45"/>
      <c r="HG378" s="45"/>
      <c r="HH378" s="45"/>
      <c r="HI378" s="45"/>
      <c r="HJ378" s="45"/>
      <c r="HK378" s="45"/>
      <c r="HL378" s="45"/>
      <c r="HM378" s="45"/>
      <c r="HN378" s="45"/>
      <c r="HO378" s="45"/>
      <c r="HP378" s="45"/>
      <c r="HQ378" s="45"/>
      <c r="HR378" s="45"/>
      <c r="HS378" s="45"/>
      <c r="HT378" s="45"/>
      <c r="HU378" s="45"/>
      <c r="HV378" s="45"/>
      <c r="HW378" s="45"/>
      <c r="HX378" s="45"/>
      <c r="HY378" s="45"/>
      <c r="HZ378" s="45"/>
      <c r="IA378" s="45"/>
      <c r="IB378" s="45"/>
      <c r="IC378" s="45"/>
      <c r="ID378" s="45"/>
      <c r="IE378" s="45"/>
      <c r="IF378" s="45"/>
      <c r="IG378" s="45"/>
      <c r="IH378" s="45"/>
      <c r="II378" s="45"/>
      <c r="IJ378" s="45"/>
      <c r="IK378" s="45"/>
      <c r="IL378" s="45"/>
      <c r="IM378" s="45"/>
      <c r="IN378" s="45"/>
      <c r="IO378" s="45"/>
      <c r="IP378" s="45"/>
      <c r="IQ378" s="45"/>
      <c r="IR378" s="45"/>
      <c r="IS378" s="45"/>
      <c r="IT378" s="45"/>
      <c r="IU378" s="45"/>
      <c r="IV378" s="45"/>
    </row>
    <row r="379" spans="1:256" x14ac:dyDescent="0.2">
      <c r="A379" s="45"/>
      <c r="B379" s="45"/>
      <c r="C379" s="45"/>
      <c r="D379" s="46"/>
      <c r="E379" s="45"/>
      <c r="F379" s="47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94">
        <f t="shared" si="52"/>
        <v>0</v>
      </c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5"/>
      <c r="CK379" s="45"/>
      <c r="CL379" s="45"/>
      <c r="CM379" s="45"/>
      <c r="CN379" s="45"/>
      <c r="CO379" s="45"/>
      <c r="CP379" s="45"/>
      <c r="CQ379" s="45"/>
      <c r="CR379" s="45"/>
      <c r="CS379" s="45"/>
      <c r="CT379" s="45"/>
      <c r="CU379" s="45"/>
      <c r="CV379" s="45"/>
      <c r="CW379" s="45"/>
      <c r="CX379" s="45"/>
      <c r="CY379" s="45"/>
      <c r="CZ379" s="45"/>
      <c r="DA379" s="45"/>
      <c r="DB379" s="45"/>
      <c r="DC379" s="45"/>
      <c r="DD379" s="45"/>
      <c r="DE379" s="45"/>
      <c r="DF379" s="45"/>
      <c r="DG379" s="45"/>
      <c r="DH379" s="45"/>
      <c r="DI379" s="45"/>
      <c r="DJ379" s="45"/>
      <c r="DK379" s="45"/>
      <c r="DL379" s="45"/>
      <c r="DM379" s="45"/>
      <c r="DN379" s="45"/>
      <c r="DO379" s="45"/>
      <c r="DP379" s="45"/>
      <c r="DQ379" s="45"/>
      <c r="DR379" s="45"/>
      <c r="DS379" s="45"/>
      <c r="DT379" s="45"/>
      <c r="DU379" s="45"/>
      <c r="DV379" s="45"/>
      <c r="DW379" s="45"/>
      <c r="DX379" s="45"/>
      <c r="DY379" s="45"/>
      <c r="DZ379" s="45"/>
      <c r="EA379" s="45"/>
      <c r="EB379" s="45"/>
      <c r="EC379" s="45"/>
      <c r="ED379" s="45"/>
      <c r="EE379" s="45"/>
      <c r="EF379" s="45"/>
      <c r="EG379" s="45"/>
      <c r="EH379" s="45"/>
      <c r="EI379" s="45"/>
      <c r="EJ379" s="45"/>
      <c r="EK379" s="45"/>
      <c r="EL379" s="45"/>
      <c r="EM379" s="45"/>
      <c r="EN379" s="45"/>
      <c r="EO379" s="45"/>
      <c r="EP379" s="45"/>
      <c r="EQ379" s="45"/>
      <c r="ER379" s="45"/>
      <c r="ES379" s="45"/>
      <c r="ET379" s="45"/>
      <c r="EU379" s="45"/>
      <c r="EV379" s="45"/>
      <c r="EW379" s="45"/>
      <c r="EX379" s="45"/>
      <c r="EY379" s="45"/>
      <c r="EZ379" s="45"/>
      <c r="FA379" s="45"/>
      <c r="FB379" s="45"/>
      <c r="FC379" s="45"/>
      <c r="FD379" s="45"/>
      <c r="FE379" s="45"/>
      <c r="FF379" s="45"/>
      <c r="FG379" s="45"/>
      <c r="FH379" s="45"/>
      <c r="FI379" s="45"/>
      <c r="FJ379" s="45"/>
      <c r="FK379" s="45"/>
      <c r="FL379" s="45"/>
      <c r="FM379" s="45"/>
      <c r="FN379" s="45"/>
      <c r="FO379" s="45"/>
      <c r="FP379" s="45"/>
      <c r="FQ379" s="45"/>
      <c r="FR379" s="45"/>
      <c r="FS379" s="45"/>
      <c r="FT379" s="45"/>
      <c r="FU379" s="45"/>
      <c r="FV379" s="45"/>
      <c r="FW379" s="45"/>
      <c r="FX379" s="45"/>
      <c r="FY379" s="45"/>
      <c r="FZ379" s="45"/>
      <c r="GA379" s="45"/>
      <c r="GB379" s="45"/>
      <c r="GC379" s="45"/>
      <c r="GD379" s="45"/>
      <c r="GE379" s="45"/>
      <c r="GF379" s="45"/>
      <c r="GG379" s="45"/>
      <c r="GH379" s="45"/>
      <c r="GI379" s="45"/>
      <c r="GJ379" s="45"/>
      <c r="GK379" s="45"/>
      <c r="GL379" s="45"/>
      <c r="GM379" s="45"/>
      <c r="GN379" s="45"/>
      <c r="GO379" s="45"/>
      <c r="GP379" s="45"/>
      <c r="GQ379" s="45"/>
      <c r="GR379" s="45"/>
      <c r="GS379" s="45"/>
      <c r="GT379" s="45"/>
      <c r="GU379" s="45"/>
      <c r="GV379" s="45"/>
      <c r="GW379" s="45"/>
      <c r="GX379" s="45"/>
      <c r="GY379" s="45"/>
      <c r="GZ379" s="45"/>
      <c r="HA379" s="45"/>
      <c r="HB379" s="45"/>
      <c r="HC379" s="45"/>
      <c r="HD379" s="45"/>
      <c r="HE379" s="45"/>
      <c r="HF379" s="45"/>
      <c r="HG379" s="45"/>
      <c r="HH379" s="45"/>
      <c r="HI379" s="45"/>
      <c r="HJ379" s="45"/>
      <c r="HK379" s="45"/>
      <c r="HL379" s="45"/>
      <c r="HM379" s="45"/>
      <c r="HN379" s="45"/>
      <c r="HO379" s="45"/>
      <c r="HP379" s="45"/>
      <c r="HQ379" s="45"/>
      <c r="HR379" s="45"/>
      <c r="HS379" s="45"/>
      <c r="HT379" s="45"/>
      <c r="HU379" s="45"/>
      <c r="HV379" s="45"/>
      <c r="HW379" s="45"/>
      <c r="HX379" s="45"/>
      <c r="HY379" s="45"/>
      <c r="HZ379" s="45"/>
      <c r="IA379" s="45"/>
      <c r="IB379" s="45"/>
      <c r="IC379" s="45"/>
      <c r="ID379" s="45"/>
      <c r="IE379" s="45"/>
      <c r="IF379" s="45"/>
      <c r="IG379" s="45"/>
      <c r="IH379" s="45"/>
      <c r="II379" s="45"/>
      <c r="IJ379" s="45"/>
      <c r="IK379" s="45"/>
      <c r="IL379" s="45"/>
      <c r="IM379" s="45"/>
      <c r="IN379" s="45"/>
      <c r="IO379" s="45"/>
      <c r="IP379" s="45"/>
      <c r="IQ379" s="45"/>
      <c r="IR379" s="45"/>
      <c r="IS379" s="45"/>
      <c r="IT379" s="45"/>
      <c r="IU379" s="45"/>
      <c r="IV379" s="45"/>
    </row>
    <row r="380" spans="1:256" x14ac:dyDescent="0.2">
      <c r="A380" s="45"/>
      <c r="B380" s="45"/>
      <c r="C380" s="45"/>
      <c r="D380" s="46"/>
      <c r="E380" s="45"/>
      <c r="F380" s="47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94">
        <f t="shared" si="52"/>
        <v>0</v>
      </c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  <c r="BP380" s="45"/>
      <c r="BQ380" s="45"/>
      <c r="BR380" s="45"/>
      <c r="BS380" s="45"/>
      <c r="BT380" s="45"/>
      <c r="BU380" s="45"/>
      <c r="BV380" s="45"/>
      <c r="BW380" s="45"/>
      <c r="BX380" s="45"/>
      <c r="BY380" s="45"/>
      <c r="BZ380" s="45"/>
      <c r="CA380" s="45"/>
      <c r="CB380" s="45"/>
      <c r="CC380" s="45"/>
      <c r="CD380" s="45"/>
      <c r="CE380" s="45"/>
      <c r="CF380" s="45"/>
      <c r="CG380" s="45"/>
      <c r="CH380" s="45"/>
      <c r="CI380" s="45"/>
      <c r="CJ380" s="45"/>
      <c r="CK380" s="45"/>
      <c r="CL380" s="45"/>
      <c r="CM380" s="45"/>
      <c r="CN380" s="45"/>
      <c r="CO380" s="45"/>
      <c r="CP380" s="45"/>
      <c r="CQ380" s="45"/>
      <c r="CR380" s="45"/>
      <c r="CS380" s="45"/>
      <c r="CT380" s="45"/>
      <c r="CU380" s="45"/>
      <c r="CV380" s="45"/>
      <c r="CW380" s="45"/>
      <c r="CX380" s="45"/>
      <c r="CY380" s="45"/>
      <c r="CZ380" s="45"/>
      <c r="DA380" s="45"/>
      <c r="DB380" s="45"/>
      <c r="DC380" s="45"/>
      <c r="DD380" s="45"/>
      <c r="DE380" s="45"/>
      <c r="DF380" s="45"/>
      <c r="DG380" s="45"/>
      <c r="DH380" s="45"/>
      <c r="DI380" s="45"/>
      <c r="DJ380" s="45"/>
      <c r="DK380" s="45"/>
      <c r="DL380" s="45"/>
      <c r="DM380" s="45"/>
      <c r="DN380" s="45"/>
      <c r="DO380" s="45"/>
      <c r="DP380" s="45"/>
      <c r="DQ380" s="45"/>
      <c r="DR380" s="45"/>
      <c r="DS380" s="45"/>
      <c r="DT380" s="45"/>
      <c r="DU380" s="45"/>
      <c r="DV380" s="45"/>
      <c r="DW380" s="45"/>
      <c r="DX380" s="45"/>
      <c r="DY380" s="45"/>
      <c r="DZ380" s="45"/>
      <c r="EA380" s="45"/>
      <c r="EB380" s="45"/>
      <c r="EC380" s="45"/>
      <c r="ED380" s="45"/>
      <c r="EE380" s="45"/>
      <c r="EF380" s="45"/>
      <c r="EG380" s="45"/>
      <c r="EH380" s="45"/>
      <c r="EI380" s="45"/>
      <c r="EJ380" s="45"/>
      <c r="EK380" s="45"/>
      <c r="EL380" s="45"/>
      <c r="EM380" s="45"/>
      <c r="EN380" s="45"/>
      <c r="EO380" s="45"/>
      <c r="EP380" s="45"/>
      <c r="EQ380" s="45"/>
      <c r="ER380" s="45"/>
      <c r="ES380" s="45"/>
      <c r="ET380" s="45"/>
      <c r="EU380" s="45"/>
      <c r="EV380" s="45"/>
      <c r="EW380" s="45"/>
      <c r="EX380" s="45"/>
      <c r="EY380" s="45"/>
      <c r="EZ380" s="45"/>
      <c r="FA380" s="45"/>
      <c r="FB380" s="45"/>
      <c r="FC380" s="45"/>
      <c r="FD380" s="45"/>
      <c r="FE380" s="45"/>
      <c r="FF380" s="45"/>
      <c r="FG380" s="45"/>
      <c r="FH380" s="45"/>
      <c r="FI380" s="45"/>
      <c r="FJ380" s="45"/>
      <c r="FK380" s="45"/>
      <c r="FL380" s="45"/>
      <c r="FM380" s="45"/>
      <c r="FN380" s="45"/>
      <c r="FO380" s="45"/>
      <c r="FP380" s="45"/>
      <c r="FQ380" s="45"/>
      <c r="FR380" s="45"/>
      <c r="FS380" s="45"/>
      <c r="FT380" s="45"/>
      <c r="FU380" s="45"/>
      <c r="FV380" s="45"/>
      <c r="FW380" s="45"/>
      <c r="FX380" s="45"/>
      <c r="FY380" s="45"/>
      <c r="FZ380" s="45"/>
      <c r="GA380" s="45"/>
      <c r="GB380" s="45"/>
      <c r="GC380" s="45"/>
      <c r="GD380" s="45"/>
      <c r="GE380" s="45"/>
      <c r="GF380" s="45"/>
      <c r="GG380" s="45"/>
      <c r="GH380" s="45"/>
      <c r="GI380" s="45"/>
      <c r="GJ380" s="45"/>
      <c r="GK380" s="45"/>
      <c r="GL380" s="45"/>
      <c r="GM380" s="45"/>
      <c r="GN380" s="45"/>
      <c r="GO380" s="45"/>
      <c r="GP380" s="45"/>
      <c r="GQ380" s="45"/>
      <c r="GR380" s="45"/>
      <c r="GS380" s="45"/>
      <c r="GT380" s="45"/>
      <c r="GU380" s="45"/>
      <c r="GV380" s="45"/>
      <c r="GW380" s="45"/>
      <c r="GX380" s="45"/>
      <c r="GY380" s="45"/>
      <c r="GZ380" s="45"/>
      <c r="HA380" s="45"/>
      <c r="HB380" s="45"/>
      <c r="HC380" s="45"/>
      <c r="HD380" s="45"/>
      <c r="HE380" s="45"/>
      <c r="HF380" s="45"/>
      <c r="HG380" s="45"/>
      <c r="HH380" s="45"/>
      <c r="HI380" s="45"/>
      <c r="HJ380" s="45"/>
      <c r="HK380" s="45"/>
      <c r="HL380" s="45"/>
      <c r="HM380" s="45"/>
      <c r="HN380" s="45"/>
      <c r="HO380" s="45"/>
      <c r="HP380" s="45"/>
      <c r="HQ380" s="45"/>
      <c r="HR380" s="45"/>
      <c r="HS380" s="45"/>
      <c r="HT380" s="45"/>
      <c r="HU380" s="45"/>
      <c r="HV380" s="45"/>
      <c r="HW380" s="45"/>
      <c r="HX380" s="45"/>
      <c r="HY380" s="45"/>
      <c r="HZ380" s="45"/>
      <c r="IA380" s="45"/>
      <c r="IB380" s="45"/>
      <c r="IC380" s="45"/>
      <c r="ID380" s="45"/>
      <c r="IE380" s="45"/>
      <c r="IF380" s="45"/>
      <c r="IG380" s="45"/>
      <c r="IH380" s="45"/>
      <c r="II380" s="45"/>
      <c r="IJ380" s="45"/>
      <c r="IK380" s="45"/>
      <c r="IL380" s="45"/>
      <c r="IM380" s="45"/>
      <c r="IN380" s="45"/>
      <c r="IO380" s="45"/>
      <c r="IP380" s="45"/>
      <c r="IQ380" s="45"/>
      <c r="IR380" s="45"/>
      <c r="IS380" s="45"/>
      <c r="IT380" s="45"/>
      <c r="IU380" s="45"/>
      <c r="IV380" s="45"/>
    </row>
    <row r="381" spans="1:256" x14ac:dyDescent="0.2">
      <c r="A381" s="45"/>
      <c r="B381" s="45"/>
      <c r="C381" s="45"/>
      <c r="D381" s="46"/>
      <c r="E381" s="45"/>
      <c r="F381" s="47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94">
        <f t="shared" si="52"/>
        <v>0</v>
      </c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  <c r="BP381" s="45"/>
      <c r="BQ381" s="45"/>
      <c r="BR381" s="45"/>
      <c r="BS381" s="45"/>
      <c r="BT381" s="45"/>
      <c r="BU381" s="45"/>
      <c r="BV381" s="45"/>
      <c r="BW381" s="45"/>
      <c r="BX381" s="45"/>
      <c r="BY381" s="45"/>
      <c r="BZ381" s="45"/>
      <c r="CA381" s="45"/>
      <c r="CB381" s="45"/>
      <c r="CC381" s="45"/>
      <c r="CD381" s="45"/>
      <c r="CE381" s="45"/>
      <c r="CF381" s="45"/>
      <c r="CG381" s="45"/>
      <c r="CH381" s="45"/>
      <c r="CI381" s="45"/>
      <c r="CJ381" s="45"/>
      <c r="CK381" s="45"/>
      <c r="CL381" s="45"/>
      <c r="CM381" s="45"/>
      <c r="CN381" s="45"/>
      <c r="CO381" s="45"/>
      <c r="CP381" s="45"/>
      <c r="CQ381" s="45"/>
      <c r="CR381" s="45"/>
      <c r="CS381" s="45"/>
      <c r="CT381" s="45"/>
      <c r="CU381" s="45"/>
      <c r="CV381" s="45"/>
      <c r="CW381" s="45"/>
      <c r="CX381" s="45"/>
      <c r="CY381" s="45"/>
      <c r="CZ381" s="45"/>
      <c r="DA381" s="45"/>
      <c r="DB381" s="45"/>
      <c r="DC381" s="45"/>
      <c r="DD381" s="45"/>
      <c r="DE381" s="45"/>
      <c r="DF381" s="45"/>
      <c r="DG381" s="45"/>
      <c r="DH381" s="45"/>
      <c r="DI381" s="45"/>
      <c r="DJ381" s="45"/>
      <c r="DK381" s="45"/>
      <c r="DL381" s="45"/>
      <c r="DM381" s="45"/>
      <c r="DN381" s="45"/>
      <c r="DO381" s="45"/>
      <c r="DP381" s="45"/>
      <c r="DQ381" s="45"/>
      <c r="DR381" s="45"/>
      <c r="DS381" s="45"/>
      <c r="DT381" s="45"/>
      <c r="DU381" s="45"/>
      <c r="DV381" s="45"/>
      <c r="DW381" s="45"/>
      <c r="DX381" s="45"/>
      <c r="DY381" s="45"/>
      <c r="DZ381" s="45"/>
      <c r="EA381" s="45"/>
      <c r="EB381" s="45"/>
      <c r="EC381" s="45"/>
      <c r="ED381" s="45"/>
      <c r="EE381" s="45"/>
      <c r="EF381" s="45"/>
      <c r="EG381" s="45"/>
      <c r="EH381" s="45"/>
      <c r="EI381" s="45"/>
      <c r="EJ381" s="45"/>
      <c r="EK381" s="45"/>
      <c r="EL381" s="45"/>
      <c r="EM381" s="45"/>
      <c r="EN381" s="45"/>
      <c r="EO381" s="45"/>
      <c r="EP381" s="45"/>
      <c r="EQ381" s="45"/>
      <c r="ER381" s="45"/>
      <c r="ES381" s="45"/>
      <c r="ET381" s="45"/>
      <c r="EU381" s="45"/>
      <c r="EV381" s="45"/>
      <c r="EW381" s="45"/>
      <c r="EX381" s="45"/>
      <c r="EY381" s="45"/>
      <c r="EZ381" s="45"/>
      <c r="FA381" s="45"/>
      <c r="FB381" s="45"/>
      <c r="FC381" s="45"/>
      <c r="FD381" s="45"/>
      <c r="FE381" s="45"/>
      <c r="FF381" s="45"/>
      <c r="FG381" s="45"/>
      <c r="FH381" s="45"/>
      <c r="FI381" s="45"/>
      <c r="FJ381" s="45"/>
      <c r="FK381" s="45"/>
      <c r="FL381" s="45"/>
      <c r="FM381" s="45"/>
      <c r="FN381" s="45"/>
      <c r="FO381" s="45"/>
      <c r="FP381" s="45"/>
      <c r="FQ381" s="45"/>
      <c r="FR381" s="45"/>
      <c r="FS381" s="45"/>
      <c r="FT381" s="45"/>
      <c r="FU381" s="45"/>
      <c r="FV381" s="45"/>
      <c r="FW381" s="45"/>
      <c r="FX381" s="45"/>
      <c r="FY381" s="45"/>
      <c r="FZ381" s="45"/>
      <c r="GA381" s="45"/>
      <c r="GB381" s="45"/>
      <c r="GC381" s="45"/>
      <c r="GD381" s="45"/>
      <c r="GE381" s="45"/>
      <c r="GF381" s="45"/>
      <c r="GG381" s="45"/>
      <c r="GH381" s="45"/>
      <c r="GI381" s="45"/>
      <c r="GJ381" s="45"/>
      <c r="GK381" s="45"/>
      <c r="GL381" s="45"/>
      <c r="GM381" s="45"/>
      <c r="GN381" s="45"/>
      <c r="GO381" s="45"/>
      <c r="GP381" s="45"/>
      <c r="GQ381" s="45"/>
      <c r="GR381" s="45"/>
      <c r="GS381" s="45"/>
      <c r="GT381" s="45"/>
      <c r="GU381" s="45"/>
      <c r="GV381" s="45"/>
      <c r="GW381" s="45"/>
      <c r="GX381" s="45"/>
      <c r="GY381" s="45"/>
      <c r="GZ381" s="45"/>
      <c r="HA381" s="45"/>
      <c r="HB381" s="45"/>
      <c r="HC381" s="45"/>
      <c r="HD381" s="45"/>
      <c r="HE381" s="45"/>
      <c r="HF381" s="45"/>
      <c r="HG381" s="45"/>
      <c r="HH381" s="45"/>
      <c r="HI381" s="45"/>
      <c r="HJ381" s="45"/>
      <c r="HK381" s="45"/>
      <c r="HL381" s="45"/>
      <c r="HM381" s="45"/>
      <c r="HN381" s="45"/>
      <c r="HO381" s="45"/>
      <c r="HP381" s="45"/>
      <c r="HQ381" s="45"/>
      <c r="HR381" s="45"/>
      <c r="HS381" s="45"/>
      <c r="HT381" s="45"/>
      <c r="HU381" s="45"/>
      <c r="HV381" s="45"/>
      <c r="HW381" s="45"/>
      <c r="HX381" s="45"/>
      <c r="HY381" s="45"/>
      <c r="HZ381" s="45"/>
      <c r="IA381" s="45"/>
      <c r="IB381" s="45"/>
      <c r="IC381" s="45"/>
      <c r="ID381" s="45"/>
      <c r="IE381" s="45"/>
      <c r="IF381" s="45"/>
      <c r="IG381" s="45"/>
      <c r="IH381" s="45"/>
      <c r="II381" s="45"/>
      <c r="IJ381" s="45"/>
      <c r="IK381" s="45"/>
      <c r="IL381" s="45"/>
      <c r="IM381" s="45"/>
      <c r="IN381" s="45"/>
      <c r="IO381" s="45"/>
      <c r="IP381" s="45"/>
      <c r="IQ381" s="45"/>
      <c r="IR381" s="45"/>
      <c r="IS381" s="45"/>
      <c r="IT381" s="45"/>
      <c r="IU381" s="45"/>
      <c r="IV381" s="45"/>
    </row>
    <row r="382" spans="1:256" x14ac:dyDescent="0.2">
      <c r="A382" s="45"/>
      <c r="B382" s="45"/>
      <c r="C382" s="45"/>
      <c r="D382" s="46"/>
      <c r="E382" s="45"/>
      <c r="F382" s="47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94">
        <f t="shared" si="52"/>
        <v>0</v>
      </c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  <c r="BP382" s="45"/>
      <c r="BQ382" s="45"/>
      <c r="BR382" s="45"/>
      <c r="BS382" s="45"/>
      <c r="BT382" s="45"/>
      <c r="BU382" s="45"/>
      <c r="BV382" s="45"/>
      <c r="BW382" s="45"/>
      <c r="BX382" s="45"/>
      <c r="BY382" s="45"/>
      <c r="BZ382" s="45"/>
      <c r="CA382" s="45"/>
      <c r="CB382" s="45"/>
      <c r="CC382" s="45"/>
      <c r="CD382" s="45"/>
      <c r="CE382" s="45"/>
      <c r="CF382" s="45"/>
      <c r="CG382" s="45"/>
      <c r="CH382" s="45"/>
      <c r="CI382" s="45"/>
      <c r="CJ382" s="45"/>
      <c r="CK382" s="45"/>
      <c r="CL382" s="45"/>
      <c r="CM382" s="45"/>
      <c r="CN382" s="45"/>
      <c r="CO382" s="45"/>
      <c r="CP382" s="45"/>
      <c r="CQ382" s="45"/>
      <c r="CR382" s="45"/>
      <c r="CS382" s="45"/>
      <c r="CT382" s="45"/>
      <c r="CU382" s="45"/>
      <c r="CV382" s="45"/>
      <c r="CW382" s="45"/>
      <c r="CX382" s="45"/>
      <c r="CY382" s="45"/>
      <c r="CZ382" s="45"/>
      <c r="DA382" s="45"/>
      <c r="DB382" s="45"/>
      <c r="DC382" s="45"/>
      <c r="DD382" s="45"/>
      <c r="DE382" s="45"/>
      <c r="DF382" s="45"/>
      <c r="DG382" s="45"/>
      <c r="DH382" s="45"/>
      <c r="DI382" s="45"/>
      <c r="DJ382" s="45"/>
      <c r="DK382" s="45"/>
      <c r="DL382" s="45"/>
      <c r="DM382" s="45"/>
      <c r="DN382" s="45"/>
      <c r="DO382" s="45"/>
      <c r="DP382" s="45"/>
      <c r="DQ382" s="45"/>
      <c r="DR382" s="45"/>
      <c r="DS382" s="45"/>
      <c r="DT382" s="45"/>
      <c r="DU382" s="45"/>
      <c r="DV382" s="45"/>
      <c r="DW382" s="45"/>
      <c r="DX382" s="45"/>
      <c r="DY382" s="45"/>
      <c r="DZ382" s="45"/>
      <c r="EA382" s="45"/>
      <c r="EB382" s="45"/>
      <c r="EC382" s="45"/>
      <c r="ED382" s="45"/>
      <c r="EE382" s="45"/>
      <c r="EF382" s="45"/>
      <c r="EG382" s="45"/>
      <c r="EH382" s="45"/>
      <c r="EI382" s="45"/>
      <c r="EJ382" s="45"/>
      <c r="EK382" s="45"/>
      <c r="EL382" s="45"/>
      <c r="EM382" s="45"/>
      <c r="EN382" s="45"/>
      <c r="EO382" s="45"/>
      <c r="EP382" s="45"/>
      <c r="EQ382" s="45"/>
      <c r="ER382" s="45"/>
      <c r="ES382" s="45"/>
      <c r="ET382" s="45"/>
      <c r="EU382" s="45"/>
      <c r="EV382" s="45"/>
      <c r="EW382" s="45"/>
      <c r="EX382" s="45"/>
      <c r="EY382" s="45"/>
      <c r="EZ382" s="45"/>
      <c r="FA382" s="45"/>
      <c r="FB382" s="45"/>
      <c r="FC382" s="45"/>
      <c r="FD382" s="45"/>
      <c r="FE382" s="45"/>
      <c r="FF382" s="45"/>
      <c r="FG382" s="45"/>
      <c r="FH382" s="45"/>
      <c r="FI382" s="45"/>
      <c r="FJ382" s="45"/>
      <c r="FK382" s="45"/>
      <c r="FL382" s="45"/>
      <c r="FM382" s="45"/>
      <c r="FN382" s="45"/>
      <c r="FO382" s="45"/>
      <c r="FP382" s="45"/>
      <c r="FQ382" s="45"/>
      <c r="FR382" s="45"/>
      <c r="FS382" s="45"/>
      <c r="FT382" s="45"/>
      <c r="FU382" s="45"/>
      <c r="FV382" s="45"/>
      <c r="FW382" s="45"/>
      <c r="FX382" s="45"/>
      <c r="FY382" s="45"/>
      <c r="FZ382" s="45"/>
      <c r="GA382" s="45"/>
      <c r="GB382" s="45"/>
      <c r="GC382" s="45"/>
      <c r="GD382" s="45"/>
      <c r="GE382" s="45"/>
      <c r="GF382" s="45"/>
      <c r="GG382" s="45"/>
      <c r="GH382" s="45"/>
      <c r="GI382" s="45"/>
      <c r="GJ382" s="45"/>
      <c r="GK382" s="45"/>
      <c r="GL382" s="45"/>
      <c r="GM382" s="45"/>
      <c r="GN382" s="45"/>
      <c r="GO382" s="45"/>
      <c r="GP382" s="45"/>
      <c r="GQ382" s="45"/>
      <c r="GR382" s="45"/>
      <c r="GS382" s="45"/>
      <c r="GT382" s="45"/>
      <c r="GU382" s="45"/>
      <c r="GV382" s="45"/>
      <c r="GW382" s="45"/>
      <c r="GX382" s="45"/>
      <c r="GY382" s="45"/>
      <c r="GZ382" s="45"/>
      <c r="HA382" s="45"/>
      <c r="HB382" s="45"/>
      <c r="HC382" s="45"/>
      <c r="HD382" s="45"/>
      <c r="HE382" s="45"/>
      <c r="HF382" s="45"/>
      <c r="HG382" s="45"/>
      <c r="HH382" s="45"/>
      <c r="HI382" s="45"/>
      <c r="HJ382" s="45"/>
      <c r="HK382" s="45"/>
      <c r="HL382" s="45"/>
      <c r="HM382" s="45"/>
      <c r="HN382" s="45"/>
      <c r="HO382" s="45"/>
      <c r="HP382" s="45"/>
      <c r="HQ382" s="45"/>
      <c r="HR382" s="45"/>
      <c r="HS382" s="45"/>
      <c r="HT382" s="45"/>
      <c r="HU382" s="45"/>
      <c r="HV382" s="45"/>
      <c r="HW382" s="45"/>
      <c r="HX382" s="45"/>
      <c r="HY382" s="45"/>
      <c r="HZ382" s="45"/>
      <c r="IA382" s="45"/>
      <c r="IB382" s="45"/>
      <c r="IC382" s="45"/>
      <c r="ID382" s="45"/>
      <c r="IE382" s="45"/>
      <c r="IF382" s="45"/>
      <c r="IG382" s="45"/>
      <c r="IH382" s="45"/>
      <c r="II382" s="45"/>
      <c r="IJ382" s="45"/>
      <c r="IK382" s="45"/>
      <c r="IL382" s="45"/>
      <c r="IM382" s="45"/>
      <c r="IN382" s="45"/>
      <c r="IO382" s="45"/>
      <c r="IP382" s="45"/>
      <c r="IQ382" s="45"/>
      <c r="IR382" s="45"/>
      <c r="IS382" s="45"/>
      <c r="IT382" s="45"/>
      <c r="IU382" s="45"/>
      <c r="IV382" s="45"/>
    </row>
    <row r="383" spans="1:256" x14ac:dyDescent="0.2">
      <c r="A383" s="45"/>
      <c r="B383" s="45"/>
      <c r="C383" s="45"/>
      <c r="D383" s="46"/>
      <c r="E383" s="45"/>
      <c r="F383" s="47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94">
        <f t="shared" si="52"/>
        <v>0</v>
      </c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  <c r="BP383" s="45"/>
      <c r="BQ383" s="45"/>
      <c r="BR383" s="45"/>
      <c r="BS383" s="45"/>
      <c r="BT383" s="45"/>
      <c r="BU383" s="45"/>
      <c r="BV383" s="45"/>
      <c r="BW383" s="45"/>
      <c r="BX383" s="45"/>
      <c r="BY383" s="45"/>
      <c r="BZ383" s="45"/>
      <c r="CA383" s="45"/>
      <c r="CB383" s="45"/>
      <c r="CC383" s="45"/>
      <c r="CD383" s="45"/>
      <c r="CE383" s="45"/>
      <c r="CF383" s="45"/>
      <c r="CG383" s="45"/>
      <c r="CH383" s="45"/>
      <c r="CI383" s="45"/>
      <c r="CJ383" s="45"/>
      <c r="CK383" s="45"/>
      <c r="CL383" s="45"/>
      <c r="CM383" s="45"/>
      <c r="CN383" s="45"/>
      <c r="CO383" s="45"/>
      <c r="CP383" s="45"/>
      <c r="CQ383" s="45"/>
      <c r="CR383" s="45"/>
      <c r="CS383" s="45"/>
      <c r="CT383" s="45"/>
      <c r="CU383" s="45"/>
      <c r="CV383" s="45"/>
      <c r="CW383" s="45"/>
      <c r="CX383" s="45"/>
      <c r="CY383" s="45"/>
      <c r="CZ383" s="45"/>
      <c r="DA383" s="45"/>
      <c r="DB383" s="45"/>
      <c r="DC383" s="45"/>
      <c r="DD383" s="45"/>
      <c r="DE383" s="45"/>
      <c r="DF383" s="45"/>
      <c r="DG383" s="45"/>
      <c r="DH383" s="45"/>
      <c r="DI383" s="45"/>
      <c r="DJ383" s="45"/>
      <c r="DK383" s="45"/>
      <c r="DL383" s="45"/>
      <c r="DM383" s="45"/>
      <c r="DN383" s="45"/>
      <c r="DO383" s="45"/>
      <c r="DP383" s="45"/>
      <c r="DQ383" s="45"/>
      <c r="DR383" s="45"/>
      <c r="DS383" s="45"/>
      <c r="DT383" s="45"/>
      <c r="DU383" s="45"/>
      <c r="DV383" s="45"/>
      <c r="DW383" s="45"/>
      <c r="DX383" s="45"/>
      <c r="DY383" s="45"/>
      <c r="DZ383" s="45"/>
      <c r="EA383" s="45"/>
      <c r="EB383" s="45"/>
      <c r="EC383" s="45"/>
      <c r="ED383" s="45"/>
      <c r="EE383" s="45"/>
      <c r="EF383" s="45"/>
      <c r="EG383" s="45"/>
      <c r="EH383" s="45"/>
      <c r="EI383" s="45"/>
      <c r="EJ383" s="45"/>
      <c r="EK383" s="45"/>
      <c r="EL383" s="45"/>
      <c r="EM383" s="45"/>
      <c r="EN383" s="45"/>
      <c r="EO383" s="45"/>
      <c r="EP383" s="45"/>
      <c r="EQ383" s="45"/>
      <c r="ER383" s="45"/>
      <c r="ES383" s="45"/>
      <c r="ET383" s="45"/>
      <c r="EU383" s="45"/>
      <c r="EV383" s="45"/>
      <c r="EW383" s="45"/>
      <c r="EX383" s="45"/>
      <c r="EY383" s="45"/>
      <c r="EZ383" s="45"/>
      <c r="FA383" s="45"/>
      <c r="FB383" s="45"/>
      <c r="FC383" s="45"/>
      <c r="FD383" s="45"/>
      <c r="FE383" s="45"/>
      <c r="FF383" s="45"/>
      <c r="FG383" s="45"/>
      <c r="FH383" s="45"/>
      <c r="FI383" s="45"/>
      <c r="FJ383" s="45"/>
      <c r="FK383" s="45"/>
      <c r="FL383" s="45"/>
      <c r="FM383" s="45"/>
      <c r="FN383" s="45"/>
      <c r="FO383" s="45"/>
      <c r="FP383" s="45"/>
      <c r="FQ383" s="45"/>
      <c r="FR383" s="45"/>
      <c r="FS383" s="45"/>
      <c r="FT383" s="45"/>
      <c r="FU383" s="45"/>
      <c r="FV383" s="45"/>
      <c r="FW383" s="45"/>
      <c r="FX383" s="45"/>
      <c r="FY383" s="45"/>
      <c r="FZ383" s="45"/>
      <c r="GA383" s="45"/>
      <c r="GB383" s="45"/>
      <c r="GC383" s="45"/>
      <c r="GD383" s="45"/>
      <c r="GE383" s="45"/>
      <c r="GF383" s="45"/>
      <c r="GG383" s="45"/>
      <c r="GH383" s="45"/>
      <c r="GI383" s="45"/>
      <c r="GJ383" s="45"/>
      <c r="GK383" s="45"/>
      <c r="GL383" s="45"/>
      <c r="GM383" s="45"/>
      <c r="GN383" s="45"/>
      <c r="GO383" s="45"/>
      <c r="GP383" s="45"/>
      <c r="GQ383" s="45"/>
      <c r="GR383" s="45"/>
      <c r="GS383" s="45"/>
      <c r="GT383" s="45"/>
      <c r="GU383" s="45"/>
      <c r="GV383" s="45"/>
      <c r="GW383" s="45"/>
      <c r="GX383" s="45"/>
      <c r="GY383" s="45"/>
      <c r="GZ383" s="45"/>
      <c r="HA383" s="45"/>
      <c r="HB383" s="45"/>
      <c r="HC383" s="45"/>
      <c r="HD383" s="45"/>
      <c r="HE383" s="45"/>
      <c r="HF383" s="45"/>
      <c r="HG383" s="45"/>
      <c r="HH383" s="45"/>
      <c r="HI383" s="45"/>
      <c r="HJ383" s="45"/>
      <c r="HK383" s="45"/>
      <c r="HL383" s="45"/>
      <c r="HM383" s="45"/>
      <c r="HN383" s="45"/>
      <c r="HO383" s="45"/>
      <c r="HP383" s="45"/>
      <c r="HQ383" s="45"/>
      <c r="HR383" s="45"/>
      <c r="HS383" s="45"/>
      <c r="HT383" s="45"/>
      <c r="HU383" s="45"/>
      <c r="HV383" s="45"/>
      <c r="HW383" s="45"/>
      <c r="HX383" s="45"/>
      <c r="HY383" s="45"/>
      <c r="HZ383" s="45"/>
      <c r="IA383" s="45"/>
      <c r="IB383" s="45"/>
      <c r="IC383" s="45"/>
      <c r="ID383" s="45"/>
      <c r="IE383" s="45"/>
      <c r="IF383" s="45"/>
      <c r="IG383" s="45"/>
      <c r="IH383" s="45"/>
      <c r="II383" s="45"/>
      <c r="IJ383" s="45"/>
      <c r="IK383" s="45"/>
      <c r="IL383" s="45"/>
      <c r="IM383" s="45"/>
      <c r="IN383" s="45"/>
      <c r="IO383" s="45"/>
      <c r="IP383" s="45"/>
      <c r="IQ383" s="45"/>
      <c r="IR383" s="45"/>
      <c r="IS383" s="45"/>
      <c r="IT383" s="45"/>
      <c r="IU383" s="45"/>
      <c r="IV383" s="45"/>
    </row>
    <row r="384" spans="1:256" x14ac:dyDescent="0.2">
      <c r="A384" s="45"/>
      <c r="B384" s="45"/>
      <c r="C384" s="45"/>
      <c r="D384" s="46"/>
      <c r="E384" s="45"/>
      <c r="F384" s="47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94">
        <f t="shared" si="52"/>
        <v>0</v>
      </c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  <c r="BP384" s="45"/>
      <c r="BQ384" s="45"/>
      <c r="BR384" s="45"/>
      <c r="BS384" s="45"/>
      <c r="BT384" s="45"/>
      <c r="BU384" s="45"/>
      <c r="BV384" s="45"/>
      <c r="BW384" s="45"/>
      <c r="BX384" s="45"/>
      <c r="BY384" s="45"/>
      <c r="BZ384" s="45"/>
      <c r="CA384" s="45"/>
      <c r="CB384" s="45"/>
      <c r="CC384" s="45"/>
      <c r="CD384" s="45"/>
      <c r="CE384" s="45"/>
      <c r="CF384" s="45"/>
      <c r="CG384" s="45"/>
      <c r="CH384" s="45"/>
      <c r="CI384" s="45"/>
      <c r="CJ384" s="45"/>
      <c r="CK384" s="45"/>
      <c r="CL384" s="45"/>
      <c r="CM384" s="45"/>
      <c r="CN384" s="45"/>
      <c r="CO384" s="45"/>
      <c r="CP384" s="45"/>
      <c r="CQ384" s="45"/>
      <c r="CR384" s="45"/>
      <c r="CS384" s="45"/>
      <c r="CT384" s="45"/>
      <c r="CU384" s="45"/>
      <c r="CV384" s="45"/>
      <c r="CW384" s="45"/>
      <c r="CX384" s="45"/>
      <c r="CY384" s="45"/>
      <c r="CZ384" s="45"/>
      <c r="DA384" s="45"/>
      <c r="DB384" s="45"/>
      <c r="DC384" s="45"/>
      <c r="DD384" s="45"/>
      <c r="DE384" s="45"/>
      <c r="DF384" s="45"/>
      <c r="DG384" s="45"/>
      <c r="DH384" s="45"/>
      <c r="DI384" s="45"/>
      <c r="DJ384" s="45"/>
      <c r="DK384" s="45"/>
      <c r="DL384" s="45"/>
      <c r="DM384" s="45"/>
      <c r="DN384" s="45"/>
      <c r="DO384" s="45"/>
      <c r="DP384" s="45"/>
      <c r="DQ384" s="45"/>
      <c r="DR384" s="45"/>
      <c r="DS384" s="45"/>
      <c r="DT384" s="45"/>
      <c r="DU384" s="45"/>
      <c r="DV384" s="45"/>
      <c r="DW384" s="45"/>
      <c r="DX384" s="45"/>
      <c r="DY384" s="45"/>
      <c r="DZ384" s="45"/>
      <c r="EA384" s="45"/>
      <c r="EB384" s="45"/>
      <c r="EC384" s="45"/>
      <c r="ED384" s="45"/>
      <c r="EE384" s="45"/>
      <c r="EF384" s="45"/>
      <c r="EG384" s="45"/>
      <c r="EH384" s="45"/>
      <c r="EI384" s="45"/>
      <c r="EJ384" s="45"/>
      <c r="EK384" s="45"/>
      <c r="EL384" s="45"/>
      <c r="EM384" s="45"/>
      <c r="EN384" s="45"/>
      <c r="EO384" s="45"/>
      <c r="EP384" s="45"/>
      <c r="EQ384" s="45"/>
      <c r="ER384" s="45"/>
      <c r="ES384" s="45"/>
      <c r="ET384" s="45"/>
      <c r="EU384" s="45"/>
      <c r="EV384" s="45"/>
      <c r="EW384" s="45"/>
      <c r="EX384" s="45"/>
      <c r="EY384" s="45"/>
      <c r="EZ384" s="45"/>
      <c r="FA384" s="45"/>
      <c r="FB384" s="45"/>
      <c r="FC384" s="45"/>
      <c r="FD384" s="45"/>
      <c r="FE384" s="45"/>
      <c r="FF384" s="45"/>
      <c r="FG384" s="45"/>
      <c r="FH384" s="45"/>
      <c r="FI384" s="45"/>
      <c r="FJ384" s="45"/>
      <c r="FK384" s="45"/>
      <c r="FL384" s="45"/>
      <c r="FM384" s="45"/>
      <c r="FN384" s="45"/>
      <c r="FO384" s="45"/>
      <c r="FP384" s="45"/>
      <c r="FQ384" s="45"/>
      <c r="FR384" s="45"/>
      <c r="FS384" s="45"/>
      <c r="FT384" s="45"/>
      <c r="FU384" s="45"/>
      <c r="FV384" s="45"/>
      <c r="FW384" s="45"/>
      <c r="FX384" s="45"/>
      <c r="FY384" s="45"/>
      <c r="FZ384" s="45"/>
      <c r="GA384" s="45"/>
      <c r="GB384" s="45"/>
      <c r="GC384" s="45"/>
      <c r="GD384" s="45"/>
      <c r="GE384" s="45"/>
      <c r="GF384" s="45"/>
      <c r="GG384" s="45"/>
      <c r="GH384" s="45"/>
      <c r="GI384" s="45"/>
      <c r="GJ384" s="45"/>
      <c r="GK384" s="45"/>
      <c r="GL384" s="45"/>
      <c r="GM384" s="45"/>
      <c r="GN384" s="45"/>
      <c r="GO384" s="45"/>
      <c r="GP384" s="45"/>
      <c r="GQ384" s="45"/>
      <c r="GR384" s="45"/>
      <c r="GS384" s="45"/>
      <c r="GT384" s="45"/>
      <c r="GU384" s="45"/>
      <c r="GV384" s="45"/>
      <c r="GW384" s="45"/>
      <c r="GX384" s="45"/>
      <c r="GY384" s="45"/>
      <c r="GZ384" s="45"/>
      <c r="HA384" s="45"/>
      <c r="HB384" s="45"/>
      <c r="HC384" s="45"/>
      <c r="HD384" s="45"/>
      <c r="HE384" s="45"/>
      <c r="HF384" s="45"/>
      <c r="HG384" s="45"/>
      <c r="HH384" s="45"/>
      <c r="HI384" s="45"/>
      <c r="HJ384" s="45"/>
      <c r="HK384" s="45"/>
      <c r="HL384" s="45"/>
      <c r="HM384" s="45"/>
      <c r="HN384" s="45"/>
      <c r="HO384" s="45"/>
      <c r="HP384" s="45"/>
      <c r="HQ384" s="45"/>
      <c r="HR384" s="45"/>
      <c r="HS384" s="45"/>
      <c r="HT384" s="45"/>
      <c r="HU384" s="45"/>
      <c r="HV384" s="45"/>
      <c r="HW384" s="45"/>
      <c r="HX384" s="45"/>
      <c r="HY384" s="45"/>
      <c r="HZ384" s="45"/>
      <c r="IA384" s="45"/>
      <c r="IB384" s="45"/>
      <c r="IC384" s="45"/>
      <c r="ID384" s="45"/>
      <c r="IE384" s="45"/>
      <c r="IF384" s="45"/>
      <c r="IG384" s="45"/>
      <c r="IH384" s="45"/>
      <c r="II384" s="45"/>
      <c r="IJ384" s="45"/>
      <c r="IK384" s="45"/>
      <c r="IL384" s="45"/>
      <c r="IM384" s="45"/>
      <c r="IN384" s="45"/>
      <c r="IO384" s="45"/>
      <c r="IP384" s="45"/>
      <c r="IQ384" s="45"/>
      <c r="IR384" s="45"/>
      <c r="IS384" s="45"/>
      <c r="IT384" s="45"/>
      <c r="IU384" s="45"/>
      <c r="IV384" s="45"/>
    </row>
    <row r="385" spans="1:256" x14ac:dyDescent="0.2">
      <c r="A385" s="45"/>
      <c r="B385" s="45"/>
      <c r="C385" s="45"/>
      <c r="D385" s="46"/>
      <c r="E385" s="45"/>
      <c r="F385" s="47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94">
        <f t="shared" si="52"/>
        <v>0</v>
      </c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  <c r="BP385" s="45"/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45"/>
      <c r="CD385" s="45"/>
      <c r="CE385" s="45"/>
      <c r="CF385" s="45"/>
      <c r="CG385" s="45"/>
      <c r="CH385" s="45"/>
      <c r="CI385" s="45"/>
      <c r="CJ385" s="45"/>
      <c r="CK385" s="45"/>
      <c r="CL385" s="45"/>
      <c r="CM385" s="45"/>
      <c r="CN385" s="45"/>
      <c r="CO385" s="45"/>
      <c r="CP385" s="45"/>
      <c r="CQ385" s="45"/>
      <c r="CR385" s="45"/>
      <c r="CS385" s="45"/>
      <c r="CT385" s="45"/>
      <c r="CU385" s="45"/>
      <c r="CV385" s="45"/>
      <c r="CW385" s="45"/>
      <c r="CX385" s="45"/>
      <c r="CY385" s="45"/>
      <c r="CZ385" s="45"/>
      <c r="DA385" s="45"/>
      <c r="DB385" s="45"/>
      <c r="DC385" s="45"/>
      <c r="DD385" s="45"/>
      <c r="DE385" s="45"/>
      <c r="DF385" s="45"/>
      <c r="DG385" s="45"/>
      <c r="DH385" s="45"/>
      <c r="DI385" s="45"/>
      <c r="DJ385" s="45"/>
      <c r="DK385" s="45"/>
      <c r="DL385" s="45"/>
      <c r="DM385" s="45"/>
      <c r="DN385" s="45"/>
      <c r="DO385" s="45"/>
      <c r="DP385" s="45"/>
      <c r="DQ385" s="45"/>
      <c r="DR385" s="45"/>
      <c r="DS385" s="45"/>
      <c r="DT385" s="45"/>
      <c r="DU385" s="45"/>
      <c r="DV385" s="45"/>
      <c r="DW385" s="45"/>
      <c r="DX385" s="45"/>
      <c r="DY385" s="45"/>
      <c r="DZ385" s="45"/>
      <c r="EA385" s="45"/>
      <c r="EB385" s="45"/>
      <c r="EC385" s="45"/>
      <c r="ED385" s="45"/>
      <c r="EE385" s="45"/>
      <c r="EF385" s="45"/>
      <c r="EG385" s="45"/>
      <c r="EH385" s="45"/>
      <c r="EI385" s="45"/>
      <c r="EJ385" s="45"/>
      <c r="EK385" s="45"/>
      <c r="EL385" s="45"/>
      <c r="EM385" s="45"/>
      <c r="EN385" s="45"/>
      <c r="EO385" s="45"/>
      <c r="EP385" s="45"/>
      <c r="EQ385" s="45"/>
      <c r="ER385" s="45"/>
      <c r="ES385" s="45"/>
      <c r="ET385" s="45"/>
      <c r="EU385" s="45"/>
      <c r="EV385" s="45"/>
      <c r="EW385" s="45"/>
      <c r="EX385" s="45"/>
      <c r="EY385" s="45"/>
      <c r="EZ385" s="45"/>
      <c r="FA385" s="45"/>
      <c r="FB385" s="45"/>
      <c r="FC385" s="45"/>
      <c r="FD385" s="45"/>
      <c r="FE385" s="45"/>
      <c r="FF385" s="45"/>
      <c r="FG385" s="45"/>
      <c r="FH385" s="45"/>
      <c r="FI385" s="45"/>
      <c r="FJ385" s="45"/>
      <c r="FK385" s="45"/>
      <c r="FL385" s="45"/>
      <c r="FM385" s="45"/>
      <c r="FN385" s="45"/>
      <c r="FO385" s="45"/>
      <c r="FP385" s="45"/>
      <c r="FQ385" s="45"/>
      <c r="FR385" s="45"/>
      <c r="FS385" s="45"/>
      <c r="FT385" s="45"/>
      <c r="FU385" s="45"/>
      <c r="FV385" s="45"/>
      <c r="FW385" s="45"/>
      <c r="FX385" s="45"/>
      <c r="FY385" s="45"/>
      <c r="FZ385" s="45"/>
      <c r="GA385" s="45"/>
      <c r="GB385" s="45"/>
      <c r="GC385" s="45"/>
      <c r="GD385" s="45"/>
      <c r="GE385" s="45"/>
      <c r="GF385" s="45"/>
      <c r="GG385" s="45"/>
      <c r="GH385" s="45"/>
      <c r="GI385" s="45"/>
      <c r="GJ385" s="45"/>
      <c r="GK385" s="45"/>
      <c r="GL385" s="45"/>
      <c r="GM385" s="45"/>
      <c r="GN385" s="45"/>
      <c r="GO385" s="45"/>
      <c r="GP385" s="45"/>
      <c r="GQ385" s="45"/>
      <c r="GR385" s="45"/>
      <c r="GS385" s="45"/>
      <c r="GT385" s="45"/>
      <c r="GU385" s="45"/>
      <c r="GV385" s="45"/>
      <c r="GW385" s="45"/>
      <c r="GX385" s="45"/>
      <c r="GY385" s="45"/>
      <c r="GZ385" s="45"/>
      <c r="HA385" s="45"/>
      <c r="HB385" s="45"/>
      <c r="HC385" s="45"/>
      <c r="HD385" s="45"/>
      <c r="HE385" s="45"/>
      <c r="HF385" s="45"/>
      <c r="HG385" s="45"/>
      <c r="HH385" s="45"/>
      <c r="HI385" s="45"/>
      <c r="HJ385" s="45"/>
      <c r="HK385" s="45"/>
      <c r="HL385" s="45"/>
      <c r="HM385" s="45"/>
      <c r="HN385" s="45"/>
      <c r="HO385" s="45"/>
      <c r="HP385" s="45"/>
      <c r="HQ385" s="45"/>
      <c r="HR385" s="45"/>
      <c r="HS385" s="45"/>
      <c r="HT385" s="45"/>
      <c r="HU385" s="45"/>
      <c r="HV385" s="45"/>
      <c r="HW385" s="45"/>
      <c r="HX385" s="45"/>
      <c r="HY385" s="45"/>
      <c r="HZ385" s="45"/>
      <c r="IA385" s="45"/>
      <c r="IB385" s="45"/>
      <c r="IC385" s="45"/>
      <c r="ID385" s="45"/>
      <c r="IE385" s="45"/>
      <c r="IF385" s="45"/>
      <c r="IG385" s="45"/>
      <c r="IH385" s="45"/>
      <c r="II385" s="45"/>
      <c r="IJ385" s="45"/>
      <c r="IK385" s="45"/>
      <c r="IL385" s="45"/>
      <c r="IM385" s="45"/>
      <c r="IN385" s="45"/>
      <c r="IO385" s="45"/>
      <c r="IP385" s="45"/>
      <c r="IQ385" s="45"/>
      <c r="IR385" s="45"/>
      <c r="IS385" s="45"/>
      <c r="IT385" s="45"/>
      <c r="IU385" s="45"/>
      <c r="IV385" s="45"/>
    </row>
    <row r="386" spans="1:256" x14ac:dyDescent="0.2">
      <c r="A386" s="45"/>
      <c r="B386" s="45"/>
      <c r="C386" s="45"/>
      <c r="D386" s="46"/>
      <c r="E386" s="45"/>
      <c r="F386" s="47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94">
        <f t="shared" si="52"/>
        <v>0</v>
      </c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  <c r="BP386" s="45"/>
      <c r="BQ386" s="45"/>
      <c r="BR386" s="45"/>
      <c r="BS386" s="45"/>
      <c r="BT386" s="45"/>
      <c r="BU386" s="45"/>
      <c r="BV386" s="45"/>
      <c r="BW386" s="45"/>
      <c r="BX386" s="45"/>
      <c r="BY386" s="45"/>
      <c r="BZ386" s="45"/>
      <c r="CA386" s="45"/>
      <c r="CB386" s="45"/>
      <c r="CC386" s="45"/>
      <c r="CD386" s="45"/>
      <c r="CE386" s="45"/>
      <c r="CF386" s="45"/>
      <c r="CG386" s="45"/>
      <c r="CH386" s="45"/>
      <c r="CI386" s="45"/>
      <c r="CJ386" s="45"/>
      <c r="CK386" s="45"/>
      <c r="CL386" s="45"/>
      <c r="CM386" s="45"/>
      <c r="CN386" s="45"/>
      <c r="CO386" s="45"/>
      <c r="CP386" s="45"/>
      <c r="CQ386" s="45"/>
      <c r="CR386" s="45"/>
      <c r="CS386" s="45"/>
      <c r="CT386" s="45"/>
      <c r="CU386" s="45"/>
      <c r="CV386" s="45"/>
      <c r="CW386" s="45"/>
      <c r="CX386" s="45"/>
      <c r="CY386" s="45"/>
      <c r="CZ386" s="45"/>
      <c r="DA386" s="45"/>
      <c r="DB386" s="45"/>
      <c r="DC386" s="45"/>
      <c r="DD386" s="45"/>
      <c r="DE386" s="45"/>
      <c r="DF386" s="45"/>
      <c r="DG386" s="45"/>
      <c r="DH386" s="45"/>
      <c r="DI386" s="45"/>
      <c r="DJ386" s="45"/>
      <c r="DK386" s="45"/>
      <c r="DL386" s="45"/>
      <c r="DM386" s="45"/>
      <c r="DN386" s="45"/>
      <c r="DO386" s="45"/>
      <c r="DP386" s="45"/>
      <c r="DQ386" s="45"/>
      <c r="DR386" s="45"/>
      <c r="DS386" s="45"/>
      <c r="DT386" s="45"/>
      <c r="DU386" s="45"/>
      <c r="DV386" s="45"/>
      <c r="DW386" s="45"/>
      <c r="DX386" s="45"/>
      <c r="DY386" s="45"/>
      <c r="DZ386" s="45"/>
      <c r="EA386" s="45"/>
      <c r="EB386" s="45"/>
      <c r="EC386" s="45"/>
      <c r="ED386" s="45"/>
      <c r="EE386" s="45"/>
      <c r="EF386" s="45"/>
      <c r="EG386" s="45"/>
      <c r="EH386" s="45"/>
      <c r="EI386" s="45"/>
      <c r="EJ386" s="45"/>
      <c r="EK386" s="45"/>
      <c r="EL386" s="45"/>
      <c r="EM386" s="45"/>
      <c r="EN386" s="45"/>
      <c r="EO386" s="45"/>
      <c r="EP386" s="45"/>
      <c r="EQ386" s="45"/>
      <c r="ER386" s="45"/>
      <c r="ES386" s="45"/>
      <c r="ET386" s="45"/>
      <c r="EU386" s="45"/>
      <c r="EV386" s="45"/>
      <c r="EW386" s="45"/>
      <c r="EX386" s="45"/>
      <c r="EY386" s="45"/>
      <c r="EZ386" s="45"/>
      <c r="FA386" s="45"/>
      <c r="FB386" s="45"/>
      <c r="FC386" s="45"/>
      <c r="FD386" s="45"/>
      <c r="FE386" s="45"/>
      <c r="FF386" s="45"/>
      <c r="FG386" s="45"/>
      <c r="FH386" s="45"/>
      <c r="FI386" s="45"/>
      <c r="FJ386" s="45"/>
      <c r="FK386" s="45"/>
      <c r="FL386" s="45"/>
      <c r="FM386" s="45"/>
      <c r="FN386" s="45"/>
      <c r="FO386" s="45"/>
      <c r="FP386" s="45"/>
      <c r="FQ386" s="45"/>
      <c r="FR386" s="45"/>
      <c r="FS386" s="45"/>
      <c r="FT386" s="45"/>
      <c r="FU386" s="45"/>
      <c r="FV386" s="45"/>
      <c r="FW386" s="45"/>
      <c r="FX386" s="45"/>
      <c r="FY386" s="45"/>
      <c r="FZ386" s="45"/>
      <c r="GA386" s="45"/>
      <c r="GB386" s="45"/>
      <c r="GC386" s="45"/>
      <c r="GD386" s="45"/>
      <c r="GE386" s="45"/>
      <c r="GF386" s="45"/>
      <c r="GG386" s="45"/>
      <c r="GH386" s="45"/>
      <c r="GI386" s="45"/>
      <c r="GJ386" s="45"/>
      <c r="GK386" s="45"/>
      <c r="GL386" s="45"/>
      <c r="GM386" s="45"/>
      <c r="GN386" s="45"/>
      <c r="GO386" s="45"/>
      <c r="GP386" s="45"/>
      <c r="GQ386" s="45"/>
      <c r="GR386" s="45"/>
      <c r="GS386" s="45"/>
      <c r="GT386" s="45"/>
      <c r="GU386" s="45"/>
      <c r="GV386" s="45"/>
      <c r="GW386" s="45"/>
      <c r="GX386" s="45"/>
      <c r="GY386" s="45"/>
      <c r="GZ386" s="45"/>
      <c r="HA386" s="45"/>
      <c r="HB386" s="45"/>
      <c r="HC386" s="45"/>
      <c r="HD386" s="45"/>
      <c r="HE386" s="45"/>
      <c r="HF386" s="45"/>
      <c r="HG386" s="45"/>
      <c r="HH386" s="45"/>
      <c r="HI386" s="45"/>
      <c r="HJ386" s="45"/>
      <c r="HK386" s="45"/>
      <c r="HL386" s="45"/>
      <c r="HM386" s="45"/>
      <c r="HN386" s="45"/>
      <c r="HO386" s="45"/>
      <c r="HP386" s="45"/>
      <c r="HQ386" s="45"/>
      <c r="HR386" s="45"/>
      <c r="HS386" s="45"/>
      <c r="HT386" s="45"/>
      <c r="HU386" s="45"/>
      <c r="HV386" s="45"/>
      <c r="HW386" s="45"/>
      <c r="HX386" s="45"/>
      <c r="HY386" s="45"/>
      <c r="HZ386" s="45"/>
      <c r="IA386" s="45"/>
      <c r="IB386" s="45"/>
      <c r="IC386" s="45"/>
      <c r="ID386" s="45"/>
      <c r="IE386" s="45"/>
      <c r="IF386" s="45"/>
      <c r="IG386" s="45"/>
      <c r="IH386" s="45"/>
      <c r="II386" s="45"/>
      <c r="IJ386" s="45"/>
      <c r="IK386" s="45"/>
      <c r="IL386" s="45"/>
      <c r="IM386" s="45"/>
      <c r="IN386" s="45"/>
      <c r="IO386" s="45"/>
      <c r="IP386" s="45"/>
      <c r="IQ386" s="45"/>
      <c r="IR386" s="45"/>
      <c r="IS386" s="45"/>
      <c r="IT386" s="45"/>
      <c r="IU386" s="45"/>
      <c r="IV386" s="45"/>
    </row>
    <row r="387" spans="1:256" x14ac:dyDescent="0.2">
      <c r="A387" s="45"/>
      <c r="B387" s="45"/>
      <c r="C387" s="45"/>
      <c r="D387" s="46"/>
      <c r="E387" s="45"/>
      <c r="F387" s="47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94">
        <f t="shared" si="52"/>
        <v>0</v>
      </c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  <c r="BP387" s="45"/>
      <c r="BQ387" s="45"/>
      <c r="BR387" s="45"/>
      <c r="BS387" s="45"/>
      <c r="BT387" s="45"/>
      <c r="BU387" s="45"/>
      <c r="BV387" s="45"/>
      <c r="BW387" s="45"/>
      <c r="BX387" s="45"/>
      <c r="BY387" s="45"/>
      <c r="BZ387" s="45"/>
      <c r="CA387" s="45"/>
      <c r="CB387" s="45"/>
      <c r="CC387" s="45"/>
      <c r="CD387" s="45"/>
      <c r="CE387" s="45"/>
      <c r="CF387" s="45"/>
      <c r="CG387" s="45"/>
      <c r="CH387" s="45"/>
      <c r="CI387" s="45"/>
      <c r="CJ387" s="45"/>
      <c r="CK387" s="45"/>
      <c r="CL387" s="45"/>
      <c r="CM387" s="45"/>
      <c r="CN387" s="45"/>
      <c r="CO387" s="45"/>
      <c r="CP387" s="45"/>
      <c r="CQ387" s="45"/>
      <c r="CR387" s="45"/>
      <c r="CS387" s="45"/>
      <c r="CT387" s="45"/>
      <c r="CU387" s="45"/>
      <c r="CV387" s="45"/>
      <c r="CW387" s="45"/>
      <c r="CX387" s="45"/>
      <c r="CY387" s="45"/>
      <c r="CZ387" s="45"/>
      <c r="DA387" s="45"/>
      <c r="DB387" s="45"/>
      <c r="DC387" s="45"/>
      <c r="DD387" s="45"/>
      <c r="DE387" s="45"/>
      <c r="DF387" s="45"/>
      <c r="DG387" s="45"/>
      <c r="DH387" s="45"/>
      <c r="DI387" s="45"/>
      <c r="DJ387" s="45"/>
      <c r="DK387" s="45"/>
      <c r="DL387" s="45"/>
      <c r="DM387" s="45"/>
      <c r="DN387" s="45"/>
      <c r="DO387" s="45"/>
      <c r="DP387" s="45"/>
      <c r="DQ387" s="45"/>
      <c r="DR387" s="45"/>
      <c r="DS387" s="45"/>
      <c r="DT387" s="45"/>
      <c r="DU387" s="45"/>
      <c r="DV387" s="45"/>
      <c r="DW387" s="45"/>
      <c r="DX387" s="45"/>
      <c r="DY387" s="45"/>
      <c r="DZ387" s="45"/>
      <c r="EA387" s="45"/>
      <c r="EB387" s="45"/>
      <c r="EC387" s="45"/>
      <c r="ED387" s="45"/>
      <c r="EE387" s="45"/>
      <c r="EF387" s="45"/>
      <c r="EG387" s="45"/>
      <c r="EH387" s="45"/>
      <c r="EI387" s="45"/>
      <c r="EJ387" s="45"/>
      <c r="EK387" s="45"/>
      <c r="EL387" s="45"/>
      <c r="EM387" s="45"/>
      <c r="EN387" s="45"/>
      <c r="EO387" s="45"/>
      <c r="EP387" s="45"/>
      <c r="EQ387" s="45"/>
      <c r="ER387" s="45"/>
      <c r="ES387" s="45"/>
      <c r="ET387" s="45"/>
      <c r="EU387" s="45"/>
      <c r="EV387" s="45"/>
      <c r="EW387" s="45"/>
      <c r="EX387" s="45"/>
      <c r="EY387" s="45"/>
      <c r="EZ387" s="45"/>
      <c r="FA387" s="45"/>
      <c r="FB387" s="45"/>
      <c r="FC387" s="45"/>
      <c r="FD387" s="45"/>
      <c r="FE387" s="45"/>
      <c r="FF387" s="45"/>
      <c r="FG387" s="45"/>
      <c r="FH387" s="45"/>
      <c r="FI387" s="45"/>
      <c r="FJ387" s="45"/>
      <c r="FK387" s="45"/>
      <c r="FL387" s="45"/>
      <c r="FM387" s="45"/>
      <c r="FN387" s="45"/>
      <c r="FO387" s="45"/>
      <c r="FP387" s="45"/>
      <c r="FQ387" s="45"/>
      <c r="FR387" s="45"/>
      <c r="FS387" s="45"/>
      <c r="FT387" s="45"/>
      <c r="FU387" s="45"/>
      <c r="FV387" s="45"/>
      <c r="FW387" s="45"/>
      <c r="FX387" s="45"/>
      <c r="FY387" s="45"/>
      <c r="FZ387" s="45"/>
      <c r="GA387" s="45"/>
      <c r="GB387" s="45"/>
      <c r="GC387" s="45"/>
      <c r="GD387" s="45"/>
      <c r="GE387" s="45"/>
      <c r="GF387" s="45"/>
      <c r="GG387" s="45"/>
      <c r="GH387" s="45"/>
      <c r="GI387" s="45"/>
      <c r="GJ387" s="45"/>
      <c r="GK387" s="45"/>
      <c r="GL387" s="45"/>
      <c r="GM387" s="45"/>
      <c r="GN387" s="45"/>
      <c r="GO387" s="45"/>
      <c r="GP387" s="45"/>
      <c r="GQ387" s="45"/>
      <c r="GR387" s="45"/>
      <c r="GS387" s="45"/>
      <c r="GT387" s="45"/>
      <c r="GU387" s="45"/>
      <c r="GV387" s="45"/>
      <c r="GW387" s="45"/>
      <c r="GX387" s="45"/>
      <c r="GY387" s="45"/>
      <c r="GZ387" s="45"/>
      <c r="HA387" s="45"/>
      <c r="HB387" s="45"/>
      <c r="HC387" s="45"/>
      <c r="HD387" s="45"/>
      <c r="HE387" s="45"/>
      <c r="HF387" s="45"/>
      <c r="HG387" s="45"/>
      <c r="HH387" s="45"/>
      <c r="HI387" s="45"/>
      <c r="HJ387" s="45"/>
      <c r="HK387" s="45"/>
      <c r="HL387" s="45"/>
      <c r="HM387" s="45"/>
      <c r="HN387" s="45"/>
      <c r="HO387" s="45"/>
      <c r="HP387" s="45"/>
      <c r="HQ387" s="45"/>
      <c r="HR387" s="45"/>
      <c r="HS387" s="45"/>
      <c r="HT387" s="45"/>
      <c r="HU387" s="45"/>
      <c r="HV387" s="45"/>
      <c r="HW387" s="45"/>
      <c r="HX387" s="45"/>
      <c r="HY387" s="45"/>
      <c r="HZ387" s="45"/>
      <c r="IA387" s="45"/>
      <c r="IB387" s="45"/>
      <c r="IC387" s="45"/>
      <c r="ID387" s="45"/>
      <c r="IE387" s="45"/>
      <c r="IF387" s="45"/>
      <c r="IG387" s="45"/>
      <c r="IH387" s="45"/>
      <c r="II387" s="45"/>
      <c r="IJ387" s="45"/>
      <c r="IK387" s="45"/>
      <c r="IL387" s="45"/>
      <c r="IM387" s="45"/>
      <c r="IN387" s="45"/>
      <c r="IO387" s="45"/>
      <c r="IP387" s="45"/>
      <c r="IQ387" s="45"/>
      <c r="IR387" s="45"/>
      <c r="IS387" s="45"/>
      <c r="IT387" s="45"/>
      <c r="IU387" s="45"/>
      <c r="IV387" s="45"/>
    </row>
    <row r="388" spans="1:256" x14ac:dyDescent="0.2">
      <c r="A388" s="45"/>
      <c r="B388" s="45"/>
      <c r="C388" s="45"/>
      <c r="D388" s="46"/>
      <c r="E388" s="45"/>
      <c r="F388" s="47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94">
        <f t="shared" si="52"/>
        <v>0</v>
      </c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  <c r="BP388" s="45"/>
      <c r="BQ388" s="45"/>
      <c r="BR388" s="45"/>
      <c r="BS388" s="45"/>
      <c r="BT388" s="45"/>
      <c r="BU388" s="45"/>
      <c r="BV388" s="45"/>
      <c r="BW388" s="45"/>
      <c r="BX388" s="45"/>
      <c r="BY388" s="45"/>
      <c r="BZ388" s="45"/>
      <c r="CA388" s="45"/>
      <c r="CB388" s="45"/>
      <c r="CC388" s="45"/>
      <c r="CD388" s="45"/>
      <c r="CE388" s="45"/>
      <c r="CF388" s="45"/>
      <c r="CG388" s="45"/>
      <c r="CH388" s="45"/>
      <c r="CI388" s="45"/>
      <c r="CJ388" s="45"/>
      <c r="CK388" s="45"/>
      <c r="CL388" s="45"/>
      <c r="CM388" s="45"/>
      <c r="CN388" s="45"/>
      <c r="CO388" s="45"/>
      <c r="CP388" s="45"/>
      <c r="CQ388" s="45"/>
      <c r="CR388" s="45"/>
      <c r="CS388" s="45"/>
      <c r="CT388" s="45"/>
      <c r="CU388" s="45"/>
      <c r="CV388" s="45"/>
      <c r="CW388" s="45"/>
      <c r="CX388" s="45"/>
      <c r="CY388" s="45"/>
      <c r="CZ388" s="45"/>
      <c r="DA388" s="45"/>
      <c r="DB388" s="45"/>
      <c r="DC388" s="45"/>
      <c r="DD388" s="45"/>
      <c r="DE388" s="45"/>
      <c r="DF388" s="45"/>
      <c r="DG388" s="45"/>
      <c r="DH388" s="45"/>
      <c r="DI388" s="45"/>
      <c r="DJ388" s="45"/>
      <c r="DK388" s="45"/>
      <c r="DL388" s="45"/>
      <c r="DM388" s="45"/>
      <c r="DN388" s="45"/>
      <c r="DO388" s="45"/>
      <c r="DP388" s="45"/>
      <c r="DQ388" s="45"/>
      <c r="DR388" s="45"/>
      <c r="DS388" s="45"/>
      <c r="DT388" s="45"/>
      <c r="DU388" s="45"/>
      <c r="DV388" s="45"/>
      <c r="DW388" s="45"/>
      <c r="DX388" s="45"/>
      <c r="DY388" s="45"/>
      <c r="DZ388" s="45"/>
      <c r="EA388" s="45"/>
      <c r="EB388" s="45"/>
      <c r="EC388" s="45"/>
      <c r="ED388" s="45"/>
      <c r="EE388" s="45"/>
      <c r="EF388" s="45"/>
      <c r="EG388" s="45"/>
      <c r="EH388" s="45"/>
      <c r="EI388" s="45"/>
      <c r="EJ388" s="45"/>
      <c r="EK388" s="45"/>
      <c r="EL388" s="45"/>
      <c r="EM388" s="45"/>
      <c r="EN388" s="45"/>
      <c r="EO388" s="45"/>
      <c r="EP388" s="45"/>
      <c r="EQ388" s="45"/>
      <c r="ER388" s="45"/>
      <c r="ES388" s="45"/>
      <c r="ET388" s="45"/>
      <c r="EU388" s="45"/>
      <c r="EV388" s="45"/>
      <c r="EW388" s="45"/>
      <c r="EX388" s="45"/>
      <c r="EY388" s="45"/>
      <c r="EZ388" s="45"/>
      <c r="FA388" s="45"/>
      <c r="FB388" s="45"/>
      <c r="FC388" s="45"/>
      <c r="FD388" s="45"/>
      <c r="FE388" s="45"/>
      <c r="FF388" s="45"/>
      <c r="FG388" s="45"/>
      <c r="FH388" s="45"/>
      <c r="FI388" s="45"/>
      <c r="FJ388" s="45"/>
      <c r="FK388" s="45"/>
      <c r="FL388" s="45"/>
      <c r="FM388" s="45"/>
      <c r="FN388" s="45"/>
      <c r="FO388" s="45"/>
      <c r="FP388" s="45"/>
      <c r="FQ388" s="45"/>
      <c r="FR388" s="45"/>
      <c r="FS388" s="45"/>
      <c r="FT388" s="45"/>
      <c r="FU388" s="45"/>
      <c r="FV388" s="45"/>
      <c r="FW388" s="45"/>
      <c r="FX388" s="45"/>
      <c r="FY388" s="45"/>
      <c r="FZ388" s="45"/>
      <c r="GA388" s="45"/>
      <c r="GB388" s="45"/>
      <c r="GC388" s="45"/>
      <c r="GD388" s="45"/>
      <c r="GE388" s="45"/>
      <c r="GF388" s="45"/>
      <c r="GG388" s="45"/>
      <c r="GH388" s="45"/>
      <c r="GI388" s="45"/>
      <c r="GJ388" s="45"/>
      <c r="GK388" s="45"/>
      <c r="GL388" s="45"/>
      <c r="GM388" s="45"/>
      <c r="GN388" s="45"/>
      <c r="GO388" s="45"/>
      <c r="GP388" s="45"/>
      <c r="GQ388" s="45"/>
      <c r="GR388" s="45"/>
      <c r="GS388" s="45"/>
      <c r="GT388" s="45"/>
      <c r="GU388" s="45"/>
      <c r="GV388" s="45"/>
      <c r="GW388" s="45"/>
      <c r="GX388" s="45"/>
      <c r="GY388" s="45"/>
      <c r="GZ388" s="45"/>
      <c r="HA388" s="45"/>
      <c r="HB388" s="45"/>
      <c r="HC388" s="45"/>
      <c r="HD388" s="45"/>
      <c r="HE388" s="45"/>
      <c r="HF388" s="45"/>
      <c r="HG388" s="45"/>
      <c r="HH388" s="45"/>
      <c r="HI388" s="45"/>
      <c r="HJ388" s="45"/>
      <c r="HK388" s="45"/>
      <c r="HL388" s="45"/>
      <c r="HM388" s="45"/>
      <c r="HN388" s="45"/>
      <c r="HO388" s="45"/>
      <c r="HP388" s="45"/>
      <c r="HQ388" s="45"/>
      <c r="HR388" s="45"/>
      <c r="HS388" s="45"/>
      <c r="HT388" s="45"/>
      <c r="HU388" s="45"/>
      <c r="HV388" s="45"/>
      <c r="HW388" s="45"/>
      <c r="HX388" s="45"/>
      <c r="HY388" s="45"/>
      <c r="HZ388" s="45"/>
      <c r="IA388" s="45"/>
      <c r="IB388" s="45"/>
      <c r="IC388" s="45"/>
      <c r="ID388" s="45"/>
      <c r="IE388" s="45"/>
      <c r="IF388" s="45"/>
      <c r="IG388" s="45"/>
      <c r="IH388" s="45"/>
      <c r="II388" s="45"/>
      <c r="IJ388" s="45"/>
      <c r="IK388" s="45"/>
      <c r="IL388" s="45"/>
      <c r="IM388" s="45"/>
      <c r="IN388" s="45"/>
      <c r="IO388" s="45"/>
      <c r="IP388" s="45"/>
      <c r="IQ388" s="45"/>
      <c r="IR388" s="45"/>
      <c r="IS388" s="45"/>
      <c r="IT388" s="45"/>
      <c r="IU388" s="45"/>
      <c r="IV388" s="45"/>
    </row>
    <row r="389" spans="1:256" x14ac:dyDescent="0.2">
      <c r="A389" s="45"/>
      <c r="B389" s="45"/>
      <c r="C389" s="45"/>
      <c r="D389" s="46"/>
      <c r="E389" s="45"/>
      <c r="F389" s="47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94">
        <f t="shared" si="52"/>
        <v>0</v>
      </c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  <c r="BP389" s="45"/>
      <c r="BQ389" s="45"/>
      <c r="BR389" s="45"/>
      <c r="BS389" s="45"/>
      <c r="BT389" s="45"/>
      <c r="BU389" s="45"/>
      <c r="BV389" s="45"/>
      <c r="BW389" s="45"/>
      <c r="BX389" s="45"/>
      <c r="BY389" s="45"/>
      <c r="BZ389" s="45"/>
      <c r="CA389" s="45"/>
      <c r="CB389" s="45"/>
      <c r="CC389" s="45"/>
      <c r="CD389" s="45"/>
      <c r="CE389" s="45"/>
      <c r="CF389" s="45"/>
      <c r="CG389" s="45"/>
      <c r="CH389" s="45"/>
      <c r="CI389" s="45"/>
      <c r="CJ389" s="45"/>
      <c r="CK389" s="45"/>
      <c r="CL389" s="45"/>
      <c r="CM389" s="45"/>
      <c r="CN389" s="45"/>
      <c r="CO389" s="45"/>
      <c r="CP389" s="45"/>
      <c r="CQ389" s="45"/>
      <c r="CR389" s="45"/>
      <c r="CS389" s="45"/>
      <c r="CT389" s="45"/>
      <c r="CU389" s="45"/>
      <c r="CV389" s="45"/>
      <c r="CW389" s="45"/>
      <c r="CX389" s="45"/>
      <c r="CY389" s="45"/>
      <c r="CZ389" s="45"/>
      <c r="DA389" s="45"/>
      <c r="DB389" s="45"/>
      <c r="DC389" s="45"/>
      <c r="DD389" s="45"/>
      <c r="DE389" s="45"/>
      <c r="DF389" s="45"/>
      <c r="DG389" s="45"/>
      <c r="DH389" s="45"/>
      <c r="DI389" s="45"/>
      <c r="DJ389" s="45"/>
      <c r="DK389" s="45"/>
      <c r="DL389" s="45"/>
      <c r="DM389" s="45"/>
      <c r="DN389" s="45"/>
      <c r="DO389" s="45"/>
      <c r="DP389" s="45"/>
      <c r="DQ389" s="45"/>
      <c r="DR389" s="45"/>
      <c r="DS389" s="45"/>
      <c r="DT389" s="45"/>
      <c r="DU389" s="45"/>
      <c r="DV389" s="45"/>
      <c r="DW389" s="45"/>
      <c r="DX389" s="45"/>
      <c r="DY389" s="45"/>
      <c r="DZ389" s="45"/>
      <c r="EA389" s="45"/>
      <c r="EB389" s="45"/>
      <c r="EC389" s="45"/>
      <c r="ED389" s="45"/>
      <c r="EE389" s="45"/>
      <c r="EF389" s="45"/>
      <c r="EG389" s="45"/>
      <c r="EH389" s="45"/>
      <c r="EI389" s="45"/>
      <c r="EJ389" s="45"/>
      <c r="EK389" s="45"/>
      <c r="EL389" s="45"/>
      <c r="EM389" s="45"/>
      <c r="EN389" s="45"/>
      <c r="EO389" s="45"/>
      <c r="EP389" s="45"/>
      <c r="EQ389" s="45"/>
      <c r="ER389" s="45"/>
      <c r="ES389" s="45"/>
      <c r="ET389" s="45"/>
      <c r="EU389" s="45"/>
      <c r="EV389" s="45"/>
      <c r="EW389" s="45"/>
      <c r="EX389" s="45"/>
      <c r="EY389" s="45"/>
      <c r="EZ389" s="45"/>
      <c r="FA389" s="45"/>
      <c r="FB389" s="45"/>
      <c r="FC389" s="45"/>
      <c r="FD389" s="45"/>
      <c r="FE389" s="45"/>
      <c r="FF389" s="45"/>
      <c r="FG389" s="45"/>
      <c r="FH389" s="45"/>
      <c r="FI389" s="45"/>
      <c r="FJ389" s="45"/>
      <c r="FK389" s="45"/>
      <c r="FL389" s="45"/>
      <c r="FM389" s="45"/>
      <c r="FN389" s="45"/>
      <c r="FO389" s="45"/>
      <c r="FP389" s="45"/>
      <c r="FQ389" s="45"/>
      <c r="FR389" s="45"/>
      <c r="FS389" s="45"/>
      <c r="FT389" s="45"/>
      <c r="FU389" s="45"/>
      <c r="FV389" s="45"/>
      <c r="FW389" s="45"/>
      <c r="FX389" s="45"/>
      <c r="FY389" s="45"/>
      <c r="FZ389" s="45"/>
      <c r="GA389" s="45"/>
      <c r="GB389" s="45"/>
      <c r="GC389" s="45"/>
      <c r="GD389" s="45"/>
      <c r="GE389" s="45"/>
      <c r="GF389" s="45"/>
      <c r="GG389" s="45"/>
      <c r="GH389" s="45"/>
      <c r="GI389" s="45"/>
      <c r="GJ389" s="45"/>
      <c r="GK389" s="45"/>
      <c r="GL389" s="45"/>
      <c r="GM389" s="45"/>
      <c r="GN389" s="45"/>
      <c r="GO389" s="45"/>
      <c r="GP389" s="45"/>
      <c r="GQ389" s="45"/>
      <c r="GR389" s="45"/>
      <c r="GS389" s="45"/>
      <c r="GT389" s="45"/>
      <c r="GU389" s="45"/>
      <c r="GV389" s="45"/>
      <c r="GW389" s="45"/>
      <c r="GX389" s="45"/>
      <c r="GY389" s="45"/>
      <c r="GZ389" s="45"/>
      <c r="HA389" s="45"/>
      <c r="HB389" s="45"/>
      <c r="HC389" s="45"/>
      <c r="HD389" s="45"/>
      <c r="HE389" s="45"/>
      <c r="HF389" s="45"/>
      <c r="HG389" s="45"/>
      <c r="HH389" s="45"/>
      <c r="HI389" s="45"/>
      <c r="HJ389" s="45"/>
      <c r="HK389" s="45"/>
      <c r="HL389" s="45"/>
      <c r="HM389" s="45"/>
      <c r="HN389" s="45"/>
      <c r="HO389" s="45"/>
      <c r="HP389" s="45"/>
      <c r="HQ389" s="45"/>
      <c r="HR389" s="45"/>
      <c r="HS389" s="45"/>
      <c r="HT389" s="45"/>
      <c r="HU389" s="45"/>
      <c r="HV389" s="45"/>
      <c r="HW389" s="45"/>
      <c r="HX389" s="45"/>
      <c r="HY389" s="45"/>
      <c r="HZ389" s="45"/>
      <c r="IA389" s="45"/>
      <c r="IB389" s="45"/>
      <c r="IC389" s="45"/>
      <c r="ID389" s="45"/>
      <c r="IE389" s="45"/>
      <c r="IF389" s="45"/>
      <c r="IG389" s="45"/>
      <c r="IH389" s="45"/>
      <c r="II389" s="45"/>
      <c r="IJ389" s="45"/>
      <c r="IK389" s="45"/>
      <c r="IL389" s="45"/>
      <c r="IM389" s="45"/>
      <c r="IN389" s="45"/>
      <c r="IO389" s="45"/>
      <c r="IP389" s="45"/>
      <c r="IQ389" s="45"/>
      <c r="IR389" s="45"/>
      <c r="IS389" s="45"/>
      <c r="IT389" s="45"/>
      <c r="IU389" s="45"/>
      <c r="IV389" s="45"/>
    </row>
    <row r="390" spans="1:256" x14ac:dyDescent="0.2">
      <c r="A390" s="45"/>
      <c r="B390" s="45"/>
      <c r="C390" s="45"/>
      <c r="D390" s="46"/>
      <c r="E390" s="45"/>
      <c r="F390" s="47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94">
        <f t="shared" si="52"/>
        <v>0</v>
      </c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  <c r="BP390" s="45"/>
      <c r="BQ390" s="45"/>
      <c r="BR390" s="45"/>
      <c r="BS390" s="45"/>
      <c r="BT390" s="45"/>
      <c r="BU390" s="45"/>
      <c r="BV390" s="45"/>
      <c r="BW390" s="45"/>
      <c r="BX390" s="45"/>
      <c r="BY390" s="45"/>
      <c r="BZ390" s="45"/>
      <c r="CA390" s="45"/>
      <c r="CB390" s="45"/>
      <c r="CC390" s="45"/>
      <c r="CD390" s="45"/>
      <c r="CE390" s="45"/>
      <c r="CF390" s="45"/>
      <c r="CG390" s="45"/>
      <c r="CH390" s="45"/>
      <c r="CI390" s="45"/>
      <c r="CJ390" s="45"/>
      <c r="CK390" s="45"/>
      <c r="CL390" s="45"/>
      <c r="CM390" s="45"/>
      <c r="CN390" s="45"/>
      <c r="CO390" s="45"/>
      <c r="CP390" s="45"/>
      <c r="CQ390" s="45"/>
      <c r="CR390" s="45"/>
      <c r="CS390" s="45"/>
      <c r="CT390" s="45"/>
      <c r="CU390" s="45"/>
      <c r="CV390" s="45"/>
      <c r="CW390" s="45"/>
      <c r="CX390" s="45"/>
      <c r="CY390" s="45"/>
      <c r="CZ390" s="45"/>
      <c r="DA390" s="45"/>
      <c r="DB390" s="45"/>
      <c r="DC390" s="45"/>
      <c r="DD390" s="45"/>
      <c r="DE390" s="45"/>
      <c r="DF390" s="45"/>
      <c r="DG390" s="45"/>
      <c r="DH390" s="45"/>
      <c r="DI390" s="45"/>
      <c r="DJ390" s="45"/>
      <c r="DK390" s="45"/>
      <c r="DL390" s="45"/>
      <c r="DM390" s="45"/>
      <c r="DN390" s="45"/>
      <c r="DO390" s="45"/>
      <c r="DP390" s="45"/>
      <c r="DQ390" s="45"/>
      <c r="DR390" s="45"/>
      <c r="DS390" s="45"/>
      <c r="DT390" s="45"/>
      <c r="DU390" s="45"/>
      <c r="DV390" s="45"/>
      <c r="DW390" s="45"/>
      <c r="DX390" s="45"/>
      <c r="DY390" s="45"/>
      <c r="DZ390" s="45"/>
      <c r="EA390" s="45"/>
      <c r="EB390" s="45"/>
      <c r="EC390" s="45"/>
      <c r="ED390" s="45"/>
      <c r="EE390" s="45"/>
      <c r="EF390" s="45"/>
      <c r="EG390" s="45"/>
      <c r="EH390" s="45"/>
      <c r="EI390" s="45"/>
      <c r="EJ390" s="45"/>
      <c r="EK390" s="45"/>
      <c r="EL390" s="45"/>
      <c r="EM390" s="45"/>
      <c r="EN390" s="45"/>
      <c r="EO390" s="45"/>
      <c r="EP390" s="45"/>
      <c r="EQ390" s="45"/>
      <c r="ER390" s="45"/>
      <c r="ES390" s="45"/>
      <c r="ET390" s="45"/>
      <c r="EU390" s="45"/>
      <c r="EV390" s="45"/>
      <c r="EW390" s="45"/>
      <c r="EX390" s="45"/>
      <c r="EY390" s="45"/>
      <c r="EZ390" s="45"/>
      <c r="FA390" s="45"/>
      <c r="FB390" s="45"/>
      <c r="FC390" s="45"/>
      <c r="FD390" s="45"/>
      <c r="FE390" s="45"/>
      <c r="FF390" s="45"/>
      <c r="FG390" s="45"/>
      <c r="FH390" s="45"/>
      <c r="FI390" s="45"/>
      <c r="FJ390" s="45"/>
      <c r="FK390" s="45"/>
      <c r="FL390" s="45"/>
      <c r="FM390" s="45"/>
      <c r="FN390" s="45"/>
      <c r="FO390" s="45"/>
      <c r="FP390" s="45"/>
      <c r="FQ390" s="45"/>
      <c r="FR390" s="45"/>
      <c r="FS390" s="45"/>
      <c r="FT390" s="45"/>
      <c r="FU390" s="45"/>
      <c r="FV390" s="45"/>
      <c r="FW390" s="45"/>
      <c r="FX390" s="45"/>
      <c r="FY390" s="45"/>
      <c r="FZ390" s="45"/>
      <c r="GA390" s="45"/>
      <c r="GB390" s="45"/>
      <c r="GC390" s="45"/>
      <c r="GD390" s="45"/>
      <c r="GE390" s="45"/>
      <c r="GF390" s="45"/>
      <c r="GG390" s="45"/>
      <c r="GH390" s="45"/>
      <c r="GI390" s="45"/>
      <c r="GJ390" s="45"/>
      <c r="GK390" s="45"/>
      <c r="GL390" s="45"/>
      <c r="GM390" s="45"/>
      <c r="GN390" s="45"/>
      <c r="GO390" s="45"/>
      <c r="GP390" s="45"/>
      <c r="GQ390" s="45"/>
      <c r="GR390" s="45"/>
      <c r="GS390" s="45"/>
      <c r="GT390" s="45"/>
      <c r="GU390" s="45"/>
      <c r="GV390" s="45"/>
      <c r="GW390" s="45"/>
      <c r="GX390" s="45"/>
      <c r="GY390" s="45"/>
      <c r="GZ390" s="45"/>
      <c r="HA390" s="45"/>
      <c r="HB390" s="45"/>
      <c r="HC390" s="45"/>
      <c r="HD390" s="45"/>
      <c r="HE390" s="45"/>
      <c r="HF390" s="45"/>
      <c r="HG390" s="45"/>
      <c r="HH390" s="45"/>
      <c r="HI390" s="45"/>
      <c r="HJ390" s="45"/>
      <c r="HK390" s="45"/>
      <c r="HL390" s="45"/>
      <c r="HM390" s="45"/>
      <c r="HN390" s="45"/>
      <c r="HO390" s="45"/>
      <c r="HP390" s="45"/>
      <c r="HQ390" s="45"/>
      <c r="HR390" s="45"/>
      <c r="HS390" s="45"/>
      <c r="HT390" s="45"/>
      <c r="HU390" s="45"/>
      <c r="HV390" s="45"/>
      <c r="HW390" s="45"/>
      <c r="HX390" s="45"/>
      <c r="HY390" s="45"/>
      <c r="HZ390" s="45"/>
      <c r="IA390" s="45"/>
      <c r="IB390" s="45"/>
      <c r="IC390" s="45"/>
      <c r="ID390" s="45"/>
      <c r="IE390" s="45"/>
      <c r="IF390" s="45"/>
      <c r="IG390" s="45"/>
      <c r="IH390" s="45"/>
      <c r="II390" s="45"/>
      <c r="IJ390" s="45"/>
      <c r="IK390" s="45"/>
      <c r="IL390" s="45"/>
      <c r="IM390" s="45"/>
      <c r="IN390" s="45"/>
      <c r="IO390" s="45"/>
      <c r="IP390" s="45"/>
      <c r="IQ390" s="45"/>
      <c r="IR390" s="45"/>
      <c r="IS390" s="45"/>
      <c r="IT390" s="45"/>
      <c r="IU390" s="45"/>
      <c r="IV390" s="45"/>
    </row>
    <row r="391" spans="1:256" x14ac:dyDescent="0.2">
      <c r="A391" s="45"/>
      <c r="B391" s="45"/>
      <c r="C391" s="45"/>
      <c r="D391" s="46"/>
      <c r="E391" s="45"/>
      <c r="F391" s="47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94">
        <f t="shared" si="52"/>
        <v>0</v>
      </c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  <c r="BP391" s="45"/>
      <c r="BQ391" s="45"/>
      <c r="BR391" s="45"/>
      <c r="BS391" s="45"/>
      <c r="BT391" s="45"/>
      <c r="BU391" s="45"/>
      <c r="BV391" s="45"/>
      <c r="BW391" s="45"/>
      <c r="BX391" s="45"/>
      <c r="BY391" s="45"/>
      <c r="BZ391" s="45"/>
      <c r="CA391" s="45"/>
      <c r="CB391" s="45"/>
      <c r="CC391" s="45"/>
      <c r="CD391" s="45"/>
      <c r="CE391" s="45"/>
      <c r="CF391" s="45"/>
      <c r="CG391" s="45"/>
      <c r="CH391" s="45"/>
      <c r="CI391" s="45"/>
      <c r="CJ391" s="45"/>
      <c r="CK391" s="45"/>
      <c r="CL391" s="45"/>
      <c r="CM391" s="45"/>
      <c r="CN391" s="45"/>
      <c r="CO391" s="45"/>
      <c r="CP391" s="45"/>
      <c r="CQ391" s="45"/>
      <c r="CR391" s="45"/>
      <c r="CS391" s="45"/>
      <c r="CT391" s="45"/>
      <c r="CU391" s="45"/>
      <c r="CV391" s="45"/>
      <c r="CW391" s="45"/>
      <c r="CX391" s="45"/>
      <c r="CY391" s="45"/>
      <c r="CZ391" s="45"/>
      <c r="DA391" s="45"/>
      <c r="DB391" s="45"/>
      <c r="DC391" s="45"/>
      <c r="DD391" s="45"/>
      <c r="DE391" s="45"/>
      <c r="DF391" s="45"/>
      <c r="DG391" s="45"/>
      <c r="DH391" s="45"/>
      <c r="DI391" s="45"/>
      <c r="DJ391" s="45"/>
      <c r="DK391" s="45"/>
      <c r="DL391" s="45"/>
      <c r="DM391" s="45"/>
      <c r="DN391" s="45"/>
      <c r="DO391" s="45"/>
      <c r="DP391" s="45"/>
      <c r="DQ391" s="45"/>
      <c r="DR391" s="45"/>
      <c r="DS391" s="45"/>
      <c r="DT391" s="45"/>
      <c r="DU391" s="45"/>
      <c r="DV391" s="45"/>
      <c r="DW391" s="45"/>
      <c r="DX391" s="45"/>
      <c r="DY391" s="45"/>
      <c r="DZ391" s="45"/>
      <c r="EA391" s="45"/>
      <c r="EB391" s="45"/>
      <c r="EC391" s="45"/>
      <c r="ED391" s="45"/>
      <c r="EE391" s="45"/>
      <c r="EF391" s="45"/>
      <c r="EG391" s="45"/>
      <c r="EH391" s="45"/>
      <c r="EI391" s="45"/>
      <c r="EJ391" s="45"/>
      <c r="EK391" s="45"/>
      <c r="EL391" s="45"/>
      <c r="EM391" s="45"/>
      <c r="EN391" s="45"/>
      <c r="EO391" s="45"/>
      <c r="EP391" s="45"/>
      <c r="EQ391" s="45"/>
      <c r="ER391" s="45"/>
      <c r="ES391" s="45"/>
      <c r="ET391" s="45"/>
      <c r="EU391" s="45"/>
      <c r="EV391" s="45"/>
      <c r="EW391" s="45"/>
      <c r="EX391" s="45"/>
      <c r="EY391" s="45"/>
      <c r="EZ391" s="45"/>
      <c r="FA391" s="45"/>
      <c r="FB391" s="45"/>
      <c r="FC391" s="45"/>
      <c r="FD391" s="45"/>
      <c r="FE391" s="45"/>
      <c r="FF391" s="45"/>
      <c r="FG391" s="45"/>
      <c r="FH391" s="45"/>
      <c r="FI391" s="45"/>
      <c r="FJ391" s="45"/>
      <c r="FK391" s="45"/>
      <c r="FL391" s="45"/>
      <c r="FM391" s="45"/>
      <c r="FN391" s="45"/>
      <c r="FO391" s="45"/>
      <c r="FP391" s="45"/>
      <c r="FQ391" s="45"/>
      <c r="FR391" s="45"/>
      <c r="FS391" s="45"/>
      <c r="FT391" s="45"/>
      <c r="FU391" s="45"/>
      <c r="FV391" s="45"/>
      <c r="FW391" s="45"/>
      <c r="FX391" s="45"/>
      <c r="FY391" s="45"/>
      <c r="FZ391" s="45"/>
      <c r="GA391" s="45"/>
      <c r="GB391" s="45"/>
      <c r="GC391" s="45"/>
      <c r="GD391" s="45"/>
      <c r="GE391" s="45"/>
      <c r="GF391" s="45"/>
      <c r="GG391" s="45"/>
      <c r="GH391" s="45"/>
      <c r="GI391" s="45"/>
      <c r="GJ391" s="45"/>
      <c r="GK391" s="45"/>
      <c r="GL391" s="45"/>
      <c r="GM391" s="45"/>
      <c r="GN391" s="45"/>
      <c r="GO391" s="45"/>
      <c r="GP391" s="45"/>
      <c r="GQ391" s="45"/>
      <c r="GR391" s="45"/>
      <c r="GS391" s="45"/>
      <c r="GT391" s="45"/>
      <c r="GU391" s="45"/>
      <c r="GV391" s="45"/>
      <c r="GW391" s="45"/>
      <c r="GX391" s="45"/>
      <c r="GY391" s="45"/>
      <c r="GZ391" s="45"/>
      <c r="HA391" s="45"/>
      <c r="HB391" s="45"/>
      <c r="HC391" s="45"/>
      <c r="HD391" s="45"/>
      <c r="HE391" s="45"/>
      <c r="HF391" s="45"/>
      <c r="HG391" s="45"/>
      <c r="HH391" s="45"/>
      <c r="HI391" s="45"/>
      <c r="HJ391" s="45"/>
      <c r="HK391" s="45"/>
      <c r="HL391" s="45"/>
      <c r="HM391" s="45"/>
      <c r="HN391" s="45"/>
      <c r="HO391" s="45"/>
      <c r="HP391" s="45"/>
      <c r="HQ391" s="45"/>
      <c r="HR391" s="45"/>
      <c r="HS391" s="45"/>
      <c r="HT391" s="45"/>
      <c r="HU391" s="45"/>
      <c r="HV391" s="45"/>
      <c r="HW391" s="45"/>
      <c r="HX391" s="45"/>
      <c r="HY391" s="45"/>
      <c r="HZ391" s="45"/>
      <c r="IA391" s="45"/>
      <c r="IB391" s="45"/>
      <c r="IC391" s="45"/>
      <c r="ID391" s="45"/>
      <c r="IE391" s="45"/>
      <c r="IF391" s="45"/>
      <c r="IG391" s="45"/>
      <c r="IH391" s="45"/>
      <c r="II391" s="45"/>
      <c r="IJ391" s="45"/>
      <c r="IK391" s="45"/>
      <c r="IL391" s="45"/>
      <c r="IM391" s="45"/>
      <c r="IN391" s="45"/>
      <c r="IO391" s="45"/>
      <c r="IP391" s="45"/>
      <c r="IQ391" s="45"/>
      <c r="IR391" s="45"/>
      <c r="IS391" s="45"/>
      <c r="IT391" s="45"/>
      <c r="IU391" s="45"/>
      <c r="IV391" s="45"/>
    </row>
    <row r="392" spans="1:256" x14ac:dyDescent="0.2">
      <c r="A392" s="45"/>
      <c r="B392" s="45"/>
      <c r="C392" s="45"/>
      <c r="D392" s="46"/>
      <c r="E392" s="45"/>
      <c r="F392" s="47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94">
        <f t="shared" si="52"/>
        <v>0</v>
      </c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  <c r="BP392" s="45"/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45"/>
      <c r="CD392" s="45"/>
      <c r="CE392" s="45"/>
      <c r="CF392" s="45"/>
      <c r="CG392" s="45"/>
      <c r="CH392" s="45"/>
      <c r="CI392" s="45"/>
      <c r="CJ392" s="45"/>
      <c r="CK392" s="45"/>
      <c r="CL392" s="45"/>
      <c r="CM392" s="45"/>
      <c r="CN392" s="45"/>
      <c r="CO392" s="45"/>
      <c r="CP392" s="45"/>
      <c r="CQ392" s="45"/>
      <c r="CR392" s="45"/>
      <c r="CS392" s="45"/>
      <c r="CT392" s="45"/>
      <c r="CU392" s="45"/>
      <c r="CV392" s="45"/>
      <c r="CW392" s="45"/>
      <c r="CX392" s="45"/>
      <c r="CY392" s="45"/>
      <c r="CZ392" s="45"/>
      <c r="DA392" s="45"/>
      <c r="DB392" s="45"/>
      <c r="DC392" s="45"/>
      <c r="DD392" s="45"/>
      <c r="DE392" s="45"/>
      <c r="DF392" s="45"/>
      <c r="DG392" s="45"/>
      <c r="DH392" s="45"/>
      <c r="DI392" s="45"/>
      <c r="DJ392" s="45"/>
      <c r="DK392" s="45"/>
      <c r="DL392" s="45"/>
      <c r="DM392" s="45"/>
      <c r="DN392" s="45"/>
      <c r="DO392" s="45"/>
      <c r="DP392" s="45"/>
      <c r="DQ392" s="45"/>
      <c r="DR392" s="45"/>
      <c r="DS392" s="45"/>
      <c r="DT392" s="45"/>
      <c r="DU392" s="45"/>
      <c r="DV392" s="45"/>
      <c r="DW392" s="45"/>
      <c r="DX392" s="45"/>
      <c r="DY392" s="45"/>
      <c r="DZ392" s="45"/>
      <c r="EA392" s="45"/>
      <c r="EB392" s="45"/>
      <c r="EC392" s="45"/>
      <c r="ED392" s="45"/>
      <c r="EE392" s="45"/>
      <c r="EF392" s="45"/>
      <c r="EG392" s="45"/>
      <c r="EH392" s="45"/>
      <c r="EI392" s="45"/>
      <c r="EJ392" s="45"/>
      <c r="EK392" s="45"/>
      <c r="EL392" s="45"/>
      <c r="EM392" s="45"/>
      <c r="EN392" s="45"/>
      <c r="EO392" s="45"/>
      <c r="EP392" s="45"/>
      <c r="EQ392" s="45"/>
      <c r="ER392" s="45"/>
      <c r="ES392" s="45"/>
      <c r="ET392" s="45"/>
      <c r="EU392" s="45"/>
      <c r="EV392" s="45"/>
      <c r="EW392" s="45"/>
      <c r="EX392" s="45"/>
      <c r="EY392" s="45"/>
      <c r="EZ392" s="45"/>
      <c r="FA392" s="45"/>
      <c r="FB392" s="45"/>
      <c r="FC392" s="45"/>
      <c r="FD392" s="45"/>
      <c r="FE392" s="45"/>
      <c r="FF392" s="45"/>
      <c r="FG392" s="45"/>
      <c r="FH392" s="45"/>
      <c r="FI392" s="45"/>
      <c r="FJ392" s="45"/>
      <c r="FK392" s="45"/>
      <c r="FL392" s="45"/>
      <c r="FM392" s="45"/>
      <c r="FN392" s="45"/>
      <c r="FO392" s="45"/>
      <c r="FP392" s="45"/>
      <c r="FQ392" s="45"/>
      <c r="FR392" s="45"/>
      <c r="FS392" s="45"/>
      <c r="FT392" s="45"/>
      <c r="FU392" s="45"/>
      <c r="FV392" s="45"/>
      <c r="FW392" s="45"/>
      <c r="FX392" s="45"/>
      <c r="FY392" s="45"/>
      <c r="FZ392" s="45"/>
      <c r="GA392" s="45"/>
      <c r="GB392" s="45"/>
      <c r="GC392" s="45"/>
      <c r="GD392" s="45"/>
      <c r="GE392" s="45"/>
      <c r="GF392" s="45"/>
      <c r="GG392" s="45"/>
      <c r="GH392" s="45"/>
      <c r="GI392" s="45"/>
      <c r="GJ392" s="45"/>
      <c r="GK392" s="45"/>
      <c r="GL392" s="45"/>
      <c r="GM392" s="45"/>
      <c r="GN392" s="45"/>
      <c r="GO392" s="45"/>
      <c r="GP392" s="45"/>
      <c r="GQ392" s="45"/>
      <c r="GR392" s="45"/>
      <c r="GS392" s="45"/>
      <c r="GT392" s="45"/>
      <c r="GU392" s="45"/>
      <c r="GV392" s="45"/>
      <c r="GW392" s="45"/>
      <c r="GX392" s="45"/>
      <c r="GY392" s="45"/>
      <c r="GZ392" s="45"/>
      <c r="HA392" s="45"/>
      <c r="HB392" s="45"/>
      <c r="HC392" s="45"/>
      <c r="HD392" s="45"/>
      <c r="HE392" s="45"/>
      <c r="HF392" s="45"/>
      <c r="HG392" s="45"/>
      <c r="HH392" s="45"/>
      <c r="HI392" s="45"/>
      <c r="HJ392" s="45"/>
      <c r="HK392" s="45"/>
      <c r="HL392" s="45"/>
      <c r="HM392" s="45"/>
      <c r="HN392" s="45"/>
      <c r="HO392" s="45"/>
      <c r="HP392" s="45"/>
      <c r="HQ392" s="45"/>
      <c r="HR392" s="45"/>
      <c r="HS392" s="45"/>
      <c r="HT392" s="45"/>
      <c r="HU392" s="45"/>
      <c r="HV392" s="45"/>
      <c r="HW392" s="45"/>
      <c r="HX392" s="45"/>
      <c r="HY392" s="45"/>
      <c r="HZ392" s="45"/>
      <c r="IA392" s="45"/>
      <c r="IB392" s="45"/>
      <c r="IC392" s="45"/>
      <c r="ID392" s="45"/>
      <c r="IE392" s="45"/>
      <c r="IF392" s="45"/>
      <c r="IG392" s="45"/>
      <c r="IH392" s="45"/>
      <c r="II392" s="45"/>
      <c r="IJ392" s="45"/>
      <c r="IK392" s="45"/>
      <c r="IL392" s="45"/>
      <c r="IM392" s="45"/>
      <c r="IN392" s="45"/>
      <c r="IO392" s="45"/>
      <c r="IP392" s="45"/>
      <c r="IQ392" s="45"/>
      <c r="IR392" s="45"/>
      <c r="IS392" s="45"/>
      <c r="IT392" s="45"/>
      <c r="IU392" s="45"/>
      <c r="IV392" s="45"/>
    </row>
    <row r="393" spans="1:256" x14ac:dyDescent="0.2">
      <c r="A393" s="45"/>
      <c r="B393" s="45"/>
      <c r="C393" s="45"/>
      <c r="D393" s="46"/>
      <c r="E393" s="45"/>
      <c r="F393" s="47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94">
        <f t="shared" si="52"/>
        <v>0</v>
      </c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  <c r="BP393" s="45"/>
      <c r="BQ393" s="45"/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45"/>
      <c r="CD393" s="45"/>
      <c r="CE393" s="45"/>
      <c r="CF393" s="45"/>
      <c r="CG393" s="45"/>
      <c r="CH393" s="45"/>
      <c r="CI393" s="45"/>
      <c r="CJ393" s="45"/>
      <c r="CK393" s="45"/>
      <c r="CL393" s="45"/>
      <c r="CM393" s="45"/>
      <c r="CN393" s="45"/>
      <c r="CO393" s="45"/>
      <c r="CP393" s="45"/>
      <c r="CQ393" s="45"/>
      <c r="CR393" s="45"/>
      <c r="CS393" s="45"/>
      <c r="CT393" s="45"/>
      <c r="CU393" s="45"/>
      <c r="CV393" s="45"/>
      <c r="CW393" s="45"/>
      <c r="CX393" s="45"/>
      <c r="CY393" s="45"/>
      <c r="CZ393" s="45"/>
      <c r="DA393" s="45"/>
      <c r="DB393" s="45"/>
      <c r="DC393" s="45"/>
      <c r="DD393" s="45"/>
      <c r="DE393" s="45"/>
      <c r="DF393" s="45"/>
      <c r="DG393" s="45"/>
      <c r="DH393" s="45"/>
      <c r="DI393" s="45"/>
      <c r="DJ393" s="45"/>
      <c r="DK393" s="45"/>
      <c r="DL393" s="45"/>
      <c r="DM393" s="45"/>
      <c r="DN393" s="45"/>
      <c r="DO393" s="45"/>
      <c r="DP393" s="45"/>
      <c r="DQ393" s="45"/>
      <c r="DR393" s="45"/>
      <c r="DS393" s="45"/>
      <c r="DT393" s="45"/>
      <c r="DU393" s="45"/>
      <c r="DV393" s="45"/>
      <c r="DW393" s="45"/>
      <c r="DX393" s="45"/>
      <c r="DY393" s="45"/>
      <c r="DZ393" s="45"/>
      <c r="EA393" s="45"/>
      <c r="EB393" s="45"/>
      <c r="EC393" s="45"/>
      <c r="ED393" s="45"/>
      <c r="EE393" s="45"/>
      <c r="EF393" s="45"/>
      <c r="EG393" s="45"/>
      <c r="EH393" s="45"/>
      <c r="EI393" s="45"/>
      <c r="EJ393" s="45"/>
      <c r="EK393" s="45"/>
      <c r="EL393" s="45"/>
      <c r="EM393" s="45"/>
      <c r="EN393" s="45"/>
      <c r="EO393" s="45"/>
      <c r="EP393" s="45"/>
      <c r="EQ393" s="45"/>
      <c r="ER393" s="45"/>
      <c r="ES393" s="45"/>
      <c r="ET393" s="45"/>
      <c r="EU393" s="45"/>
      <c r="EV393" s="45"/>
      <c r="EW393" s="45"/>
      <c r="EX393" s="45"/>
      <c r="EY393" s="45"/>
      <c r="EZ393" s="45"/>
      <c r="FA393" s="45"/>
      <c r="FB393" s="45"/>
      <c r="FC393" s="45"/>
      <c r="FD393" s="45"/>
      <c r="FE393" s="45"/>
      <c r="FF393" s="45"/>
      <c r="FG393" s="45"/>
      <c r="FH393" s="45"/>
      <c r="FI393" s="45"/>
      <c r="FJ393" s="45"/>
      <c r="FK393" s="45"/>
      <c r="FL393" s="45"/>
      <c r="FM393" s="45"/>
      <c r="FN393" s="45"/>
      <c r="FO393" s="45"/>
      <c r="FP393" s="45"/>
      <c r="FQ393" s="45"/>
      <c r="FR393" s="45"/>
      <c r="FS393" s="45"/>
      <c r="FT393" s="45"/>
      <c r="FU393" s="45"/>
      <c r="FV393" s="45"/>
      <c r="FW393" s="45"/>
      <c r="FX393" s="45"/>
      <c r="FY393" s="45"/>
      <c r="FZ393" s="45"/>
      <c r="GA393" s="45"/>
      <c r="GB393" s="45"/>
      <c r="GC393" s="45"/>
      <c r="GD393" s="45"/>
      <c r="GE393" s="45"/>
      <c r="GF393" s="45"/>
      <c r="GG393" s="45"/>
      <c r="GH393" s="45"/>
      <c r="GI393" s="45"/>
      <c r="GJ393" s="45"/>
      <c r="GK393" s="45"/>
      <c r="GL393" s="45"/>
      <c r="GM393" s="45"/>
      <c r="GN393" s="45"/>
      <c r="GO393" s="45"/>
      <c r="GP393" s="45"/>
      <c r="GQ393" s="45"/>
      <c r="GR393" s="45"/>
      <c r="GS393" s="45"/>
      <c r="GT393" s="45"/>
      <c r="GU393" s="45"/>
      <c r="GV393" s="45"/>
      <c r="GW393" s="45"/>
      <c r="GX393" s="45"/>
      <c r="GY393" s="45"/>
      <c r="GZ393" s="45"/>
      <c r="HA393" s="45"/>
      <c r="HB393" s="45"/>
      <c r="HC393" s="45"/>
      <c r="HD393" s="45"/>
      <c r="HE393" s="45"/>
      <c r="HF393" s="45"/>
      <c r="HG393" s="45"/>
      <c r="HH393" s="45"/>
      <c r="HI393" s="45"/>
      <c r="HJ393" s="45"/>
      <c r="HK393" s="45"/>
      <c r="HL393" s="45"/>
      <c r="HM393" s="45"/>
      <c r="HN393" s="45"/>
      <c r="HO393" s="45"/>
      <c r="HP393" s="45"/>
      <c r="HQ393" s="45"/>
      <c r="HR393" s="45"/>
      <c r="HS393" s="45"/>
      <c r="HT393" s="45"/>
      <c r="HU393" s="45"/>
      <c r="HV393" s="45"/>
      <c r="HW393" s="45"/>
      <c r="HX393" s="45"/>
      <c r="HY393" s="45"/>
      <c r="HZ393" s="45"/>
      <c r="IA393" s="45"/>
      <c r="IB393" s="45"/>
      <c r="IC393" s="45"/>
      <c r="ID393" s="45"/>
      <c r="IE393" s="45"/>
      <c r="IF393" s="45"/>
      <c r="IG393" s="45"/>
      <c r="IH393" s="45"/>
      <c r="II393" s="45"/>
      <c r="IJ393" s="45"/>
      <c r="IK393" s="45"/>
      <c r="IL393" s="45"/>
      <c r="IM393" s="45"/>
      <c r="IN393" s="45"/>
      <c r="IO393" s="45"/>
      <c r="IP393" s="45"/>
      <c r="IQ393" s="45"/>
      <c r="IR393" s="45"/>
      <c r="IS393" s="45"/>
      <c r="IT393" s="45"/>
      <c r="IU393" s="45"/>
      <c r="IV393" s="45"/>
    </row>
    <row r="394" spans="1:256" x14ac:dyDescent="0.2">
      <c r="A394" s="45"/>
      <c r="B394" s="45"/>
      <c r="C394" s="45"/>
      <c r="D394" s="46"/>
      <c r="E394" s="45"/>
      <c r="F394" s="47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94">
        <f t="shared" si="52"/>
        <v>0</v>
      </c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  <c r="BP394" s="45"/>
      <c r="BQ394" s="45"/>
      <c r="BR394" s="45"/>
      <c r="BS394" s="45"/>
      <c r="BT394" s="45"/>
      <c r="BU394" s="45"/>
      <c r="BV394" s="45"/>
      <c r="BW394" s="45"/>
      <c r="BX394" s="45"/>
      <c r="BY394" s="45"/>
      <c r="BZ394" s="45"/>
      <c r="CA394" s="45"/>
      <c r="CB394" s="45"/>
      <c r="CC394" s="45"/>
      <c r="CD394" s="45"/>
      <c r="CE394" s="45"/>
      <c r="CF394" s="45"/>
      <c r="CG394" s="45"/>
      <c r="CH394" s="45"/>
      <c r="CI394" s="45"/>
      <c r="CJ394" s="45"/>
      <c r="CK394" s="45"/>
      <c r="CL394" s="45"/>
      <c r="CM394" s="45"/>
      <c r="CN394" s="45"/>
      <c r="CO394" s="45"/>
      <c r="CP394" s="45"/>
      <c r="CQ394" s="45"/>
      <c r="CR394" s="45"/>
      <c r="CS394" s="45"/>
      <c r="CT394" s="45"/>
      <c r="CU394" s="45"/>
      <c r="CV394" s="45"/>
      <c r="CW394" s="45"/>
      <c r="CX394" s="45"/>
      <c r="CY394" s="45"/>
      <c r="CZ394" s="45"/>
      <c r="DA394" s="45"/>
      <c r="DB394" s="45"/>
      <c r="DC394" s="45"/>
      <c r="DD394" s="45"/>
      <c r="DE394" s="45"/>
      <c r="DF394" s="45"/>
      <c r="DG394" s="45"/>
      <c r="DH394" s="45"/>
      <c r="DI394" s="45"/>
      <c r="DJ394" s="45"/>
      <c r="DK394" s="45"/>
      <c r="DL394" s="45"/>
      <c r="DM394" s="45"/>
      <c r="DN394" s="45"/>
      <c r="DO394" s="45"/>
      <c r="DP394" s="45"/>
      <c r="DQ394" s="45"/>
      <c r="DR394" s="45"/>
      <c r="DS394" s="45"/>
      <c r="DT394" s="45"/>
      <c r="DU394" s="45"/>
      <c r="DV394" s="45"/>
      <c r="DW394" s="45"/>
      <c r="DX394" s="45"/>
      <c r="DY394" s="45"/>
      <c r="DZ394" s="45"/>
      <c r="EA394" s="45"/>
      <c r="EB394" s="45"/>
      <c r="EC394" s="45"/>
      <c r="ED394" s="45"/>
      <c r="EE394" s="45"/>
      <c r="EF394" s="45"/>
      <c r="EG394" s="45"/>
      <c r="EH394" s="45"/>
      <c r="EI394" s="45"/>
      <c r="EJ394" s="45"/>
      <c r="EK394" s="45"/>
      <c r="EL394" s="45"/>
      <c r="EM394" s="45"/>
      <c r="EN394" s="45"/>
      <c r="EO394" s="45"/>
      <c r="EP394" s="45"/>
      <c r="EQ394" s="45"/>
      <c r="ER394" s="45"/>
      <c r="ES394" s="45"/>
      <c r="ET394" s="45"/>
      <c r="EU394" s="45"/>
      <c r="EV394" s="45"/>
      <c r="EW394" s="45"/>
      <c r="EX394" s="45"/>
      <c r="EY394" s="45"/>
      <c r="EZ394" s="45"/>
      <c r="FA394" s="45"/>
      <c r="FB394" s="45"/>
      <c r="FC394" s="45"/>
      <c r="FD394" s="45"/>
      <c r="FE394" s="45"/>
      <c r="FF394" s="45"/>
      <c r="FG394" s="45"/>
      <c r="FH394" s="45"/>
      <c r="FI394" s="45"/>
      <c r="FJ394" s="45"/>
      <c r="FK394" s="45"/>
      <c r="FL394" s="45"/>
      <c r="FM394" s="45"/>
      <c r="FN394" s="45"/>
      <c r="FO394" s="45"/>
      <c r="FP394" s="45"/>
      <c r="FQ394" s="45"/>
      <c r="FR394" s="45"/>
      <c r="FS394" s="45"/>
      <c r="FT394" s="45"/>
      <c r="FU394" s="45"/>
      <c r="FV394" s="45"/>
      <c r="FW394" s="45"/>
      <c r="FX394" s="45"/>
      <c r="FY394" s="45"/>
      <c r="FZ394" s="45"/>
      <c r="GA394" s="45"/>
      <c r="GB394" s="45"/>
      <c r="GC394" s="45"/>
      <c r="GD394" s="45"/>
      <c r="GE394" s="45"/>
      <c r="GF394" s="45"/>
      <c r="GG394" s="45"/>
      <c r="GH394" s="45"/>
      <c r="GI394" s="45"/>
      <c r="GJ394" s="45"/>
      <c r="GK394" s="45"/>
      <c r="GL394" s="45"/>
      <c r="GM394" s="45"/>
      <c r="GN394" s="45"/>
      <c r="GO394" s="45"/>
      <c r="GP394" s="45"/>
      <c r="GQ394" s="45"/>
      <c r="GR394" s="45"/>
      <c r="GS394" s="45"/>
      <c r="GT394" s="45"/>
      <c r="GU394" s="45"/>
      <c r="GV394" s="45"/>
      <c r="GW394" s="45"/>
      <c r="GX394" s="45"/>
      <c r="GY394" s="45"/>
      <c r="GZ394" s="45"/>
      <c r="HA394" s="45"/>
      <c r="HB394" s="45"/>
      <c r="HC394" s="45"/>
      <c r="HD394" s="45"/>
      <c r="HE394" s="45"/>
      <c r="HF394" s="45"/>
      <c r="HG394" s="45"/>
      <c r="HH394" s="45"/>
      <c r="HI394" s="45"/>
      <c r="HJ394" s="45"/>
      <c r="HK394" s="45"/>
      <c r="HL394" s="45"/>
      <c r="HM394" s="45"/>
      <c r="HN394" s="45"/>
      <c r="HO394" s="45"/>
      <c r="HP394" s="45"/>
      <c r="HQ394" s="45"/>
      <c r="HR394" s="45"/>
      <c r="HS394" s="45"/>
      <c r="HT394" s="45"/>
      <c r="HU394" s="45"/>
      <c r="HV394" s="45"/>
      <c r="HW394" s="45"/>
      <c r="HX394" s="45"/>
      <c r="HY394" s="45"/>
      <c r="HZ394" s="45"/>
      <c r="IA394" s="45"/>
      <c r="IB394" s="45"/>
      <c r="IC394" s="45"/>
      <c r="ID394" s="45"/>
      <c r="IE394" s="45"/>
      <c r="IF394" s="45"/>
      <c r="IG394" s="45"/>
      <c r="IH394" s="45"/>
      <c r="II394" s="45"/>
      <c r="IJ394" s="45"/>
      <c r="IK394" s="45"/>
      <c r="IL394" s="45"/>
      <c r="IM394" s="45"/>
      <c r="IN394" s="45"/>
      <c r="IO394" s="45"/>
      <c r="IP394" s="45"/>
      <c r="IQ394" s="45"/>
      <c r="IR394" s="45"/>
      <c r="IS394" s="45"/>
      <c r="IT394" s="45"/>
      <c r="IU394" s="45"/>
      <c r="IV394" s="45"/>
    </row>
    <row r="395" spans="1:256" x14ac:dyDescent="0.2">
      <c r="A395" s="45"/>
      <c r="B395" s="45"/>
      <c r="C395" s="45"/>
      <c r="D395" s="46"/>
      <c r="E395" s="45"/>
      <c r="F395" s="47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94">
        <f t="shared" si="52"/>
        <v>0</v>
      </c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  <c r="BP395" s="45"/>
      <c r="BQ395" s="45"/>
      <c r="BR395" s="45"/>
      <c r="BS395" s="45"/>
      <c r="BT395" s="45"/>
      <c r="BU395" s="45"/>
      <c r="BV395" s="45"/>
      <c r="BW395" s="45"/>
      <c r="BX395" s="45"/>
      <c r="BY395" s="45"/>
      <c r="BZ395" s="45"/>
      <c r="CA395" s="45"/>
      <c r="CB395" s="45"/>
      <c r="CC395" s="45"/>
      <c r="CD395" s="45"/>
      <c r="CE395" s="45"/>
      <c r="CF395" s="45"/>
      <c r="CG395" s="45"/>
      <c r="CH395" s="45"/>
      <c r="CI395" s="45"/>
      <c r="CJ395" s="45"/>
      <c r="CK395" s="45"/>
      <c r="CL395" s="45"/>
      <c r="CM395" s="45"/>
      <c r="CN395" s="45"/>
      <c r="CO395" s="45"/>
      <c r="CP395" s="45"/>
      <c r="CQ395" s="45"/>
      <c r="CR395" s="45"/>
      <c r="CS395" s="45"/>
      <c r="CT395" s="45"/>
      <c r="CU395" s="45"/>
      <c r="CV395" s="45"/>
      <c r="CW395" s="45"/>
      <c r="CX395" s="45"/>
      <c r="CY395" s="45"/>
      <c r="CZ395" s="45"/>
      <c r="DA395" s="45"/>
      <c r="DB395" s="45"/>
      <c r="DC395" s="45"/>
      <c r="DD395" s="45"/>
      <c r="DE395" s="45"/>
      <c r="DF395" s="45"/>
      <c r="DG395" s="45"/>
      <c r="DH395" s="45"/>
      <c r="DI395" s="45"/>
      <c r="DJ395" s="45"/>
      <c r="DK395" s="45"/>
      <c r="DL395" s="45"/>
      <c r="DM395" s="45"/>
      <c r="DN395" s="45"/>
      <c r="DO395" s="45"/>
      <c r="DP395" s="45"/>
      <c r="DQ395" s="45"/>
      <c r="DR395" s="45"/>
      <c r="DS395" s="45"/>
      <c r="DT395" s="45"/>
      <c r="DU395" s="45"/>
      <c r="DV395" s="45"/>
      <c r="DW395" s="45"/>
      <c r="DX395" s="45"/>
      <c r="DY395" s="45"/>
      <c r="DZ395" s="45"/>
      <c r="EA395" s="45"/>
      <c r="EB395" s="45"/>
      <c r="EC395" s="45"/>
      <c r="ED395" s="45"/>
      <c r="EE395" s="45"/>
      <c r="EF395" s="45"/>
      <c r="EG395" s="45"/>
      <c r="EH395" s="45"/>
      <c r="EI395" s="45"/>
      <c r="EJ395" s="45"/>
      <c r="EK395" s="45"/>
      <c r="EL395" s="45"/>
      <c r="EM395" s="45"/>
      <c r="EN395" s="45"/>
      <c r="EO395" s="45"/>
      <c r="EP395" s="45"/>
      <c r="EQ395" s="45"/>
      <c r="ER395" s="45"/>
      <c r="ES395" s="45"/>
      <c r="ET395" s="45"/>
      <c r="EU395" s="45"/>
      <c r="EV395" s="45"/>
      <c r="EW395" s="45"/>
      <c r="EX395" s="45"/>
      <c r="EY395" s="45"/>
      <c r="EZ395" s="45"/>
      <c r="FA395" s="45"/>
      <c r="FB395" s="45"/>
      <c r="FC395" s="45"/>
      <c r="FD395" s="45"/>
      <c r="FE395" s="45"/>
      <c r="FF395" s="45"/>
      <c r="FG395" s="45"/>
      <c r="FH395" s="45"/>
      <c r="FI395" s="45"/>
      <c r="FJ395" s="45"/>
      <c r="FK395" s="45"/>
      <c r="FL395" s="45"/>
      <c r="FM395" s="45"/>
      <c r="FN395" s="45"/>
      <c r="FO395" s="45"/>
      <c r="FP395" s="45"/>
      <c r="FQ395" s="45"/>
      <c r="FR395" s="45"/>
      <c r="FS395" s="45"/>
      <c r="FT395" s="45"/>
      <c r="FU395" s="45"/>
      <c r="FV395" s="45"/>
      <c r="FW395" s="45"/>
      <c r="FX395" s="45"/>
      <c r="FY395" s="45"/>
      <c r="FZ395" s="45"/>
      <c r="GA395" s="45"/>
      <c r="GB395" s="45"/>
      <c r="GC395" s="45"/>
      <c r="GD395" s="45"/>
      <c r="GE395" s="45"/>
      <c r="GF395" s="45"/>
      <c r="GG395" s="45"/>
      <c r="GH395" s="45"/>
      <c r="GI395" s="45"/>
      <c r="GJ395" s="45"/>
      <c r="GK395" s="45"/>
      <c r="GL395" s="45"/>
      <c r="GM395" s="45"/>
      <c r="GN395" s="45"/>
      <c r="GO395" s="45"/>
      <c r="GP395" s="45"/>
      <c r="GQ395" s="45"/>
      <c r="GR395" s="45"/>
      <c r="GS395" s="45"/>
      <c r="GT395" s="45"/>
      <c r="GU395" s="45"/>
      <c r="GV395" s="45"/>
      <c r="GW395" s="45"/>
      <c r="GX395" s="45"/>
      <c r="GY395" s="45"/>
      <c r="GZ395" s="45"/>
      <c r="HA395" s="45"/>
      <c r="HB395" s="45"/>
      <c r="HC395" s="45"/>
      <c r="HD395" s="45"/>
      <c r="HE395" s="45"/>
      <c r="HF395" s="45"/>
      <c r="HG395" s="45"/>
      <c r="HH395" s="45"/>
      <c r="HI395" s="45"/>
      <c r="HJ395" s="45"/>
      <c r="HK395" s="45"/>
      <c r="HL395" s="45"/>
      <c r="HM395" s="45"/>
      <c r="HN395" s="45"/>
      <c r="HO395" s="45"/>
      <c r="HP395" s="45"/>
      <c r="HQ395" s="45"/>
      <c r="HR395" s="45"/>
      <c r="HS395" s="45"/>
      <c r="HT395" s="45"/>
      <c r="HU395" s="45"/>
      <c r="HV395" s="45"/>
      <c r="HW395" s="45"/>
      <c r="HX395" s="45"/>
      <c r="HY395" s="45"/>
      <c r="HZ395" s="45"/>
      <c r="IA395" s="45"/>
      <c r="IB395" s="45"/>
      <c r="IC395" s="45"/>
      <c r="ID395" s="45"/>
      <c r="IE395" s="45"/>
      <c r="IF395" s="45"/>
      <c r="IG395" s="45"/>
      <c r="IH395" s="45"/>
      <c r="II395" s="45"/>
      <c r="IJ395" s="45"/>
      <c r="IK395" s="45"/>
      <c r="IL395" s="45"/>
      <c r="IM395" s="45"/>
      <c r="IN395" s="45"/>
      <c r="IO395" s="45"/>
      <c r="IP395" s="45"/>
      <c r="IQ395" s="45"/>
      <c r="IR395" s="45"/>
      <c r="IS395" s="45"/>
      <c r="IT395" s="45"/>
      <c r="IU395" s="45"/>
      <c r="IV395" s="45"/>
    </row>
    <row r="396" spans="1:256" x14ac:dyDescent="0.2">
      <c r="A396" s="45"/>
      <c r="B396" s="45"/>
      <c r="C396" s="45"/>
      <c r="D396" s="46"/>
      <c r="E396" s="45"/>
      <c r="F396" s="47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94">
        <f t="shared" si="52"/>
        <v>0</v>
      </c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  <c r="BP396" s="45"/>
      <c r="BQ396" s="45"/>
      <c r="BR396" s="45"/>
      <c r="BS396" s="45"/>
      <c r="BT396" s="45"/>
      <c r="BU396" s="45"/>
      <c r="BV396" s="45"/>
      <c r="BW396" s="45"/>
      <c r="BX396" s="45"/>
      <c r="BY396" s="45"/>
      <c r="BZ396" s="45"/>
      <c r="CA396" s="45"/>
      <c r="CB396" s="45"/>
      <c r="CC396" s="45"/>
      <c r="CD396" s="45"/>
      <c r="CE396" s="45"/>
      <c r="CF396" s="45"/>
      <c r="CG396" s="45"/>
      <c r="CH396" s="45"/>
      <c r="CI396" s="45"/>
      <c r="CJ396" s="45"/>
      <c r="CK396" s="45"/>
      <c r="CL396" s="45"/>
      <c r="CM396" s="45"/>
      <c r="CN396" s="45"/>
      <c r="CO396" s="45"/>
      <c r="CP396" s="45"/>
      <c r="CQ396" s="45"/>
      <c r="CR396" s="45"/>
      <c r="CS396" s="45"/>
      <c r="CT396" s="45"/>
      <c r="CU396" s="45"/>
      <c r="CV396" s="45"/>
      <c r="CW396" s="45"/>
      <c r="CX396" s="45"/>
      <c r="CY396" s="45"/>
      <c r="CZ396" s="45"/>
      <c r="DA396" s="45"/>
      <c r="DB396" s="45"/>
      <c r="DC396" s="45"/>
      <c r="DD396" s="45"/>
      <c r="DE396" s="45"/>
      <c r="DF396" s="45"/>
      <c r="DG396" s="45"/>
      <c r="DH396" s="45"/>
      <c r="DI396" s="45"/>
      <c r="DJ396" s="45"/>
      <c r="DK396" s="45"/>
      <c r="DL396" s="45"/>
      <c r="DM396" s="45"/>
      <c r="DN396" s="45"/>
      <c r="DO396" s="45"/>
      <c r="DP396" s="45"/>
      <c r="DQ396" s="45"/>
      <c r="DR396" s="45"/>
      <c r="DS396" s="45"/>
      <c r="DT396" s="45"/>
      <c r="DU396" s="45"/>
      <c r="DV396" s="45"/>
      <c r="DW396" s="45"/>
      <c r="DX396" s="45"/>
      <c r="DY396" s="45"/>
      <c r="DZ396" s="45"/>
      <c r="EA396" s="45"/>
      <c r="EB396" s="45"/>
      <c r="EC396" s="45"/>
      <c r="ED396" s="45"/>
      <c r="EE396" s="45"/>
      <c r="EF396" s="45"/>
      <c r="EG396" s="45"/>
      <c r="EH396" s="45"/>
      <c r="EI396" s="45"/>
      <c r="EJ396" s="45"/>
      <c r="EK396" s="45"/>
      <c r="EL396" s="45"/>
      <c r="EM396" s="45"/>
      <c r="EN396" s="45"/>
      <c r="EO396" s="45"/>
      <c r="EP396" s="45"/>
      <c r="EQ396" s="45"/>
      <c r="ER396" s="45"/>
      <c r="ES396" s="45"/>
      <c r="ET396" s="45"/>
      <c r="EU396" s="45"/>
      <c r="EV396" s="45"/>
      <c r="EW396" s="45"/>
      <c r="EX396" s="45"/>
      <c r="EY396" s="45"/>
      <c r="EZ396" s="45"/>
      <c r="FA396" s="45"/>
      <c r="FB396" s="45"/>
      <c r="FC396" s="45"/>
      <c r="FD396" s="45"/>
      <c r="FE396" s="45"/>
      <c r="FF396" s="45"/>
      <c r="FG396" s="45"/>
      <c r="FH396" s="45"/>
      <c r="FI396" s="45"/>
      <c r="FJ396" s="45"/>
      <c r="FK396" s="45"/>
      <c r="FL396" s="45"/>
      <c r="FM396" s="45"/>
      <c r="FN396" s="45"/>
      <c r="FO396" s="45"/>
      <c r="FP396" s="45"/>
      <c r="FQ396" s="45"/>
      <c r="FR396" s="45"/>
      <c r="FS396" s="45"/>
      <c r="FT396" s="45"/>
      <c r="FU396" s="45"/>
      <c r="FV396" s="45"/>
      <c r="FW396" s="45"/>
      <c r="FX396" s="45"/>
      <c r="FY396" s="45"/>
      <c r="FZ396" s="45"/>
      <c r="GA396" s="45"/>
      <c r="GB396" s="45"/>
      <c r="GC396" s="45"/>
      <c r="GD396" s="45"/>
      <c r="GE396" s="45"/>
      <c r="GF396" s="45"/>
      <c r="GG396" s="45"/>
      <c r="GH396" s="45"/>
      <c r="GI396" s="45"/>
      <c r="GJ396" s="45"/>
      <c r="GK396" s="45"/>
      <c r="GL396" s="45"/>
      <c r="GM396" s="45"/>
      <c r="GN396" s="45"/>
      <c r="GO396" s="45"/>
      <c r="GP396" s="45"/>
      <c r="GQ396" s="45"/>
      <c r="GR396" s="45"/>
      <c r="GS396" s="45"/>
      <c r="GT396" s="45"/>
      <c r="GU396" s="45"/>
      <c r="GV396" s="45"/>
      <c r="GW396" s="45"/>
      <c r="GX396" s="45"/>
      <c r="GY396" s="45"/>
      <c r="GZ396" s="45"/>
      <c r="HA396" s="45"/>
      <c r="HB396" s="45"/>
      <c r="HC396" s="45"/>
      <c r="HD396" s="45"/>
      <c r="HE396" s="45"/>
      <c r="HF396" s="45"/>
      <c r="HG396" s="45"/>
      <c r="HH396" s="45"/>
      <c r="HI396" s="45"/>
      <c r="HJ396" s="45"/>
      <c r="HK396" s="45"/>
      <c r="HL396" s="45"/>
      <c r="HM396" s="45"/>
      <c r="HN396" s="45"/>
      <c r="HO396" s="45"/>
      <c r="HP396" s="45"/>
      <c r="HQ396" s="45"/>
      <c r="HR396" s="45"/>
      <c r="HS396" s="45"/>
      <c r="HT396" s="45"/>
      <c r="HU396" s="45"/>
      <c r="HV396" s="45"/>
      <c r="HW396" s="45"/>
      <c r="HX396" s="45"/>
      <c r="HY396" s="45"/>
      <c r="HZ396" s="45"/>
      <c r="IA396" s="45"/>
      <c r="IB396" s="45"/>
      <c r="IC396" s="45"/>
      <c r="ID396" s="45"/>
      <c r="IE396" s="45"/>
      <c r="IF396" s="45"/>
      <c r="IG396" s="45"/>
      <c r="IH396" s="45"/>
      <c r="II396" s="45"/>
      <c r="IJ396" s="45"/>
      <c r="IK396" s="45"/>
      <c r="IL396" s="45"/>
      <c r="IM396" s="45"/>
      <c r="IN396" s="45"/>
      <c r="IO396" s="45"/>
      <c r="IP396" s="45"/>
      <c r="IQ396" s="45"/>
      <c r="IR396" s="45"/>
      <c r="IS396" s="45"/>
      <c r="IT396" s="45"/>
      <c r="IU396" s="45"/>
      <c r="IV396" s="45"/>
    </row>
    <row r="397" spans="1:256" x14ac:dyDescent="0.2">
      <c r="A397" s="45"/>
      <c r="B397" s="45"/>
      <c r="C397" s="45"/>
      <c r="D397" s="46"/>
      <c r="E397" s="45"/>
      <c r="F397" s="47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94">
        <f t="shared" si="52"/>
        <v>0</v>
      </c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  <c r="BP397" s="45"/>
      <c r="BQ397" s="45"/>
      <c r="BR397" s="45"/>
      <c r="BS397" s="45"/>
      <c r="BT397" s="45"/>
      <c r="BU397" s="45"/>
      <c r="BV397" s="45"/>
      <c r="BW397" s="45"/>
      <c r="BX397" s="45"/>
      <c r="BY397" s="45"/>
      <c r="BZ397" s="45"/>
      <c r="CA397" s="45"/>
      <c r="CB397" s="45"/>
      <c r="CC397" s="45"/>
      <c r="CD397" s="45"/>
      <c r="CE397" s="45"/>
      <c r="CF397" s="45"/>
      <c r="CG397" s="45"/>
      <c r="CH397" s="45"/>
      <c r="CI397" s="45"/>
      <c r="CJ397" s="45"/>
      <c r="CK397" s="45"/>
      <c r="CL397" s="45"/>
      <c r="CM397" s="45"/>
      <c r="CN397" s="45"/>
      <c r="CO397" s="45"/>
      <c r="CP397" s="45"/>
      <c r="CQ397" s="45"/>
      <c r="CR397" s="45"/>
      <c r="CS397" s="45"/>
      <c r="CT397" s="45"/>
      <c r="CU397" s="45"/>
      <c r="CV397" s="45"/>
      <c r="CW397" s="45"/>
      <c r="CX397" s="45"/>
      <c r="CY397" s="45"/>
      <c r="CZ397" s="45"/>
      <c r="DA397" s="45"/>
      <c r="DB397" s="45"/>
      <c r="DC397" s="45"/>
      <c r="DD397" s="45"/>
      <c r="DE397" s="45"/>
      <c r="DF397" s="45"/>
      <c r="DG397" s="45"/>
      <c r="DH397" s="45"/>
      <c r="DI397" s="45"/>
      <c r="DJ397" s="45"/>
      <c r="DK397" s="45"/>
      <c r="DL397" s="45"/>
      <c r="DM397" s="45"/>
      <c r="DN397" s="45"/>
      <c r="DO397" s="45"/>
      <c r="DP397" s="45"/>
      <c r="DQ397" s="45"/>
      <c r="DR397" s="45"/>
      <c r="DS397" s="45"/>
      <c r="DT397" s="45"/>
      <c r="DU397" s="45"/>
      <c r="DV397" s="45"/>
      <c r="DW397" s="45"/>
      <c r="DX397" s="45"/>
      <c r="DY397" s="45"/>
      <c r="DZ397" s="45"/>
      <c r="EA397" s="45"/>
      <c r="EB397" s="45"/>
      <c r="EC397" s="45"/>
      <c r="ED397" s="45"/>
      <c r="EE397" s="45"/>
      <c r="EF397" s="45"/>
      <c r="EG397" s="45"/>
      <c r="EH397" s="45"/>
      <c r="EI397" s="45"/>
      <c r="EJ397" s="45"/>
      <c r="EK397" s="45"/>
      <c r="EL397" s="45"/>
      <c r="EM397" s="45"/>
      <c r="EN397" s="45"/>
      <c r="EO397" s="45"/>
      <c r="EP397" s="45"/>
      <c r="EQ397" s="45"/>
      <c r="ER397" s="45"/>
      <c r="ES397" s="45"/>
      <c r="ET397" s="45"/>
      <c r="EU397" s="45"/>
      <c r="EV397" s="45"/>
      <c r="EW397" s="45"/>
      <c r="EX397" s="45"/>
      <c r="EY397" s="45"/>
      <c r="EZ397" s="45"/>
      <c r="FA397" s="45"/>
      <c r="FB397" s="45"/>
      <c r="FC397" s="45"/>
      <c r="FD397" s="45"/>
      <c r="FE397" s="45"/>
      <c r="FF397" s="45"/>
      <c r="FG397" s="45"/>
      <c r="FH397" s="45"/>
      <c r="FI397" s="45"/>
      <c r="FJ397" s="45"/>
      <c r="FK397" s="45"/>
      <c r="FL397" s="45"/>
      <c r="FM397" s="45"/>
      <c r="FN397" s="45"/>
      <c r="FO397" s="45"/>
      <c r="FP397" s="45"/>
      <c r="FQ397" s="45"/>
      <c r="FR397" s="45"/>
      <c r="FS397" s="45"/>
      <c r="FT397" s="45"/>
      <c r="FU397" s="45"/>
      <c r="FV397" s="45"/>
      <c r="FW397" s="45"/>
      <c r="FX397" s="45"/>
      <c r="FY397" s="45"/>
      <c r="FZ397" s="45"/>
      <c r="GA397" s="45"/>
      <c r="GB397" s="45"/>
      <c r="GC397" s="45"/>
      <c r="GD397" s="45"/>
      <c r="GE397" s="45"/>
      <c r="GF397" s="45"/>
      <c r="GG397" s="45"/>
      <c r="GH397" s="45"/>
      <c r="GI397" s="45"/>
      <c r="GJ397" s="45"/>
      <c r="GK397" s="45"/>
      <c r="GL397" s="45"/>
      <c r="GM397" s="45"/>
      <c r="GN397" s="45"/>
      <c r="GO397" s="45"/>
      <c r="GP397" s="45"/>
      <c r="GQ397" s="45"/>
      <c r="GR397" s="45"/>
      <c r="GS397" s="45"/>
      <c r="GT397" s="45"/>
      <c r="GU397" s="45"/>
      <c r="GV397" s="45"/>
      <c r="GW397" s="45"/>
      <c r="GX397" s="45"/>
      <c r="GY397" s="45"/>
      <c r="GZ397" s="45"/>
      <c r="HA397" s="45"/>
      <c r="HB397" s="45"/>
      <c r="HC397" s="45"/>
      <c r="HD397" s="45"/>
      <c r="HE397" s="45"/>
      <c r="HF397" s="45"/>
      <c r="HG397" s="45"/>
      <c r="HH397" s="45"/>
      <c r="HI397" s="45"/>
      <c r="HJ397" s="45"/>
      <c r="HK397" s="45"/>
      <c r="HL397" s="45"/>
      <c r="HM397" s="45"/>
      <c r="HN397" s="45"/>
      <c r="HO397" s="45"/>
      <c r="HP397" s="45"/>
      <c r="HQ397" s="45"/>
      <c r="HR397" s="45"/>
      <c r="HS397" s="45"/>
      <c r="HT397" s="45"/>
      <c r="HU397" s="45"/>
      <c r="HV397" s="45"/>
      <c r="HW397" s="45"/>
      <c r="HX397" s="45"/>
      <c r="HY397" s="45"/>
      <c r="HZ397" s="45"/>
      <c r="IA397" s="45"/>
      <c r="IB397" s="45"/>
      <c r="IC397" s="45"/>
      <c r="ID397" s="45"/>
      <c r="IE397" s="45"/>
      <c r="IF397" s="45"/>
      <c r="IG397" s="45"/>
      <c r="IH397" s="45"/>
      <c r="II397" s="45"/>
      <c r="IJ397" s="45"/>
      <c r="IK397" s="45"/>
      <c r="IL397" s="45"/>
      <c r="IM397" s="45"/>
      <c r="IN397" s="45"/>
      <c r="IO397" s="45"/>
      <c r="IP397" s="45"/>
      <c r="IQ397" s="45"/>
      <c r="IR397" s="45"/>
      <c r="IS397" s="45"/>
      <c r="IT397" s="45"/>
      <c r="IU397" s="45"/>
      <c r="IV397" s="45"/>
    </row>
    <row r="398" spans="1:256" x14ac:dyDescent="0.2">
      <c r="A398" s="45"/>
      <c r="B398" s="45"/>
      <c r="C398" s="45"/>
      <c r="D398" s="46"/>
      <c r="E398" s="45"/>
      <c r="F398" s="47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94">
        <f t="shared" si="52"/>
        <v>0</v>
      </c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  <c r="BP398" s="45"/>
      <c r="BQ398" s="45"/>
      <c r="BR398" s="45"/>
      <c r="BS398" s="45"/>
      <c r="BT398" s="45"/>
      <c r="BU398" s="45"/>
      <c r="BV398" s="45"/>
      <c r="BW398" s="45"/>
      <c r="BX398" s="45"/>
      <c r="BY398" s="45"/>
      <c r="BZ398" s="45"/>
      <c r="CA398" s="45"/>
      <c r="CB398" s="45"/>
      <c r="CC398" s="45"/>
      <c r="CD398" s="45"/>
      <c r="CE398" s="45"/>
      <c r="CF398" s="45"/>
      <c r="CG398" s="45"/>
      <c r="CH398" s="45"/>
      <c r="CI398" s="45"/>
      <c r="CJ398" s="45"/>
      <c r="CK398" s="45"/>
      <c r="CL398" s="45"/>
      <c r="CM398" s="45"/>
      <c r="CN398" s="45"/>
      <c r="CO398" s="45"/>
      <c r="CP398" s="45"/>
      <c r="CQ398" s="45"/>
      <c r="CR398" s="45"/>
      <c r="CS398" s="45"/>
      <c r="CT398" s="45"/>
      <c r="CU398" s="45"/>
      <c r="CV398" s="45"/>
      <c r="CW398" s="45"/>
      <c r="CX398" s="45"/>
      <c r="CY398" s="45"/>
      <c r="CZ398" s="45"/>
      <c r="DA398" s="45"/>
      <c r="DB398" s="45"/>
      <c r="DC398" s="45"/>
      <c r="DD398" s="45"/>
      <c r="DE398" s="45"/>
      <c r="DF398" s="45"/>
      <c r="DG398" s="45"/>
      <c r="DH398" s="45"/>
      <c r="DI398" s="45"/>
      <c r="DJ398" s="45"/>
      <c r="DK398" s="45"/>
      <c r="DL398" s="45"/>
      <c r="DM398" s="45"/>
      <c r="DN398" s="45"/>
      <c r="DO398" s="45"/>
      <c r="DP398" s="45"/>
      <c r="DQ398" s="45"/>
      <c r="DR398" s="45"/>
      <c r="DS398" s="45"/>
      <c r="DT398" s="45"/>
      <c r="DU398" s="45"/>
      <c r="DV398" s="45"/>
      <c r="DW398" s="45"/>
      <c r="DX398" s="45"/>
      <c r="DY398" s="45"/>
      <c r="DZ398" s="45"/>
      <c r="EA398" s="45"/>
      <c r="EB398" s="45"/>
      <c r="EC398" s="45"/>
      <c r="ED398" s="45"/>
      <c r="EE398" s="45"/>
      <c r="EF398" s="45"/>
      <c r="EG398" s="45"/>
      <c r="EH398" s="45"/>
      <c r="EI398" s="45"/>
      <c r="EJ398" s="45"/>
      <c r="EK398" s="45"/>
      <c r="EL398" s="45"/>
      <c r="EM398" s="45"/>
      <c r="EN398" s="45"/>
      <c r="EO398" s="45"/>
      <c r="EP398" s="45"/>
      <c r="EQ398" s="45"/>
      <c r="ER398" s="45"/>
      <c r="ES398" s="45"/>
      <c r="ET398" s="45"/>
      <c r="EU398" s="45"/>
      <c r="EV398" s="45"/>
      <c r="EW398" s="45"/>
      <c r="EX398" s="45"/>
      <c r="EY398" s="45"/>
      <c r="EZ398" s="45"/>
      <c r="FA398" s="45"/>
      <c r="FB398" s="45"/>
      <c r="FC398" s="45"/>
      <c r="FD398" s="45"/>
      <c r="FE398" s="45"/>
      <c r="FF398" s="45"/>
      <c r="FG398" s="45"/>
      <c r="FH398" s="45"/>
      <c r="FI398" s="45"/>
      <c r="FJ398" s="45"/>
      <c r="FK398" s="45"/>
      <c r="FL398" s="45"/>
      <c r="FM398" s="45"/>
      <c r="FN398" s="45"/>
      <c r="FO398" s="45"/>
      <c r="FP398" s="45"/>
      <c r="FQ398" s="45"/>
      <c r="FR398" s="45"/>
      <c r="FS398" s="45"/>
      <c r="FT398" s="45"/>
      <c r="FU398" s="45"/>
      <c r="FV398" s="45"/>
      <c r="FW398" s="45"/>
      <c r="FX398" s="45"/>
      <c r="FY398" s="45"/>
      <c r="FZ398" s="45"/>
      <c r="GA398" s="45"/>
      <c r="GB398" s="45"/>
      <c r="GC398" s="45"/>
      <c r="GD398" s="45"/>
      <c r="GE398" s="45"/>
      <c r="GF398" s="45"/>
      <c r="GG398" s="45"/>
      <c r="GH398" s="45"/>
      <c r="GI398" s="45"/>
      <c r="GJ398" s="45"/>
      <c r="GK398" s="45"/>
      <c r="GL398" s="45"/>
      <c r="GM398" s="45"/>
      <c r="GN398" s="45"/>
      <c r="GO398" s="45"/>
      <c r="GP398" s="45"/>
      <c r="GQ398" s="45"/>
      <c r="GR398" s="45"/>
      <c r="GS398" s="45"/>
      <c r="GT398" s="45"/>
      <c r="GU398" s="45"/>
      <c r="GV398" s="45"/>
      <c r="GW398" s="45"/>
      <c r="GX398" s="45"/>
      <c r="GY398" s="45"/>
      <c r="GZ398" s="45"/>
      <c r="HA398" s="45"/>
      <c r="HB398" s="45"/>
      <c r="HC398" s="45"/>
      <c r="HD398" s="45"/>
      <c r="HE398" s="45"/>
      <c r="HF398" s="45"/>
      <c r="HG398" s="45"/>
      <c r="HH398" s="45"/>
      <c r="HI398" s="45"/>
      <c r="HJ398" s="45"/>
      <c r="HK398" s="45"/>
      <c r="HL398" s="45"/>
      <c r="HM398" s="45"/>
      <c r="HN398" s="45"/>
      <c r="HO398" s="45"/>
      <c r="HP398" s="45"/>
      <c r="HQ398" s="45"/>
      <c r="HR398" s="45"/>
      <c r="HS398" s="45"/>
      <c r="HT398" s="45"/>
      <c r="HU398" s="45"/>
      <c r="HV398" s="45"/>
      <c r="HW398" s="45"/>
      <c r="HX398" s="45"/>
      <c r="HY398" s="45"/>
      <c r="HZ398" s="45"/>
      <c r="IA398" s="45"/>
      <c r="IB398" s="45"/>
      <c r="IC398" s="45"/>
      <c r="ID398" s="45"/>
      <c r="IE398" s="45"/>
      <c r="IF398" s="45"/>
      <c r="IG398" s="45"/>
      <c r="IH398" s="45"/>
      <c r="II398" s="45"/>
      <c r="IJ398" s="45"/>
      <c r="IK398" s="45"/>
      <c r="IL398" s="45"/>
      <c r="IM398" s="45"/>
      <c r="IN398" s="45"/>
      <c r="IO398" s="45"/>
      <c r="IP398" s="45"/>
      <c r="IQ398" s="45"/>
      <c r="IR398" s="45"/>
      <c r="IS398" s="45"/>
      <c r="IT398" s="45"/>
      <c r="IU398" s="45"/>
      <c r="IV398" s="45"/>
    </row>
    <row r="399" spans="1:256" x14ac:dyDescent="0.2">
      <c r="A399" s="45"/>
      <c r="B399" s="45"/>
      <c r="C399" s="45"/>
      <c r="D399" s="46"/>
      <c r="E399" s="45"/>
      <c r="F399" s="47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94">
        <f t="shared" si="52"/>
        <v>0</v>
      </c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  <c r="BP399" s="45"/>
      <c r="BQ399" s="45"/>
      <c r="BR399" s="45"/>
      <c r="BS399" s="45"/>
      <c r="BT399" s="45"/>
      <c r="BU399" s="45"/>
      <c r="BV399" s="45"/>
      <c r="BW399" s="45"/>
      <c r="BX399" s="45"/>
      <c r="BY399" s="45"/>
      <c r="BZ399" s="45"/>
      <c r="CA399" s="45"/>
      <c r="CB399" s="45"/>
      <c r="CC399" s="45"/>
      <c r="CD399" s="45"/>
      <c r="CE399" s="45"/>
      <c r="CF399" s="45"/>
      <c r="CG399" s="45"/>
      <c r="CH399" s="45"/>
      <c r="CI399" s="45"/>
      <c r="CJ399" s="45"/>
      <c r="CK399" s="45"/>
      <c r="CL399" s="45"/>
      <c r="CM399" s="45"/>
      <c r="CN399" s="45"/>
      <c r="CO399" s="45"/>
      <c r="CP399" s="45"/>
      <c r="CQ399" s="45"/>
      <c r="CR399" s="45"/>
      <c r="CS399" s="45"/>
      <c r="CT399" s="45"/>
      <c r="CU399" s="45"/>
      <c r="CV399" s="45"/>
      <c r="CW399" s="45"/>
      <c r="CX399" s="45"/>
      <c r="CY399" s="45"/>
      <c r="CZ399" s="45"/>
      <c r="DA399" s="45"/>
      <c r="DB399" s="45"/>
      <c r="DC399" s="45"/>
      <c r="DD399" s="45"/>
      <c r="DE399" s="45"/>
      <c r="DF399" s="45"/>
      <c r="DG399" s="45"/>
      <c r="DH399" s="45"/>
      <c r="DI399" s="45"/>
      <c r="DJ399" s="45"/>
      <c r="DK399" s="45"/>
      <c r="DL399" s="45"/>
      <c r="DM399" s="45"/>
      <c r="DN399" s="45"/>
      <c r="DO399" s="45"/>
      <c r="DP399" s="45"/>
      <c r="DQ399" s="45"/>
      <c r="DR399" s="45"/>
      <c r="DS399" s="45"/>
      <c r="DT399" s="45"/>
      <c r="DU399" s="45"/>
      <c r="DV399" s="45"/>
      <c r="DW399" s="45"/>
      <c r="DX399" s="45"/>
      <c r="DY399" s="45"/>
      <c r="DZ399" s="45"/>
      <c r="EA399" s="45"/>
      <c r="EB399" s="45"/>
      <c r="EC399" s="45"/>
      <c r="ED399" s="45"/>
      <c r="EE399" s="45"/>
      <c r="EF399" s="45"/>
      <c r="EG399" s="45"/>
      <c r="EH399" s="45"/>
      <c r="EI399" s="45"/>
      <c r="EJ399" s="45"/>
      <c r="EK399" s="45"/>
      <c r="EL399" s="45"/>
      <c r="EM399" s="45"/>
      <c r="EN399" s="45"/>
      <c r="EO399" s="45"/>
      <c r="EP399" s="45"/>
      <c r="EQ399" s="45"/>
      <c r="ER399" s="45"/>
      <c r="ES399" s="45"/>
      <c r="ET399" s="45"/>
      <c r="EU399" s="45"/>
      <c r="EV399" s="45"/>
      <c r="EW399" s="45"/>
      <c r="EX399" s="45"/>
      <c r="EY399" s="45"/>
      <c r="EZ399" s="45"/>
      <c r="FA399" s="45"/>
      <c r="FB399" s="45"/>
      <c r="FC399" s="45"/>
      <c r="FD399" s="45"/>
      <c r="FE399" s="45"/>
      <c r="FF399" s="45"/>
      <c r="FG399" s="45"/>
      <c r="FH399" s="45"/>
      <c r="FI399" s="45"/>
      <c r="FJ399" s="45"/>
      <c r="FK399" s="45"/>
      <c r="FL399" s="45"/>
      <c r="FM399" s="45"/>
      <c r="FN399" s="45"/>
      <c r="FO399" s="45"/>
      <c r="FP399" s="45"/>
      <c r="FQ399" s="45"/>
      <c r="FR399" s="45"/>
      <c r="FS399" s="45"/>
      <c r="FT399" s="45"/>
      <c r="FU399" s="45"/>
      <c r="FV399" s="45"/>
      <c r="FW399" s="45"/>
      <c r="FX399" s="45"/>
      <c r="FY399" s="45"/>
      <c r="FZ399" s="45"/>
      <c r="GA399" s="45"/>
      <c r="GB399" s="45"/>
      <c r="GC399" s="45"/>
      <c r="GD399" s="45"/>
      <c r="GE399" s="45"/>
      <c r="GF399" s="45"/>
      <c r="GG399" s="45"/>
      <c r="GH399" s="45"/>
      <c r="GI399" s="45"/>
      <c r="GJ399" s="45"/>
      <c r="GK399" s="45"/>
      <c r="GL399" s="45"/>
      <c r="GM399" s="45"/>
      <c r="GN399" s="45"/>
      <c r="GO399" s="45"/>
      <c r="GP399" s="45"/>
      <c r="GQ399" s="45"/>
      <c r="GR399" s="45"/>
      <c r="GS399" s="45"/>
      <c r="GT399" s="45"/>
      <c r="GU399" s="45"/>
      <c r="GV399" s="45"/>
      <c r="GW399" s="45"/>
      <c r="GX399" s="45"/>
      <c r="GY399" s="45"/>
      <c r="GZ399" s="45"/>
      <c r="HA399" s="45"/>
      <c r="HB399" s="45"/>
      <c r="HC399" s="45"/>
      <c r="HD399" s="45"/>
      <c r="HE399" s="45"/>
      <c r="HF399" s="45"/>
      <c r="HG399" s="45"/>
      <c r="HH399" s="45"/>
      <c r="HI399" s="45"/>
      <c r="HJ399" s="45"/>
      <c r="HK399" s="45"/>
      <c r="HL399" s="45"/>
      <c r="HM399" s="45"/>
      <c r="HN399" s="45"/>
      <c r="HO399" s="45"/>
      <c r="HP399" s="45"/>
      <c r="HQ399" s="45"/>
      <c r="HR399" s="45"/>
      <c r="HS399" s="45"/>
      <c r="HT399" s="45"/>
      <c r="HU399" s="45"/>
      <c r="HV399" s="45"/>
      <c r="HW399" s="45"/>
      <c r="HX399" s="45"/>
      <c r="HY399" s="45"/>
      <c r="HZ399" s="45"/>
      <c r="IA399" s="45"/>
      <c r="IB399" s="45"/>
      <c r="IC399" s="45"/>
      <c r="ID399" s="45"/>
      <c r="IE399" s="45"/>
      <c r="IF399" s="45"/>
      <c r="IG399" s="45"/>
      <c r="IH399" s="45"/>
      <c r="II399" s="45"/>
      <c r="IJ399" s="45"/>
      <c r="IK399" s="45"/>
      <c r="IL399" s="45"/>
      <c r="IM399" s="45"/>
      <c r="IN399" s="45"/>
      <c r="IO399" s="45"/>
      <c r="IP399" s="45"/>
      <c r="IQ399" s="45"/>
      <c r="IR399" s="45"/>
      <c r="IS399" s="45"/>
      <c r="IT399" s="45"/>
      <c r="IU399" s="45"/>
      <c r="IV399" s="45"/>
    </row>
    <row r="400" spans="1:256" x14ac:dyDescent="0.2">
      <c r="A400" s="45"/>
      <c r="B400" s="45"/>
      <c r="C400" s="45"/>
      <c r="D400" s="46"/>
      <c r="E400" s="45"/>
      <c r="F400" s="47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94">
        <f t="shared" ref="V400:V421" si="53">SUM(G400:R400)-F400</f>
        <v>0</v>
      </c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  <c r="BP400" s="45"/>
      <c r="BQ400" s="45"/>
      <c r="BR400" s="45"/>
      <c r="BS400" s="45"/>
      <c r="BT400" s="45"/>
      <c r="BU400" s="45"/>
      <c r="BV400" s="45"/>
      <c r="BW400" s="45"/>
      <c r="BX400" s="45"/>
      <c r="BY400" s="45"/>
      <c r="BZ400" s="45"/>
      <c r="CA400" s="45"/>
      <c r="CB400" s="45"/>
      <c r="CC400" s="45"/>
      <c r="CD400" s="45"/>
      <c r="CE400" s="45"/>
      <c r="CF400" s="45"/>
      <c r="CG400" s="45"/>
      <c r="CH400" s="45"/>
      <c r="CI400" s="45"/>
      <c r="CJ400" s="45"/>
      <c r="CK400" s="45"/>
      <c r="CL400" s="45"/>
      <c r="CM400" s="45"/>
      <c r="CN400" s="45"/>
      <c r="CO400" s="45"/>
      <c r="CP400" s="45"/>
      <c r="CQ400" s="45"/>
      <c r="CR400" s="45"/>
      <c r="CS400" s="45"/>
      <c r="CT400" s="45"/>
      <c r="CU400" s="45"/>
      <c r="CV400" s="45"/>
      <c r="CW400" s="45"/>
      <c r="CX400" s="45"/>
      <c r="CY400" s="45"/>
      <c r="CZ400" s="45"/>
      <c r="DA400" s="45"/>
      <c r="DB400" s="45"/>
      <c r="DC400" s="45"/>
      <c r="DD400" s="45"/>
      <c r="DE400" s="45"/>
      <c r="DF400" s="45"/>
      <c r="DG400" s="45"/>
      <c r="DH400" s="45"/>
      <c r="DI400" s="45"/>
      <c r="DJ400" s="45"/>
      <c r="DK400" s="45"/>
      <c r="DL400" s="45"/>
      <c r="DM400" s="45"/>
      <c r="DN400" s="45"/>
      <c r="DO400" s="45"/>
      <c r="DP400" s="45"/>
      <c r="DQ400" s="45"/>
      <c r="DR400" s="45"/>
      <c r="DS400" s="45"/>
      <c r="DT400" s="45"/>
      <c r="DU400" s="45"/>
      <c r="DV400" s="45"/>
      <c r="DW400" s="45"/>
      <c r="DX400" s="45"/>
      <c r="DY400" s="45"/>
      <c r="DZ400" s="45"/>
      <c r="EA400" s="45"/>
      <c r="EB400" s="45"/>
      <c r="EC400" s="45"/>
      <c r="ED400" s="45"/>
      <c r="EE400" s="45"/>
      <c r="EF400" s="45"/>
      <c r="EG400" s="45"/>
      <c r="EH400" s="45"/>
      <c r="EI400" s="45"/>
      <c r="EJ400" s="45"/>
      <c r="EK400" s="45"/>
      <c r="EL400" s="45"/>
      <c r="EM400" s="45"/>
      <c r="EN400" s="45"/>
      <c r="EO400" s="45"/>
      <c r="EP400" s="45"/>
      <c r="EQ400" s="45"/>
      <c r="ER400" s="45"/>
      <c r="ES400" s="45"/>
      <c r="ET400" s="45"/>
      <c r="EU400" s="45"/>
      <c r="EV400" s="45"/>
      <c r="EW400" s="45"/>
      <c r="EX400" s="45"/>
      <c r="EY400" s="45"/>
      <c r="EZ400" s="45"/>
      <c r="FA400" s="45"/>
      <c r="FB400" s="45"/>
      <c r="FC400" s="45"/>
      <c r="FD400" s="45"/>
      <c r="FE400" s="45"/>
      <c r="FF400" s="45"/>
      <c r="FG400" s="45"/>
      <c r="FH400" s="45"/>
      <c r="FI400" s="45"/>
      <c r="FJ400" s="45"/>
      <c r="FK400" s="45"/>
      <c r="FL400" s="45"/>
      <c r="FM400" s="45"/>
      <c r="FN400" s="45"/>
      <c r="FO400" s="45"/>
      <c r="FP400" s="45"/>
      <c r="FQ400" s="45"/>
      <c r="FR400" s="45"/>
      <c r="FS400" s="45"/>
      <c r="FT400" s="45"/>
      <c r="FU400" s="45"/>
      <c r="FV400" s="45"/>
      <c r="FW400" s="45"/>
      <c r="FX400" s="45"/>
      <c r="FY400" s="45"/>
      <c r="FZ400" s="45"/>
      <c r="GA400" s="45"/>
      <c r="GB400" s="45"/>
      <c r="GC400" s="45"/>
      <c r="GD400" s="45"/>
      <c r="GE400" s="45"/>
      <c r="GF400" s="45"/>
      <c r="GG400" s="45"/>
      <c r="GH400" s="45"/>
      <c r="GI400" s="45"/>
      <c r="GJ400" s="45"/>
      <c r="GK400" s="45"/>
      <c r="GL400" s="45"/>
      <c r="GM400" s="45"/>
      <c r="GN400" s="45"/>
      <c r="GO400" s="45"/>
      <c r="GP400" s="45"/>
      <c r="GQ400" s="45"/>
      <c r="GR400" s="45"/>
      <c r="GS400" s="45"/>
      <c r="GT400" s="45"/>
      <c r="GU400" s="45"/>
      <c r="GV400" s="45"/>
      <c r="GW400" s="45"/>
      <c r="GX400" s="45"/>
      <c r="GY400" s="45"/>
      <c r="GZ400" s="45"/>
      <c r="HA400" s="45"/>
      <c r="HB400" s="45"/>
      <c r="HC400" s="45"/>
      <c r="HD400" s="45"/>
      <c r="HE400" s="45"/>
      <c r="HF400" s="45"/>
      <c r="HG400" s="45"/>
      <c r="HH400" s="45"/>
      <c r="HI400" s="45"/>
      <c r="HJ400" s="45"/>
      <c r="HK400" s="45"/>
      <c r="HL400" s="45"/>
      <c r="HM400" s="45"/>
      <c r="HN400" s="45"/>
      <c r="HO400" s="45"/>
      <c r="HP400" s="45"/>
      <c r="HQ400" s="45"/>
      <c r="HR400" s="45"/>
      <c r="HS400" s="45"/>
      <c r="HT400" s="45"/>
      <c r="HU400" s="45"/>
      <c r="HV400" s="45"/>
      <c r="HW400" s="45"/>
      <c r="HX400" s="45"/>
      <c r="HY400" s="45"/>
      <c r="HZ400" s="45"/>
      <c r="IA400" s="45"/>
      <c r="IB400" s="45"/>
      <c r="IC400" s="45"/>
      <c r="ID400" s="45"/>
      <c r="IE400" s="45"/>
      <c r="IF400" s="45"/>
      <c r="IG400" s="45"/>
      <c r="IH400" s="45"/>
      <c r="II400" s="45"/>
      <c r="IJ400" s="45"/>
      <c r="IK400" s="45"/>
      <c r="IL400" s="45"/>
      <c r="IM400" s="45"/>
      <c r="IN400" s="45"/>
      <c r="IO400" s="45"/>
      <c r="IP400" s="45"/>
      <c r="IQ400" s="45"/>
      <c r="IR400" s="45"/>
      <c r="IS400" s="45"/>
      <c r="IT400" s="45"/>
      <c r="IU400" s="45"/>
      <c r="IV400" s="45"/>
    </row>
    <row r="401" spans="1:256" x14ac:dyDescent="0.2">
      <c r="A401" s="45"/>
      <c r="B401" s="45"/>
      <c r="C401" s="45"/>
      <c r="D401" s="46"/>
      <c r="E401" s="45"/>
      <c r="F401" s="47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94">
        <f t="shared" si="53"/>
        <v>0</v>
      </c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  <c r="BP401" s="45"/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45"/>
      <c r="CD401" s="45"/>
      <c r="CE401" s="45"/>
      <c r="CF401" s="45"/>
      <c r="CG401" s="45"/>
      <c r="CH401" s="45"/>
      <c r="CI401" s="45"/>
      <c r="CJ401" s="45"/>
      <c r="CK401" s="45"/>
      <c r="CL401" s="45"/>
      <c r="CM401" s="45"/>
      <c r="CN401" s="45"/>
      <c r="CO401" s="45"/>
      <c r="CP401" s="45"/>
      <c r="CQ401" s="45"/>
      <c r="CR401" s="45"/>
      <c r="CS401" s="45"/>
      <c r="CT401" s="45"/>
      <c r="CU401" s="45"/>
      <c r="CV401" s="45"/>
      <c r="CW401" s="45"/>
      <c r="CX401" s="45"/>
      <c r="CY401" s="45"/>
      <c r="CZ401" s="45"/>
      <c r="DA401" s="45"/>
      <c r="DB401" s="45"/>
      <c r="DC401" s="45"/>
      <c r="DD401" s="45"/>
      <c r="DE401" s="45"/>
      <c r="DF401" s="45"/>
      <c r="DG401" s="45"/>
      <c r="DH401" s="45"/>
      <c r="DI401" s="45"/>
      <c r="DJ401" s="45"/>
      <c r="DK401" s="45"/>
      <c r="DL401" s="45"/>
      <c r="DM401" s="45"/>
      <c r="DN401" s="45"/>
      <c r="DO401" s="45"/>
      <c r="DP401" s="45"/>
      <c r="DQ401" s="45"/>
      <c r="DR401" s="45"/>
      <c r="DS401" s="45"/>
      <c r="DT401" s="45"/>
      <c r="DU401" s="45"/>
      <c r="DV401" s="45"/>
      <c r="DW401" s="45"/>
      <c r="DX401" s="45"/>
      <c r="DY401" s="45"/>
      <c r="DZ401" s="45"/>
      <c r="EA401" s="45"/>
      <c r="EB401" s="45"/>
      <c r="EC401" s="45"/>
      <c r="ED401" s="45"/>
      <c r="EE401" s="45"/>
      <c r="EF401" s="45"/>
      <c r="EG401" s="45"/>
      <c r="EH401" s="45"/>
      <c r="EI401" s="45"/>
      <c r="EJ401" s="45"/>
      <c r="EK401" s="45"/>
      <c r="EL401" s="45"/>
      <c r="EM401" s="45"/>
      <c r="EN401" s="45"/>
      <c r="EO401" s="45"/>
      <c r="EP401" s="45"/>
      <c r="EQ401" s="45"/>
      <c r="ER401" s="45"/>
      <c r="ES401" s="45"/>
      <c r="ET401" s="45"/>
      <c r="EU401" s="45"/>
      <c r="EV401" s="45"/>
      <c r="EW401" s="45"/>
      <c r="EX401" s="45"/>
      <c r="EY401" s="45"/>
      <c r="EZ401" s="45"/>
      <c r="FA401" s="45"/>
      <c r="FB401" s="45"/>
      <c r="FC401" s="45"/>
      <c r="FD401" s="45"/>
      <c r="FE401" s="45"/>
      <c r="FF401" s="45"/>
      <c r="FG401" s="45"/>
      <c r="FH401" s="45"/>
      <c r="FI401" s="45"/>
      <c r="FJ401" s="45"/>
      <c r="FK401" s="45"/>
      <c r="FL401" s="45"/>
      <c r="FM401" s="45"/>
      <c r="FN401" s="45"/>
      <c r="FO401" s="45"/>
      <c r="FP401" s="45"/>
      <c r="FQ401" s="45"/>
      <c r="FR401" s="45"/>
      <c r="FS401" s="45"/>
      <c r="FT401" s="45"/>
      <c r="FU401" s="45"/>
      <c r="FV401" s="45"/>
      <c r="FW401" s="45"/>
      <c r="FX401" s="45"/>
      <c r="FY401" s="45"/>
      <c r="FZ401" s="45"/>
      <c r="GA401" s="45"/>
      <c r="GB401" s="45"/>
      <c r="GC401" s="45"/>
      <c r="GD401" s="45"/>
      <c r="GE401" s="45"/>
      <c r="GF401" s="45"/>
      <c r="GG401" s="45"/>
      <c r="GH401" s="45"/>
      <c r="GI401" s="45"/>
      <c r="GJ401" s="45"/>
      <c r="GK401" s="45"/>
      <c r="GL401" s="45"/>
      <c r="GM401" s="45"/>
      <c r="GN401" s="45"/>
      <c r="GO401" s="45"/>
      <c r="GP401" s="45"/>
      <c r="GQ401" s="45"/>
      <c r="GR401" s="45"/>
      <c r="GS401" s="45"/>
      <c r="GT401" s="45"/>
      <c r="GU401" s="45"/>
      <c r="GV401" s="45"/>
      <c r="GW401" s="45"/>
      <c r="GX401" s="45"/>
      <c r="GY401" s="45"/>
      <c r="GZ401" s="45"/>
      <c r="HA401" s="45"/>
      <c r="HB401" s="45"/>
      <c r="HC401" s="45"/>
      <c r="HD401" s="45"/>
      <c r="HE401" s="45"/>
      <c r="HF401" s="45"/>
      <c r="HG401" s="45"/>
      <c r="HH401" s="45"/>
      <c r="HI401" s="45"/>
      <c r="HJ401" s="45"/>
      <c r="HK401" s="45"/>
      <c r="HL401" s="45"/>
      <c r="HM401" s="45"/>
      <c r="HN401" s="45"/>
      <c r="HO401" s="45"/>
      <c r="HP401" s="45"/>
      <c r="HQ401" s="45"/>
      <c r="HR401" s="45"/>
      <c r="HS401" s="45"/>
      <c r="HT401" s="45"/>
      <c r="HU401" s="45"/>
      <c r="HV401" s="45"/>
      <c r="HW401" s="45"/>
      <c r="HX401" s="45"/>
      <c r="HY401" s="45"/>
      <c r="HZ401" s="45"/>
      <c r="IA401" s="45"/>
      <c r="IB401" s="45"/>
      <c r="IC401" s="45"/>
      <c r="ID401" s="45"/>
      <c r="IE401" s="45"/>
      <c r="IF401" s="45"/>
      <c r="IG401" s="45"/>
      <c r="IH401" s="45"/>
      <c r="II401" s="45"/>
      <c r="IJ401" s="45"/>
      <c r="IK401" s="45"/>
      <c r="IL401" s="45"/>
      <c r="IM401" s="45"/>
      <c r="IN401" s="45"/>
      <c r="IO401" s="45"/>
      <c r="IP401" s="45"/>
      <c r="IQ401" s="45"/>
      <c r="IR401" s="45"/>
      <c r="IS401" s="45"/>
      <c r="IT401" s="45"/>
      <c r="IU401" s="45"/>
      <c r="IV401" s="45"/>
    </row>
    <row r="402" spans="1:256" x14ac:dyDescent="0.2">
      <c r="A402" s="45"/>
      <c r="B402" s="45"/>
      <c r="C402" s="45"/>
      <c r="D402" s="46"/>
      <c r="E402" s="45"/>
      <c r="F402" s="47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94">
        <f t="shared" si="53"/>
        <v>0</v>
      </c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  <c r="BP402" s="45"/>
      <c r="BQ402" s="45"/>
      <c r="BR402" s="45"/>
      <c r="BS402" s="45"/>
      <c r="BT402" s="45"/>
      <c r="BU402" s="45"/>
      <c r="BV402" s="45"/>
      <c r="BW402" s="45"/>
      <c r="BX402" s="45"/>
      <c r="BY402" s="45"/>
      <c r="BZ402" s="45"/>
      <c r="CA402" s="45"/>
      <c r="CB402" s="45"/>
      <c r="CC402" s="45"/>
      <c r="CD402" s="45"/>
      <c r="CE402" s="45"/>
      <c r="CF402" s="45"/>
      <c r="CG402" s="45"/>
      <c r="CH402" s="45"/>
      <c r="CI402" s="45"/>
      <c r="CJ402" s="45"/>
      <c r="CK402" s="45"/>
      <c r="CL402" s="45"/>
      <c r="CM402" s="45"/>
      <c r="CN402" s="45"/>
      <c r="CO402" s="45"/>
      <c r="CP402" s="45"/>
      <c r="CQ402" s="45"/>
      <c r="CR402" s="45"/>
      <c r="CS402" s="45"/>
      <c r="CT402" s="45"/>
      <c r="CU402" s="45"/>
      <c r="CV402" s="45"/>
      <c r="CW402" s="45"/>
      <c r="CX402" s="45"/>
      <c r="CY402" s="45"/>
      <c r="CZ402" s="45"/>
      <c r="DA402" s="45"/>
      <c r="DB402" s="45"/>
      <c r="DC402" s="45"/>
      <c r="DD402" s="45"/>
      <c r="DE402" s="45"/>
      <c r="DF402" s="45"/>
      <c r="DG402" s="45"/>
      <c r="DH402" s="45"/>
      <c r="DI402" s="45"/>
      <c r="DJ402" s="45"/>
      <c r="DK402" s="45"/>
      <c r="DL402" s="45"/>
      <c r="DM402" s="45"/>
      <c r="DN402" s="45"/>
      <c r="DO402" s="45"/>
      <c r="DP402" s="45"/>
      <c r="DQ402" s="45"/>
      <c r="DR402" s="45"/>
      <c r="DS402" s="45"/>
      <c r="DT402" s="45"/>
      <c r="DU402" s="45"/>
      <c r="DV402" s="45"/>
      <c r="DW402" s="45"/>
      <c r="DX402" s="45"/>
      <c r="DY402" s="45"/>
      <c r="DZ402" s="45"/>
      <c r="EA402" s="45"/>
      <c r="EB402" s="45"/>
      <c r="EC402" s="45"/>
      <c r="ED402" s="45"/>
      <c r="EE402" s="45"/>
      <c r="EF402" s="45"/>
      <c r="EG402" s="45"/>
      <c r="EH402" s="45"/>
      <c r="EI402" s="45"/>
      <c r="EJ402" s="45"/>
      <c r="EK402" s="45"/>
      <c r="EL402" s="45"/>
      <c r="EM402" s="45"/>
      <c r="EN402" s="45"/>
      <c r="EO402" s="45"/>
      <c r="EP402" s="45"/>
      <c r="EQ402" s="45"/>
      <c r="ER402" s="45"/>
      <c r="ES402" s="45"/>
      <c r="ET402" s="45"/>
      <c r="EU402" s="45"/>
      <c r="EV402" s="45"/>
      <c r="EW402" s="45"/>
      <c r="EX402" s="45"/>
      <c r="EY402" s="45"/>
      <c r="EZ402" s="45"/>
      <c r="FA402" s="45"/>
      <c r="FB402" s="45"/>
      <c r="FC402" s="45"/>
      <c r="FD402" s="45"/>
      <c r="FE402" s="45"/>
      <c r="FF402" s="45"/>
      <c r="FG402" s="45"/>
      <c r="FH402" s="45"/>
      <c r="FI402" s="45"/>
      <c r="FJ402" s="45"/>
      <c r="FK402" s="45"/>
      <c r="FL402" s="45"/>
      <c r="FM402" s="45"/>
      <c r="FN402" s="45"/>
      <c r="FO402" s="45"/>
      <c r="FP402" s="45"/>
      <c r="FQ402" s="45"/>
      <c r="FR402" s="45"/>
      <c r="FS402" s="45"/>
      <c r="FT402" s="45"/>
      <c r="FU402" s="45"/>
      <c r="FV402" s="45"/>
      <c r="FW402" s="45"/>
      <c r="FX402" s="45"/>
      <c r="FY402" s="45"/>
      <c r="FZ402" s="45"/>
      <c r="GA402" s="45"/>
      <c r="GB402" s="45"/>
      <c r="GC402" s="45"/>
      <c r="GD402" s="45"/>
      <c r="GE402" s="45"/>
      <c r="GF402" s="45"/>
      <c r="GG402" s="45"/>
      <c r="GH402" s="45"/>
      <c r="GI402" s="45"/>
      <c r="GJ402" s="45"/>
      <c r="GK402" s="45"/>
      <c r="GL402" s="45"/>
      <c r="GM402" s="45"/>
      <c r="GN402" s="45"/>
      <c r="GO402" s="45"/>
      <c r="GP402" s="45"/>
      <c r="GQ402" s="45"/>
      <c r="GR402" s="45"/>
      <c r="GS402" s="45"/>
      <c r="GT402" s="45"/>
      <c r="GU402" s="45"/>
      <c r="GV402" s="45"/>
      <c r="GW402" s="45"/>
      <c r="GX402" s="45"/>
      <c r="GY402" s="45"/>
      <c r="GZ402" s="45"/>
      <c r="HA402" s="45"/>
      <c r="HB402" s="45"/>
      <c r="HC402" s="45"/>
      <c r="HD402" s="45"/>
      <c r="HE402" s="45"/>
      <c r="HF402" s="45"/>
      <c r="HG402" s="45"/>
      <c r="HH402" s="45"/>
      <c r="HI402" s="45"/>
      <c r="HJ402" s="45"/>
      <c r="HK402" s="45"/>
      <c r="HL402" s="45"/>
      <c r="HM402" s="45"/>
      <c r="HN402" s="45"/>
      <c r="HO402" s="45"/>
      <c r="HP402" s="45"/>
      <c r="HQ402" s="45"/>
      <c r="HR402" s="45"/>
      <c r="HS402" s="45"/>
      <c r="HT402" s="45"/>
      <c r="HU402" s="45"/>
      <c r="HV402" s="45"/>
      <c r="HW402" s="45"/>
      <c r="HX402" s="45"/>
      <c r="HY402" s="45"/>
      <c r="HZ402" s="45"/>
      <c r="IA402" s="45"/>
      <c r="IB402" s="45"/>
      <c r="IC402" s="45"/>
      <c r="ID402" s="45"/>
      <c r="IE402" s="45"/>
      <c r="IF402" s="45"/>
      <c r="IG402" s="45"/>
      <c r="IH402" s="45"/>
      <c r="II402" s="45"/>
      <c r="IJ402" s="45"/>
      <c r="IK402" s="45"/>
      <c r="IL402" s="45"/>
      <c r="IM402" s="45"/>
      <c r="IN402" s="45"/>
      <c r="IO402" s="45"/>
      <c r="IP402" s="45"/>
      <c r="IQ402" s="45"/>
      <c r="IR402" s="45"/>
      <c r="IS402" s="45"/>
      <c r="IT402" s="45"/>
      <c r="IU402" s="45"/>
      <c r="IV402" s="45"/>
    </row>
    <row r="403" spans="1:256" x14ac:dyDescent="0.2">
      <c r="A403" s="45"/>
      <c r="B403" s="45"/>
      <c r="C403" s="45"/>
      <c r="D403" s="46"/>
      <c r="E403" s="45"/>
      <c r="F403" s="47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94">
        <f t="shared" si="53"/>
        <v>0</v>
      </c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  <c r="BP403" s="45"/>
      <c r="BQ403" s="45"/>
      <c r="BR403" s="45"/>
      <c r="BS403" s="45"/>
      <c r="BT403" s="45"/>
      <c r="BU403" s="45"/>
      <c r="BV403" s="45"/>
      <c r="BW403" s="45"/>
      <c r="BX403" s="45"/>
      <c r="BY403" s="45"/>
      <c r="BZ403" s="45"/>
      <c r="CA403" s="45"/>
      <c r="CB403" s="45"/>
      <c r="CC403" s="45"/>
      <c r="CD403" s="45"/>
      <c r="CE403" s="45"/>
      <c r="CF403" s="45"/>
      <c r="CG403" s="45"/>
      <c r="CH403" s="45"/>
      <c r="CI403" s="45"/>
      <c r="CJ403" s="45"/>
      <c r="CK403" s="45"/>
      <c r="CL403" s="45"/>
      <c r="CM403" s="45"/>
      <c r="CN403" s="45"/>
      <c r="CO403" s="45"/>
      <c r="CP403" s="45"/>
      <c r="CQ403" s="45"/>
      <c r="CR403" s="45"/>
      <c r="CS403" s="45"/>
      <c r="CT403" s="45"/>
      <c r="CU403" s="45"/>
      <c r="CV403" s="45"/>
      <c r="CW403" s="45"/>
      <c r="CX403" s="45"/>
      <c r="CY403" s="45"/>
      <c r="CZ403" s="45"/>
      <c r="DA403" s="45"/>
      <c r="DB403" s="45"/>
      <c r="DC403" s="45"/>
      <c r="DD403" s="45"/>
      <c r="DE403" s="45"/>
      <c r="DF403" s="45"/>
      <c r="DG403" s="45"/>
      <c r="DH403" s="45"/>
      <c r="DI403" s="45"/>
      <c r="DJ403" s="45"/>
      <c r="DK403" s="45"/>
      <c r="DL403" s="45"/>
      <c r="DM403" s="45"/>
      <c r="DN403" s="45"/>
      <c r="DO403" s="45"/>
      <c r="DP403" s="45"/>
      <c r="DQ403" s="45"/>
      <c r="DR403" s="45"/>
      <c r="DS403" s="45"/>
      <c r="DT403" s="45"/>
      <c r="DU403" s="45"/>
      <c r="DV403" s="45"/>
      <c r="DW403" s="45"/>
      <c r="DX403" s="45"/>
      <c r="DY403" s="45"/>
      <c r="DZ403" s="45"/>
      <c r="EA403" s="45"/>
      <c r="EB403" s="45"/>
      <c r="EC403" s="45"/>
      <c r="ED403" s="45"/>
      <c r="EE403" s="45"/>
      <c r="EF403" s="45"/>
      <c r="EG403" s="45"/>
      <c r="EH403" s="45"/>
      <c r="EI403" s="45"/>
      <c r="EJ403" s="45"/>
      <c r="EK403" s="45"/>
      <c r="EL403" s="45"/>
      <c r="EM403" s="45"/>
      <c r="EN403" s="45"/>
      <c r="EO403" s="45"/>
      <c r="EP403" s="45"/>
      <c r="EQ403" s="45"/>
      <c r="ER403" s="45"/>
      <c r="ES403" s="45"/>
      <c r="ET403" s="45"/>
      <c r="EU403" s="45"/>
      <c r="EV403" s="45"/>
      <c r="EW403" s="45"/>
      <c r="EX403" s="45"/>
      <c r="EY403" s="45"/>
      <c r="EZ403" s="45"/>
      <c r="FA403" s="45"/>
      <c r="FB403" s="45"/>
      <c r="FC403" s="45"/>
      <c r="FD403" s="45"/>
      <c r="FE403" s="45"/>
      <c r="FF403" s="45"/>
      <c r="FG403" s="45"/>
      <c r="FH403" s="45"/>
      <c r="FI403" s="45"/>
      <c r="FJ403" s="45"/>
      <c r="FK403" s="45"/>
      <c r="FL403" s="45"/>
      <c r="FM403" s="45"/>
      <c r="FN403" s="45"/>
      <c r="FO403" s="45"/>
      <c r="FP403" s="45"/>
      <c r="FQ403" s="45"/>
      <c r="FR403" s="45"/>
      <c r="FS403" s="45"/>
      <c r="FT403" s="45"/>
      <c r="FU403" s="45"/>
      <c r="FV403" s="45"/>
      <c r="FW403" s="45"/>
      <c r="FX403" s="45"/>
      <c r="FY403" s="45"/>
      <c r="FZ403" s="45"/>
      <c r="GA403" s="45"/>
      <c r="GB403" s="45"/>
      <c r="GC403" s="45"/>
      <c r="GD403" s="45"/>
      <c r="GE403" s="45"/>
      <c r="GF403" s="45"/>
      <c r="GG403" s="45"/>
      <c r="GH403" s="45"/>
      <c r="GI403" s="45"/>
      <c r="GJ403" s="45"/>
      <c r="GK403" s="45"/>
      <c r="GL403" s="45"/>
      <c r="GM403" s="45"/>
      <c r="GN403" s="45"/>
      <c r="GO403" s="45"/>
      <c r="GP403" s="45"/>
      <c r="GQ403" s="45"/>
      <c r="GR403" s="45"/>
      <c r="GS403" s="45"/>
      <c r="GT403" s="45"/>
      <c r="GU403" s="45"/>
      <c r="GV403" s="45"/>
      <c r="GW403" s="45"/>
      <c r="GX403" s="45"/>
      <c r="GY403" s="45"/>
      <c r="GZ403" s="45"/>
      <c r="HA403" s="45"/>
      <c r="HB403" s="45"/>
      <c r="HC403" s="45"/>
      <c r="HD403" s="45"/>
      <c r="HE403" s="45"/>
      <c r="HF403" s="45"/>
      <c r="HG403" s="45"/>
      <c r="HH403" s="45"/>
      <c r="HI403" s="45"/>
      <c r="HJ403" s="45"/>
      <c r="HK403" s="45"/>
      <c r="HL403" s="45"/>
      <c r="HM403" s="45"/>
      <c r="HN403" s="45"/>
      <c r="HO403" s="45"/>
      <c r="HP403" s="45"/>
      <c r="HQ403" s="45"/>
      <c r="HR403" s="45"/>
      <c r="HS403" s="45"/>
      <c r="HT403" s="45"/>
      <c r="HU403" s="45"/>
      <c r="HV403" s="45"/>
      <c r="HW403" s="45"/>
      <c r="HX403" s="45"/>
      <c r="HY403" s="45"/>
      <c r="HZ403" s="45"/>
      <c r="IA403" s="45"/>
      <c r="IB403" s="45"/>
      <c r="IC403" s="45"/>
      <c r="ID403" s="45"/>
      <c r="IE403" s="45"/>
      <c r="IF403" s="45"/>
      <c r="IG403" s="45"/>
      <c r="IH403" s="45"/>
      <c r="II403" s="45"/>
      <c r="IJ403" s="45"/>
      <c r="IK403" s="45"/>
      <c r="IL403" s="45"/>
      <c r="IM403" s="45"/>
      <c r="IN403" s="45"/>
      <c r="IO403" s="45"/>
      <c r="IP403" s="45"/>
      <c r="IQ403" s="45"/>
      <c r="IR403" s="45"/>
      <c r="IS403" s="45"/>
      <c r="IT403" s="45"/>
      <c r="IU403" s="45"/>
      <c r="IV403" s="45"/>
    </row>
    <row r="404" spans="1:256" x14ac:dyDescent="0.2">
      <c r="A404" s="45"/>
      <c r="B404" s="45"/>
      <c r="C404" s="45"/>
      <c r="D404" s="46"/>
      <c r="E404" s="45"/>
      <c r="F404" s="47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94">
        <f t="shared" si="53"/>
        <v>0</v>
      </c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  <c r="BP404" s="45"/>
      <c r="BQ404" s="45"/>
      <c r="BR404" s="45"/>
      <c r="BS404" s="45"/>
      <c r="BT404" s="45"/>
      <c r="BU404" s="45"/>
      <c r="BV404" s="45"/>
      <c r="BW404" s="45"/>
      <c r="BX404" s="45"/>
      <c r="BY404" s="45"/>
      <c r="BZ404" s="45"/>
      <c r="CA404" s="45"/>
      <c r="CB404" s="45"/>
      <c r="CC404" s="45"/>
      <c r="CD404" s="45"/>
      <c r="CE404" s="45"/>
      <c r="CF404" s="45"/>
      <c r="CG404" s="45"/>
      <c r="CH404" s="45"/>
      <c r="CI404" s="45"/>
      <c r="CJ404" s="45"/>
      <c r="CK404" s="45"/>
      <c r="CL404" s="45"/>
      <c r="CM404" s="45"/>
      <c r="CN404" s="45"/>
      <c r="CO404" s="45"/>
      <c r="CP404" s="45"/>
      <c r="CQ404" s="45"/>
      <c r="CR404" s="45"/>
      <c r="CS404" s="45"/>
      <c r="CT404" s="45"/>
      <c r="CU404" s="45"/>
      <c r="CV404" s="45"/>
      <c r="CW404" s="45"/>
      <c r="CX404" s="45"/>
      <c r="CY404" s="45"/>
      <c r="CZ404" s="45"/>
      <c r="DA404" s="45"/>
      <c r="DB404" s="45"/>
      <c r="DC404" s="45"/>
      <c r="DD404" s="45"/>
      <c r="DE404" s="45"/>
      <c r="DF404" s="45"/>
      <c r="DG404" s="45"/>
      <c r="DH404" s="45"/>
      <c r="DI404" s="45"/>
      <c r="DJ404" s="45"/>
      <c r="DK404" s="45"/>
      <c r="DL404" s="45"/>
      <c r="DM404" s="45"/>
      <c r="DN404" s="45"/>
      <c r="DO404" s="45"/>
      <c r="DP404" s="45"/>
      <c r="DQ404" s="45"/>
      <c r="DR404" s="45"/>
      <c r="DS404" s="45"/>
      <c r="DT404" s="45"/>
      <c r="DU404" s="45"/>
      <c r="DV404" s="45"/>
      <c r="DW404" s="45"/>
      <c r="DX404" s="45"/>
      <c r="DY404" s="45"/>
      <c r="DZ404" s="45"/>
      <c r="EA404" s="45"/>
      <c r="EB404" s="45"/>
      <c r="EC404" s="45"/>
      <c r="ED404" s="45"/>
      <c r="EE404" s="45"/>
      <c r="EF404" s="45"/>
      <c r="EG404" s="45"/>
      <c r="EH404" s="45"/>
      <c r="EI404" s="45"/>
      <c r="EJ404" s="45"/>
      <c r="EK404" s="45"/>
      <c r="EL404" s="45"/>
      <c r="EM404" s="45"/>
      <c r="EN404" s="45"/>
      <c r="EO404" s="45"/>
      <c r="EP404" s="45"/>
      <c r="EQ404" s="45"/>
      <c r="ER404" s="45"/>
      <c r="ES404" s="45"/>
      <c r="ET404" s="45"/>
      <c r="EU404" s="45"/>
      <c r="EV404" s="45"/>
      <c r="EW404" s="45"/>
      <c r="EX404" s="45"/>
      <c r="EY404" s="45"/>
      <c r="EZ404" s="45"/>
      <c r="FA404" s="45"/>
      <c r="FB404" s="45"/>
      <c r="FC404" s="45"/>
      <c r="FD404" s="45"/>
      <c r="FE404" s="45"/>
      <c r="FF404" s="45"/>
      <c r="FG404" s="45"/>
      <c r="FH404" s="45"/>
      <c r="FI404" s="45"/>
      <c r="FJ404" s="45"/>
      <c r="FK404" s="45"/>
      <c r="FL404" s="45"/>
      <c r="FM404" s="45"/>
      <c r="FN404" s="45"/>
      <c r="FO404" s="45"/>
      <c r="FP404" s="45"/>
      <c r="FQ404" s="45"/>
      <c r="FR404" s="45"/>
      <c r="FS404" s="45"/>
      <c r="FT404" s="45"/>
      <c r="FU404" s="45"/>
      <c r="FV404" s="45"/>
      <c r="FW404" s="45"/>
      <c r="FX404" s="45"/>
      <c r="FY404" s="45"/>
      <c r="FZ404" s="45"/>
      <c r="GA404" s="45"/>
      <c r="GB404" s="45"/>
      <c r="GC404" s="45"/>
      <c r="GD404" s="45"/>
      <c r="GE404" s="45"/>
      <c r="GF404" s="45"/>
      <c r="GG404" s="45"/>
      <c r="GH404" s="45"/>
      <c r="GI404" s="45"/>
      <c r="GJ404" s="45"/>
      <c r="GK404" s="45"/>
      <c r="GL404" s="45"/>
      <c r="GM404" s="45"/>
      <c r="GN404" s="45"/>
      <c r="GO404" s="45"/>
      <c r="GP404" s="45"/>
      <c r="GQ404" s="45"/>
      <c r="GR404" s="45"/>
      <c r="GS404" s="45"/>
      <c r="GT404" s="45"/>
      <c r="GU404" s="45"/>
      <c r="GV404" s="45"/>
      <c r="GW404" s="45"/>
      <c r="GX404" s="45"/>
      <c r="GY404" s="45"/>
      <c r="GZ404" s="45"/>
      <c r="HA404" s="45"/>
      <c r="HB404" s="45"/>
      <c r="HC404" s="45"/>
      <c r="HD404" s="45"/>
      <c r="HE404" s="45"/>
      <c r="HF404" s="45"/>
      <c r="HG404" s="45"/>
      <c r="HH404" s="45"/>
      <c r="HI404" s="45"/>
      <c r="HJ404" s="45"/>
      <c r="HK404" s="45"/>
      <c r="HL404" s="45"/>
      <c r="HM404" s="45"/>
      <c r="HN404" s="45"/>
      <c r="HO404" s="45"/>
      <c r="HP404" s="45"/>
      <c r="HQ404" s="45"/>
      <c r="HR404" s="45"/>
      <c r="HS404" s="45"/>
      <c r="HT404" s="45"/>
      <c r="HU404" s="45"/>
      <c r="HV404" s="45"/>
      <c r="HW404" s="45"/>
      <c r="HX404" s="45"/>
      <c r="HY404" s="45"/>
      <c r="HZ404" s="45"/>
      <c r="IA404" s="45"/>
      <c r="IB404" s="45"/>
      <c r="IC404" s="45"/>
      <c r="ID404" s="45"/>
      <c r="IE404" s="45"/>
      <c r="IF404" s="45"/>
      <c r="IG404" s="45"/>
      <c r="IH404" s="45"/>
      <c r="II404" s="45"/>
      <c r="IJ404" s="45"/>
      <c r="IK404" s="45"/>
      <c r="IL404" s="45"/>
      <c r="IM404" s="45"/>
      <c r="IN404" s="45"/>
      <c r="IO404" s="45"/>
      <c r="IP404" s="45"/>
      <c r="IQ404" s="45"/>
      <c r="IR404" s="45"/>
      <c r="IS404" s="45"/>
      <c r="IT404" s="45"/>
      <c r="IU404" s="45"/>
      <c r="IV404" s="45"/>
    </row>
    <row r="405" spans="1:256" x14ac:dyDescent="0.2">
      <c r="A405" s="45"/>
      <c r="B405" s="45"/>
      <c r="C405" s="45"/>
      <c r="D405" s="46"/>
      <c r="E405" s="45"/>
      <c r="F405" s="47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94">
        <f t="shared" si="53"/>
        <v>0</v>
      </c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  <c r="BP405" s="45"/>
      <c r="BQ405" s="45"/>
      <c r="BR405" s="45"/>
      <c r="BS405" s="45"/>
      <c r="BT405" s="45"/>
      <c r="BU405" s="45"/>
      <c r="BV405" s="45"/>
      <c r="BW405" s="45"/>
      <c r="BX405" s="45"/>
      <c r="BY405" s="45"/>
      <c r="BZ405" s="45"/>
      <c r="CA405" s="45"/>
      <c r="CB405" s="45"/>
      <c r="CC405" s="45"/>
      <c r="CD405" s="45"/>
      <c r="CE405" s="45"/>
      <c r="CF405" s="45"/>
      <c r="CG405" s="45"/>
      <c r="CH405" s="45"/>
      <c r="CI405" s="45"/>
      <c r="CJ405" s="45"/>
      <c r="CK405" s="45"/>
      <c r="CL405" s="45"/>
      <c r="CM405" s="45"/>
      <c r="CN405" s="45"/>
      <c r="CO405" s="45"/>
      <c r="CP405" s="45"/>
      <c r="CQ405" s="45"/>
      <c r="CR405" s="45"/>
      <c r="CS405" s="45"/>
      <c r="CT405" s="45"/>
      <c r="CU405" s="45"/>
      <c r="CV405" s="45"/>
      <c r="CW405" s="45"/>
      <c r="CX405" s="45"/>
      <c r="CY405" s="45"/>
      <c r="CZ405" s="45"/>
      <c r="DA405" s="45"/>
      <c r="DB405" s="45"/>
      <c r="DC405" s="45"/>
      <c r="DD405" s="45"/>
      <c r="DE405" s="45"/>
      <c r="DF405" s="45"/>
      <c r="DG405" s="45"/>
      <c r="DH405" s="45"/>
      <c r="DI405" s="45"/>
      <c r="DJ405" s="45"/>
      <c r="DK405" s="45"/>
      <c r="DL405" s="45"/>
      <c r="DM405" s="45"/>
      <c r="DN405" s="45"/>
      <c r="DO405" s="45"/>
      <c r="DP405" s="45"/>
      <c r="DQ405" s="45"/>
      <c r="DR405" s="45"/>
      <c r="DS405" s="45"/>
      <c r="DT405" s="45"/>
      <c r="DU405" s="45"/>
      <c r="DV405" s="45"/>
      <c r="DW405" s="45"/>
      <c r="DX405" s="45"/>
      <c r="DY405" s="45"/>
      <c r="DZ405" s="45"/>
      <c r="EA405" s="45"/>
      <c r="EB405" s="45"/>
      <c r="EC405" s="45"/>
      <c r="ED405" s="45"/>
      <c r="EE405" s="45"/>
      <c r="EF405" s="45"/>
      <c r="EG405" s="45"/>
      <c r="EH405" s="45"/>
      <c r="EI405" s="45"/>
      <c r="EJ405" s="45"/>
      <c r="EK405" s="45"/>
      <c r="EL405" s="45"/>
      <c r="EM405" s="45"/>
      <c r="EN405" s="45"/>
      <c r="EO405" s="45"/>
      <c r="EP405" s="45"/>
      <c r="EQ405" s="45"/>
      <c r="ER405" s="45"/>
      <c r="ES405" s="45"/>
      <c r="ET405" s="45"/>
      <c r="EU405" s="45"/>
      <c r="EV405" s="45"/>
      <c r="EW405" s="45"/>
      <c r="EX405" s="45"/>
      <c r="EY405" s="45"/>
      <c r="EZ405" s="45"/>
      <c r="FA405" s="45"/>
      <c r="FB405" s="45"/>
      <c r="FC405" s="45"/>
      <c r="FD405" s="45"/>
      <c r="FE405" s="45"/>
      <c r="FF405" s="45"/>
      <c r="FG405" s="45"/>
      <c r="FH405" s="45"/>
      <c r="FI405" s="45"/>
      <c r="FJ405" s="45"/>
      <c r="FK405" s="45"/>
      <c r="FL405" s="45"/>
      <c r="FM405" s="45"/>
      <c r="FN405" s="45"/>
      <c r="FO405" s="45"/>
      <c r="FP405" s="45"/>
      <c r="FQ405" s="45"/>
      <c r="FR405" s="45"/>
      <c r="FS405" s="45"/>
      <c r="FT405" s="45"/>
      <c r="FU405" s="45"/>
      <c r="FV405" s="45"/>
      <c r="FW405" s="45"/>
      <c r="FX405" s="45"/>
      <c r="FY405" s="45"/>
      <c r="FZ405" s="45"/>
      <c r="GA405" s="45"/>
      <c r="GB405" s="45"/>
      <c r="GC405" s="45"/>
      <c r="GD405" s="45"/>
      <c r="GE405" s="45"/>
      <c r="GF405" s="45"/>
      <c r="GG405" s="45"/>
      <c r="GH405" s="45"/>
      <c r="GI405" s="45"/>
      <c r="GJ405" s="45"/>
      <c r="GK405" s="45"/>
      <c r="GL405" s="45"/>
      <c r="GM405" s="45"/>
      <c r="GN405" s="45"/>
      <c r="GO405" s="45"/>
      <c r="GP405" s="45"/>
      <c r="GQ405" s="45"/>
      <c r="GR405" s="45"/>
      <c r="GS405" s="45"/>
      <c r="GT405" s="45"/>
      <c r="GU405" s="45"/>
      <c r="GV405" s="45"/>
      <c r="GW405" s="45"/>
      <c r="GX405" s="45"/>
      <c r="GY405" s="45"/>
      <c r="GZ405" s="45"/>
      <c r="HA405" s="45"/>
      <c r="HB405" s="45"/>
      <c r="HC405" s="45"/>
      <c r="HD405" s="45"/>
      <c r="HE405" s="45"/>
      <c r="HF405" s="45"/>
      <c r="HG405" s="45"/>
      <c r="HH405" s="45"/>
      <c r="HI405" s="45"/>
      <c r="HJ405" s="45"/>
      <c r="HK405" s="45"/>
      <c r="HL405" s="45"/>
      <c r="HM405" s="45"/>
      <c r="HN405" s="45"/>
      <c r="HO405" s="45"/>
      <c r="HP405" s="45"/>
      <c r="HQ405" s="45"/>
      <c r="HR405" s="45"/>
      <c r="HS405" s="45"/>
      <c r="HT405" s="45"/>
      <c r="HU405" s="45"/>
      <c r="HV405" s="45"/>
      <c r="HW405" s="45"/>
      <c r="HX405" s="45"/>
      <c r="HY405" s="45"/>
      <c r="HZ405" s="45"/>
      <c r="IA405" s="45"/>
      <c r="IB405" s="45"/>
      <c r="IC405" s="45"/>
      <c r="ID405" s="45"/>
      <c r="IE405" s="45"/>
      <c r="IF405" s="45"/>
      <c r="IG405" s="45"/>
      <c r="IH405" s="45"/>
      <c r="II405" s="45"/>
      <c r="IJ405" s="45"/>
      <c r="IK405" s="45"/>
      <c r="IL405" s="45"/>
      <c r="IM405" s="45"/>
      <c r="IN405" s="45"/>
      <c r="IO405" s="45"/>
      <c r="IP405" s="45"/>
      <c r="IQ405" s="45"/>
      <c r="IR405" s="45"/>
      <c r="IS405" s="45"/>
      <c r="IT405" s="45"/>
      <c r="IU405" s="45"/>
      <c r="IV405" s="45"/>
    </row>
    <row r="406" spans="1:256" x14ac:dyDescent="0.2">
      <c r="A406" s="45"/>
      <c r="B406" s="45"/>
      <c r="C406" s="45"/>
      <c r="D406" s="46"/>
      <c r="E406" s="45"/>
      <c r="F406" s="47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94">
        <f t="shared" si="53"/>
        <v>0</v>
      </c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  <c r="IE406" s="45"/>
      <c r="IF406" s="45"/>
      <c r="IG406" s="45"/>
      <c r="IH406" s="45"/>
      <c r="II406" s="45"/>
      <c r="IJ406" s="45"/>
      <c r="IK406" s="45"/>
      <c r="IL406" s="45"/>
      <c r="IM406" s="45"/>
      <c r="IN406" s="45"/>
      <c r="IO406" s="45"/>
      <c r="IP406" s="45"/>
      <c r="IQ406" s="45"/>
      <c r="IR406" s="45"/>
      <c r="IS406" s="45"/>
      <c r="IT406" s="45"/>
      <c r="IU406" s="45"/>
      <c r="IV406" s="45"/>
    </row>
    <row r="407" spans="1:256" x14ac:dyDescent="0.2">
      <c r="A407" s="45"/>
      <c r="B407" s="45"/>
      <c r="C407" s="45"/>
      <c r="D407" s="46"/>
      <c r="E407" s="45"/>
      <c r="F407" s="47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94">
        <f t="shared" si="53"/>
        <v>0</v>
      </c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  <c r="BP407" s="45"/>
      <c r="BQ407" s="45"/>
      <c r="BR407" s="45"/>
      <c r="BS407" s="45"/>
      <c r="BT407" s="45"/>
      <c r="BU407" s="45"/>
      <c r="BV407" s="45"/>
      <c r="BW407" s="45"/>
      <c r="BX407" s="45"/>
      <c r="BY407" s="45"/>
      <c r="BZ407" s="45"/>
      <c r="CA407" s="45"/>
      <c r="CB407" s="45"/>
      <c r="CC407" s="45"/>
      <c r="CD407" s="45"/>
      <c r="CE407" s="45"/>
      <c r="CF407" s="45"/>
      <c r="CG407" s="45"/>
      <c r="CH407" s="45"/>
      <c r="CI407" s="45"/>
      <c r="CJ407" s="45"/>
      <c r="CK407" s="45"/>
      <c r="CL407" s="45"/>
      <c r="CM407" s="45"/>
      <c r="CN407" s="45"/>
      <c r="CO407" s="45"/>
      <c r="CP407" s="45"/>
      <c r="CQ407" s="45"/>
      <c r="CR407" s="45"/>
      <c r="CS407" s="45"/>
      <c r="CT407" s="45"/>
      <c r="CU407" s="45"/>
      <c r="CV407" s="45"/>
      <c r="CW407" s="45"/>
      <c r="CX407" s="45"/>
      <c r="CY407" s="45"/>
      <c r="CZ407" s="45"/>
      <c r="DA407" s="45"/>
      <c r="DB407" s="45"/>
      <c r="DC407" s="45"/>
      <c r="DD407" s="45"/>
      <c r="DE407" s="45"/>
      <c r="DF407" s="45"/>
      <c r="DG407" s="45"/>
      <c r="DH407" s="45"/>
      <c r="DI407" s="45"/>
      <c r="DJ407" s="45"/>
      <c r="DK407" s="45"/>
      <c r="DL407" s="45"/>
      <c r="DM407" s="45"/>
      <c r="DN407" s="45"/>
      <c r="DO407" s="45"/>
      <c r="DP407" s="45"/>
      <c r="DQ407" s="45"/>
      <c r="DR407" s="45"/>
      <c r="DS407" s="45"/>
      <c r="DT407" s="45"/>
      <c r="DU407" s="45"/>
      <c r="DV407" s="45"/>
      <c r="DW407" s="45"/>
      <c r="DX407" s="45"/>
      <c r="DY407" s="45"/>
      <c r="DZ407" s="45"/>
      <c r="EA407" s="45"/>
      <c r="EB407" s="45"/>
      <c r="EC407" s="45"/>
      <c r="ED407" s="45"/>
      <c r="EE407" s="45"/>
      <c r="EF407" s="45"/>
      <c r="EG407" s="45"/>
      <c r="EH407" s="45"/>
      <c r="EI407" s="45"/>
      <c r="EJ407" s="45"/>
      <c r="EK407" s="45"/>
      <c r="EL407" s="45"/>
      <c r="EM407" s="45"/>
      <c r="EN407" s="45"/>
      <c r="EO407" s="45"/>
      <c r="EP407" s="45"/>
      <c r="EQ407" s="45"/>
      <c r="ER407" s="45"/>
      <c r="ES407" s="45"/>
      <c r="ET407" s="45"/>
      <c r="EU407" s="45"/>
      <c r="EV407" s="45"/>
      <c r="EW407" s="45"/>
      <c r="EX407" s="45"/>
      <c r="EY407" s="45"/>
      <c r="EZ407" s="45"/>
      <c r="FA407" s="45"/>
      <c r="FB407" s="45"/>
      <c r="FC407" s="45"/>
      <c r="FD407" s="45"/>
      <c r="FE407" s="45"/>
      <c r="FF407" s="45"/>
      <c r="FG407" s="45"/>
      <c r="FH407" s="45"/>
      <c r="FI407" s="45"/>
      <c r="FJ407" s="45"/>
      <c r="FK407" s="45"/>
      <c r="FL407" s="45"/>
      <c r="FM407" s="45"/>
      <c r="FN407" s="45"/>
      <c r="FO407" s="45"/>
      <c r="FP407" s="45"/>
      <c r="FQ407" s="45"/>
      <c r="FR407" s="45"/>
      <c r="FS407" s="45"/>
      <c r="FT407" s="45"/>
      <c r="FU407" s="45"/>
      <c r="FV407" s="45"/>
      <c r="FW407" s="45"/>
      <c r="FX407" s="45"/>
      <c r="FY407" s="45"/>
      <c r="FZ407" s="45"/>
      <c r="GA407" s="45"/>
      <c r="GB407" s="45"/>
      <c r="GC407" s="45"/>
      <c r="GD407" s="45"/>
      <c r="GE407" s="45"/>
      <c r="GF407" s="45"/>
      <c r="GG407" s="45"/>
      <c r="GH407" s="45"/>
      <c r="GI407" s="45"/>
      <c r="GJ407" s="45"/>
      <c r="GK407" s="45"/>
      <c r="GL407" s="45"/>
      <c r="GM407" s="45"/>
      <c r="GN407" s="45"/>
      <c r="GO407" s="45"/>
      <c r="GP407" s="45"/>
      <c r="GQ407" s="45"/>
      <c r="GR407" s="45"/>
      <c r="GS407" s="45"/>
      <c r="GT407" s="45"/>
      <c r="GU407" s="45"/>
      <c r="GV407" s="45"/>
      <c r="GW407" s="45"/>
      <c r="GX407" s="45"/>
      <c r="GY407" s="45"/>
      <c r="GZ407" s="45"/>
      <c r="HA407" s="45"/>
      <c r="HB407" s="45"/>
      <c r="HC407" s="45"/>
      <c r="HD407" s="45"/>
      <c r="HE407" s="45"/>
      <c r="HF407" s="45"/>
      <c r="HG407" s="45"/>
      <c r="HH407" s="45"/>
      <c r="HI407" s="45"/>
      <c r="HJ407" s="45"/>
      <c r="HK407" s="45"/>
      <c r="HL407" s="45"/>
      <c r="HM407" s="45"/>
      <c r="HN407" s="45"/>
      <c r="HO407" s="45"/>
      <c r="HP407" s="45"/>
      <c r="HQ407" s="45"/>
      <c r="HR407" s="45"/>
      <c r="HS407" s="45"/>
      <c r="HT407" s="45"/>
      <c r="HU407" s="45"/>
      <c r="HV407" s="45"/>
      <c r="HW407" s="45"/>
      <c r="HX407" s="45"/>
      <c r="HY407" s="45"/>
      <c r="HZ407" s="45"/>
      <c r="IA407" s="45"/>
      <c r="IB407" s="45"/>
      <c r="IC407" s="45"/>
      <c r="ID407" s="45"/>
      <c r="IE407" s="45"/>
      <c r="IF407" s="45"/>
      <c r="IG407" s="45"/>
      <c r="IH407" s="45"/>
      <c r="II407" s="45"/>
      <c r="IJ407" s="45"/>
      <c r="IK407" s="45"/>
      <c r="IL407" s="45"/>
      <c r="IM407" s="45"/>
      <c r="IN407" s="45"/>
      <c r="IO407" s="45"/>
      <c r="IP407" s="45"/>
      <c r="IQ407" s="45"/>
      <c r="IR407" s="45"/>
      <c r="IS407" s="45"/>
      <c r="IT407" s="45"/>
      <c r="IU407" s="45"/>
      <c r="IV407" s="45"/>
    </row>
    <row r="408" spans="1:256" x14ac:dyDescent="0.2">
      <c r="A408" s="45"/>
      <c r="B408" s="45"/>
      <c r="C408" s="45"/>
      <c r="D408" s="46"/>
      <c r="E408" s="45"/>
      <c r="F408" s="47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94">
        <f t="shared" si="53"/>
        <v>0</v>
      </c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  <c r="BP408" s="45"/>
      <c r="BQ408" s="45"/>
      <c r="BR408" s="45"/>
      <c r="BS408" s="45"/>
      <c r="BT408" s="45"/>
      <c r="BU408" s="45"/>
      <c r="BV408" s="45"/>
      <c r="BW408" s="45"/>
      <c r="BX408" s="45"/>
      <c r="BY408" s="45"/>
      <c r="BZ408" s="45"/>
      <c r="CA408" s="45"/>
      <c r="CB408" s="45"/>
      <c r="CC408" s="45"/>
      <c r="CD408" s="45"/>
      <c r="CE408" s="45"/>
      <c r="CF408" s="45"/>
      <c r="CG408" s="45"/>
      <c r="CH408" s="45"/>
      <c r="CI408" s="45"/>
      <c r="CJ408" s="45"/>
      <c r="CK408" s="45"/>
      <c r="CL408" s="45"/>
      <c r="CM408" s="45"/>
      <c r="CN408" s="45"/>
      <c r="CO408" s="45"/>
      <c r="CP408" s="45"/>
      <c r="CQ408" s="45"/>
      <c r="CR408" s="45"/>
      <c r="CS408" s="45"/>
      <c r="CT408" s="45"/>
      <c r="CU408" s="45"/>
      <c r="CV408" s="45"/>
      <c r="CW408" s="45"/>
      <c r="CX408" s="45"/>
      <c r="CY408" s="45"/>
      <c r="CZ408" s="45"/>
      <c r="DA408" s="45"/>
      <c r="DB408" s="45"/>
      <c r="DC408" s="45"/>
      <c r="DD408" s="45"/>
      <c r="DE408" s="45"/>
      <c r="DF408" s="45"/>
      <c r="DG408" s="45"/>
      <c r="DH408" s="45"/>
      <c r="DI408" s="45"/>
      <c r="DJ408" s="45"/>
      <c r="DK408" s="45"/>
      <c r="DL408" s="45"/>
      <c r="DM408" s="45"/>
      <c r="DN408" s="45"/>
      <c r="DO408" s="45"/>
      <c r="DP408" s="45"/>
      <c r="DQ408" s="45"/>
      <c r="DR408" s="45"/>
      <c r="DS408" s="45"/>
      <c r="DT408" s="45"/>
      <c r="DU408" s="45"/>
      <c r="DV408" s="45"/>
      <c r="DW408" s="45"/>
      <c r="DX408" s="45"/>
      <c r="DY408" s="45"/>
      <c r="DZ408" s="45"/>
      <c r="EA408" s="45"/>
      <c r="EB408" s="45"/>
      <c r="EC408" s="45"/>
      <c r="ED408" s="45"/>
      <c r="EE408" s="45"/>
      <c r="EF408" s="45"/>
      <c r="EG408" s="45"/>
      <c r="EH408" s="45"/>
      <c r="EI408" s="45"/>
      <c r="EJ408" s="45"/>
      <c r="EK408" s="45"/>
      <c r="EL408" s="45"/>
      <c r="EM408" s="45"/>
      <c r="EN408" s="45"/>
      <c r="EO408" s="45"/>
      <c r="EP408" s="45"/>
      <c r="EQ408" s="45"/>
      <c r="ER408" s="45"/>
      <c r="ES408" s="45"/>
      <c r="ET408" s="45"/>
      <c r="EU408" s="45"/>
      <c r="EV408" s="45"/>
      <c r="EW408" s="45"/>
      <c r="EX408" s="45"/>
      <c r="EY408" s="45"/>
      <c r="EZ408" s="45"/>
      <c r="FA408" s="45"/>
      <c r="FB408" s="45"/>
      <c r="FC408" s="45"/>
      <c r="FD408" s="45"/>
      <c r="FE408" s="45"/>
      <c r="FF408" s="45"/>
      <c r="FG408" s="45"/>
      <c r="FH408" s="45"/>
      <c r="FI408" s="45"/>
      <c r="FJ408" s="45"/>
      <c r="FK408" s="45"/>
      <c r="FL408" s="45"/>
      <c r="FM408" s="45"/>
      <c r="FN408" s="45"/>
      <c r="FO408" s="45"/>
      <c r="FP408" s="45"/>
      <c r="FQ408" s="45"/>
      <c r="FR408" s="45"/>
      <c r="FS408" s="45"/>
      <c r="FT408" s="45"/>
      <c r="FU408" s="45"/>
      <c r="FV408" s="45"/>
      <c r="FW408" s="45"/>
      <c r="FX408" s="45"/>
      <c r="FY408" s="45"/>
      <c r="FZ408" s="45"/>
      <c r="GA408" s="45"/>
      <c r="GB408" s="45"/>
      <c r="GC408" s="45"/>
      <c r="GD408" s="45"/>
      <c r="GE408" s="45"/>
      <c r="GF408" s="45"/>
      <c r="GG408" s="45"/>
      <c r="GH408" s="45"/>
      <c r="GI408" s="45"/>
      <c r="GJ408" s="45"/>
      <c r="GK408" s="45"/>
      <c r="GL408" s="45"/>
      <c r="GM408" s="45"/>
      <c r="GN408" s="45"/>
      <c r="GO408" s="45"/>
      <c r="GP408" s="45"/>
      <c r="GQ408" s="45"/>
      <c r="GR408" s="45"/>
      <c r="GS408" s="45"/>
      <c r="GT408" s="45"/>
      <c r="GU408" s="45"/>
      <c r="GV408" s="45"/>
      <c r="GW408" s="45"/>
      <c r="GX408" s="45"/>
      <c r="GY408" s="45"/>
      <c r="GZ408" s="45"/>
      <c r="HA408" s="45"/>
      <c r="HB408" s="45"/>
      <c r="HC408" s="45"/>
      <c r="HD408" s="45"/>
      <c r="HE408" s="45"/>
      <c r="HF408" s="45"/>
      <c r="HG408" s="45"/>
      <c r="HH408" s="45"/>
      <c r="HI408" s="45"/>
      <c r="HJ408" s="45"/>
      <c r="HK408" s="45"/>
      <c r="HL408" s="45"/>
      <c r="HM408" s="45"/>
      <c r="HN408" s="45"/>
      <c r="HO408" s="45"/>
      <c r="HP408" s="45"/>
      <c r="HQ408" s="45"/>
      <c r="HR408" s="45"/>
      <c r="HS408" s="45"/>
      <c r="HT408" s="45"/>
      <c r="HU408" s="45"/>
      <c r="HV408" s="45"/>
      <c r="HW408" s="45"/>
      <c r="HX408" s="45"/>
      <c r="HY408" s="45"/>
      <c r="HZ408" s="45"/>
      <c r="IA408" s="45"/>
      <c r="IB408" s="45"/>
      <c r="IC408" s="45"/>
      <c r="ID408" s="45"/>
      <c r="IE408" s="45"/>
      <c r="IF408" s="45"/>
      <c r="IG408" s="45"/>
      <c r="IH408" s="45"/>
      <c r="II408" s="45"/>
      <c r="IJ408" s="45"/>
      <c r="IK408" s="45"/>
      <c r="IL408" s="45"/>
      <c r="IM408" s="45"/>
      <c r="IN408" s="45"/>
      <c r="IO408" s="45"/>
      <c r="IP408" s="45"/>
      <c r="IQ408" s="45"/>
      <c r="IR408" s="45"/>
      <c r="IS408" s="45"/>
      <c r="IT408" s="45"/>
      <c r="IU408" s="45"/>
      <c r="IV408" s="45"/>
    </row>
    <row r="409" spans="1:256" x14ac:dyDescent="0.2">
      <c r="A409" s="45"/>
      <c r="B409" s="45"/>
      <c r="C409" s="45"/>
      <c r="D409" s="46"/>
      <c r="E409" s="45"/>
      <c r="F409" s="47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94">
        <f t="shared" si="53"/>
        <v>0</v>
      </c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  <c r="BP409" s="45"/>
      <c r="BQ409" s="45"/>
      <c r="BR409" s="45"/>
      <c r="BS409" s="45"/>
      <c r="BT409" s="45"/>
      <c r="BU409" s="45"/>
      <c r="BV409" s="45"/>
      <c r="BW409" s="45"/>
      <c r="BX409" s="45"/>
      <c r="BY409" s="45"/>
      <c r="BZ409" s="45"/>
      <c r="CA409" s="45"/>
      <c r="CB409" s="45"/>
      <c r="CC409" s="45"/>
      <c r="CD409" s="45"/>
      <c r="CE409" s="45"/>
      <c r="CF409" s="45"/>
      <c r="CG409" s="45"/>
      <c r="CH409" s="45"/>
      <c r="CI409" s="45"/>
      <c r="CJ409" s="45"/>
      <c r="CK409" s="45"/>
      <c r="CL409" s="45"/>
      <c r="CM409" s="45"/>
      <c r="CN409" s="45"/>
      <c r="CO409" s="45"/>
      <c r="CP409" s="45"/>
      <c r="CQ409" s="45"/>
      <c r="CR409" s="45"/>
      <c r="CS409" s="45"/>
      <c r="CT409" s="45"/>
      <c r="CU409" s="45"/>
      <c r="CV409" s="45"/>
      <c r="CW409" s="45"/>
      <c r="CX409" s="45"/>
      <c r="CY409" s="45"/>
      <c r="CZ409" s="45"/>
      <c r="DA409" s="45"/>
      <c r="DB409" s="45"/>
      <c r="DC409" s="45"/>
      <c r="DD409" s="45"/>
      <c r="DE409" s="45"/>
      <c r="DF409" s="45"/>
      <c r="DG409" s="45"/>
      <c r="DH409" s="45"/>
      <c r="DI409" s="45"/>
      <c r="DJ409" s="45"/>
      <c r="DK409" s="45"/>
      <c r="DL409" s="45"/>
      <c r="DM409" s="45"/>
      <c r="DN409" s="45"/>
      <c r="DO409" s="45"/>
      <c r="DP409" s="45"/>
      <c r="DQ409" s="45"/>
      <c r="DR409" s="45"/>
      <c r="DS409" s="45"/>
      <c r="DT409" s="45"/>
      <c r="DU409" s="45"/>
      <c r="DV409" s="45"/>
      <c r="DW409" s="45"/>
      <c r="DX409" s="45"/>
      <c r="DY409" s="45"/>
      <c r="DZ409" s="45"/>
      <c r="EA409" s="45"/>
      <c r="EB409" s="45"/>
      <c r="EC409" s="45"/>
      <c r="ED409" s="45"/>
      <c r="EE409" s="45"/>
      <c r="EF409" s="45"/>
      <c r="EG409" s="45"/>
      <c r="EH409" s="45"/>
      <c r="EI409" s="45"/>
      <c r="EJ409" s="45"/>
      <c r="EK409" s="45"/>
      <c r="EL409" s="45"/>
      <c r="EM409" s="45"/>
      <c r="EN409" s="45"/>
      <c r="EO409" s="45"/>
      <c r="EP409" s="45"/>
      <c r="EQ409" s="45"/>
      <c r="ER409" s="45"/>
      <c r="ES409" s="45"/>
      <c r="ET409" s="45"/>
      <c r="EU409" s="45"/>
      <c r="EV409" s="45"/>
      <c r="EW409" s="45"/>
      <c r="EX409" s="45"/>
      <c r="EY409" s="45"/>
      <c r="EZ409" s="45"/>
      <c r="FA409" s="45"/>
      <c r="FB409" s="45"/>
      <c r="FC409" s="45"/>
      <c r="FD409" s="45"/>
      <c r="FE409" s="45"/>
      <c r="FF409" s="45"/>
      <c r="FG409" s="45"/>
      <c r="FH409" s="45"/>
      <c r="FI409" s="45"/>
      <c r="FJ409" s="45"/>
      <c r="FK409" s="45"/>
      <c r="FL409" s="45"/>
      <c r="FM409" s="45"/>
      <c r="FN409" s="45"/>
      <c r="FO409" s="45"/>
      <c r="FP409" s="45"/>
      <c r="FQ409" s="45"/>
      <c r="FR409" s="45"/>
      <c r="FS409" s="45"/>
      <c r="FT409" s="45"/>
      <c r="FU409" s="45"/>
      <c r="FV409" s="45"/>
      <c r="FW409" s="45"/>
      <c r="FX409" s="45"/>
      <c r="FY409" s="45"/>
      <c r="FZ409" s="45"/>
      <c r="GA409" s="45"/>
      <c r="GB409" s="45"/>
      <c r="GC409" s="45"/>
      <c r="GD409" s="45"/>
      <c r="GE409" s="45"/>
      <c r="GF409" s="45"/>
      <c r="GG409" s="45"/>
      <c r="GH409" s="45"/>
      <c r="GI409" s="45"/>
      <c r="GJ409" s="45"/>
      <c r="GK409" s="45"/>
      <c r="GL409" s="45"/>
      <c r="GM409" s="45"/>
      <c r="GN409" s="45"/>
      <c r="GO409" s="45"/>
      <c r="GP409" s="45"/>
      <c r="GQ409" s="45"/>
      <c r="GR409" s="45"/>
      <c r="GS409" s="45"/>
      <c r="GT409" s="45"/>
      <c r="GU409" s="45"/>
      <c r="GV409" s="45"/>
      <c r="GW409" s="45"/>
      <c r="GX409" s="45"/>
      <c r="GY409" s="45"/>
      <c r="GZ409" s="45"/>
      <c r="HA409" s="45"/>
      <c r="HB409" s="45"/>
      <c r="HC409" s="45"/>
      <c r="HD409" s="45"/>
      <c r="HE409" s="45"/>
      <c r="HF409" s="45"/>
      <c r="HG409" s="45"/>
      <c r="HH409" s="45"/>
      <c r="HI409" s="45"/>
      <c r="HJ409" s="45"/>
      <c r="HK409" s="45"/>
      <c r="HL409" s="45"/>
      <c r="HM409" s="45"/>
      <c r="HN409" s="45"/>
      <c r="HO409" s="45"/>
      <c r="HP409" s="45"/>
      <c r="HQ409" s="45"/>
      <c r="HR409" s="45"/>
      <c r="HS409" s="45"/>
      <c r="HT409" s="45"/>
      <c r="HU409" s="45"/>
      <c r="HV409" s="45"/>
      <c r="HW409" s="45"/>
      <c r="HX409" s="45"/>
      <c r="HY409" s="45"/>
      <c r="HZ409" s="45"/>
      <c r="IA409" s="45"/>
      <c r="IB409" s="45"/>
      <c r="IC409" s="45"/>
      <c r="ID409" s="45"/>
      <c r="IE409" s="45"/>
      <c r="IF409" s="45"/>
      <c r="IG409" s="45"/>
      <c r="IH409" s="45"/>
      <c r="II409" s="45"/>
      <c r="IJ409" s="45"/>
      <c r="IK409" s="45"/>
      <c r="IL409" s="45"/>
      <c r="IM409" s="45"/>
      <c r="IN409" s="45"/>
      <c r="IO409" s="45"/>
      <c r="IP409" s="45"/>
      <c r="IQ409" s="45"/>
      <c r="IR409" s="45"/>
      <c r="IS409" s="45"/>
      <c r="IT409" s="45"/>
      <c r="IU409" s="45"/>
      <c r="IV409" s="45"/>
    </row>
    <row r="410" spans="1:256" x14ac:dyDescent="0.2">
      <c r="A410" s="45"/>
      <c r="B410" s="45"/>
      <c r="C410" s="45"/>
      <c r="D410" s="46"/>
      <c r="E410" s="45"/>
      <c r="F410" s="47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94">
        <f t="shared" si="53"/>
        <v>0</v>
      </c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  <c r="BP410" s="45"/>
      <c r="BQ410" s="45"/>
      <c r="BR410" s="45"/>
      <c r="BS410" s="45"/>
      <c r="BT410" s="45"/>
      <c r="BU410" s="45"/>
      <c r="BV410" s="45"/>
      <c r="BW410" s="45"/>
      <c r="BX410" s="45"/>
      <c r="BY410" s="45"/>
      <c r="BZ410" s="45"/>
      <c r="CA410" s="45"/>
      <c r="CB410" s="45"/>
      <c r="CC410" s="45"/>
      <c r="CD410" s="45"/>
      <c r="CE410" s="45"/>
      <c r="CF410" s="45"/>
      <c r="CG410" s="45"/>
      <c r="CH410" s="45"/>
      <c r="CI410" s="45"/>
      <c r="CJ410" s="45"/>
      <c r="CK410" s="45"/>
      <c r="CL410" s="45"/>
      <c r="CM410" s="45"/>
      <c r="CN410" s="45"/>
      <c r="CO410" s="45"/>
      <c r="CP410" s="45"/>
      <c r="CQ410" s="45"/>
      <c r="CR410" s="45"/>
      <c r="CS410" s="45"/>
      <c r="CT410" s="45"/>
      <c r="CU410" s="45"/>
      <c r="CV410" s="45"/>
      <c r="CW410" s="45"/>
      <c r="CX410" s="45"/>
      <c r="CY410" s="45"/>
      <c r="CZ410" s="45"/>
      <c r="DA410" s="45"/>
      <c r="DB410" s="45"/>
      <c r="DC410" s="45"/>
      <c r="DD410" s="45"/>
      <c r="DE410" s="45"/>
      <c r="DF410" s="45"/>
      <c r="DG410" s="45"/>
      <c r="DH410" s="45"/>
      <c r="DI410" s="45"/>
      <c r="DJ410" s="45"/>
      <c r="DK410" s="45"/>
      <c r="DL410" s="45"/>
      <c r="DM410" s="45"/>
      <c r="DN410" s="45"/>
      <c r="DO410" s="45"/>
      <c r="DP410" s="45"/>
      <c r="DQ410" s="45"/>
      <c r="DR410" s="45"/>
      <c r="DS410" s="45"/>
      <c r="DT410" s="45"/>
      <c r="DU410" s="45"/>
      <c r="DV410" s="45"/>
      <c r="DW410" s="45"/>
      <c r="DX410" s="45"/>
      <c r="DY410" s="45"/>
      <c r="DZ410" s="45"/>
      <c r="EA410" s="45"/>
      <c r="EB410" s="45"/>
      <c r="EC410" s="45"/>
      <c r="ED410" s="45"/>
      <c r="EE410" s="45"/>
      <c r="EF410" s="45"/>
      <c r="EG410" s="45"/>
      <c r="EH410" s="45"/>
      <c r="EI410" s="45"/>
      <c r="EJ410" s="45"/>
      <c r="EK410" s="45"/>
      <c r="EL410" s="45"/>
      <c r="EM410" s="45"/>
      <c r="EN410" s="45"/>
      <c r="EO410" s="45"/>
      <c r="EP410" s="45"/>
      <c r="EQ410" s="45"/>
      <c r="ER410" s="45"/>
      <c r="ES410" s="45"/>
      <c r="ET410" s="45"/>
      <c r="EU410" s="45"/>
      <c r="EV410" s="45"/>
      <c r="EW410" s="45"/>
      <c r="EX410" s="45"/>
      <c r="EY410" s="45"/>
      <c r="EZ410" s="45"/>
      <c r="FA410" s="45"/>
      <c r="FB410" s="45"/>
      <c r="FC410" s="45"/>
      <c r="FD410" s="45"/>
      <c r="FE410" s="45"/>
      <c r="FF410" s="45"/>
      <c r="FG410" s="45"/>
      <c r="FH410" s="45"/>
      <c r="FI410" s="45"/>
      <c r="FJ410" s="45"/>
      <c r="FK410" s="45"/>
      <c r="FL410" s="45"/>
      <c r="FM410" s="45"/>
      <c r="FN410" s="45"/>
      <c r="FO410" s="45"/>
      <c r="FP410" s="45"/>
      <c r="FQ410" s="45"/>
      <c r="FR410" s="45"/>
      <c r="FS410" s="45"/>
      <c r="FT410" s="45"/>
      <c r="FU410" s="45"/>
      <c r="FV410" s="45"/>
      <c r="FW410" s="45"/>
      <c r="FX410" s="45"/>
      <c r="FY410" s="45"/>
      <c r="FZ410" s="45"/>
      <c r="GA410" s="45"/>
      <c r="GB410" s="45"/>
      <c r="GC410" s="45"/>
      <c r="GD410" s="45"/>
      <c r="GE410" s="45"/>
      <c r="GF410" s="45"/>
      <c r="GG410" s="45"/>
      <c r="GH410" s="45"/>
      <c r="GI410" s="45"/>
      <c r="GJ410" s="45"/>
      <c r="GK410" s="45"/>
      <c r="GL410" s="45"/>
      <c r="GM410" s="45"/>
      <c r="GN410" s="45"/>
      <c r="GO410" s="45"/>
      <c r="GP410" s="45"/>
      <c r="GQ410" s="45"/>
      <c r="GR410" s="45"/>
      <c r="GS410" s="45"/>
      <c r="GT410" s="45"/>
      <c r="GU410" s="45"/>
      <c r="GV410" s="45"/>
      <c r="GW410" s="45"/>
      <c r="GX410" s="45"/>
      <c r="GY410" s="45"/>
      <c r="GZ410" s="45"/>
      <c r="HA410" s="45"/>
      <c r="HB410" s="45"/>
      <c r="HC410" s="45"/>
      <c r="HD410" s="45"/>
      <c r="HE410" s="45"/>
      <c r="HF410" s="45"/>
      <c r="HG410" s="45"/>
      <c r="HH410" s="45"/>
      <c r="HI410" s="45"/>
      <c r="HJ410" s="45"/>
      <c r="HK410" s="45"/>
      <c r="HL410" s="45"/>
      <c r="HM410" s="45"/>
      <c r="HN410" s="45"/>
      <c r="HO410" s="45"/>
      <c r="HP410" s="45"/>
      <c r="HQ410" s="45"/>
      <c r="HR410" s="45"/>
      <c r="HS410" s="45"/>
      <c r="HT410" s="45"/>
      <c r="HU410" s="45"/>
      <c r="HV410" s="45"/>
      <c r="HW410" s="45"/>
      <c r="HX410" s="45"/>
      <c r="HY410" s="45"/>
      <c r="HZ410" s="45"/>
      <c r="IA410" s="45"/>
      <c r="IB410" s="45"/>
      <c r="IC410" s="45"/>
      <c r="ID410" s="45"/>
      <c r="IE410" s="45"/>
      <c r="IF410" s="45"/>
      <c r="IG410" s="45"/>
      <c r="IH410" s="45"/>
      <c r="II410" s="45"/>
      <c r="IJ410" s="45"/>
      <c r="IK410" s="45"/>
      <c r="IL410" s="45"/>
      <c r="IM410" s="45"/>
      <c r="IN410" s="45"/>
      <c r="IO410" s="45"/>
      <c r="IP410" s="45"/>
      <c r="IQ410" s="45"/>
      <c r="IR410" s="45"/>
      <c r="IS410" s="45"/>
      <c r="IT410" s="45"/>
      <c r="IU410" s="45"/>
      <c r="IV410" s="45"/>
    </row>
    <row r="411" spans="1:256" x14ac:dyDescent="0.2">
      <c r="A411" s="45"/>
      <c r="B411" s="45"/>
      <c r="C411" s="45"/>
      <c r="D411" s="46"/>
      <c r="E411" s="45"/>
      <c r="F411" s="47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94">
        <f t="shared" si="53"/>
        <v>0</v>
      </c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  <c r="BP411" s="45"/>
      <c r="BQ411" s="45"/>
      <c r="BR411" s="45"/>
      <c r="BS411" s="45"/>
      <c r="BT411" s="45"/>
      <c r="BU411" s="45"/>
      <c r="BV411" s="45"/>
      <c r="BW411" s="45"/>
      <c r="BX411" s="45"/>
      <c r="BY411" s="45"/>
      <c r="BZ411" s="45"/>
      <c r="CA411" s="45"/>
      <c r="CB411" s="45"/>
      <c r="CC411" s="45"/>
      <c r="CD411" s="45"/>
      <c r="CE411" s="45"/>
      <c r="CF411" s="45"/>
      <c r="CG411" s="45"/>
      <c r="CH411" s="45"/>
      <c r="CI411" s="45"/>
      <c r="CJ411" s="45"/>
      <c r="CK411" s="45"/>
      <c r="CL411" s="45"/>
      <c r="CM411" s="45"/>
      <c r="CN411" s="45"/>
      <c r="CO411" s="45"/>
      <c r="CP411" s="45"/>
      <c r="CQ411" s="45"/>
      <c r="CR411" s="45"/>
      <c r="CS411" s="45"/>
      <c r="CT411" s="45"/>
      <c r="CU411" s="45"/>
      <c r="CV411" s="45"/>
      <c r="CW411" s="45"/>
      <c r="CX411" s="45"/>
      <c r="CY411" s="45"/>
      <c r="CZ411" s="45"/>
      <c r="DA411" s="45"/>
      <c r="DB411" s="45"/>
      <c r="DC411" s="45"/>
      <c r="DD411" s="45"/>
      <c r="DE411" s="45"/>
      <c r="DF411" s="45"/>
      <c r="DG411" s="45"/>
      <c r="DH411" s="45"/>
      <c r="DI411" s="45"/>
      <c r="DJ411" s="45"/>
      <c r="DK411" s="45"/>
      <c r="DL411" s="45"/>
      <c r="DM411" s="45"/>
      <c r="DN411" s="45"/>
      <c r="DO411" s="45"/>
      <c r="DP411" s="45"/>
      <c r="DQ411" s="45"/>
      <c r="DR411" s="45"/>
      <c r="DS411" s="45"/>
      <c r="DT411" s="45"/>
      <c r="DU411" s="45"/>
      <c r="DV411" s="45"/>
      <c r="DW411" s="45"/>
      <c r="DX411" s="45"/>
      <c r="DY411" s="45"/>
      <c r="DZ411" s="45"/>
      <c r="EA411" s="45"/>
      <c r="EB411" s="45"/>
      <c r="EC411" s="45"/>
      <c r="ED411" s="45"/>
      <c r="EE411" s="45"/>
      <c r="EF411" s="45"/>
      <c r="EG411" s="45"/>
      <c r="EH411" s="45"/>
      <c r="EI411" s="45"/>
      <c r="EJ411" s="45"/>
      <c r="EK411" s="45"/>
      <c r="EL411" s="45"/>
      <c r="EM411" s="45"/>
      <c r="EN411" s="45"/>
      <c r="EO411" s="45"/>
      <c r="EP411" s="45"/>
      <c r="EQ411" s="45"/>
      <c r="ER411" s="45"/>
      <c r="ES411" s="45"/>
      <c r="ET411" s="45"/>
      <c r="EU411" s="45"/>
      <c r="EV411" s="45"/>
      <c r="EW411" s="45"/>
      <c r="EX411" s="45"/>
      <c r="EY411" s="45"/>
      <c r="EZ411" s="45"/>
      <c r="FA411" s="45"/>
      <c r="FB411" s="45"/>
      <c r="FC411" s="45"/>
      <c r="FD411" s="45"/>
      <c r="FE411" s="45"/>
      <c r="FF411" s="45"/>
      <c r="FG411" s="45"/>
      <c r="FH411" s="45"/>
      <c r="FI411" s="45"/>
      <c r="FJ411" s="45"/>
      <c r="FK411" s="45"/>
      <c r="FL411" s="45"/>
      <c r="FM411" s="45"/>
      <c r="FN411" s="45"/>
      <c r="FO411" s="45"/>
      <c r="FP411" s="45"/>
      <c r="FQ411" s="45"/>
      <c r="FR411" s="45"/>
      <c r="FS411" s="45"/>
      <c r="FT411" s="45"/>
      <c r="FU411" s="45"/>
      <c r="FV411" s="45"/>
      <c r="FW411" s="45"/>
      <c r="FX411" s="45"/>
      <c r="FY411" s="45"/>
      <c r="FZ411" s="45"/>
      <c r="GA411" s="45"/>
      <c r="GB411" s="45"/>
      <c r="GC411" s="45"/>
      <c r="GD411" s="45"/>
      <c r="GE411" s="45"/>
      <c r="GF411" s="45"/>
      <c r="GG411" s="45"/>
      <c r="GH411" s="45"/>
      <c r="GI411" s="45"/>
      <c r="GJ411" s="45"/>
      <c r="GK411" s="45"/>
      <c r="GL411" s="45"/>
      <c r="GM411" s="45"/>
      <c r="GN411" s="45"/>
      <c r="GO411" s="45"/>
      <c r="GP411" s="45"/>
      <c r="GQ411" s="45"/>
      <c r="GR411" s="45"/>
      <c r="GS411" s="45"/>
      <c r="GT411" s="45"/>
      <c r="GU411" s="45"/>
      <c r="GV411" s="45"/>
      <c r="GW411" s="45"/>
      <c r="GX411" s="45"/>
      <c r="GY411" s="45"/>
      <c r="GZ411" s="45"/>
      <c r="HA411" s="45"/>
      <c r="HB411" s="45"/>
      <c r="HC411" s="45"/>
      <c r="HD411" s="45"/>
      <c r="HE411" s="45"/>
      <c r="HF411" s="45"/>
      <c r="HG411" s="45"/>
      <c r="HH411" s="45"/>
      <c r="HI411" s="45"/>
      <c r="HJ411" s="45"/>
      <c r="HK411" s="45"/>
      <c r="HL411" s="45"/>
      <c r="HM411" s="45"/>
      <c r="HN411" s="45"/>
      <c r="HO411" s="45"/>
      <c r="HP411" s="45"/>
      <c r="HQ411" s="45"/>
      <c r="HR411" s="45"/>
      <c r="HS411" s="45"/>
      <c r="HT411" s="45"/>
      <c r="HU411" s="45"/>
      <c r="HV411" s="45"/>
      <c r="HW411" s="45"/>
      <c r="HX411" s="45"/>
      <c r="HY411" s="45"/>
      <c r="HZ411" s="45"/>
      <c r="IA411" s="45"/>
      <c r="IB411" s="45"/>
      <c r="IC411" s="45"/>
      <c r="ID411" s="45"/>
      <c r="IE411" s="45"/>
      <c r="IF411" s="45"/>
      <c r="IG411" s="45"/>
      <c r="IH411" s="45"/>
      <c r="II411" s="45"/>
      <c r="IJ411" s="45"/>
      <c r="IK411" s="45"/>
      <c r="IL411" s="45"/>
      <c r="IM411" s="45"/>
      <c r="IN411" s="45"/>
      <c r="IO411" s="45"/>
      <c r="IP411" s="45"/>
      <c r="IQ411" s="45"/>
      <c r="IR411" s="45"/>
      <c r="IS411" s="45"/>
      <c r="IT411" s="45"/>
      <c r="IU411" s="45"/>
      <c r="IV411" s="45"/>
    </row>
    <row r="412" spans="1:256" x14ac:dyDescent="0.2">
      <c r="A412" s="45"/>
      <c r="B412" s="45"/>
      <c r="C412" s="45"/>
      <c r="D412" s="46"/>
      <c r="E412" s="45"/>
      <c r="F412" s="47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94">
        <f t="shared" si="53"/>
        <v>0</v>
      </c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  <c r="BP412" s="45"/>
      <c r="BQ412" s="45"/>
      <c r="BR412" s="45"/>
      <c r="BS412" s="45"/>
      <c r="BT412" s="45"/>
      <c r="BU412" s="45"/>
      <c r="BV412" s="45"/>
      <c r="BW412" s="45"/>
      <c r="BX412" s="45"/>
      <c r="BY412" s="45"/>
      <c r="BZ412" s="45"/>
      <c r="CA412" s="45"/>
      <c r="CB412" s="45"/>
      <c r="CC412" s="45"/>
      <c r="CD412" s="45"/>
      <c r="CE412" s="45"/>
      <c r="CF412" s="45"/>
      <c r="CG412" s="45"/>
      <c r="CH412" s="45"/>
      <c r="CI412" s="45"/>
      <c r="CJ412" s="45"/>
      <c r="CK412" s="45"/>
      <c r="CL412" s="45"/>
      <c r="CM412" s="45"/>
      <c r="CN412" s="45"/>
      <c r="CO412" s="45"/>
      <c r="CP412" s="45"/>
      <c r="CQ412" s="45"/>
      <c r="CR412" s="45"/>
      <c r="CS412" s="45"/>
      <c r="CT412" s="45"/>
      <c r="CU412" s="45"/>
      <c r="CV412" s="45"/>
      <c r="CW412" s="45"/>
      <c r="CX412" s="45"/>
      <c r="CY412" s="45"/>
      <c r="CZ412" s="45"/>
      <c r="DA412" s="45"/>
      <c r="DB412" s="45"/>
      <c r="DC412" s="45"/>
      <c r="DD412" s="45"/>
      <c r="DE412" s="45"/>
      <c r="DF412" s="45"/>
      <c r="DG412" s="45"/>
      <c r="DH412" s="45"/>
      <c r="DI412" s="45"/>
      <c r="DJ412" s="45"/>
      <c r="DK412" s="45"/>
      <c r="DL412" s="45"/>
      <c r="DM412" s="45"/>
      <c r="DN412" s="45"/>
      <c r="DO412" s="45"/>
      <c r="DP412" s="45"/>
      <c r="DQ412" s="45"/>
      <c r="DR412" s="45"/>
      <c r="DS412" s="45"/>
      <c r="DT412" s="45"/>
      <c r="DU412" s="45"/>
      <c r="DV412" s="45"/>
      <c r="DW412" s="45"/>
      <c r="DX412" s="45"/>
      <c r="DY412" s="45"/>
      <c r="DZ412" s="45"/>
      <c r="EA412" s="45"/>
      <c r="EB412" s="45"/>
      <c r="EC412" s="45"/>
      <c r="ED412" s="45"/>
      <c r="EE412" s="45"/>
      <c r="EF412" s="45"/>
      <c r="EG412" s="45"/>
      <c r="EH412" s="45"/>
      <c r="EI412" s="45"/>
      <c r="EJ412" s="45"/>
      <c r="EK412" s="45"/>
      <c r="EL412" s="45"/>
      <c r="EM412" s="45"/>
      <c r="EN412" s="45"/>
      <c r="EO412" s="45"/>
      <c r="EP412" s="45"/>
      <c r="EQ412" s="45"/>
      <c r="ER412" s="45"/>
      <c r="ES412" s="45"/>
      <c r="ET412" s="45"/>
      <c r="EU412" s="45"/>
      <c r="EV412" s="45"/>
      <c r="EW412" s="45"/>
      <c r="EX412" s="45"/>
      <c r="EY412" s="45"/>
      <c r="EZ412" s="45"/>
      <c r="FA412" s="45"/>
      <c r="FB412" s="45"/>
      <c r="FC412" s="45"/>
      <c r="FD412" s="45"/>
      <c r="FE412" s="45"/>
      <c r="FF412" s="45"/>
      <c r="FG412" s="45"/>
      <c r="FH412" s="45"/>
      <c r="FI412" s="45"/>
      <c r="FJ412" s="45"/>
      <c r="FK412" s="45"/>
      <c r="FL412" s="45"/>
      <c r="FM412" s="45"/>
      <c r="FN412" s="45"/>
      <c r="FO412" s="45"/>
      <c r="FP412" s="45"/>
      <c r="FQ412" s="45"/>
      <c r="FR412" s="45"/>
      <c r="FS412" s="45"/>
      <c r="FT412" s="45"/>
      <c r="FU412" s="45"/>
      <c r="FV412" s="45"/>
      <c r="FW412" s="45"/>
      <c r="FX412" s="45"/>
      <c r="FY412" s="45"/>
      <c r="FZ412" s="45"/>
      <c r="GA412" s="45"/>
      <c r="GB412" s="45"/>
      <c r="GC412" s="45"/>
      <c r="GD412" s="45"/>
      <c r="GE412" s="45"/>
      <c r="GF412" s="45"/>
      <c r="GG412" s="45"/>
      <c r="GH412" s="45"/>
      <c r="GI412" s="45"/>
      <c r="GJ412" s="45"/>
      <c r="GK412" s="45"/>
      <c r="GL412" s="45"/>
      <c r="GM412" s="45"/>
      <c r="GN412" s="45"/>
      <c r="GO412" s="45"/>
      <c r="GP412" s="45"/>
      <c r="GQ412" s="45"/>
      <c r="GR412" s="45"/>
      <c r="GS412" s="45"/>
      <c r="GT412" s="45"/>
      <c r="GU412" s="45"/>
      <c r="GV412" s="45"/>
      <c r="GW412" s="45"/>
      <c r="GX412" s="45"/>
      <c r="GY412" s="45"/>
      <c r="GZ412" s="45"/>
      <c r="HA412" s="45"/>
      <c r="HB412" s="45"/>
      <c r="HC412" s="45"/>
      <c r="HD412" s="45"/>
      <c r="HE412" s="45"/>
      <c r="HF412" s="45"/>
      <c r="HG412" s="45"/>
      <c r="HH412" s="45"/>
      <c r="HI412" s="45"/>
      <c r="HJ412" s="45"/>
      <c r="HK412" s="45"/>
      <c r="HL412" s="45"/>
      <c r="HM412" s="45"/>
      <c r="HN412" s="45"/>
      <c r="HO412" s="45"/>
      <c r="HP412" s="45"/>
      <c r="HQ412" s="45"/>
      <c r="HR412" s="45"/>
      <c r="HS412" s="45"/>
      <c r="HT412" s="45"/>
      <c r="HU412" s="45"/>
      <c r="HV412" s="45"/>
      <c r="HW412" s="45"/>
      <c r="HX412" s="45"/>
      <c r="HY412" s="45"/>
      <c r="HZ412" s="45"/>
      <c r="IA412" s="45"/>
      <c r="IB412" s="45"/>
      <c r="IC412" s="45"/>
      <c r="ID412" s="45"/>
      <c r="IE412" s="45"/>
      <c r="IF412" s="45"/>
      <c r="IG412" s="45"/>
      <c r="IH412" s="45"/>
      <c r="II412" s="45"/>
      <c r="IJ412" s="45"/>
      <c r="IK412" s="45"/>
      <c r="IL412" s="45"/>
      <c r="IM412" s="45"/>
      <c r="IN412" s="45"/>
      <c r="IO412" s="45"/>
      <c r="IP412" s="45"/>
      <c r="IQ412" s="45"/>
      <c r="IR412" s="45"/>
      <c r="IS412" s="45"/>
      <c r="IT412" s="45"/>
      <c r="IU412" s="45"/>
      <c r="IV412" s="45"/>
    </row>
    <row r="413" spans="1:256" x14ac:dyDescent="0.2">
      <c r="A413" s="45"/>
      <c r="B413" s="45"/>
      <c r="C413" s="45"/>
      <c r="D413" s="46"/>
      <c r="E413" s="45"/>
      <c r="F413" s="47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94">
        <f t="shared" si="53"/>
        <v>0</v>
      </c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  <c r="BP413" s="45"/>
      <c r="BQ413" s="45"/>
      <c r="BR413" s="45"/>
      <c r="BS413" s="45"/>
      <c r="BT413" s="45"/>
      <c r="BU413" s="45"/>
      <c r="BV413" s="45"/>
      <c r="BW413" s="45"/>
      <c r="BX413" s="45"/>
      <c r="BY413" s="45"/>
      <c r="BZ413" s="45"/>
      <c r="CA413" s="45"/>
      <c r="CB413" s="45"/>
      <c r="CC413" s="45"/>
      <c r="CD413" s="45"/>
      <c r="CE413" s="45"/>
      <c r="CF413" s="45"/>
      <c r="CG413" s="45"/>
      <c r="CH413" s="45"/>
      <c r="CI413" s="45"/>
      <c r="CJ413" s="45"/>
      <c r="CK413" s="45"/>
      <c r="CL413" s="45"/>
      <c r="CM413" s="45"/>
      <c r="CN413" s="45"/>
      <c r="CO413" s="45"/>
      <c r="CP413" s="45"/>
      <c r="CQ413" s="45"/>
      <c r="CR413" s="45"/>
      <c r="CS413" s="45"/>
      <c r="CT413" s="45"/>
      <c r="CU413" s="45"/>
      <c r="CV413" s="45"/>
      <c r="CW413" s="45"/>
      <c r="CX413" s="45"/>
      <c r="CY413" s="45"/>
      <c r="CZ413" s="45"/>
      <c r="DA413" s="45"/>
      <c r="DB413" s="45"/>
      <c r="DC413" s="45"/>
      <c r="DD413" s="45"/>
      <c r="DE413" s="45"/>
      <c r="DF413" s="45"/>
      <c r="DG413" s="45"/>
      <c r="DH413" s="45"/>
      <c r="DI413" s="45"/>
      <c r="DJ413" s="45"/>
      <c r="DK413" s="45"/>
      <c r="DL413" s="45"/>
      <c r="DM413" s="45"/>
      <c r="DN413" s="45"/>
      <c r="DO413" s="45"/>
      <c r="DP413" s="45"/>
      <c r="DQ413" s="45"/>
      <c r="DR413" s="45"/>
      <c r="DS413" s="45"/>
      <c r="DT413" s="45"/>
      <c r="DU413" s="45"/>
      <c r="DV413" s="45"/>
      <c r="DW413" s="45"/>
      <c r="DX413" s="45"/>
      <c r="DY413" s="45"/>
      <c r="DZ413" s="45"/>
      <c r="EA413" s="45"/>
      <c r="EB413" s="45"/>
      <c r="EC413" s="45"/>
      <c r="ED413" s="45"/>
      <c r="EE413" s="45"/>
      <c r="EF413" s="45"/>
      <c r="EG413" s="45"/>
      <c r="EH413" s="45"/>
      <c r="EI413" s="45"/>
      <c r="EJ413" s="45"/>
      <c r="EK413" s="45"/>
      <c r="EL413" s="45"/>
      <c r="EM413" s="45"/>
      <c r="EN413" s="45"/>
      <c r="EO413" s="45"/>
      <c r="EP413" s="45"/>
      <c r="EQ413" s="45"/>
      <c r="ER413" s="45"/>
      <c r="ES413" s="45"/>
      <c r="ET413" s="45"/>
      <c r="EU413" s="45"/>
      <c r="EV413" s="45"/>
      <c r="EW413" s="45"/>
      <c r="EX413" s="45"/>
      <c r="EY413" s="45"/>
      <c r="EZ413" s="45"/>
      <c r="FA413" s="45"/>
      <c r="FB413" s="45"/>
      <c r="FC413" s="45"/>
      <c r="FD413" s="45"/>
      <c r="FE413" s="45"/>
      <c r="FF413" s="45"/>
      <c r="FG413" s="45"/>
      <c r="FH413" s="45"/>
      <c r="FI413" s="45"/>
      <c r="FJ413" s="45"/>
      <c r="FK413" s="45"/>
      <c r="FL413" s="45"/>
      <c r="FM413" s="45"/>
      <c r="FN413" s="45"/>
      <c r="FO413" s="45"/>
      <c r="FP413" s="45"/>
      <c r="FQ413" s="45"/>
      <c r="FR413" s="45"/>
      <c r="FS413" s="45"/>
      <c r="FT413" s="45"/>
      <c r="FU413" s="45"/>
      <c r="FV413" s="45"/>
      <c r="FW413" s="45"/>
      <c r="FX413" s="45"/>
      <c r="FY413" s="45"/>
      <c r="FZ413" s="45"/>
      <c r="GA413" s="45"/>
      <c r="GB413" s="45"/>
      <c r="GC413" s="45"/>
      <c r="GD413" s="45"/>
      <c r="GE413" s="45"/>
      <c r="GF413" s="45"/>
      <c r="GG413" s="45"/>
      <c r="GH413" s="45"/>
      <c r="GI413" s="45"/>
      <c r="GJ413" s="45"/>
      <c r="GK413" s="45"/>
      <c r="GL413" s="45"/>
      <c r="GM413" s="45"/>
      <c r="GN413" s="45"/>
      <c r="GO413" s="45"/>
      <c r="GP413" s="45"/>
      <c r="GQ413" s="45"/>
      <c r="GR413" s="45"/>
      <c r="GS413" s="45"/>
      <c r="GT413" s="45"/>
      <c r="GU413" s="45"/>
      <c r="GV413" s="45"/>
      <c r="GW413" s="45"/>
      <c r="GX413" s="45"/>
      <c r="GY413" s="45"/>
      <c r="GZ413" s="45"/>
      <c r="HA413" s="45"/>
      <c r="HB413" s="45"/>
      <c r="HC413" s="45"/>
      <c r="HD413" s="45"/>
      <c r="HE413" s="45"/>
      <c r="HF413" s="45"/>
      <c r="HG413" s="45"/>
      <c r="HH413" s="45"/>
      <c r="HI413" s="45"/>
      <c r="HJ413" s="45"/>
      <c r="HK413" s="45"/>
      <c r="HL413" s="45"/>
      <c r="HM413" s="45"/>
      <c r="HN413" s="45"/>
      <c r="HO413" s="45"/>
      <c r="HP413" s="45"/>
      <c r="HQ413" s="45"/>
      <c r="HR413" s="45"/>
      <c r="HS413" s="45"/>
      <c r="HT413" s="45"/>
      <c r="HU413" s="45"/>
      <c r="HV413" s="45"/>
      <c r="HW413" s="45"/>
      <c r="HX413" s="45"/>
      <c r="HY413" s="45"/>
      <c r="HZ413" s="45"/>
      <c r="IA413" s="45"/>
      <c r="IB413" s="45"/>
      <c r="IC413" s="45"/>
      <c r="ID413" s="45"/>
      <c r="IE413" s="45"/>
      <c r="IF413" s="45"/>
      <c r="IG413" s="45"/>
      <c r="IH413" s="45"/>
      <c r="II413" s="45"/>
      <c r="IJ413" s="45"/>
      <c r="IK413" s="45"/>
      <c r="IL413" s="45"/>
      <c r="IM413" s="45"/>
      <c r="IN413" s="45"/>
      <c r="IO413" s="45"/>
      <c r="IP413" s="45"/>
      <c r="IQ413" s="45"/>
      <c r="IR413" s="45"/>
      <c r="IS413" s="45"/>
      <c r="IT413" s="45"/>
      <c r="IU413" s="45"/>
      <c r="IV413" s="45"/>
    </row>
    <row r="414" spans="1:256" x14ac:dyDescent="0.2">
      <c r="A414" s="45"/>
      <c r="B414" s="45"/>
      <c r="C414" s="45"/>
      <c r="D414" s="46"/>
      <c r="E414" s="45"/>
      <c r="F414" s="47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94">
        <f t="shared" si="53"/>
        <v>0</v>
      </c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  <c r="BP414" s="45"/>
      <c r="BQ414" s="45"/>
      <c r="BR414" s="45"/>
      <c r="BS414" s="45"/>
      <c r="BT414" s="45"/>
      <c r="BU414" s="45"/>
      <c r="BV414" s="45"/>
      <c r="BW414" s="45"/>
      <c r="BX414" s="45"/>
      <c r="BY414" s="45"/>
      <c r="BZ414" s="45"/>
      <c r="CA414" s="45"/>
      <c r="CB414" s="45"/>
      <c r="CC414" s="45"/>
      <c r="CD414" s="45"/>
      <c r="CE414" s="45"/>
      <c r="CF414" s="45"/>
      <c r="CG414" s="45"/>
      <c r="CH414" s="45"/>
      <c r="CI414" s="45"/>
      <c r="CJ414" s="45"/>
      <c r="CK414" s="45"/>
      <c r="CL414" s="45"/>
      <c r="CM414" s="45"/>
      <c r="CN414" s="45"/>
      <c r="CO414" s="45"/>
      <c r="CP414" s="45"/>
      <c r="CQ414" s="45"/>
      <c r="CR414" s="45"/>
      <c r="CS414" s="45"/>
      <c r="CT414" s="45"/>
      <c r="CU414" s="45"/>
      <c r="CV414" s="45"/>
      <c r="CW414" s="45"/>
      <c r="CX414" s="45"/>
      <c r="CY414" s="45"/>
      <c r="CZ414" s="45"/>
      <c r="DA414" s="45"/>
      <c r="DB414" s="45"/>
      <c r="DC414" s="45"/>
      <c r="DD414" s="45"/>
      <c r="DE414" s="45"/>
      <c r="DF414" s="45"/>
      <c r="DG414" s="45"/>
      <c r="DH414" s="45"/>
      <c r="DI414" s="45"/>
      <c r="DJ414" s="45"/>
      <c r="DK414" s="45"/>
      <c r="DL414" s="45"/>
      <c r="DM414" s="45"/>
      <c r="DN414" s="45"/>
      <c r="DO414" s="45"/>
      <c r="DP414" s="45"/>
      <c r="DQ414" s="45"/>
      <c r="DR414" s="45"/>
      <c r="DS414" s="45"/>
      <c r="DT414" s="45"/>
      <c r="DU414" s="45"/>
      <c r="DV414" s="45"/>
      <c r="DW414" s="45"/>
      <c r="DX414" s="45"/>
      <c r="DY414" s="45"/>
      <c r="DZ414" s="45"/>
      <c r="EA414" s="45"/>
      <c r="EB414" s="45"/>
      <c r="EC414" s="45"/>
      <c r="ED414" s="45"/>
      <c r="EE414" s="45"/>
      <c r="EF414" s="45"/>
      <c r="EG414" s="45"/>
      <c r="EH414" s="45"/>
      <c r="EI414" s="45"/>
      <c r="EJ414" s="45"/>
      <c r="EK414" s="45"/>
      <c r="EL414" s="45"/>
      <c r="EM414" s="45"/>
      <c r="EN414" s="45"/>
      <c r="EO414" s="45"/>
      <c r="EP414" s="45"/>
      <c r="EQ414" s="45"/>
      <c r="ER414" s="45"/>
      <c r="ES414" s="45"/>
      <c r="ET414" s="45"/>
      <c r="EU414" s="45"/>
      <c r="EV414" s="45"/>
      <c r="EW414" s="45"/>
      <c r="EX414" s="45"/>
      <c r="EY414" s="45"/>
      <c r="EZ414" s="45"/>
      <c r="FA414" s="45"/>
      <c r="FB414" s="45"/>
      <c r="FC414" s="45"/>
      <c r="FD414" s="45"/>
      <c r="FE414" s="45"/>
      <c r="FF414" s="45"/>
      <c r="FG414" s="45"/>
      <c r="FH414" s="45"/>
      <c r="FI414" s="45"/>
      <c r="FJ414" s="45"/>
      <c r="FK414" s="45"/>
      <c r="FL414" s="45"/>
      <c r="FM414" s="45"/>
      <c r="FN414" s="45"/>
      <c r="FO414" s="45"/>
      <c r="FP414" s="45"/>
      <c r="FQ414" s="45"/>
      <c r="FR414" s="45"/>
      <c r="FS414" s="45"/>
      <c r="FT414" s="45"/>
      <c r="FU414" s="45"/>
      <c r="FV414" s="45"/>
      <c r="FW414" s="45"/>
      <c r="FX414" s="45"/>
      <c r="FY414" s="45"/>
      <c r="FZ414" s="45"/>
      <c r="GA414" s="45"/>
      <c r="GB414" s="45"/>
      <c r="GC414" s="45"/>
      <c r="GD414" s="45"/>
      <c r="GE414" s="45"/>
      <c r="GF414" s="45"/>
      <c r="GG414" s="45"/>
      <c r="GH414" s="45"/>
      <c r="GI414" s="45"/>
      <c r="GJ414" s="45"/>
      <c r="GK414" s="45"/>
      <c r="GL414" s="45"/>
      <c r="GM414" s="45"/>
      <c r="GN414" s="45"/>
      <c r="GO414" s="45"/>
      <c r="GP414" s="45"/>
      <c r="GQ414" s="45"/>
      <c r="GR414" s="45"/>
      <c r="GS414" s="45"/>
      <c r="GT414" s="45"/>
      <c r="GU414" s="45"/>
      <c r="GV414" s="45"/>
      <c r="GW414" s="45"/>
      <c r="GX414" s="45"/>
      <c r="GY414" s="45"/>
      <c r="GZ414" s="45"/>
      <c r="HA414" s="45"/>
      <c r="HB414" s="45"/>
      <c r="HC414" s="45"/>
      <c r="HD414" s="45"/>
      <c r="HE414" s="45"/>
      <c r="HF414" s="45"/>
      <c r="HG414" s="45"/>
      <c r="HH414" s="45"/>
      <c r="HI414" s="45"/>
      <c r="HJ414" s="45"/>
      <c r="HK414" s="45"/>
      <c r="HL414" s="45"/>
      <c r="HM414" s="45"/>
      <c r="HN414" s="45"/>
      <c r="HO414" s="45"/>
      <c r="HP414" s="45"/>
      <c r="HQ414" s="45"/>
      <c r="HR414" s="45"/>
      <c r="HS414" s="45"/>
      <c r="HT414" s="45"/>
      <c r="HU414" s="45"/>
      <c r="HV414" s="45"/>
      <c r="HW414" s="45"/>
      <c r="HX414" s="45"/>
      <c r="HY414" s="45"/>
      <c r="HZ414" s="45"/>
      <c r="IA414" s="45"/>
      <c r="IB414" s="45"/>
      <c r="IC414" s="45"/>
      <c r="ID414" s="45"/>
      <c r="IE414" s="45"/>
      <c r="IF414" s="45"/>
      <c r="IG414" s="45"/>
      <c r="IH414" s="45"/>
      <c r="II414" s="45"/>
      <c r="IJ414" s="45"/>
      <c r="IK414" s="45"/>
      <c r="IL414" s="45"/>
      <c r="IM414" s="45"/>
      <c r="IN414" s="45"/>
      <c r="IO414" s="45"/>
      <c r="IP414" s="45"/>
      <c r="IQ414" s="45"/>
      <c r="IR414" s="45"/>
      <c r="IS414" s="45"/>
      <c r="IT414" s="45"/>
      <c r="IU414" s="45"/>
      <c r="IV414" s="45"/>
    </row>
    <row r="415" spans="1:256" x14ac:dyDescent="0.2">
      <c r="A415" s="45"/>
      <c r="B415" s="45"/>
      <c r="C415" s="45"/>
      <c r="D415" s="46"/>
      <c r="E415" s="45"/>
      <c r="F415" s="47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94">
        <f t="shared" si="53"/>
        <v>0</v>
      </c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  <c r="BP415" s="45"/>
      <c r="BQ415" s="45"/>
      <c r="BR415" s="45"/>
      <c r="BS415" s="45"/>
      <c r="BT415" s="45"/>
      <c r="BU415" s="45"/>
      <c r="BV415" s="45"/>
      <c r="BW415" s="45"/>
      <c r="BX415" s="45"/>
      <c r="BY415" s="45"/>
      <c r="BZ415" s="45"/>
      <c r="CA415" s="45"/>
      <c r="CB415" s="45"/>
      <c r="CC415" s="45"/>
      <c r="CD415" s="45"/>
      <c r="CE415" s="45"/>
      <c r="CF415" s="45"/>
      <c r="CG415" s="45"/>
      <c r="CH415" s="45"/>
      <c r="CI415" s="45"/>
      <c r="CJ415" s="45"/>
      <c r="CK415" s="45"/>
      <c r="CL415" s="45"/>
      <c r="CM415" s="45"/>
      <c r="CN415" s="45"/>
      <c r="CO415" s="45"/>
      <c r="CP415" s="45"/>
      <c r="CQ415" s="45"/>
      <c r="CR415" s="45"/>
      <c r="CS415" s="45"/>
      <c r="CT415" s="45"/>
      <c r="CU415" s="45"/>
      <c r="CV415" s="45"/>
      <c r="CW415" s="45"/>
      <c r="CX415" s="45"/>
      <c r="CY415" s="45"/>
      <c r="CZ415" s="45"/>
      <c r="DA415" s="45"/>
      <c r="DB415" s="45"/>
      <c r="DC415" s="45"/>
      <c r="DD415" s="45"/>
      <c r="DE415" s="45"/>
      <c r="DF415" s="45"/>
      <c r="DG415" s="45"/>
      <c r="DH415" s="45"/>
      <c r="DI415" s="45"/>
      <c r="DJ415" s="45"/>
      <c r="DK415" s="45"/>
      <c r="DL415" s="45"/>
      <c r="DM415" s="45"/>
      <c r="DN415" s="45"/>
      <c r="DO415" s="45"/>
      <c r="DP415" s="45"/>
      <c r="DQ415" s="45"/>
      <c r="DR415" s="45"/>
      <c r="DS415" s="45"/>
      <c r="DT415" s="45"/>
      <c r="DU415" s="45"/>
      <c r="DV415" s="45"/>
      <c r="DW415" s="45"/>
      <c r="DX415" s="45"/>
      <c r="DY415" s="45"/>
      <c r="DZ415" s="45"/>
      <c r="EA415" s="45"/>
      <c r="EB415" s="45"/>
      <c r="EC415" s="45"/>
      <c r="ED415" s="45"/>
      <c r="EE415" s="45"/>
      <c r="EF415" s="45"/>
      <c r="EG415" s="45"/>
      <c r="EH415" s="45"/>
      <c r="EI415" s="45"/>
      <c r="EJ415" s="45"/>
      <c r="EK415" s="45"/>
      <c r="EL415" s="45"/>
      <c r="EM415" s="45"/>
      <c r="EN415" s="45"/>
      <c r="EO415" s="45"/>
      <c r="EP415" s="45"/>
      <c r="EQ415" s="45"/>
      <c r="ER415" s="45"/>
      <c r="ES415" s="45"/>
      <c r="ET415" s="45"/>
      <c r="EU415" s="45"/>
      <c r="EV415" s="45"/>
      <c r="EW415" s="45"/>
      <c r="EX415" s="45"/>
      <c r="EY415" s="45"/>
      <c r="EZ415" s="45"/>
      <c r="FA415" s="45"/>
      <c r="FB415" s="45"/>
      <c r="FC415" s="45"/>
      <c r="FD415" s="45"/>
      <c r="FE415" s="45"/>
      <c r="FF415" s="45"/>
      <c r="FG415" s="45"/>
      <c r="FH415" s="45"/>
      <c r="FI415" s="45"/>
      <c r="FJ415" s="45"/>
      <c r="FK415" s="45"/>
      <c r="FL415" s="45"/>
      <c r="FM415" s="45"/>
      <c r="FN415" s="45"/>
      <c r="FO415" s="45"/>
      <c r="FP415" s="45"/>
      <c r="FQ415" s="45"/>
      <c r="FR415" s="45"/>
      <c r="FS415" s="45"/>
      <c r="FT415" s="45"/>
      <c r="FU415" s="45"/>
      <c r="FV415" s="45"/>
      <c r="FW415" s="45"/>
      <c r="FX415" s="45"/>
      <c r="FY415" s="45"/>
      <c r="FZ415" s="45"/>
      <c r="GA415" s="45"/>
      <c r="GB415" s="45"/>
      <c r="GC415" s="45"/>
      <c r="GD415" s="45"/>
      <c r="GE415" s="45"/>
      <c r="GF415" s="45"/>
      <c r="GG415" s="45"/>
      <c r="GH415" s="45"/>
      <c r="GI415" s="45"/>
      <c r="GJ415" s="45"/>
      <c r="GK415" s="45"/>
      <c r="GL415" s="45"/>
      <c r="GM415" s="45"/>
      <c r="GN415" s="45"/>
      <c r="GO415" s="45"/>
      <c r="GP415" s="45"/>
      <c r="GQ415" s="45"/>
      <c r="GR415" s="45"/>
      <c r="GS415" s="45"/>
      <c r="GT415" s="45"/>
      <c r="GU415" s="45"/>
      <c r="GV415" s="45"/>
      <c r="GW415" s="45"/>
      <c r="GX415" s="45"/>
      <c r="GY415" s="45"/>
      <c r="GZ415" s="45"/>
      <c r="HA415" s="45"/>
      <c r="HB415" s="45"/>
      <c r="HC415" s="45"/>
      <c r="HD415" s="45"/>
      <c r="HE415" s="45"/>
      <c r="HF415" s="45"/>
      <c r="HG415" s="45"/>
      <c r="HH415" s="45"/>
      <c r="HI415" s="45"/>
      <c r="HJ415" s="45"/>
      <c r="HK415" s="45"/>
      <c r="HL415" s="45"/>
      <c r="HM415" s="45"/>
      <c r="HN415" s="45"/>
      <c r="HO415" s="45"/>
      <c r="HP415" s="45"/>
      <c r="HQ415" s="45"/>
      <c r="HR415" s="45"/>
      <c r="HS415" s="45"/>
      <c r="HT415" s="45"/>
      <c r="HU415" s="45"/>
      <c r="HV415" s="45"/>
      <c r="HW415" s="45"/>
      <c r="HX415" s="45"/>
      <c r="HY415" s="45"/>
      <c r="HZ415" s="45"/>
      <c r="IA415" s="45"/>
      <c r="IB415" s="45"/>
      <c r="IC415" s="45"/>
      <c r="ID415" s="45"/>
      <c r="IE415" s="45"/>
      <c r="IF415" s="45"/>
      <c r="IG415" s="45"/>
      <c r="IH415" s="45"/>
      <c r="II415" s="45"/>
      <c r="IJ415" s="45"/>
      <c r="IK415" s="45"/>
      <c r="IL415" s="45"/>
      <c r="IM415" s="45"/>
      <c r="IN415" s="45"/>
      <c r="IO415" s="45"/>
      <c r="IP415" s="45"/>
      <c r="IQ415" s="45"/>
      <c r="IR415" s="45"/>
      <c r="IS415" s="45"/>
      <c r="IT415" s="45"/>
      <c r="IU415" s="45"/>
      <c r="IV415" s="45"/>
    </row>
    <row r="416" spans="1:256" x14ac:dyDescent="0.2">
      <c r="A416" s="45"/>
      <c r="B416" s="45"/>
      <c r="C416" s="45"/>
      <c r="D416" s="46"/>
      <c r="E416" s="45"/>
      <c r="F416" s="47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94">
        <f t="shared" si="53"/>
        <v>0</v>
      </c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  <c r="BP416" s="45"/>
      <c r="BQ416" s="45"/>
      <c r="BR416" s="45"/>
      <c r="BS416" s="45"/>
      <c r="BT416" s="45"/>
      <c r="BU416" s="45"/>
      <c r="BV416" s="45"/>
      <c r="BW416" s="45"/>
      <c r="BX416" s="45"/>
      <c r="BY416" s="45"/>
      <c r="BZ416" s="45"/>
      <c r="CA416" s="45"/>
      <c r="CB416" s="45"/>
      <c r="CC416" s="45"/>
      <c r="CD416" s="45"/>
      <c r="CE416" s="45"/>
      <c r="CF416" s="45"/>
      <c r="CG416" s="45"/>
      <c r="CH416" s="45"/>
      <c r="CI416" s="45"/>
      <c r="CJ416" s="45"/>
      <c r="CK416" s="45"/>
      <c r="CL416" s="45"/>
      <c r="CM416" s="45"/>
      <c r="CN416" s="45"/>
      <c r="CO416" s="45"/>
      <c r="CP416" s="45"/>
      <c r="CQ416" s="45"/>
      <c r="CR416" s="45"/>
      <c r="CS416" s="45"/>
      <c r="CT416" s="45"/>
      <c r="CU416" s="45"/>
      <c r="CV416" s="45"/>
      <c r="CW416" s="45"/>
      <c r="CX416" s="45"/>
      <c r="CY416" s="45"/>
      <c r="CZ416" s="45"/>
      <c r="DA416" s="45"/>
      <c r="DB416" s="45"/>
      <c r="DC416" s="45"/>
      <c r="DD416" s="45"/>
      <c r="DE416" s="45"/>
      <c r="DF416" s="45"/>
      <c r="DG416" s="45"/>
      <c r="DH416" s="45"/>
      <c r="DI416" s="45"/>
      <c r="DJ416" s="45"/>
      <c r="DK416" s="45"/>
      <c r="DL416" s="45"/>
      <c r="DM416" s="45"/>
      <c r="DN416" s="45"/>
      <c r="DO416" s="45"/>
      <c r="DP416" s="45"/>
      <c r="DQ416" s="45"/>
      <c r="DR416" s="45"/>
      <c r="DS416" s="45"/>
      <c r="DT416" s="45"/>
      <c r="DU416" s="45"/>
      <c r="DV416" s="45"/>
      <c r="DW416" s="45"/>
      <c r="DX416" s="45"/>
      <c r="DY416" s="45"/>
      <c r="DZ416" s="45"/>
      <c r="EA416" s="45"/>
      <c r="EB416" s="45"/>
      <c r="EC416" s="45"/>
      <c r="ED416" s="45"/>
      <c r="EE416" s="45"/>
      <c r="EF416" s="45"/>
      <c r="EG416" s="45"/>
      <c r="EH416" s="45"/>
      <c r="EI416" s="45"/>
      <c r="EJ416" s="45"/>
      <c r="EK416" s="45"/>
      <c r="EL416" s="45"/>
      <c r="EM416" s="45"/>
      <c r="EN416" s="45"/>
      <c r="EO416" s="45"/>
      <c r="EP416" s="45"/>
      <c r="EQ416" s="45"/>
      <c r="ER416" s="45"/>
      <c r="ES416" s="45"/>
      <c r="ET416" s="45"/>
      <c r="EU416" s="45"/>
      <c r="EV416" s="45"/>
      <c r="EW416" s="45"/>
      <c r="EX416" s="45"/>
      <c r="EY416" s="45"/>
      <c r="EZ416" s="45"/>
      <c r="FA416" s="45"/>
      <c r="FB416" s="45"/>
      <c r="FC416" s="45"/>
      <c r="FD416" s="45"/>
      <c r="FE416" s="45"/>
      <c r="FF416" s="45"/>
      <c r="FG416" s="45"/>
      <c r="FH416" s="45"/>
      <c r="FI416" s="45"/>
      <c r="FJ416" s="45"/>
      <c r="FK416" s="45"/>
      <c r="FL416" s="45"/>
      <c r="FM416" s="45"/>
      <c r="FN416" s="45"/>
      <c r="FO416" s="45"/>
      <c r="FP416" s="45"/>
      <c r="FQ416" s="45"/>
      <c r="FR416" s="45"/>
      <c r="FS416" s="45"/>
      <c r="FT416" s="45"/>
      <c r="FU416" s="45"/>
      <c r="FV416" s="45"/>
      <c r="FW416" s="45"/>
      <c r="FX416" s="45"/>
      <c r="FY416" s="45"/>
      <c r="FZ416" s="45"/>
      <c r="GA416" s="45"/>
      <c r="GB416" s="45"/>
      <c r="GC416" s="45"/>
      <c r="GD416" s="45"/>
      <c r="GE416" s="45"/>
      <c r="GF416" s="45"/>
      <c r="GG416" s="45"/>
      <c r="GH416" s="45"/>
      <c r="GI416" s="45"/>
      <c r="GJ416" s="45"/>
      <c r="GK416" s="45"/>
      <c r="GL416" s="45"/>
      <c r="GM416" s="45"/>
      <c r="GN416" s="45"/>
      <c r="GO416" s="45"/>
      <c r="GP416" s="45"/>
      <c r="GQ416" s="45"/>
      <c r="GR416" s="45"/>
      <c r="GS416" s="45"/>
      <c r="GT416" s="45"/>
      <c r="GU416" s="45"/>
      <c r="GV416" s="45"/>
      <c r="GW416" s="45"/>
      <c r="GX416" s="45"/>
      <c r="GY416" s="45"/>
      <c r="GZ416" s="45"/>
      <c r="HA416" s="45"/>
      <c r="HB416" s="45"/>
      <c r="HC416" s="45"/>
      <c r="HD416" s="45"/>
      <c r="HE416" s="45"/>
      <c r="HF416" s="45"/>
      <c r="HG416" s="45"/>
      <c r="HH416" s="45"/>
      <c r="HI416" s="45"/>
      <c r="HJ416" s="45"/>
      <c r="HK416" s="45"/>
      <c r="HL416" s="45"/>
      <c r="HM416" s="45"/>
      <c r="HN416" s="45"/>
      <c r="HO416" s="45"/>
      <c r="HP416" s="45"/>
      <c r="HQ416" s="45"/>
      <c r="HR416" s="45"/>
      <c r="HS416" s="45"/>
      <c r="HT416" s="45"/>
      <c r="HU416" s="45"/>
      <c r="HV416" s="45"/>
      <c r="HW416" s="45"/>
      <c r="HX416" s="45"/>
      <c r="HY416" s="45"/>
      <c r="HZ416" s="45"/>
      <c r="IA416" s="45"/>
      <c r="IB416" s="45"/>
      <c r="IC416" s="45"/>
      <c r="ID416" s="45"/>
      <c r="IE416" s="45"/>
      <c r="IF416" s="45"/>
      <c r="IG416" s="45"/>
      <c r="IH416" s="45"/>
      <c r="II416" s="45"/>
      <c r="IJ416" s="45"/>
      <c r="IK416" s="45"/>
      <c r="IL416" s="45"/>
      <c r="IM416" s="45"/>
      <c r="IN416" s="45"/>
      <c r="IO416" s="45"/>
      <c r="IP416" s="45"/>
      <c r="IQ416" s="45"/>
      <c r="IR416" s="45"/>
      <c r="IS416" s="45"/>
      <c r="IT416" s="45"/>
      <c r="IU416" s="45"/>
      <c r="IV416" s="45"/>
    </row>
    <row r="417" spans="1:256" x14ac:dyDescent="0.2">
      <c r="A417" s="45"/>
      <c r="B417" s="45"/>
      <c r="C417" s="45"/>
      <c r="D417" s="46"/>
      <c r="E417" s="45"/>
      <c r="F417" s="47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94">
        <f t="shared" si="53"/>
        <v>0</v>
      </c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  <c r="BP417" s="45"/>
      <c r="BQ417" s="45"/>
      <c r="BR417" s="45"/>
      <c r="BS417" s="45"/>
      <c r="BT417" s="45"/>
      <c r="BU417" s="45"/>
      <c r="BV417" s="45"/>
      <c r="BW417" s="45"/>
      <c r="BX417" s="45"/>
      <c r="BY417" s="45"/>
      <c r="BZ417" s="45"/>
      <c r="CA417" s="45"/>
      <c r="CB417" s="45"/>
      <c r="CC417" s="45"/>
      <c r="CD417" s="45"/>
      <c r="CE417" s="45"/>
      <c r="CF417" s="45"/>
      <c r="CG417" s="45"/>
      <c r="CH417" s="45"/>
      <c r="CI417" s="45"/>
      <c r="CJ417" s="45"/>
      <c r="CK417" s="45"/>
      <c r="CL417" s="45"/>
      <c r="CM417" s="45"/>
      <c r="CN417" s="45"/>
      <c r="CO417" s="45"/>
      <c r="CP417" s="45"/>
      <c r="CQ417" s="45"/>
      <c r="CR417" s="45"/>
      <c r="CS417" s="45"/>
      <c r="CT417" s="45"/>
      <c r="CU417" s="45"/>
      <c r="CV417" s="45"/>
      <c r="CW417" s="45"/>
      <c r="CX417" s="45"/>
      <c r="CY417" s="45"/>
      <c r="CZ417" s="45"/>
      <c r="DA417" s="45"/>
      <c r="DB417" s="45"/>
      <c r="DC417" s="45"/>
      <c r="DD417" s="45"/>
      <c r="DE417" s="45"/>
      <c r="DF417" s="45"/>
      <c r="DG417" s="45"/>
      <c r="DH417" s="45"/>
      <c r="DI417" s="45"/>
      <c r="DJ417" s="45"/>
      <c r="DK417" s="45"/>
      <c r="DL417" s="45"/>
      <c r="DM417" s="45"/>
      <c r="DN417" s="45"/>
      <c r="DO417" s="45"/>
      <c r="DP417" s="45"/>
      <c r="DQ417" s="45"/>
      <c r="DR417" s="45"/>
      <c r="DS417" s="45"/>
      <c r="DT417" s="45"/>
      <c r="DU417" s="45"/>
      <c r="DV417" s="45"/>
      <c r="DW417" s="45"/>
      <c r="DX417" s="45"/>
      <c r="DY417" s="45"/>
      <c r="DZ417" s="45"/>
      <c r="EA417" s="45"/>
      <c r="EB417" s="45"/>
      <c r="EC417" s="45"/>
      <c r="ED417" s="45"/>
      <c r="EE417" s="45"/>
      <c r="EF417" s="45"/>
      <c r="EG417" s="45"/>
      <c r="EH417" s="45"/>
      <c r="EI417" s="45"/>
      <c r="EJ417" s="45"/>
      <c r="EK417" s="45"/>
      <c r="EL417" s="45"/>
      <c r="EM417" s="45"/>
      <c r="EN417" s="45"/>
      <c r="EO417" s="45"/>
      <c r="EP417" s="45"/>
      <c r="EQ417" s="45"/>
      <c r="ER417" s="45"/>
      <c r="ES417" s="45"/>
      <c r="ET417" s="45"/>
      <c r="EU417" s="45"/>
      <c r="EV417" s="45"/>
      <c r="EW417" s="45"/>
      <c r="EX417" s="45"/>
      <c r="EY417" s="45"/>
      <c r="EZ417" s="45"/>
      <c r="FA417" s="45"/>
      <c r="FB417" s="45"/>
      <c r="FC417" s="45"/>
      <c r="FD417" s="45"/>
      <c r="FE417" s="45"/>
      <c r="FF417" s="45"/>
      <c r="FG417" s="45"/>
      <c r="FH417" s="45"/>
      <c r="FI417" s="45"/>
      <c r="FJ417" s="45"/>
      <c r="FK417" s="45"/>
      <c r="FL417" s="45"/>
      <c r="FM417" s="45"/>
      <c r="FN417" s="45"/>
      <c r="FO417" s="45"/>
      <c r="FP417" s="45"/>
      <c r="FQ417" s="45"/>
      <c r="FR417" s="45"/>
      <c r="FS417" s="45"/>
      <c r="FT417" s="45"/>
      <c r="FU417" s="45"/>
      <c r="FV417" s="45"/>
      <c r="FW417" s="45"/>
      <c r="FX417" s="45"/>
      <c r="FY417" s="45"/>
      <c r="FZ417" s="45"/>
      <c r="GA417" s="45"/>
      <c r="GB417" s="45"/>
      <c r="GC417" s="45"/>
      <c r="GD417" s="45"/>
      <c r="GE417" s="45"/>
      <c r="GF417" s="45"/>
      <c r="GG417" s="45"/>
      <c r="GH417" s="45"/>
      <c r="GI417" s="45"/>
      <c r="GJ417" s="45"/>
      <c r="GK417" s="45"/>
      <c r="GL417" s="45"/>
      <c r="GM417" s="45"/>
      <c r="GN417" s="45"/>
      <c r="GO417" s="45"/>
      <c r="GP417" s="45"/>
      <c r="GQ417" s="45"/>
      <c r="GR417" s="45"/>
      <c r="GS417" s="45"/>
      <c r="GT417" s="45"/>
      <c r="GU417" s="45"/>
      <c r="GV417" s="45"/>
      <c r="GW417" s="45"/>
      <c r="GX417" s="45"/>
      <c r="GY417" s="45"/>
      <c r="GZ417" s="45"/>
      <c r="HA417" s="45"/>
      <c r="HB417" s="45"/>
      <c r="HC417" s="45"/>
      <c r="HD417" s="45"/>
      <c r="HE417" s="45"/>
      <c r="HF417" s="45"/>
      <c r="HG417" s="45"/>
      <c r="HH417" s="45"/>
      <c r="HI417" s="45"/>
      <c r="HJ417" s="45"/>
      <c r="HK417" s="45"/>
      <c r="HL417" s="45"/>
      <c r="HM417" s="45"/>
      <c r="HN417" s="45"/>
      <c r="HO417" s="45"/>
      <c r="HP417" s="45"/>
      <c r="HQ417" s="45"/>
      <c r="HR417" s="45"/>
      <c r="HS417" s="45"/>
      <c r="HT417" s="45"/>
      <c r="HU417" s="45"/>
      <c r="HV417" s="45"/>
      <c r="HW417" s="45"/>
      <c r="HX417" s="45"/>
      <c r="HY417" s="45"/>
      <c r="HZ417" s="45"/>
      <c r="IA417" s="45"/>
      <c r="IB417" s="45"/>
      <c r="IC417" s="45"/>
      <c r="ID417" s="45"/>
      <c r="IE417" s="45"/>
      <c r="IF417" s="45"/>
      <c r="IG417" s="45"/>
      <c r="IH417" s="45"/>
      <c r="II417" s="45"/>
      <c r="IJ417" s="45"/>
      <c r="IK417" s="45"/>
      <c r="IL417" s="45"/>
      <c r="IM417" s="45"/>
      <c r="IN417" s="45"/>
      <c r="IO417" s="45"/>
      <c r="IP417" s="45"/>
      <c r="IQ417" s="45"/>
      <c r="IR417" s="45"/>
      <c r="IS417" s="45"/>
      <c r="IT417" s="45"/>
      <c r="IU417" s="45"/>
      <c r="IV417" s="45"/>
    </row>
    <row r="418" spans="1:256" x14ac:dyDescent="0.2">
      <c r="A418" s="45"/>
      <c r="B418" s="45"/>
      <c r="C418" s="45"/>
      <c r="D418" s="46"/>
      <c r="E418" s="45"/>
      <c r="F418" s="47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94">
        <f t="shared" si="53"/>
        <v>0</v>
      </c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  <c r="BP418" s="45"/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45"/>
      <c r="CC418" s="45"/>
      <c r="CD418" s="45"/>
      <c r="CE418" s="45"/>
      <c r="CF418" s="45"/>
      <c r="CG418" s="45"/>
      <c r="CH418" s="45"/>
      <c r="CI418" s="45"/>
      <c r="CJ418" s="45"/>
      <c r="CK418" s="45"/>
      <c r="CL418" s="45"/>
      <c r="CM418" s="45"/>
      <c r="CN418" s="45"/>
      <c r="CO418" s="45"/>
      <c r="CP418" s="45"/>
      <c r="CQ418" s="45"/>
      <c r="CR418" s="45"/>
      <c r="CS418" s="45"/>
      <c r="CT418" s="45"/>
      <c r="CU418" s="45"/>
      <c r="CV418" s="45"/>
      <c r="CW418" s="45"/>
      <c r="CX418" s="45"/>
      <c r="CY418" s="45"/>
      <c r="CZ418" s="45"/>
      <c r="DA418" s="45"/>
      <c r="DB418" s="45"/>
      <c r="DC418" s="45"/>
      <c r="DD418" s="45"/>
      <c r="DE418" s="45"/>
      <c r="DF418" s="45"/>
      <c r="DG418" s="45"/>
      <c r="DH418" s="45"/>
      <c r="DI418" s="45"/>
      <c r="DJ418" s="45"/>
      <c r="DK418" s="45"/>
      <c r="DL418" s="45"/>
      <c r="DM418" s="45"/>
      <c r="DN418" s="45"/>
      <c r="DO418" s="45"/>
      <c r="DP418" s="45"/>
      <c r="DQ418" s="45"/>
      <c r="DR418" s="45"/>
      <c r="DS418" s="45"/>
      <c r="DT418" s="45"/>
      <c r="DU418" s="45"/>
      <c r="DV418" s="45"/>
      <c r="DW418" s="45"/>
      <c r="DX418" s="45"/>
      <c r="DY418" s="45"/>
      <c r="DZ418" s="45"/>
      <c r="EA418" s="45"/>
      <c r="EB418" s="45"/>
      <c r="EC418" s="45"/>
      <c r="ED418" s="45"/>
      <c r="EE418" s="45"/>
      <c r="EF418" s="45"/>
      <c r="EG418" s="45"/>
      <c r="EH418" s="45"/>
      <c r="EI418" s="45"/>
      <c r="EJ418" s="45"/>
      <c r="EK418" s="45"/>
      <c r="EL418" s="45"/>
      <c r="EM418" s="45"/>
      <c r="EN418" s="45"/>
      <c r="EO418" s="45"/>
      <c r="EP418" s="45"/>
      <c r="EQ418" s="45"/>
      <c r="ER418" s="45"/>
      <c r="ES418" s="45"/>
      <c r="ET418" s="45"/>
      <c r="EU418" s="45"/>
      <c r="EV418" s="45"/>
      <c r="EW418" s="45"/>
      <c r="EX418" s="45"/>
      <c r="EY418" s="45"/>
      <c r="EZ418" s="45"/>
      <c r="FA418" s="45"/>
      <c r="FB418" s="45"/>
      <c r="FC418" s="45"/>
      <c r="FD418" s="45"/>
      <c r="FE418" s="45"/>
      <c r="FF418" s="45"/>
      <c r="FG418" s="45"/>
      <c r="FH418" s="45"/>
      <c r="FI418" s="45"/>
      <c r="FJ418" s="45"/>
      <c r="FK418" s="45"/>
      <c r="FL418" s="45"/>
      <c r="FM418" s="45"/>
      <c r="FN418" s="45"/>
      <c r="FO418" s="45"/>
      <c r="FP418" s="45"/>
      <c r="FQ418" s="45"/>
      <c r="FR418" s="45"/>
      <c r="FS418" s="45"/>
      <c r="FT418" s="45"/>
      <c r="FU418" s="45"/>
      <c r="FV418" s="45"/>
      <c r="FW418" s="45"/>
      <c r="FX418" s="45"/>
      <c r="FY418" s="45"/>
      <c r="FZ418" s="45"/>
      <c r="GA418" s="45"/>
      <c r="GB418" s="45"/>
      <c r="GC418" s="45"/>
      <c r="GD418" s="45"/>
      <c r="GE418" s="45"/>
      <c r="GF418" s="45"/>
      <c r="GG418" s="45"/>
      <c r="GH418" s="45"/>
      <c r="GI418" s="45"/>
      <c r="GJ418" s="45"/>
      <c r="GK418" s="45"/>
      <c r="GL418" s="45"/>
      <c r="GM418" s="45"/>
      <c r="GN418" s="45"/>
      <c r="GO418" s="45"/>
      <c r="GP418" s="45"/>
      <c r="GQ418" s="45"/>
      <c r="GR418" s="45"/>
      <c r="GS418" s="45"/>
      <c r="GT418" s="45"/>
      <c r="GU418" s="45"/>
      <c r="GV418" s="45"/>
      <c r="GW418" s="45"/>
      <c r="GX418" s="45"/>
      <c r="GY418" s="45"/>
      <c r="GZ418" s="45"/>
      <c r="HA418" s="45"/>
      <c r="HB418" s="45"/>
      <c r="HC418" s="45"/>
      <c r="HD418" s="45"/>
      <c r="HE418" s="45"/>
      <c r="HF418" s="45"/>
      <c r="HG418" s="45"/>
      <c r="HH418" s="45"/>
      <c r="HI418" s="45"/>
      <c r="HJ418" s="45"/>
      <c r="HK418" s="45"/>
      <c r="HL418" s="45"/>
      <c r="HM418" s="45"/>
      <c r="HN418" s="45"/>
      <c r="HO418" s="45"/>
      <c r="HP418" s="45"/>
      <c r="HQ418" s="45"/>
      <c r="HR418" s="45"/>
      <c r="HS418" s="45"/>
      <c r="HT418" s="45"/>
      <c r="HU418" s="45"/>
      <c r="HV418" s="45"/>
      <c r="HW418" s="45"/>
      <c r="HX418" s="45"/>
      <c r="HY418" s="45"/>
      <c r="HZ418" s="45"/>
      <c r="IA418" s="45"/>
      <c r="IB418" s="45"/>
      <c r="IC418" s="45"/>
      <c r="ID418" s="45"/>
      <c r="IE418" s="45"/>
      <c r="IF418" s="45"/>
      <c r="IG418" s="45"/>
      <c r="IH418" s="45"/>
      <c r="II418" s="45"/>
      <c r="IJ418" s="45"/>
      <c r="IK418" s="45"/>
      <c r="IL418" s="45"/>
      <c r="IM418" s="45"/>
      <c r="IN418" s="45"/>
      <c r="IO418" s="45"/>
      <c r="IP418" s="45"/>
      <c r="IQ418" s="45"/>
      <c r="IR418" s="45"/>
      <c r="IS418" s="45"/>
      <c r="IT418" s="45"/>
      <c r="IU418" s="45"/>
      <c r="IV418" s="45"/>
    </row>
    <row r="419" spans="1:256" x14ac:dyDescent="0.2">
      <c r="A419" s="45"/>
      <c r="B419" s="45"/>
      <c r="C419" s="45"/>
      <c r="D419" s="46"/>
      <c r="E419" s="45"/>
      <c r="F419" s="47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94">
        <f t="shared" si="53"/>
        <v>0</v>
      </c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  <c r="BP419" s="45"/>
      <c r="BQ419" s="45"/>
      <c r="BR419" s="45"/>
      <c r="BS419" s="45"/>
      <c r="BT419" s="45"/>
      <c r="BU419" s="45"/>
      <c r="BV419" s="45"/>
      <c r="BW419" s="45"/>
      <c r="BX419" s="45"/>
      <c r="BY419" s="45"/>
      <c r="BZ419" s="45"/>
      <c r="CA419" s="45"/>
      <c r="CB419" s="45"/>
      <c r="CC419" s="45"/>
      <c r="CD419" s="45"/>
      <c r="CE419" s="45"/>
      <c r="CF419" s="45"/>
      <c r="CG419" s="45"/>
      <c r="CH419" s="45"/>
      <c r="CI419" s="45"/>
      <c r="CJ419" s="45"/>
      <c r="CK419" s="45"/>
      <c r="CL419" s="45"/>
      <c r="CM419" s="45"/>
      <c r="CN419" s="45"/>
      <c r="CO419" s="45"/>
      <c r="CP419" s="45"/>
      <c r="CQ419" s="45"/>
      <c r="CR419" s="45"/>
      <c r="CS419" s="45"/>
      <c r="CT419" s="45"/>
      <c r="CU419" s="45"/>
      <c r="CV419" s="45"/>
      <c r="CW419" s="45"/>
      <c r="CX419" s="45"/>
      <c r="CY419" s="45"/>
      <c r="CZ419" s="45"/>
      <c r="DA419" s="45"/>
      <c r="DB419" s="45"/>
      <c r="DC419" s="45"/>
      <c r="DD419" s="45"/>
      <c r="DE419" s="45"/>
      <c r="DF419" s="45"/>
      <c r="DG419" s="45"/>
      <c r="DH419" s="45"/>
      <c r="DI419" s="45"/>
      <c r="DJ419" s="45"/>
      <c r="DK419" s="45"/>
      <c r="DL419" s="45"/>
      <c r="DM419" s="45"/>
      <c r="DN419" s="45"/>
      <c r="DO419" s="45"/>
      <c r="DP419" s="45"/>
      <c r="DQ419" s="45"/>
      <c r="DR419" s="45"/>
      <c r="DS419" s="45"/>
      <c r="DT419" s="45"/>
      <c r="DU419" s="45"/>
      <c r="DV419" s="45"/>
      <c r="DW419" s="45"/>
      <c r="DX419" s="45"/>
      <c r="DY419" s="45"/>
      <c r="DZ419" s="45"/>
      <c r="EA419" s="45"/>
      <c r="EB419" s="45"/>
      <c r="EC419" s="45"/>
      <c r="ED419" s="45"/>
      <c r="EE419" s="45"/>
      <c r="EF419" s="45"/>
      <c r="EG419" s="45"/>
      <c r="EH419" s="45"/>
      <c r="EI419" s="45"/>
      <c r="EJ419" s="45"/>
      <c r="EK419" s="45"/>
      <c r="EL419" s="45"/>
      <c r="EM419" s="45"/>
      <c r="EN419" s="45"/>
      <c r="EO419" s="45"/>
      <c r="EP419" s="45"/>
      <c r="EQ419" s="45"/>
      <c r="ER419" s="45"/>
      <c r="ES419" s="45"/>
      <c r="ET419" s="45"/>
      <c r="EU419" s="45"/>
      <c r="EV419" s="45"/>
      <c r="EW419" s="45"/>
      <c r="EX419" s="45"/>
      <c r="EY419" s="45"/>
      <c r="EZ419" s="45"/>
      <c r="FA419" s="45"/>
      <c r="FB419" s="45"/>
      <c r="FC419" s="45"/>
      <c r="FD419" s="45"/>
      <c r="FE419" s="45"/>
      <c r="FF419" s="45"/>
      <c r="FG419" s="45"/>
      <c r="FH419" s="45"/>
      <c r="FI419" s="45"/>
      <c r="FJ419" s="45"/>
      <c r="FK419" s="45"/>
      <c r="FL419" s="45"/>
      <c r="FM419" s="45"/>
      <c r="FN419" s="45"/>
      <c r="FO419" s="45"/>
      <c r="FP419" s="45"/>
      <c r="FQ419" s="45"/>
      <c r="FR419" s="45"/>
      <c r="FS419" s="45"/>
      <c r="FT419" s="45"/>
      <c r="FU419" s="45"/>
      <c r="FV419" s="45"/>
      <c r="FW419" s="45"/>
      <c r="FX419" s="45"/>
      <c r="FY419" s="45"/>
      <c r="FZ419" s="45"/>
      <c r="GA419" s="45"/>
      <c r="GB419" s="45"/>
      <c r="GC419" s="45"/>
      <c r="GD419" s="45"/>
      <c r="GE419" s="45"/>
      <c r="GF419" s="45"/>
      <c r="GG419" s="45"/>
      <c r="GH419" s="45"/>
      <c r="GI419" s="45"/>
      <c r="GJ419" s="45"/>
      <c r="GK419" s="45"/>
      <c r="GL419" s="45"/>
      <c r="GM419" s="45"/>
      <c r="GN419" s="45"/>
      <c r="GO419" s="45"/>
      <c r="GP419" s="45"/>
      <c r="GQ419" s="45"/>
      <c r="GR419" s="45"/>
      <c r="GS419" s="45"/>
      <c r="GT419" s="45"/>
      <c r="GU419" s="45"/>
      <c r="GV419" s="45"/>
      <c r="GW419" s="45"/>
      <c r="GX419" s="45"/>
      <c r="GY419" s="45"/>
      <c r="GZ419" s="45"/>
      <c r="HA419" s="45"/>
      <c r="HB419" s="45"/>
      <c r="HC419" s="45"/>
      <c r="HD419" s="45"/>
      <c r="HE419" s="45"/>
      <c r="HF419" s="45"/>
      <c r="HG419" s="45"/>
      <c r="HH419" s="45"/>
      <c r="HI419" s="45"/>
      <c r="HJ419" s="45"/>
      <c r="HK419" s="45"/>
      <c r="HL419" s="45"/>
      <c r="HM419" s="45"/>
      <c r="HN419" s="45"/>
      <c r="HO419" s="45"/>
      <c r="HP419" s="45"/>
      <c r="HQ419" s="45"/>
      <c r="HR419" s="45"/>
      <c r="HS419" s="45"/>
      <c r="HT419" s="45"/>
      <c r="HU419" s="45"/>
      <c r="HV419" s="45"/>
      <c r="HW419" s="45"/>
      <c r="HX419" s="45"/>
      <c r="HY419" s="45"/>
      <c r="HZ419" s="45"/>
      <c r="IA419" s="45"/>
      <c r="IB419" s="45"/>
      <c r="IC419" s="45"/>
      <c r="ID419" s="45"/>
      <c r="IE419" s="45"/>
      <c r="IF419" s="45"/>
      <c r="IG419" s="45"/>
      <c r="IH419" s="45"/>
      <c r="II419" s="45"/>
      <c r="IJ419" s="45"/>
      <c r="IK419" s="45"/>
      <c r="IL419" s="45"/>
      <c r="IM419" s="45"/>
      <c r="IN419" s="45"/>
      <c r="IO419" s="45"/>
      <c r="IP419" s="45"/>
      <c r="IQ419" s="45"/>
      <c r="IR419" s="45"/>
      <c r="IS419" s="45"/>
      <c r="IT419" s="45"/>
      <c r="IU419" s="45"/>
      <c r="IV419" s="45"/>
    </row>
    <row r="420" spans="1:256" x14ac:dyDescent="0.2">
      <c r="A420" s="45"/>
      <c r="B420" s="45"/>
      <c r="C420" s="45"/>
      <c r="D420" s="46"/>
      <c r="E420" s="45"/>
      <c r="F420" s="47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94">
        <f t="shared" si="53"/>
        <v>0</v>
      </c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  <c r="BP420" s="45"/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45"/>
      <c r="CC420" s="45"/>
      <c r="CD420" s="45"/>
      <c r="CE420" s="45"/>
      <c r="CF420" s="45"/>
      <c r="CG420" s="45"/>
      <c r="CH420" s="45"/>
      <c r="CI420" s="45"/>
      <c r="CJ420" s="45"/>
      <c r="CK420" s="45"/>
      <c r="CL420" s="45"/>
      <c r="CM420" s="45"/>
      <c r="CN420" s="45"/>
      <c r="CO420" s="45"/>
      <c r="CP420" s="45"/>
      <c r="CQ420" s="45"/>
      <c r="CR420" s="45"/>
      <c r="CS420" s="45"/>
      <c r="CT420" s="45"/>
      <c r="CU420" s="45"/>
      <c r="CV420" s="45"/>
      <c r="CW420" s="45"/>
      <c r="CX420" s="45"/>
      <c r="CY420" s="45"/>
      <c r="CZ420" s="45"/>
      <c r="DA420" s="45"/>
      <c r="DB420" s="45"/>
      <c r="DC420" s="45"/>
      <c r="DD420" s="45"/>
      <c r="DE420" s="45"/>
      <c r="DF420" s="45"/>
      <c r="DG420" s="45"/>
      <c r="DH420" s="45"/>
      <c r="DI420" s="45"/>
      <c r="DJ420" s="45"/>
      <c r="DK420" s="45"/>
      <c r="DL420" s="45"/>
      <c r="DM420" s="45"/>
      <c r="DN420" s="45"/>
      <c r="DO420" s="45"/>
      <c r="DP420" s="45"/>
      <c r="DQ420" s="45"/>
      <c r="DR420" s="45"/>
      <c r="DS420" s="45"/>
      <c r="DT420" s="45"/>
      <c r="DU420" s="45"/>
      <c r="DV420" s="45"/>
      <c r="DW420" s="45"/>
      <c r="DX420" s="45"/>
      <c r="DY420" s="45"/>
      <c r="DZ420" s="45"/>
      <c r="EA420" s="45"/>
      <c r="EB420" s="45"/>
      <c r="EC420" s="45"/>
      <c r="ED420" s="45"/>
      <c r="EE420" s="45"/>
      <c r="EF420" s="45"/>
      <c r="EG420" s="45"/>
      <c r="EH420" s="45"/>
      <c r="EI420" s="45"/>
      <c r="EJ420" s="45"/>
      <c r="EK420" s="45"/>
      <c r="EL420" s="45"/>
      <c r="EM420" s="45"/>
      <c r="EN420" s="45"/>
      <c r="EO420" s="45"/>
      <c r="EP420" s="45"/>
      <c r="EQ420" s="45"/>
      <c r="ER420" s="45"/>
      <c r="ES420" s="45"/>
      <c r="ET420" s="45"/>
      <c r="EU420" s="45"/>
      <c r="EV420" s="45"/>
      <c r="EW420" s="45"/>
      <c r="EX420" s="45"/>
      <c r="EY420" s="45"/>
      <c r="EZ420" s="45"/>
      <c r="FA420" s="45"/>
      <c r="FB420" s="45"/>
      <c r="FC420" s="45"/>
      <c r="FD420" s="45"/>
      <c r="FE420" s="45"/>
      <c r="FF420" s="45"/>
      <c r="FG420" s="45"/>
      <c r="FH420" s="45"/>
      <c r="FI420" s="45"/>
      <c r="FJ420" s="45"/>
      <c r="FK420" s="45"/>
      <c r="FL420" s="45"/>
      <c r="FM420" s="45"/>
      <c r="FN420" s="45"/>
      <c r="FO420" s="45"/>
      <c r="FP420" s="45"/>
      <c r="FQ420" s="45"/>
      <c r="FR420" s="45"/>
      <c r="FS420" s="45"/>
      <c r="FT420" s="45"/>
      <c r="FU420" s="45"/>
      <c r="FV420" s="45"/>
      <c r="FW420" s="45"/>
      <c r="FX420" s="45"/>
      <c r="FY420" s="45"/>
      <c r="FZ420" s="45"/>
      <c r="GA420" s="45"/>
      <c r="GB420" s="45"/>
      <c r="GC420" s="45"/>
      <c r="GD420" s="45"/>
      <c r="GE420" s="45"/>
      <c r="GF420" s="45"/>
      <c r="GG420" s="45"/>
      <c r="GH420" s="45"/>
      <c r="GI420" s="45"/>
      <c r="GJ420" s="45"/>
      <c r="GK420" s="45"/>
      <c r="GL420" s="45"/>
      <c r="GM420" s="45"/>
      <c r="GN420" s="45"/>
      <c r="GO420" s="45"/>
      <c r="GP420" s="45"/>
      <c r="GQ420" s="45"/>
      <c r="GR420" s="45"/>
      <c r="GS420" s="45"/>
      <c r="GT420" s="45"/>
      <c r="GU420" s="45"/>
      <c r="GV420" s="45"/>
      <c r="GW420" s="45"/>
      <c r="GX420" s="45"/>
      <c r="GY420" s="45"/>
      <c r="GZ420" s="45"/>
      <c r="HA420" s="45"/>
      <c r="HB420" s="45"/>
      <c r="HC420" s="45"/>
      <c r="HD420" s="45"/>
      <c r="HE420" s="45"/>
      <c r="HF420" s="45"/>
      <c r="HG420" s="45"/>
      <c r="HH420" s="45"/>
      <c r="HI420" s="45"/>
      <c r="HJ420" s="45"/>
      <c r="HK420" s="45"/>
      <c r="HL420" s="45"/>
      <c r="HM420" s="45"/>
      <c r="HN420" s="45"/>
      <c r="HO420" s="45"/>
      <c r="HP420" s="45"/>
      <c r="HQ420" s="45"/>
      <c r="HR420" s="45"/>
      <c r="HS420" s="45"/>
      <c r="HT420" s="45"/>
      <c r="HU420" s="45"/>
      <c r="HV420" s="45"/>
      <c r="HW420" s="45"/>
      <c r="HX420" s="45"/>
      <c r="HY420" s="45"/>
      <c r="HZ420" s="45"/>
      <c r="IA420" s="45"/>
      <c r="IB420" s="45"/>
      <c r="IC420" s="45"/>
      <c r="ID420" s="45"/>
      <c r="IE420" s="45"/>
      <c r="IF420" s="45"/>
      <c r="IG420" s="45"/>
      <c r="IH420" s="45"/>
      <c r="II420" s="45"/>
      <c r="IJ420" s="45"/>
      <c r="IK420" s="45"/>
      <c r="IL420" s="45"/>
      <c r="IM420" s="45"/>
      <c r="IN420" s="45"/>
      <c r="IO420" s="45"/>
      <c r="IP420" s="45"/>
      <c r="IQ420" s="45"/>
      <c r="IR420" s="45"/>
      <c r="IS420" s="45"/>
      <c r="IT420" s="45"/>
      <c r="IU420" s="45"/>
      <c r="IV420" s="45"/>
    </row>
    <row r="421" spans="1:256" x14ac:dyDescent="0.2">
      <c r="A421" s="45"/>
      <c r="B421" s="45"/>
      <c r="C421" s="45"/>
      <c r="D421" s="46"/>
      <c r="E421" s="45"/>
      <c r="F421" s="47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94">
        <f t="shared" si="53"/>
        <v>0</v>
      </c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45"/>
      <c r="CD421" s="45"/>
      <c r="CE421" s="45"/>
      <c r="CF421" s="45"/>
      <c r="CG421" s="45"/>
      <c r="CH421" s="45"/>
      <c r="CI421" s="45"/>
      <c r="CJ421" s="45"/>
      <c r="CK421" s="45"/>
      <c r="CL421" s="45"/>
      <c r="CM421" s="45"/>
      <c r="CN421" s="45"/>
      <c r="CO421" s="45"/>
      <c r="CP421" s="45"/>
      <c r="CQ421" s="45"/>
      <c r="CR421" s="45"/>
      <c r="CS421" s="45"/>
      <c r="CT421" s="45"/>
      <c r="CU421" s="45"/>
      <c r="CV421" s="45"/>
      <c r="CW421" s="45"/>
      <c r="CX421" s="45"/>
      <c r="CY421" s="45"/>
      <c r="CZ421" s="45"/>
      <c r="DA421" s="45"/>
      <c r="DB421" s="45"/>
      <c r="DC421" s="45"/>
      <c r="DD421" s="45"/>
      <c r="DE421" s="45"/>
      <c r="DF421" s="45"/>
      <c r="DG421" s="45"/>
      <c r="DH421" s="45"/>
      <c r="DI421" s="45"/>
      <c r="DJ421" s="45"/>
      <c r="DK421" s="45"/>
      <c r="DL421" s="45"/>
      <c r="DM421" s="45"/>
      <c r="DN421" s="45"/>
      <c r="DO421" s="45"/>
      <c r="DP421" s="45"/>
      <c r="DQ421" s="45"/>
      <c r="DR421" s="45"/>
      <c r="DS421" s="45"/>
      <c r="DT421" s="45"/>
      <c r="DU421" s="45"/>
      <c r="DV421" s="45"/>
      <c r="DW421" s="45"/>
      <c r="DX421" s="45"/>
      <c r="DY421" s="45"/>
      <c r="DZ421" s="45"/>
      <c r="EA421" s="45"/>
      <c r="EB421" s="45"/>
      <c r="EC421" s="45"/>
      <c r="ED421" s="45"/>
      <c r="EE421" s="45"/>
      <c r="EF421" s="45"/>
      <c r="EG421" s="45"/>
      <c r="EH421" s="45"/>
      <c r="EI421" s="45"/>
      <c r="EJ421" s="45"/>
      <c r="EK421" s="45"/>
      <c r="EL421" s="45"/>
      <c r="EM421" s="45"/>
      <c r="EN421" s="45"/>
      <c r="EO421" s="45"/>
      <c r="EP421" s="45"/>
      <c r="EQ421" s="45"/>
      <c r="ER421" s="45"/>
      <c r="ES421" s="45"/>
      <c r="ET421" s="45"/>
      <c r="EU421" s="45"/>
      <c r="EV421" s="45"/>
      <c r="EW421" s="45"/>
      <c r="EX421" s="45"/>
      <c r="EY421" s="45"/>
      <c r="EZ421" s="45"/>
      <c r="FA421" s="45"/>
      <c r="FB421" s="45"/>
      <c r="FC421" s="45"/>
      <c r="FD421" s="45"/>
      <c r="FE421" s="45"/>
      <c r="FF421" s="45"/>
      <c r="FG421" s="45"/>
      <c r="FH421" s="45"/>
      <c r="FI421" s="45"/>
      <c r="FJ421" s="45"/>
      <c r="FK421" s="45"/>
      <c r="FL421" s="45"/>
      <c r="FM421" s="45"/>
      <c r="FN421" s="45"/>
      <c r="FO421" s="45"/>
      <c r="FP421" s="45"/>
      <c r="FQ421" s="45"/>
      <c r="FR421" s="45"/>
      <c r="FS421" s="45"/>
      <c r="FT421" s="45"/>
      <c r="FU421" s="45"/>
      <c r="FV421" s="45"/>
      <c r="FW421" s="45"/>
      <c r="FX421" s="45"/>
      <c r="FY421" s="45"/>
      <c r="FZ421" s="45"/>
      <c r="GA421" s="45"/>
      <c r="GB421" s="45"/>
      <c r="GC421" s="45"/>
      <c r="GD421" s="45"/>
      <c r="GE421" s="45"/>
      <c r="GF421" s="45"/>
      <c r="GG421" s="45"/>
      <c r="GH421" s="45"/>
      <c r="GI421" s="45"/>
      <c r="GJ421" s="45"/>
      <c r="GK421" s="45"/>
      <c r="GL421" s="45"/>
      <c r="GM421" s="45"/>
      <c r="GN421" s="45"/>
      <c r="GO421" s="45"/>
      <c r="GP421" s="45"/>
      <c r="GQ421" s="45"/>
      <c r="GR421" s="45"/>
      <c r="GS421" s="45"/>
      <c r="GT421" s="45"/>
      <c r="GU421" s="45"/>
      <c r="GV421" s="45"/>
      <c r="GW421" s="45"/>
      <c r="GX421" s="45"/>
      <c r="GY421" s="45"/>
      <c r="GZ421" s="45"/>
      <c r="HA421" s="45"/>
      <c r="HB421" s="45"/>
      <c r="HC421" s="45"/>
      <c r="HD421" s="45"/>
      <c r="HE421" s="45"/>
      <c r="HF421" s="45"/>
      <c r="HG421" s="45"/>
      <c r="HH421" s="45"/>
      <c r="HI421" s="45"/>
      <c r="HJ421" s="45"/>
      <c r="HK421" s="45"/>
      <c r="HL421" s="45"/>
      <c r="HM421" s="45"/>
      <c r="HN421" s="45"/>
      <c r="HO421" s="45"/>
      <c r="HP421" s="45"/>
      <c r="HQ421" s="45"/>
      <c r="HR421" s="45"/>
      <c r="HS421" s="45"/>
      <c r="HT421" s="45"/>
      <c r="HU421" s="45"/>
      <c r="HV421" s="45"/>
      <c r="HW421" s="45"/>
      <c r="HX421" s="45"/>
      <c r="HY421" s="45"/>
      <c r="HZ421" s="45"/>
      <c r="IA421" s="45"/>
      <c r="IB421" s="45"/>
      <c r="IC421" s="45"/>
      <c r="ID421" s="45"/>
      <c r="IE421" s="45"/>
      <c r="IF421" s="45"/>
      <c r="IG421" s="45"/>
      <c r="IH421" s="45"/>
      <c r="II421" s="45"/>
      <c r="IJ421" s="45"/>
      <c r="IK421" s="45"/>
      <c r="IL421" s="45"/>
      <c r="IM421" s="45"/>
      <c r="IN421" s="45"/>
      <c r="IO421" s="45"/>
      <c r="IP421" s="45"/>
      <c r="IQ421" s="45"/>
      <c r="IR421" s="45"/>
      <c r="IS421" s="45"/>
      <c r="IT421" s="45"/>
      <c r="IU421" s="45"/>
      <c r="IV421" s="45"/>
    </row>
    <row r="422" spans="1:256" x14ac:dyDescent="0.2">
      <c r="A422" s="45"/>
      <c r="B422" s="45"/>
      <c r="C422" s="45"/>
      <c r="D422" s="46"/>
      <c r="E422" s="45"/>
      <c r="F422" s="47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  <c r="BP422" s="45"/>
      <c r="BQ422" s="45"/>
      <c r="BR422" s="45"/>
      <c r="BS422" s="45"/>
      <c r="BT422" s="45"/>
      <c r="BU422" s="45"/>
      <c r="BV422" s="45"/>
      <c r="BW422" s="45"/>
      <c r="BX422" s="45"/>
      <c r="BY422" s="45"/>
      <c r="BZ422" s="45"/>
      <c r="CA422" s="45"/>
      <c r="CB422" s="45"/>
      <c r="CC422" s="45"/>
      <c r="CD422" s="45"/>
      <c r="CE422" s="45"/>
      <c r="CF422" s="45"/>
      <c r="CG422" s="45"/>
      <c r="CH422" s="45"/>
      <c r="CI422" s="45"/>
      <c r="CJ422" s="45"/>
      <c r="CK422" s="45"/>
      <c r="CL422" s="45"/>
      <c r="CM422" s="45"/>
      <c r="CN422" s="45"/>
      <c r="CO422" s="45"/>
      <c r="CP422" s="45"/>
      <c r="CQ422" s="45"/>
      <c r="CR422" s="45"/>
      <c r="CS422" s="45"/>
      <c r="CT422" s="45"/>
      <c r="CU422" s="45"/>
      <c r="CV422" s="45"/>
      <c r="CW422" s="45"/>
      <c r="CX422" s="45"/>
      <c r="CY422" s="45"/>
      <c r="CZ422" s="45"/>
      <c r="DA422" s="45"/>
      <c r="DB422" s="45"/>
      <c r="DC422" s="45"/>
      <c r="DD422" s="45"/>
      <c r="DE422" s="45"/>
      <c r="DF422" s="45"/>
      <c r="DG422" s="45"/>
      <c r="DH422" s="45"/>
      <c r="DI422" s="45"/>
      <c r="DJ422" s="45"/>
      <c r="DK422" s="45"/>
      <c r="DL422" s="45"/>
      <c r="DM422" s="45"/>
      <c r="DN422" s="45"/>
      <c r="DO422" s="45"/>
      <c r="DP422" s="45"/>
      <c r="DQ422" s="45"/>
      <c r="DR422" s="45"/>
      <c r="DS422" s="45"/>
      <c r="DT422" s="45"/>
      <c r="DU422" s="45"/>
      <c r="DV422" s="45"/>
      <c r="DW422" s="45"/>
      <c r="DX422" s="45"/>
      <c r="DY422" s="45"/>
      <c r="DZ422" s="45"/>
      <c r="EA422" s="45"/>
      <c r="EB422" s="45"/>
      <c r="EC422" s="45"/>
      <c r="ED422" s="45"/>
      <c r="EE422" s="45"/>
      <c r="EF422" s="45"/>
      <c r="EG422" s="45"/>
      <c r="EH422" s="45"/>
      <c r="EI422" s="45"/>
      <c r="EJ422" s="45"/>
      <c r="EK422" s="45"/>
      <c r="EL422" s="45"/>
      <c r="EM422" s="45"/>
      <c r="EN422" s="45"/>
      <c r="EO422" s="45"/>
      <c r="EP422" s="45"/>
      <c r="EQ422" s="45"/>
      <c r="ER422" s="45"/>
      <c r="ES422" s="45"/>
      <c r="ET422" s="45"/>
      <c r="EU422" s="45"/>
      <c r="EV422" s="45"/>
      <c r="EW422" s="45"/>
      <c r="EX422" s="45"/>
      <c r="EY422" s="45"/>
      <c r="EZ422" s="45"/>
      <c r="FA422" s="45"/>
      <c r="FB422" s="45"/>
      <c r="FC422" s="45"/>
      <c r="FD422" s="45"/>
      <c r="FE422" s="45"/>
      <c r="FF422" s="45"/>
      <c r="FG422" s="45"/>
      <c r="FH422" s="45"/>
      <c r="FI422" s="45"/>
      <c r="FJ422" s="45"/>
      <c r="FK422" s="45"/>
      <c r="FL422" s="45"/>
      <c r="FM422" s="45"/>
      <c r="FN422" s="45"/>
      <c r="FO422" s="45"/>
      <c r="FP422" s="45"/>
      <c r="FQ422" s="45"/>
      <c r="FR422" s="45"/>
      <c r="FS422" s="45"/>
      <c r="FT422" s="45"/>
      <c r="FU422" s="45"/>
      <c r="FV422" s="45"/>
      <c r="FW422" s="45"/>
      <c r="FX422" s="45"/>
      <c r="FY422" s="45"/>
      <c r="FZ422" s="45"/>
      <c r="GA422" s="45"/>
      <c r="GB422" s="45"/>
      <c r="GC422" s="45"/>
      <c r="GD422" s="45"/>
      <c r="GE422" s="45"/>
      <c r="GF422" s="45"/>
      <c r="GG422" s="45"/>
      <c r="GH422" s="45"/>
      <c r="GI422" s="45"/>
      <c r="GJ422" s="45"/>
      <c r="GK422" s="45"/>
      <c r="GL422" s="45"/>
      <c r="GM422" s="45"/>
      <c r="GN422" s="45"/>
      <c r="GO422" s="45"/>
      <c r="GP422" s="45"/>
      <c r="GQ422" s="45"/>
      <c r="GR422" s="45"/>
      <c r="GS422" s="45"/>
      <c r="GT422" s="45"/>
      <c r="GU422" s="45"/>
      <c r="GV422" s="45"/>
      <c r="GW422" s="45"/>
      <c r="GX422" s="45"/>
      <c r="GY422" s="45"/>
      <c r="GZ422" s="45"/>
      <c r="HA422" s="45"/>
      <c r="HB422" s="45"/>
      <c r="HC422" s="45"/>
      <c r="HD422" s="45"/>
      <c r="HE422" s="45"/>
      <c r="HF422" s="45"/>
      <c r="HG422" s="45"/>
      <c r="HH422" s="45"/>
      <c r="HI422" s="45"/>
      <c r="HJ422" s="45"/>
      <c r="HK422" s="45"/>
      <c r="HL422" s="45"/>
      <c r="HM422" s="45"/>
      <c r="HN422" s="45"/>
      <c r="HO422" s="45"/>
      <c r="HP422" s="45"/>
      <c r="HQ422" s="45"/>
      <c r="HR422" s="45"/>
      <c r="HS422" s="45"/>
      <c r="HT422" s="45"/>
      <c r="HU422" s="45"/>
      <c r="HV422" s="45"/>
      <c r="HW422" s="45"/>
      <c r="HX422" s="45"/>
      <c r="HY422" s="45"/>
      <c r="HZ422" s="45"/>
      <c r="IA422" s="45"/>
      <c r="IB422" s="45"/>
      <c r="IC422" s="45"/>
      <c r="ID422" s="45"/>
      <c r="IE422" s="45"/>
      <c r="IF422" s="45"/>
      <c r="IG422" s="45"/>
      <c r="IH422" s="45"/>
      <c r="II422" s="45"/>
      <c r="IJ422" s="45"/>
      <c r="IK422" s="45"/>
      <c r="IL422" s="45"/>
      <c r="IM422" s="45"/>
      <c r="IN422" s="45"/>
      <c r="IO422" s="45"/>
      <c r="IP422" s="45"/>
      <c r="IQ422" s="45"/>
      <c r="IR422" s="45"/>
      <c r="IS422" s="45"/>
      <c r="IT422" s="45"/>
      <c r="IU422" s="45"/>
      <c r="IV422" s="45"/>
    </row>
    <row r="423" spans="1:256" x14ac:dyDescent="0.2">
      <c r="A423" s="45"/>
      <c r="B423" s="45"/>
      <c r="C423" s="45"/>
      <c r="D423" s="46"/>
      <c r="E423" s="45"/>
      <c r="F423" s="47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  <c r="BP423" s="45"/>
      <c r="BQ423" s="45"/>
      <c r="BR423" s="45"/>
      <c r="BS423" s="45"/>
      <c r="BT423" s="45"/>
      <c r="BU423" s="45"/>
      <c r="BV423" s="45"/>
      <c r="BW423" s="45"/>
      <c r="BX423" s="45"/>
      <c r="BY423" s="45"/>
      <c r="BZ423" s="45"/>
      <c r="CA423" s="45"/>
      <c r="CB423" s="45"/>
      <c r="CC423" s="45"/>
      <c r="CD423" s="45"/>
      <c r="CE423" s="45"/>
      <c r="CF423" s="45"/>
      <c r="CG423" s="45"/>
      <c r="CH423" s="45"/>
      <c r="CI423" s="45"/>
      <c r="CJ423" s="45"/>
      <c r="CK423" s="45"/>
      <c r="CL423" s="45"/>
      <c r="CM423" s="45"/>
      <c r="CN423" s="45"/>
      <c r="CO423" s="45"/>
      <c r="CP423" s="45"/>
      <c r="CQ423" s="45"/>
      <c r="CR423" s="45"/>
      <c r="CS423" s="45"/>
      <c r="CT423" s="45"/>
      <c r="CU423" s="45"/>
      <c r="CV423" s="45"/>
      <c r="CW423" s="45"/>
      <c r="CX423" s="45"/>
      <c r="CY423" s="45"/>
      <c r="CZ423" s="45"/>
      <c r="DA423" s="45"/>
      <c r="DB423" s="45"/>
      <c r="DC423" s="45"/>
      <c r="DD423" s="45"/>
      <c r="DE423" s="45"/>
      <c r="DF423" s="45"/>
      <c r="DG423" s="45"/>
      <c r="DH423" s="45"/>
      <c r="DI423" s="45"/>
      <c r="DJ423" s="45"/>
      <c r="DK423" s="45"/>
      <c r="DL423" s="45"/>
      <c r="DM423" s="45"/>
      <c r="DN423" s="45"/>
      <c r="DO423" s="45"/>
      <c r="DP423" s="45"/>
      <c r="DQ423" s="45"/>
      <c r="DR423" s="45"/>
      <c r="DS423" s="45"/>
      <c r="DT423" s="45"/>
      <c r="DU423" s="45"/>
      <c r="DV423" s="45"/>
      <c r="DW423" s="45"/>
      <c r="DX423" s="45"/>
      <c r="DY423" s="45"/>
      <c r="DZ423" s="45"/>
      <c r="EA423" s="45"/>
      <c r="EB423" s="45"/>
      <c r="EC423" s="45"/>
      <c r="ED423" s="45"/>
      <c r="EE423" s="45"/>
      <c r="EF423" s="45"/>
      <c r="EG423" s="45"/>
      <c r="EH423" s="45"/>
      <c r="EI423" s="45"/>
      <c r="EJ423" s="45"/>
      <c r="EK423" s="45"/>
      <c r="EL423" s="45"/>
      <c r="EM423" s="45"/>
      <c r="EN423" s="45"/>
      <c r="EO423" s="45"/>
      <c r="EP423" s="45"/>
      <c r="EQ423" s="45"/>
      <c r="ER423" s="45"/>
      <c r="ES423" s="45"/>
      <c r="ET423" s="45"/>
      <c r="EU423" s="45"/>
      <c r="EV423" s="45"/>
      <c r="EW423" s="45"/>
      <c r="EX423" s="45"/>
      <c r="EY423" s="45"/>
      <c r="EZ423" s="45"/>
      <c r="FA423" s="45"/>
      <c r="FB423" s="45"/>
      <c r="FC423" s="45"/>
      <c r="FD423" s="45"/>
      <c r="FE423" s="45"/>
      <c r="FF423" s="45"/>
      <c r="FG423" s="45"/>
      <c r="FH423" s="45"/>
      <c r="FI423" s="45"/>
      <c r="FJ423" s="45"/>
      <c r="FK423" s="45"/>
      <c r="FL423" s="45"/>
      <c r="FM423" s="45"/>
      <c r="FN423" s="45"/>
      <c r="FO423" s="45"/>
      <c r="FP423" s="45"/>
      <c r="FQ423" s="45"/>
      <c r="FR423" s="45"/>
      <c r="FS423" s="45"/>
      <c r="FT423" s="45"/>
      <c r="FU423" s="45"/>
      <c r="FV423" s="45"/>
      <c r="FW423" s="45"/>
      <c r="FX423" s="45"/>
      <c r="FY423" s="45"/>
      <c r="FZ423" s="45"/>
      <c r="GA423" s="45"/>
      <c r="GB423" s="45"/>
      <c r="GC423" s="45"/>
      <c r="GD423" s="45"/>
      <c r="GE423" s="45"/>
      <c r="GF423" s="45"/>
      <c r="GG423" s="45"/>
      <c r="GH423" s="45"/>
      <c r="GI423" s="45"/>
      <c r="GJ423" s="45"/>
      <c r="GK423" s="45"/>
      <c r="GL423" s="45"/>
      <c r="GM423" s="45"/>
      <c r="GN423" s="45"/>
      <c r="GO423" s="45"/>
      <c r="GP423" s="45"/>
      <c r="GQ423" s="45"/>
      <c r="GR423" s="45"/>
      <c r="GS423" s="45"/>
      <c r="GT423" s="45"/>
      <c r="GU423" s="45"/>
      <c r="GV423" s="45"/>
      <c r="GW423" s="45"/>
      <c r="GX423" s="45"/>
      <c r="GY423" s="45"/>
      <c r="GZ423" s="45"/>
      <c r="HA423" s="45"/>
      <c r="HB423" s="45"/>
      <c r="HC423" s="45"/>
      <c r="HD423" s="45"/>
      <c r="HE423" s="45"/>
      <c r="HF423" s="45"/>
      <c r="HG423" s="45"/>
      <c r="HH423" s="45"/>
      <c r="HI423" s="45"/>
      <c r="HJ423" s="45"/>
      <c r="HK423" s="45"/>
      <c r="HL423" s="45"/>
      <c r="HM423" s="45"/>
      <c r="HN423" s="45"/>
      <c r="HO423" s="45"/>
      <c r="HP423" s="45"/>
      <c r="HQ423" s="45"/>
      <c r="HR423" s="45"/>
      <c r="HS423" s="45"/>
      <c r="HT423" s="45"/>
      <c r="HU423" s="45"/>
      <c r="HV423" s="45"/>
      <c r="HW423" s="45"/>
      <c r="HX423" s="45"/>
      <c r="HY423" s="45"/>
      <c r="HZ423" s="45"/>
      <c r="IA423" s="45"/>
      <c r="IB423" s="45"/>
      <c r="IC423" s="45"/>
      <c r="ID423" s="45"/>
      <c r="IE423" s="45"/>
      <c r="IF423" s="45"/>
      <c r="IG423" s="45"/>
      <c r="IH423" s="45"/>
      <c r="II423" s="45"/>
      <c r="IJ423" s="45"/>
      <c r="IK423" s="45"/>
      <c r="IL423" s="45"/>
      <c r="IM423" s="45"/>
      <c r="IN423" s="45"/>
      <c r="IO423" s="45"/>
      <c r="IP423" s="45"/>
      <c r="IQ423" s="45"/>
      <c r="IR423" s="45"/>
      <c r="IS423" s="45"/>
      <c r="IT423" s="45"/>
      <c r="IU423" s="45"/>
      <c r="IV423" s="45"/>
    </row>
    <row r="424" spans="1:256" x14ac:dyDescent="0.2">
      <c r="A424" s="45"/>
      <c r="B424" s="45"/>
      <c r="C424" s="45"/>
      <c r="D424" s="46"/>
      <c r="E424" s="45"/>
      <c r="F424" s="47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  <c r="BP424" s="45"/>
      <c r="BQ424" s="45"/>
      <c r="BR424" s="45"/>
      <c r="BS424" s="45"/>
      <c r="BT424" s="45"/>
      <c r="BU424" s="45"/>
      <c r="BV424" s="45"/>
      <c r="BW424" s="45"/>
      <c r="BX424" s="45"/>
      <c r="BY424" s="45"/>
      <c r="BZ424" s="45"/>
      <c r="CA424" s="45"/>
      <c r="CB424" s="45"/>
      <c r="CC424" s="45"/>
      <c r="CD424" s="45"/>
      <c r="CE424" s="45"/>
      <c r="CF424" s="45"/>
      <c r="CG424" s="45"/>
      <c r="CH424" s="45"/>
      <c r="CI424" s="45"/>
      <c r="CJ424" s="45"/>
      <c r="CK424" s="45"/>
      <c r="CL424" s="45"/>
      <c r="CM424" s="45"/>
      <c r="CN424" s="45"/>
      <c r="CO424" s="45"/>
      <c r="CP424" s="45"/>
      <c r="CQ424" s="45"/>
      <c r="CR424" s="45"/>
      <c r="CS424" s="45"/>
      <c r="CT424" s="45"/>
      <c r="CU424" s="45"/>
      <c r="CV424" s="45"/>
      <c r="CW424" s="45"/>
      <c r="CX424" s="45"/>
      <c r="CY424" s="45"/>
      <c r="CZ424" s="45"/>
      <c r="DA424" s="45"/>
      <c r="DB424" s="45"/>
      <c r="DC424" s="45"/>
      <c r="DD424" s="45"/>
      <c r="DE424" s="45"/>
      <c r="DF424" s="45"/>
      <c r="DG424" s="45"/>
      <c r="DH424" s="45"/>
      <c r="DI424" s="45"/>
      <c r="DJ424" s="45"/>
      <c r="DK424" s="45"/>
      <c r="DL424" s="45"/>
      <c r="DM424" s="45"/>
      <c r="DN424" s="45"/>
      <c r="DO424" s="45"/>
      <c r="DP424" s="45"/>
      <c r="DQ424" s="45"/>
      <c r="DR424" s="45"/>
      <c r="DS424" s="45"/>
      <c r="DT424" s="45"/>
      <c r="DU424" s="45"/>
      <c r="DV424" s="45"/>
      <c r="DW424" s="45"/>
      <c r="DX424" s="45"/>
      <c r="DY424" s="45"/>
      <c r="DZ424" s="45"/>
      <c r="EA424" s="45"/>
      <c r="EB424" s="45"/>
      <c r="EC424" s="45"/>
      <c r="ED424" s="45"/>
      <c r="EE424" s="45"/>
      <c r="EF424" s="45"/>
      <c r="EG424" s="45"/>
      <c r="EH424" s="45"/>
      <c r="EI424" s="45"/>
      <c r="EJ424" s="45"/>
      <c r="EK424" s="45"/>
      <c r="EL424" s="45"/>
      <c r="EM424" s="45"/>
      <c r="EN424" s="45"/>
      <c r="EO424" s="45"/>
      <c r="EP424" s="45"/>
      <c r="EQ424" s="45"/>
      <c r="ER424" s="45"/>
      <c r="ES424" s="45"/>
      <c r="ET424" s="45"/>
      <c r="EU424" s="45"/>
      <c r="EV424" s="45"/>
      <c r="EW424" s="45"/>
      <c r="EX424" s="45"/>
      <c r="EY424" s="45"/>
      <c r="EZ424" s="45"/>
      <c r="FA424" s="45"/>
      <c r="FB424" s="45"/>
      <c r="FC424" s="45"/>
      <c r="FD424" s="45"/>
      <c r="FE424" s="45"/>
      <c r="FF424" s="45"/>
      <c r="FG424" s="45"/>
      <c r="FH424" s="45"/>
      <c r="FI424" s="45"/>
      <c r="FJ424" s="45"/>
      <c r="FK424" s="45"/>
      <c r="FL424" s="45"/>
      <c r="FM424" s="45"/>
      <c r="FN424" s="45"/>
      <c r="FO424" s="45"/>
      <c r="FP424" s="45"/>
      <c r="FQ424" s="45"/>
      <c r="FR424" s="45"/>
      <c r="FS424" s="45"/>
      <c r="FT424" s="45"/>
      <c r="FU424" s="45"/>
      <c r="FV424" s="45"/>
      <c r="FW424" s="45"/>
      <c r="FX424" s="45"/>
      <c r="FY424" s="45"/>
      <c r="FZ424" s="45"/>
      <c r="GA424" s="45"/>
      <c r="GB424" s="45"/>
      <c r="GC424" s="45"/>
      <c r="GD424" s="45"/>
      <c r="GE424" s="45"/>
      <c r="GF424" s="45"/>
      <c r="GG424" s="45"/>
      <c r="GH424" s="45"/>
      <c r="GI424" s="45"/>
      <c r="GJ424" s="45"/>
      <c r="GK424" s="45"/>
      <c r="GL424" s="45"/>
      <c r="GM424" s="45"/>
      <c r="GN424" s="45"/>
      <c r="GO424" s="45"/>
      <c r="GP424" s="45"/>
      <c r="GQ424" s="45"/>
      <c r="GR424" s="45"/>
      <c r="GS424" s="45"/>
      <c r="GT424" s="45"/>
      <c r="GU424" s="45"/>
      <c r="GV424" s="45"/>
      <c r="GW424" s="45"/>
      <c r="GX424" s="45"/>
      <c r="GY424" s="45"/>
      <c r="GZ424" s="45"/>
      <c r="HA424" s="45"/>
      <c r="HB424" s="45"/>
      <c r="HC424" s="45"/>
      <c r="HD424" s="45"/>
      <c r="HE424" s="45"/>
      <c r="HF424" s="45"/>
      <c r="HG424" s="45"/>
      <c r="HH424" s="45"/>
      <c r="HI424" s="45"/>
      <c r="HJ424" s="45"/>
      <c r="HK424" s="45"/>
      <c r="HL424" s="45"/>
      <c r="HM424" s="45"/>
      <c r="HN424" s="45"/>
      <c r="HO424" s="45"/>
      <c r="HP424" s="45"/>
      <c r="HQ424" s="45"/>
      <c r="HR424" s="45"/>
      <c r="HS424" s="45"/>
      <c r="HT424" s="45"/>
      <c r="HU424" s="45"/>
      <c r="HV424" s="45"/>
      <c r="HW424" s="45"/>
      <c r="HX424" s="45"/>
      <c r="HY424" s="45"/>
      <c r="HZ424" s="45"/>
      <c r="IA424" s="45"/>
      <c r="IB424" s="45"/>
      <c r="IC424" s="45"/>
      <c r="ID424" s="45"/>
      <c r="IE424" s="45"/>
      <c r="IF424" s="45"/>
      <c r="IG424" s="45"/>
      <c r="IH424" s="45"/>
      <c r="II424" s="45"/>
      <c r="IJ424" s="45"/>
      <c r="IK424" s="45"/>
      <c r="IL424" s="45"/>
      <c r="IM424" s="45"/>
      <c r="IN424" s="45"/>
      <c r="IO424" s="45"/>
      <c r="IP424" s="45"/>
      <c r="IQ424" s="45"/>
      <c r="IR424" s="45"/>
      <c r="IS424" s="45"/>
      <c r="IT424" s="45"/>
      <c r="IU424" s="45"/>
      <c r="IV424" s="45"/>
    </row>
    <row r="425" spans="1:256" x14ac:dyDescent="0.2">
      <c r="A425" s="45"/>
      <c r="B425" s="45"/>
      <c r="C425" s="45"/>
      <c r="D425" s="46"/>
      <c r="E425" s="45"/>
      <c r="F425" s="47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  <c r="BP425" s="45"/>
      <c r="BQ425" s="45"/>
      <c r="BR425" s="45"/>
      <c r="BS425" s="45"/>
      <c r="BT425" s="45"/>
      <c r="BU425" s="45"/>
      <c r="BV425" s="45"/>
      <c r="BW425" s="45"/>
      <c r="BX425" s="45"/>
      <c r="BY425" s="45"/>
      <c r="BZ425" s="45"/>
      <c r="CA425" s="45"/>
      <c r="CB425" s="45"/>
      <c r="CC425" s="45"/>
      <c r="CD425" s="45"/>
      <c r="CE425" s="45"/>
      <c r="CF425" s="45"/>
      <c r="CG425" s="45"/>
      <c r="CH425" s="45"/>
      <c r="CI425" s="45"/>
      <c r="CJ425" s="45"/>
      <c r="CK425" s="45"/>
      <c r="CL425" s="45"/>
      <c r="CM425" s="45"/>
      <c r="CN425" s="45"/>
      <c r="CO425" s="45"/>
      <c r="CP425" s="45"/>
      <c r="CQ425" s="45"/>
      <c r="CR425" s="45"/>
      <c r="CS425" s="45"/>
      <c r="CT425" s="45"/>
      <c r="CU425" s="45"/>
      <c r="CV425" s="45"/>
      <c r="CW425" s="45"/>
      <c r="CX425" s="45"/>
      <c r="CY425" s="45"/>
      <c r="CZ425" s="45"/>
      <c r="DA425" s="45"/>
      <c r="DB425" s="45"/>
      <c r="DC425" s="45"/>
      <c r="DD425" s="45"/>
      <c r="DE425" s="45"/>
      <c r="DF425" s="45"/>
      <c r="DG425" s="45"/>
      <c r="DH425" s="45"/>
      <c r="DI425" s="45"/>
      <c r="DJ425" s="45"/>
      <c r="DK425" s="45"/>
      <c r="DL425" s="45"/>
      <c r="DM425" s="45"/>
      <c r="DN425" s="45"/>
      <c r="DO425" s="45"/>
      <c r="DP425" s="45"/>
      <c r="DQ425" s="45"/>
      <c r="DR425" s="45"/>
      <c r="DS425" s="45"/>
      <c r="DT425" s="45"/>
      <c r="DU425" s="45"/>
      <c r="DV425" s="45"/>
      <c r="DW425" s="45"/>
      <c r="DX425" s="45"/>
      <c r="DY425" s="45"/>
      <c r="DZ425" s="45"/>
      <c r="EA425" s="45"/>
      <c r="EB425" s="45"/>
      <c r="EC425" s="45"/>
      <c r="ED425" s="45"/>
      <c r="EE425" s="45"/>
      <c r="EF425" s="45"/>
      <c r="EG425" s="45"/>
      <c r="EH425" s="45"/>
      <c r="EI425" s="45"/>
      <c r="EJ425" s="45"/>
      <c r="EK425" s="45"/>
      <c r="EL425" s="45"/>
      <c r="EM425" s="45"/>
      <c r="EN425" s="45"/>
      <c r="EO425" s="45"/>
      <c r="EP425" s="45"/>
      <c r="EQ425" s="45"/>
      <c r="ER425" s="45"/>
      <c r="ES425" s="45"/>
      <c r="ET425" s="45"/>
      <c r="EU425" s="45"/>
      <c r="EV425" s="45"/>
      <c r="EW425" s="45"/>
      <c r="EX425" s="45"/>
      <c r="EY425" s="45"/>
      <c r="EZ425" s="45"/>
      <c r="FA425" s="45"/>
      <c r="FB425" s="45"/>
      <c r="FC425" s="45"/>
      <c r="FD425" s="45"/>
      <c r="FE425" s="45"/>
      <c r="FF425" s="45"/>
      <c r="FG425" s="45"/>
      <c r="FH425" s="45"/>
      <c r="FI425" s="45"/>
      <c r="FJ425" s="45"/>
      <c r="FK425" s="45"/>
      <c r="FL425" s="45"/>
      <c r="FM425" s="45"/>
      <c r="FN425" s="45"/>
      <c r="FO425" s="45"/>
      <c r="FP425" s="45"/>
      <c r="FQ425" s="45"/>
      <c r="FR425" s="45"/>
      <c r="FS425" s="45"/>
      <c r="FT425" s="45"/>
      <c r="FU425" s="45"/>
      <c r="FV425" s="45"/>
      <c r="FW425" s="45"/>
      <c r="FX425" s="45"/>
      <c r="FY425" s="45"/>
      <c r="FZ425" s="45"/>
      <c r="GA425" s="45"/>
      <c r="GB425" s="45"/>
      <c r="GC425" s="45"/>
      <c r="GD425" s="45"/>
      <c r="GE425" s="45"/>
      <c r="GF425" s="45"/>
      <c r="GG425" s="45"/>
      <c r="GH425" s="45"/>
      <c r="GI425" s="45"/>
      <c r="GJ425" s="45"/>
      <c r="GK425" s="45"/>
      <c r="GL425" s="45"/>
      <c r="GM425" s="45"/>
      <c r="GN425" s="45"/>
      <c r="GO425" s="45"/>
      <c r="GP425" s="45"/>
      <c r="GQ425" s="45"/>
      <c r="GR425" s="45"/>
      <c r="GS425" s="45"/>
      <c r="GT425" s="45"/>
      <c r="GU425" s="45"/>
      <c r="GV425" s="45"/>
      <c r="GW425" s="45"/>
      <c r="GX425" s="45"/>
      <c r="GY425" s="45"/>
      <c r="GZ425" s="45"/>
      <c r="HA425" s="45"/>
      <c r="HB425" s="45"/>
      <c r="HC425" s="45"/>
      <c r="HD425" s="45"/>
      <c r="HE425" s="45"/>
      <c r="HF425" s="45"/>
      <c r="HG425" s="45"/>
      <c r="HH425" s="45"/>
      <c r="HI425" s="45"/>
      <c r="HJ425" s="45"/>
      <c r="HK425" s="45"/>
      <c r="HL425" s="45"/>
      <c r="HM425" s="45"/>
      <c r="HN425" s="45"/>
      <c r="HO425" s="45"/>
      <c r="HP425" s="45"/>
      <c r="HQ425" s="45"/>
      <c r="HR425" s="45"/>
      <c r="HS425" s="45"/>
      <c r="HT425" s="45"/>
      <c r="HU425" s="45"/>
      <c r="HV425" s="45"/>
      <c r="HW425" s="45"/>
      <c r="HX425" s="45"/>
      <c r="HY425" s="45"/>
      <c r="HZ425" s="45"/>
      <c r="IA425" s="45"/>
      <c r="IB425" s="45"/>
      <c r="IC425" s="45"/>
      <c r="ID425" s="45"/>
      <c r="IE425" s="45"/>
      <c r="IF425" s="45"/>
      <c r="IG425" s="45"/>
      <c r="IH425" s="45"/>
      <c r="II425" s="45"/>
      <c r="IJ425" s="45"/>
      <c r="IK425" s="45"/>
      <c r="IL425" s="45"/>
      <c r="IM425" s="45"/>
      <c r="IN425" s="45"/>
      <c r="IO425" s="45"/>
      <c r="IP425" s="45"/>
      <c r="IQ425" s="45"/>
      <c r="IR425" s="45"/>
      <c r="IS425" s="45"/>
      <c r="IT425" s="45"/>
      <c r="IU425" s="45"/>
      <c r="IV425" s="45"/>
    </row>
    <row r="426" spans="1:256" x14ac:dyDescent="0.2">
      <c r="A426" s="45"/>
      <c r="B426" s="45"/>
      <c r="C426" s="45"/>
      <c r="D426" s="46"/>
      <c r="E426" s="45"/>
      <c r="F426" s="47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  <c r="BP426" s="45"/>
      <c r="BQ426" s="45"/>
      <c r="BR426" s="45"/>
      <c r="BS426" s="45"/>
      <c r="BT426" s="45"/>
      <c r="BU426" s="45"/>
      <c r="BV426" s="45"/>
      <c r="BW426" s="45"/>
      <c r="BX426" s="45"/>
      <c r="BY426" s="45"/>
      <c r="BZ426" s="45"/>
      <c r="CA426" s="45"/>
      <c r="CB426" s="45"/>
      <c r="CC426" s="45"/>
      <c r="CD426" s="45"/>
      <c r="CE426" s="45"/>
      <c r="CF426" s="45"/>
      <c r="CG426" s="45"/>
      <c r="CH426" s="45"/>
      <c r="CI426" s="45"/>
      <c r="CJ426" s="45"/>
      <c r="CK426" s="45"/>
      <c r="CL426" s="45"/>
      <c r="CM426" s="45"/>
      <c r="CN426" s="45"/>
      <c r="CO426" s="45"/>
      <c r="CP426" s="45"/>
      <c r="CQ426" s="45"/>
      <c r="CR426" s="45"/>
      <c r="CS426" s="45"/>
      <c r="CT426" s="45"/>
      <c r="CU426" s="45"/>
      <c r="CV426" s="45"/>
      <c r="CW426" s="45"/>
      <c r="CX426" s="45"/>
      <c r="CY426" s="45"/>
      <c r="CZ426" s="45"/>
      <c r="DA426" s="45"/>
      <c r="DB426" s="45"/>
      <c r="DC426" s="45"/>
      <c r="DD426" s="45"/>
      <c r="DE426" s="45"/>
      <c r="DF426" s="45"/>
      <c r="DG426" s="45"/>
      <c r="DH426" s="45"/>
      <c r="DI426" s="45"/>
      <c r="DJ426" s="45"/>
      <c r="DK426" s="45"/>
      <c r="DL426" s="45"/>
      <c r="DM426" s="45"/>
      <c r="DN426" s="45"/>
      <c r="DO426" s="45"/>
      <c r="DP426" s="45"/>
      <c r="DQ426" s="45"/>
      <c r="DR426" s="45"/>
      <c r="DS426" s="45"/>
      <c r="DT426" s="45"/>
      <c r="DU426" s="45"/>
      <c r="DV426" s="45"/>
      <c r="DW426" s="45"/>
      <c r="DX426" s="45"/>
      <c r="DY426" s="45"/>
      <c r="DZ426" s="45"/>
      <c r="EA426" s="45"/>
      <c r="EB426" s="45"/>
      <c r="EC426" s="45"/>
      <c r="ED426" s="45"/>
      <c r="EE426" s="45"/>
      <c r="EF426" s="45"/>
      <c r="EG426" s="45"/>
      <c r="EH426" s="45"/>
      <c r="EI426" s="45"/>
      <c r="EJ426" s="45"/>
      <c r="EK426" s="45"/>
      <c r="EL426" s="45"/>
      <c r="EM426" s="45"/>
      <c r="EN426" s="45"/>
      <c r="EO426" s="45"/>
      <c r="EP426" s="45"/>
      <c r="EQ426" s="45"/>
      <c r="ER426" s="45"/>
      <c r="ES426" s="45"/>
      <c r="ET426" s="45"/>
      <c r="EU426" s="45"/>
      <c r="EV426" s="45"/>
      <c r="EW426" s="45"/>
      <c r="EX426" s="45"/>
      <c r="EY426" s="45"/>
      <c r="EZ426" s="45"/>
      <c r="FA426" s="45"/>
      <c r="FB426" s="45"/>
      <c r="FC426" s="45"/>
      <c r="FD426" s="45"/>
      <c r="FE426" s="45"/>
      <c r="FF426" s="45"/>
      <c r="FG426" s="45"/>
      <c r="FH426" s="45"/>
      <c r="FI426" s="45"/>
      <c r="FJ426" s="45"/>
      <c r="FK426" s="45"/>
      <c r="FL426" s="45"/>
      <c r="FM426" s="45"/>
      <c r="FN426" s="45"/>
      <c r="FO426" s="45"/>
      <c r="FP426" s="45"/>
      <c r="FQ426" s="45"/>
      <c r="FR426" s="45"/>
      <c r="FS426" s="45"/>
      <c r="FT426" s="45"/>
      <c r="FU426" s="45"/>
      <c r="FV426" s="45"/>
      <c r="FW426" s="45"/>
      <c r="FX426" s="45"/>
      <c r="FY426" s="45"/>
      <c r="FZ426" s="45"/>
      <c r="GA426" s="45"/>
      <c r="GB426" s="45"/>
      <c r="GC426" s="45"/>
      <c r="GD426" s="45"/>
      <c r="GE426" s="45"/>
      <c r="GF426" s="45"/>
      <c r="GG426" s="45"/>
      <c r="GH426" s="45"/>
      <c r="GI426" s="45"/>
      <c r="GJ426" s="45"/>
      <c r="GK426" s="45"/>
      <c r="GL426" s="45"/>
      <c r="GM426" s="45"/>
      <c r="GN426" s="45"/>
      <c r="GO426" s="45"/>
      <c r="GP426" s="45"/>
      <c r="GQ426" s="45"/>
      <c r="GR426" s="45"/>
      <c r="GS426" s="45"/>
      <c r="GT426" s="45"/>
      <c r="GU426" s="45"/>
      <c r="GV426" s="45"/>
      <c r="GW426" s="45"/>
      <c r="GX426" s="45"/>
      <c r="GY426" s="45"/>
      <c r="GZ426" s="45"/>
      <c r="HA426" s="45"/>
      <c r="HB426" s="45"/>
      <c r="HC426" s="45"/>
      <c r="HD426" s="45"/>
      <c r="HE426" s="45"/>
      <c r="HF426" s="45"/>
      <c r="HG426" s="45"/>
      <c r="HH426" s="45"/>
      <c r="HI426" s="45"/>
      <c r="HJ426" s="45"/>
      <c r="HK426" s="45"/>
      <c r="HL426" s="45"/>
      <c r="HM426" s="45"/>
      <c r="HN426" s="45"/>
      <c r="HO426" s="45"/>
      <c r="HP426" s="45"/>
      <c r="HQ426" s="45"/>
      <c r="HR426" s="45"/>
      <c r="HS426" s="45"/>
      <c r="HT426" s="45"/>
      <c r="HU426" s="45"/>
      <c r="HV426" s="45"/>
      <c r="HW426" s="45"/>
      <c r="HX426" s="45"/>
      <c r="HY426" s="45"/>
      <c r="HZ426" s="45"/>
      <c r="IA426" s="45"/>
      <c r="IB426" s="45"/>
      <c r="IC426" s="45"/>
      <c r="ID426" s="45"/>
      <c r="IE426" s="45"/>
      <c r="IF426" s="45"/>
      <c r="IG426" s="45"/>
      <c r="IH426" s="45"/>
      <c r="II426" s="45"/>
      <c r="IJ426" s="45"/>
      <c r="IK426" s="45"/>
      <c r="IL426" s="45"/>
      <c r="IM426" s="45"/>
      <c r="IN426" s="45"/>
      <c r="IO426" s="45"/>
      <c r="IP426" s="45"/>
      <c r="IQ426" s="45"/>
      <c r="IR426" s="45"/>
      <c r="IS426" s="45"/>
      <c r="IT426" s="45"/>
      <c r="IU426" s="45"/>
      <c r="IV426" s="45"/>
    </row>
    <row r="427" spans="1:256" x14ac:dyDescent="0.2">
      <c r="A427" s="45"/>
      <c r="B427" s="45"/>
      <c r="C427" s="45"/>
      <c r="D427" s="46"/>
      <c r="E427" s="45"/>
      <c r="F427" s="47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  <c r="BP427" s="45"/>
      <c r="BQ427" s="45"/>
      <c r="BR427" s="45"/>
      <c r="BS427" s="45"/>
      <c r="BT427" s="45"/>
      <c r="BU427" s="45"/>
      <c r="BV427" s="45"/>
      <c r="BW427" s="45"/>
      <c r="BX427" s="45"/>
      <c r="BY427" s="45"/>
      <c r="BZ427" s="45"/>
      <c r="CA427" s="45"/>
      <c r="CB427" s="45"/>
      <c r="CC427" s="45"/>
      <c r="CD427" s="45"/>
      <c r="CE427" s="45"/>
      <c r="CF427" s="45"/>
      <c r="CG427" s="45"/>
      <c r="CH427" s="45"/>
      <c r="CI427" s="45"/>
      <c r="CJ427" s="45"/>
      <c r="CK427" s="45"/>
      <c r="CL427" s="45"/>
      <c r="CM427" s="45"/>
      <c r="CN427" s="45"/>
      <c r="CO427" s="45"/>
      <c r="CP427" s="45"/>
      <c r="CQ427" s="45"/>
      <c r="CR427" s="45"/>
      <c r="CS427" s="45"/>
      <c r="CT427" s="45"/>
      <c r="CU427" s="45"/>
      <c r="CV427" s="45"/>
      <c r="CW427" s="45"/>
      <c r="CX427" s="45"/>
      <c r="CY427" s="45"/>
      <c r="CZ427" s="45"/>
      <c r="DA427" s="45"/>
      <c r="DB427" s="45"/>
      <c r="DC427" s="45"/>
      <c r="DD427" s="45"/>
      <c r="DE427" s="45"/>
      <c r="DF427" s="45"/>
      <c r="DG427" s="45"/>
      <c r="DH427" s="45"/>
      <c r="DI427" s="45"/>
      <c r="DJ427" s="45"/>
      <c r="DK427" s="45"/>
      <c r="DL427" s="45"/>
      <c r="DM427" s="45"/>
      <c r="DN427" s="45"/>
      <c r="DO427" s="45"/>
      <c r="DP427" s="45"/>
      <c r="DQ427" s="45"/>
      <c r="DR427" s="45"/>
      <c r="DS427" s="45"/>
      <c r="DT427" s="45"/>
      <c r="DU427" s="45"/>
      <c r="DV427" s="45"/>
      <c r="DW427" s="45"/>
      <c r="DX427" s="45"/>
      <c r="DY427" s="45"/>
      <c r="DZ427" s="45"/>
      <c r="EA427" s="45"/>
      <c r="EB427" s="45"/>
      <c r="EC427" s="45"/>
      <c r="ED427" s="45"/>
      <c r="EE427" s="45"/>
      <c r="EF427" s="45"/>
      <c r="EG427" s="45"/>
      <c r="EH427" s="45"/>
      <c r="EI427" s="45"/>
      <c r="EJ427" s="45"/>
      <c r="EK427" s="45"/>
      <c r="EL427" s="45"/>
      <c r="EM427" s="45"/>
      <c r="EN427" s="45"/>
      <c r="EO427" s="45"/>
      <c r="EP427" s="45"/>
      <c r="EQ427" s="45"/>
      <c r="ER427" s="45"/>
      <c r="ES427" s="45"/>
      <c r="ET427" s="45"/>
      <c r="EU427" s="45"/>
      <c r="EV427" s="45"/>
      <c r="EW427" s="45"/>
      <c r="EX427" s="45"/>
      <c r="EY427" s="45"/>
      <c r="EZ427" s="45"/>
      <c r="FA427" s="45"/>
      <c r="FB427" s="45"/>
      <c r="FC427" s="45"/>
      <c r="FD427" s="45"/>
      <c r="FE427" s="45"/>
      <c r="FF427" s="45"/>
      <c r="FG427" s="45"/>
      <c r="FH427" s="45"/>
      <c r="FI427" s="45"/>
      <c r="FJ427" s="45"/>
      <c r="FK427" s="45"/>
      <c r="FL427" s="45"/>
      <c r="FM427" s="45"/>
      <c r="FN427" s="45"/>
      <c r="FO427" s="45"/>
      <c r="FP427" s="45"/>
      <c r="FQ427" s="45"/>
      <c r="FR427" s="45"/>
      <c r="FS427" s="45"/>
      <c r="FT427" s="45"/>
      <c r="FU427" s="45"/>
      <c r="FV427" s="45"/>
      <c r="FW427" s="45"/>
      <c r="FX427" s="45"/>
      <c r="FY427" s="45"/>
      <c r="FZ427" s="45"/>
      <c r="GA427" s="45"/>
      <c r="GB427" s="45"/>
      <c r="GC427" s="45"/>
      <c r="GD427" s="45"/>
      <c r="GE427" s="45"/>
      <c r="GF427" s="45"/>
      <c r="GG427" s="45"/>
      <c r="GH427" s="45"/>
      <c r="GI427" s="45"/>
      <c r="GJ427" s="45"/>
      <c r="GK427" s="45"/>
      <c r="GL427" s="45"/>
      <c r="GM427" s="45"/>
      <c r="GN427" s="45"/>
      <c r="GO427" s="45"/>
      <c r="GP427" s="45"/>
      <c r="GQ427" s="45"/>
      <c r="GR427" s="45"/>
      <c r="GS427" s="45"/>
      <c r="GT427" s="45"/>
      <c r="GU427" s="45"/>
      <c r="GV427" s="45"/>
      <c r="GW427" s="45"/>
      <c r="GX427" s="45"/>
      <c r="GY427" s="45"/>
      <c r="GZ427" s="45"/>
      <c r="HA427" s="45"/>
      <c r="HB427" s="45"/>
      <c r="HC427" s="45"/>
      <c r="HD427" s="45"/>
      <c r="HE427" s="45"/>
      <c r="HF427" s="45"/>
      <c r="HG427" s="45"/>
      <c r="HH427" s="45"/>
      <c r="HI427" s="45"/>
      <c r="HJ427" s="45"/>
      <c r="HK427" s="45"/>
      <c r="HL427" s="45"/>
      <c r="HM427" s="45"/>
      <c r="HN427" s="45"/>
      <c r="HO427" s="45"/>
      <c r="HP427" s="45"/>
      <c r="HQ427" s="45"/>
      <c r="HR427" s="45"/>
      <c r="HS427" s="45"/>
      <c r="HT427" s="45"/>
      <c r="HU427" s="45"/>
      <c r="HV427" s="45"/>
      <c r="HW427" s="45"/>
      <c r="HX427" s="45"/>
      <c r="HY427" s="45"/>
      <c r="HZ427" s="45"/>
      <c r="IA427" s="45"/>
      <c r="IB427" s="45"/>
      <c r="IC427" s="45"/>
      <c r="ID427" s="45"/>
      <c r="IE427" s="45"/>
      <c r="IF427" s="45"/>
      <c r="IG427" s="45"/>
      <c r="IH427" s="45"/>
      <c r="II427" s="45"/>
      <c r="IJ427" s="45"/>
      <c r="IK427" s="45"/>
      <c r="IL427" s="45"/>
      <c r="IM427" s="45"/>
      <c r="IN427" s="45"/>
      <c r="IO427" s="45"/>
      <c r="IP427" s="45"/>
      <c r="IQ427" s="45"/>
      <c r="IR427" s="45"/>
      <c r="IS427" s="45"/>
      <c r="IT427" s="45"/>
      <c r="IU427" s="45"/>
      <c r="IV427" s="45"/>
    </row>
    <row r="428" spans="1:256" x14ac:dyDescent="0.2">
      <c r="A428" s="45"/>
      <c r="B428" s="45"/>
      <c r="C428" s="45"/>
      <c r="D428" s="46"/>
      <c r="E428" s="45"/>
      <c r="F428" s="47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  <c r="BP428" s="45"/>
      <c r="BQ428" s="45"/>
      <c r="BR428" s="45"/>
      <c r="BS428" s="45"/>
      <c r="BT428" s="45"/>
      <c r="BU428" s="45"/>
      <c r="BV428" s="45"/>
      <c r="BW428" s="45"/>
      <c r="BX428" s="45"/>
      <c r="BY428" s="45"/>
      <c r="BZ428" s="45"/>
      <c r="CA428" s="45"/>
      <c r="CB428" s="45"/>
      <c r="CC428" s="45"/>
      <c r="CD428" s="45"/>
      <c r="CE428" s="45"/>
      <c r="CF428" s="45"/>
      <c r="CG428" s="45"/>
      <c r="CH428" s="45"/>
      <c r="CI428" s="45"/>
      <c r="CJ428" s="45"/>
      <c r="CK428" s="45"/>
      <c r="CL428" s="45"/>
      <c r="CM428" s="45"/>
      <c r="CN428" s="45"/>
      <c r="CO428" s="45"/>
      <c r="CP428" s="45"/>
      <c r="CQ428" s="45"/>
      <c r="CR428" s="45"/>
      <c r="CS428" s="45"/>
      <c r="CT428" s="45"/>
      <c r="CU428" s="45"/>
      <c r="CV428" s="45"/>
      <c r="CW428" s="45"/>
      <c r="CX428" s="45"/>
      <c r="CY428" s="45"/>
      <c r="CZ428" s="45"/>
      <c r="DA428" s="45"/>
      <c r="DB428" s="45"/>
      <c r="DC428" s="45"/>
      <c r="DD428" s="45"/>
      <c r="DE428" s="45"/>
      <c r="DF428" s="45"/>
      <c r="DG428" s="45"/>
      <c r="DH428" s="45"/>
      <c r="DI428" s="45"/>
      <c r="DJ428" s="45"/>
      <c r="DK428" s="45"/>
      <c r="DL428" s="45"/>
      <c r="DM428" s="45"/>
      <c r="DN428" s="45"/>
      <c r="DO428" s="45"/>
      <c r="DP428" s="45"/>
      <c r="DQ428" s="45"/>
      <c r="DR428" s="45"/>
      <c r="DS428" s="45"/>
      <c r="DT428" s="45"/>
      <c r="DU428" s="45"/>
      <c r="DV428" s="45"/>
      <c r="DW428" s="45"/>
      <c r="DX428" s="45"/>
      <c r="DY428" s="45"/>
      <c r="DZ428" s="45"/>
      <c r="EA428" s="45"/>
      <c r="EB428" s="45"/>
      <c r="EC428" s="45"/>
      <c r="ED428" s="45"/>
      <c r="EE428" s="45"/>
      <c r="EF428" s="45"/>
      <c r="EG428" s="45"/>
      <c r="EH428" s="45"/>
      <c r="EI428" s="45"/>
      <c r="EJ428" s="45"/>
      <c r="EK428" s="45"/>
      <c r="EL428" s="45"/>
      <c r="EM428" s="45"/>
      <c r="EN428" s="45"/>
      <c r="EO428" s="45"/>
      <c r="EP428" s="45"/>
      <c r="EQ428" s="45"/>
      <c r="ER428" s="45"/>
      <c r="ES428" s="45"/>
      <c r="ET428" s="45"/>
      <c r="EU428" s="45"/>
      <c r="EV428" s="45"/>
      <c r="EW428" s="45"/>
      <c r="EX428" s="45"/>
      <c r="EY428" s="45"/>
      <c r="EZ428" s="45"/>
      <c r="FA428" s="45"/>
      <c r="FB428" s="45"/>
      <c r="FC428" s="45"/>
      <c r="FD428" s="45"/>
      <c r="FE428" s="45"/>
      <c r="FF428" s="45"/>
      <c r="FG428" s="45"/>
      <c r="FH428" s="45"/>
      <c r="FI428" s="45"/>
      <c r="FJ428" s="45"/>
      <c r="FK428" s="45"/>
      <c r="FL428" s="45"/>
      <c r="FM428" s="45"/>
      <c r="FN428" s="45"/>
      <c r="FO428" s="45"/>
      <c r="FP428" s="45"/>
      <c r="FQ428" s="45"/>
      <c r="FR428" s="45"/>
      <c r="FS428" s="45"/>
      <c r="FT428" s="45"/>
      <c r="FU428" s="45"/>
      <c r="FV428" s="45"/>
      <c r="FW428" s="45"/>
      <c r="FX428" s="45"/>
      <c r="FY428" s="45"/>
      <c r="FZ428" s="45"/>
      <c r="GA428" s="45"/>
      <c r="GB428" s="45"/>
      <c r="GC428" s="45"/>
      <c r="GD428" s="45"/>
      <c r="GE428" s="45"/>
      <c r="GF428" s="45"/>
      <c r="GG428" s="45"/>
      <c r="GH428" s="45"/>
      <c r="GI428" s="45"/>
      <c r="GJ428" s="45"/>
      <c r="GK428" s="45"/>
      <c r="GL428" s="45"/>
      <c r="GM428" s="45"/>
      <c r="GN428" s="45"/>
      <c r="GO428" s="45"/>
      <c r="GP428" s="45"/>
      <c r="GQ428" s="45"/>
      <c r="GR428" s="45"/>
      <c r="GS428" s="45"/>
      <c r="GT428" s="45"/>
      <c r="GU428" s="45"/>
      <c r="GV428" s="45"/>
      <c r="GW428" s="45"/>
      <c r="GX428" s="45"/>
      <c r="GY428" s="45"/>
      <c r="GZ428" s="45"/>
      <c r="HA428" s="45"/>
      <c r="HB428" s="45"/>
      <c r="HC428" s="45"/>
      <c r="HD428" s="45"/>
      <c r="HE428" s="45"/>
      <c r="HF428" s="45"/>
      <c r="HG428" s="45"/>
      <c r="HH428" s="45"/>
      <c r="HI428" s="45"/>
      <c r="HJ428" s="45"/>
      <c r="HK428" s="45"/>
      <c r="HL428" s="45"/>
      <c r="HM428" s="45"/>
      <c r="HN428" s="45"/>
      <c r="HO428" s="45"/>
      <c r="HP428" s="45"/>
      <c r="HQ428" s="45"/>
      <c r="HR428" s="45"/>
      <c r="HS428" s="45"/>
      <c r="HT428" s="45"/>
      <c r="HU428" s="45"/>
      <c r="HV428" s="45"/>
      <c r="HW428" s="45"/>
      <c r="HX428" s="45"/>
      <c r="HY428" s="45"/>
      <c r="HZ428" s="45"/>
      <c r="IA428" s="45"/>
      <c r="IB428" s="45"/>
      <c r="IC428" s="45"/>
      <c r="ID428" s="45"/>
      <c r="IE428" s="45"/>
      <c r="IF428" s="45"/>
      <c r="IG428" s="45"/>
      <c r="IH428" s="45"/>
      <c r="II428" s="45"/>
      <c r="IJ428" s="45"/>
      <c r="IK428" s="45"/>
      <c r="IL428" s="45"/>
      <c r="IM428" s="45"/>
      <c r="IN428" s="45"/>
      <c r="IO428" s="45"/>
      <c r="IP428" s="45"/>
      <c r="IQ428" s="45"/>
      <c r="IR428" s="45"/>
      <c r="IS428" s="45"/>
      <c r="IT428" s="45"/>
      <c r="IU428" s="45"/>
      <c r="IV428" s="45"/>
    </row>
    <row r="429" spans="1:256" x14ac:dyDescent="0.2">
      <c r="A429" s="45"/>
      <c r="B429" s="45"/>
      <c r="C429" s="45"/>
      <c r="D429" s="46"/>
      <c r="E429" s="45"/>
      <c r="F429" s="47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  <c r="BP429" s="45"/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45"/>
      <c r="CD429" s="45"/>
      <c r="CE429" s="45"/>
      <c r="CF429" s="45"/>
      <c r="CG429" s="45"/>
      <c r="CH429" s="45"/>
      <c r="CI429" s="45"/>
      <c r="CJ429" s="45"/>
      <c r="CK429" s="45"/>
      <c r="CL429" s="45"/>
      <c r="CM429" s="45"/>
      <c r="CN429" s="45"/>
      <c r="CO429" s="45"/>
      <c r="CP429" s="45"/>
      <c r="CQ429" s="45"/>
      <c r="CR429" s="45"/>
      <c r="CS429" s="45"/>
      <c r="CT429" s="45"/>
      <c r="CU429" s="45"/>
      <c r="CV429" s="45"/>
      <c r="CW429" s="45"/>
      <c r="CX429" s="45"/>
      <c r="CY429" s="45"/>
      <c r="CZ429" s="45"/>
      <c r="DA429" s="45"/>
      <c r="DB429" s="45"/>
      <c r="DC429" s="45"/>
      <c r="DD429" s="45"/>
      <c r="DE429" s="45"/>
      <c r="DF429" s="45"/>
      <c r="DG429" s="45"/>
      <c r="DH429" s="45"/>
      <c r="DI429" s="45"/>
      <c r="DJ429" s="45"/>
      <c r="DK429" s="45"/>
      <c r="DL429" s="45"/>
      <c r="DM429" s="45"/>
      <c r="DN429" s="45"/>
      <c r="DO429" s="45"/>
      <c r="DP429" s="45"/>
      <c r="DQ429" s="45"/>
      <c r="DR429" s="45"/>
      <c r="DS429" s="45"/>
      <c r="DT429" s="45"/>
      <c r="DU429" s="45"/>
      <c r="DV429" s="45"/>
      <c r="DW429" s="45"/>
      <c r="DX429" s="45"/>
      <c r="DY429" s="45"/>
      <c r="DZ429" s="45"/>
      <c r="EA429" s="45"/>
      <c r="EB429" s="45"/>
      <c r="EC429" s="45"/>
      <c r="ED429" s="45"/>
      <c r="EE429" s="45"/>
      <c r="EF429" s="45"/>
      <c r="EG429" s="45"/>
      <c r="EH429" s="45"/>
      <c r="EI429" s="45"/>
      <c r="EJ429" s="45"/>
      <c r="EK429" s="45"/>
      <c r="EL429" s="45"/>
      <c r="EM429" s="45"/>
      <c r="EN429" s="45"/>
      <c r="EO429" s="45"/>
      <c r="EP429" s="45"/>
      <c r="EQ429" s="45"/>
      <c r="ER429" s="45"/>
      <c r="ES429" s="45"/>
      <c r="ET429" s="45"/>
      <c r="EU429" s="45"/>
      <c r="EV429" s="45"/>
      <c r="EW429" s="45"/>
      <c r="EX429" s="45"/>
      <c r="EY429" s="45"/>
      <c r="EZ429" s="45"/>
      <c r="FA429" s="45"/>
      <c r="FB429" s="45"/>
      <c r="FC429" s="45"/>
      <c r="FD429" s="45"/>
      <c r="FE429" s="45"/>
      <c r="FF429" s="45"/>
      <c r="FG429" s="45"/>
      <c r="FH429" s="45"/>
      <c r="FI429" s="45"/>
      <c r="FJ429" s="45"/>
      <c r="FK429" s="45"/>
      <c r="FL429" s="45"/>
      <c r="FM429" s="45"/>
      <c r="FN429" s="45"/>
      <c r="FO429" s="45"/>
      <c r="FP429" s="45"/>
      <c r="FQ429" s="45"/>
      <c r="FR429" s="45"/>
      <c r="FS429" s="45"/>
      <c r="FT429" s="45"/>
      <c r="FU429" s="45"/>
      <c r="FV429" s="45"/>
      <c r="FW429" s="45"/>
      <c r="FX429" s="45"/>
      <c r="FY429" s="45"/>
      <c r="FZ429" s="45"/>
      <c r="GA429" s="45"/>
      <c r="GB429" s="45"/>
      <c r="GC429" s="45"/>
      <c r="GD429" s="45"/>
      <c r="GE429" s="45"/>
      <c r="GF429" s="45"/>
      <c r="GG429" s="45"/>
      <c r="GH429" s="45"/>
      <c r="GI429" s="45"/>
      <c r="GJ429" s="45"/>
      <c r="GK429" s="45"/>
      <c r="GL429" s="45"/>
      <c r="GM429" s="45"/>
      <c r="GN429" s="45"/>
      <c r="GO429" s="45"/>
      <c r="GP429" s="45"/>
      <c r="GQ429" s="45"/>
      <c r="GR429" s="45"/>
      <c r="GS429" s="45"/>
      <c r="GT429" s="45"/>
      <c r="GU429" s="45"/>
      <c r="GV429" s="45"/>
      <c r="GW429" s="45"/>
      <c r="GX429" s="45"/>
      <c r="GY429" s="45"/>
      <c r="GZ429" s="45"/>
      <c r="HA429" s="45"/>
      <c r="HB429" s="45"/>
      <c r="HC429" s="45"/>
      <c r="HD429" s="45"/>
      <c r="HE429" s="45"/>
      <c r="HF429" s="45"/>
      <c r="HG429" s="45"/>
      <c r="HH429" s="45"/>
      <c r="HI429" s="45"/>
      <c r="HJ429" s="45"/>
      <c r="HK429" s="45"/>
      <c r="HL429" s="45"/>
      <c r="HM429" s="45"/>
      <c r="HN429" s="45"/>
      <c r="HO429" s="45"/>
      <c r="HP429" s="45"/>
      <c r="HQ429" s="45"/>
      <c r="HR429" s="45"/>
      <c r="HS429" s="45"/>
      <c r="HT429" s="45"/>
      <c r="HU429" s="45"/>
      <c r="HV429" s="45"/>
      <c r="HW429" s="45"/>
      <c r="HX429" s="45"/>
      <c r="HY429" s="45"/>
      <c r="HZ429" s="45"/>
      <c r="IA429" s="45"/>
      <c r="IB429" s="45"/>
      <c r="IC429" s="45"/>
      <c r="ID429" s="45"/>
      <c r="IE429" s="45"/>
      <c r="IF429" s="45"/>
      <c r="IG429" s="45"/>
      <c r="IH429" s="45"/>
      <c r="II429" s="45"/>
      <c r="IJ429" s="45"/>
      <c r="IK429" s="45"/>
      <c r="IL429" s="45"/>
      <c r="IM429" s="45"/>
      <c r="IN429" s="45"/>
      <c r="IO429" s="45"/>
      <c r="IP429" s="45"/>
      <c r="IQ429" s="45"/>
      <c r="IR429" s="45"/>
      <c r="IS429" s="45"/>
      <c r="IT429" s="45"/>
      <c r="IU429" s="45"/>
      <c r="IV429" s="45"/>
    </row>
    <row r="430" spans="1:256" x14ac:dyDescent="0.2">
      <c r="A430" s="45"/>
      <c r="B430" s="45"/>
      <c r="C430" s="45"/>
      <c r="D430" s="46"/>
      <c r="E430" s="45"/>
      <c r="F430" s="47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  <c r="BP430" s="45"/>
      <c r="BQ430" s="45"/>
      <c r="BR430" s="45"/>
      <c r="BS430" s="45"/>
      <c r="BT430" s="45"/>
      <c r="BU430" s="45"/>
      <c r="BV430" s="45"/>
      <c r="BW430" s="45"/>
      <c r="BX430" s="45"/>
      <c r="BY430" s="45"/>
      <c r="BZ430" s="45"/>
      <c r="CA430" s="45"/>
      <c r="CB430" s="45"/>
      <c r="CC430" s="45"/>
      <c r="CD430" s="45"/>
      <c r="CE430" s="45"/>
      <c r="CF430" s="45"/>
      <c r="CG430" s="45"/>
      <c r="CH430" s="45"/>
      <c r="CI430" s="45"/>
      <c r="CJ430" s="45"/>
      <c r="CK430" s="45"/>
      <c r="CL430" s="45"/>
      <c r="CM430" s="45"/>
      <c r="CN430" s="45"/>
      <c r="CO430" s="45"/>
      <c r="CP430" s="45"/>
      <c r="CQ430" s="45"/>
      <c r="CR430" s="45"/>
      <c r="CS430" s="45"/>
      <c r="CT430" s="45"/>
      <c r="CU430" s="45"/>
      <c r="CV430" s="45"/>
      <c r="CW430" s="45"/>
      <c r="CX430" s="45"/>
      <c r="CY430" s="45"/>
      <c r="CZ430" s="45"/>
      <c r="DA430" s="45"/>
      <c r="DB430" s="45"/>
      <c r="DC430" s="45"/>
      <c r="DD430" s="45"/>
      <c r="DE430" s="45"/>
      <c r="DF430" s="45"/>
      <c r="DG430" s="45"/>
      <c r="DH430" s="45"/>
      <c r="DI430" s="45"/>
      <c r="DJ430" s="45"/>
      <c r="DK430" s="45"/>
      <c r="DL430" s="45"/>
      <c r="DM430" s="45"/>
      <c r="DN430" s="45"/>
      <c r="DO430" s="45"/>
      <c r="DP430" s="45"/>
      <c r="DQ430" s="45"/>
      <c r="DR430" s="45"/>
      <c r="DS430" s="45"/>
      <c r="DT430" s="45"/>
      <c r="DU430" s="45"/>
      <c r="DV430" s="45"/>
      <c r="DW430" s="45"/>
      <c r="DX430" s="45"/>
      <c r="DY430" s="45"/>
      <c r="DZ430" s="45"/>
      <c r="EA430" s="45"/>
      <c r="EB430" s="45"/>
      <c r="EC430" s="45"/>
      <c r="ED430" s="45"/>
      <c r="EE430" s="45"/>
      <c r="EF430" s="45"/>
      <c r="EG430" s="45"/>
      <c r="EH430" s="45"/>
      <c r="EI430" s="45"/>
      <c r="EJ430" s="45"/>
      <c r="EK430" s="45"/>
      <c r="EL430" s="45"/>
      <c r="EM430" s="45"/>
      <c r="EN430" s="45"/>
      <c r="EO430" s="45"/>
      <c r="EP430" s="45"/>
      <c r="EQ430" s="45"/>
      <c r="ER430" s="45"/>
      <c r="ES430" s="45"/>
      <c r="ET430" s="45"/>
      <c r="EU430" s="45"/>
      <c r="EV430" s="45"/>
      <c r="EW430" s="45"/>
      <c r="EX430" s="45"/>
      <c r="EY430" s="45"/>
      <c r="EZ430" s="45"/>
      <c r="FA430" s="45"/>
      <c r="FB430" s="45"/>
      <c r="FC430" s="45"/>
      <c r="FD430" s="45"/>
      <c r="FE430" s="45"/>
      <c r="FF430" s="45"/>
      <c r="FG430" s="45"/>
      <c r="FH430" s="45"/>
      <c r="FI430" s="45"/>
      <c r="FJ430" s="45"/>
      <c r="FK430" s="45"/>
      <c r="FL430" s="45"/>
      <c r="FM430" s="45"/>
      <c r="FN430" s="45"/>
      <c r="FO430" s="45"/>
      <c r="FP430" s="45"/>
      <c r="FQ430" s="45"/>
      <c r="FR430" s="45"/>
      <c r="FS430" s="45"/>
      <c r="FT430" s="45"/>
      <c r="FU430" s="45"/>
      <c r="FV430" s="45"/>
      <c r="FW430" s="45"/>
      <c r="FX430" s="45"/>
      <c r="FY430" s="45"/>
      <c r="FZ430" s="45"/>
      <c r="GA430" s="45"/>
      <c r="GB430" s="45"/>
      <c r="GC430" s="45"/>
      <c r="GD430" s="45"/>
      <c r="GE430" s="45"/>
      <c r="GF430" s="45"/>
      <c r="GG430" s="45"/>
      <c r="GH430" s="45"/>
      <c r="GI430" s="45"/>
      <c r="GJ430" s="45"/>
      <c r="GK430" s="45"/>
      <c r="GL430" s="45"/>
      <c r="GM430" s="45"/>
      <c r="GN430" s="45"/>
      <c r="GO430" s="45"/>
      <c r="GP430" s="45"/>
      <c r="GQ430" s="45"/>
      <c r="GR430" s="45"/>
      <c r="GS430" s="45"/>
      <c r="GT430" s="45"/>
      <c r="GU430" s="45"/>
      <c r="GV430" s="45"/>
      <c r="GW430" s="45"/>
      <c r="GX430" s="45"/>
      <c r="GY430" s="45"/>
      <c r="GZ430" s="45"/>
      <c r="HA430" s="45"/>
      <c r="HB430" s="45"/>
      <c r="HC430" s="45"/>
      <c r="HD430" s="45"/>
      <c r="HE430" s="45"/>
      <c r="HF430" s="45"/>
      <c r="HG430" s="45"/>
      <c r="HH430" s="45"/>
      <c r="HI430" s="45"/>
      <c r="HJ430" s="45"/>
      <c r="HK430" s="45"/>
      <c r="HL430" s="45"/>
      <c r="HM430" s="45"/>
      <c r="HN430" s="45"/>
      <c r="HO430" s="45"/>
      <c r="HP430" s="45"/>
      <c r="HQ430" s="45"/>
      <c r="HR430" s="45"/>
      <c r="HS430" s="45"/>
      <c r="HT430" s="45"/>
      <c r="HU430" s="45"/>
      <c r="HV430" s="45"/>
      <c r="HW430" s="45"/>
      <c r="HX430" s="45"/>
      <c r="HY430" s="45"/>
      <c r="HZ430" s="45"/>
      <c r="IA430" s="45"/>
      <c r="IB430" s="45"/>
      <c r="IC430" s="45"/>
      <c r="ID430" s="45"/>
      <c r="IE430" s="45"/>
      <c r="IF430" s="45"/>
      <c r="IG430" s="45"/>
      <c r="IH430" s="45"/>
      <c r="II430" s="45"/>
      <c r="IJ430" s="45"/>
      <c r="IK430" s="45"/>
      <c r="IL430" s="45"/>
      <c r="IM430" s="45"/>
      <c r="IN430" s="45"/>
      <c r="IO430" s="45"/>
      <c r="IP430" s="45"/>
      <c r="IQ430" s="45"/>
      <c r="IR430" s="45"/>
      <c r="IS430" s="45"/>
      <c r="IT430" s="45"/>
      <c r="IU430" s="45"/>
      <c r="IV430" s="45"/>
    </row>
    <row r="431" spans="1:256" x14ac:dyDescent="0.2">
      <c r="A431" s="45"/>
      <c r="B431" s="45"/>
      <c r="C431" s="45"/>
      <c r="D431" s="46"/>
      <c r="E431" s="45"/>
      <c r="F431" s="47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  <c r="IE431" s="45"/>
      <c r="IF431" s="45"/>
      <c r="IG431" s="45"/>
      <c r="IH431" s="45"/>
      <c r="II431" s="45"/>
      <c r="IJ431" s="45"/>
      <c r="IK431" s="45"/>
      <c r="IL431" s="45"/>
      <c r="IM431" s="45"/>
      <c r="IN431" s="45"/>
      <c r="IO431" s="45"/>
      <c r="IP431" s="45"/>
      <c r="IQ431" s="45"/>
      <c r="IR431" s="45"/>
      <c r="IS431" s="45"/>
      <c r="IT431" s="45"/>
      <c r="IU431" s="45"/>
      <c r="IV431" s="45"/>
    </row>
    <row r="432" spans="1:256" x14ac:dyDescent="0.2">
      <c r="A432" s="45"/>
      <c r="B432" s="45"/>
      <c r="C432" s="45"/>
      <c r="D432" s="46"/>
      <c r="E432" s="45"/>
      <c r="F432" s="47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  <c r="IE432" s="45"/>
      <c r="IF432" s="45"/>
      <c r="IG432" s="45"/>
      <c r="IH432" s="45"/>
      <c r="II432" s="45"/>
      <c r="IJ432" s="45"/>
      <c r="IK432" s="45"/>
      <c r="IL432" s="45"/>
      <c r="IM432" s="45"/>
      <c r="IN432" s="45"/>
      <c r="IO432" s="45"/>
      <c r="IP432" s="45"/>
      <c r="IQ432" s="45"/>
      <c r="IR432" s="45"/>
      <c r="IS432" s="45"/>
      <c r="IT432" s="45"/>
      <c r="IU432" s="45"/>
      <c r="IV432" s="45"/>
    </row>
    <row r="433" spans="1:256" x14ac:dyDescent="0.2">
      <c r="A433" s="45"/>
      <c r="B433" s="45"/>
      <c r="C433" s="45"/>
      <c r="D433" s="46"/>
      <c r="E433" s="45"/>
      <c r="F433" s="47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  <c r="IE433" s="45"/>
      <c r="IF433" s="45"/>
      <c r="IG433" s="45"/>
      <c r="IH433" s="45"/>
      <c r="II433" s="45"/>
      <c r="IJ433" s="45"/>
      <c r="IK433" s="45"/>
      <c r="IL433" s="45"/>
      <c r="IM433" s="45"/>
      <c r="IN433" s="45"/>
      <c r="IO433" s="45"/>
      <c r="IP433" s="45"/>
      <c r="IQ433" s="45"/>
      <c r="IR433" s="45"/>
      <c r="IS433" s="45"/>
      <c r="IT433" s="45"/>
      <c r="IU433" s="45"/>
      <c r="IV433" s="45"/>
    </row>
    <row r="434" spans="1:256" x14ac:dyDescent="0.2">
      <c r="A434" s="45"/>
      <c r="B434" s="45"/>
      <c r="C434" s="45"/>
      <c r="D434" s="46"/>
      <c r="E434" s="45"/>
      <c r="F434" s="47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  <c r="IL434" s="45"/>
      <c r="IM434" s="45"/>
      <c r="IN434" s="45"/>
      <c r="IO434" s="45"/>
      <c r="IP434" s="45"/>
      <c r="IQ434" s="45"/>
      <c r="IR434" s="45"/>
      <c r="IS434" s="45"/>
      <c r="IT434" s="45"/>
      <c r="IU434" s="45"/>
      <c r="IV434" s="45"/>
    </row>
    <row r="435" spans="1:256" x14ac:dyDescent="0.2">
      <c r="A435" s="45"/>
      <c r="B435" s="45"/>
      <c r="C435" s="45"/>
      <c r="D435" s="46"/>
      <c r="E435" s="45"/>
      <c r="F435" s="47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  <c r="IE435" s="45"/>
      <c r="IF435" s="45"/>
      <c r="IG435" s="45"/>
      <c r="IH435" s="45"/>
      <c r="II435" s="45"/>
      <c r="IJ435" s="45"/>
      <c r="IK435" s="45"/>
      <c r="IL435" s="45"/>
      <c r="IM435" s="45"/>
      <c r="IN435" s="45"/>
      <c r="IO435" s="45"/>
      <c r="IP435" s="45"/>
      <c r="IQ435" s="45"/>
      <c r="IR435" s="45"/>
      <c r="IS435" s="45"/>
      <c r="IT435" s="45"/>
      <c r="IU435" s="45"/>
      <c r="IV435" s="45"/>
    </row>
    <row r="436" spans="1:256" x14ac:dyDescent="0.2">
      <c r="A436" s="45"/>
      <c r="B436" s="45"/>
      <c r="C436" s="45"/>
      <c r="D436" s="46"/>
      <c r="E436" s="45"/>
      <c r="F436" s="47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  <c r="BP436" s="45"/>
      <c r="BQ436" s="45"/>
      <c r="BR436" s="45"/>
      <c r="BS436" s="45"/>
      <c r="BT436" s="45"/>
      <c r="BU436" s="45"/>
      <c r="BV436" s="45"/>
      <c r="BW436" s="45"/>
      <c r="BX436" s="45"/>
      <c r="BY436" s="45"/>
      <c r="BZ436" s="45"/>
      <c r="CA436" s="45"/>
      <c r="CB436" s="45"/>
      <c r="CC436" s="45"/>
      <c r="CD436" s="45"/>
      <c r="CE436" s="45"/>
      <c r="CF436" s="45"/>
      <c r="CG436" s="45"/>
      <c r="CH436" s="45"/>
      <c r="CI436" s="45"/>
      <c r="CJ436" s="45"/>
      <c r="CK436" s="45"/>
      <c r="CL436" s="45"/>
      <c r="CM436" s="45"/>
      <c r="CN436" s="45"/>
      <c r="CO436" s="45"/>
      <c r="CP436" s="45"/>
      <c r="CQ436" s="45"/>
      <c r="CR436" s="45"/>
      <c r="CS436" s="45"/>
      <c r="CT436" s="45"/>
      <c r="CU436" s="45"/>
      <c r="CV436" s="45"/>
      <c r="CW436" s="45"/>
      <c r="CX436" s="45"/>
      <c r="CY436" s="45"/>
      <c r="CZ436" s="45"/>
      <c r="DA436" s="45"/>
      <c r="DB436" s="45"/>
      <c r="DC436" s="45"/>
      <c r="DD436" s="45"/>
      <c r="DE436" s="45"/>
      <c r="DF436" s="45"/>
      <c r="DG436" s="45"/>
      <c r="DH436" s="45"/>
      <c r="DI436" s="45"/>
      <c r="DJ436" s="45"/>
      <c r="DK436" s="45"/>
      <c r="DL436" s="45"/>
      <c r="DM436" s="45"/>
      <c r="DN436" s="45"/>
      <c r="DO436" s="45"/>
      <c r="DP436" s="45"/>
      <c r="DQ436" s="45"/>
      <c r="DR436" s="45"/>
      <c r="DS436" s="45"/>
      <c r="DT436" s="45"/>
      <c r="DU436" s="45"/>
      <c r="DV436" s="45"/>
      <c r="DW436" s="45"/>
      <c r="DX436" s="45"/>
      <c r="DY436" s="45"/>
      <c r="DZ436" s="45"/>
      <c r="EA436" s="45"/>
      <c r="EB436" s="45"/>
      <c r="EC436" s="45"/>
      <c r="ED436" s="45"/>
      <c r="EE436" s="45"/>
      <c r="EF436" s="45"/>
      <c r="EG436" s="45"/>
      <c r="EH436" s="45"/>
      <c r="EI436" s="45"/>
      <c r="EJ436" s="45"/>
      <c r="EK436" s="45"/>
      <c r="EL436" s="45"/>
      <c r="EM436" s="45"/>
      <c r="EN436" s="45"/>
      <c r="EO436" s="45"/>
      <c r="EP436" s="45"/>
      <c r="EQ436" s="45"/>
      <c r="ER436" s="45"/>
      <c r="ES436" s="45"/>
      <c r="ET436" s="45"/>
      <c r="EU436" s="45"/>
      <c r="EV436" s="45"/>
      <c r="EW436" s="45"/>
      <c r="EX436" s="45"/>
      <c r="EY436" s="45"/>
      <c r="EZ436" s="45"/>
      <c r="FA436" s="45"/>
      <c r="FB436" s="45"/>
      <c r="FC436" s="45"/>
      <c r="FD436" s="45"/>
      <c r="FE436" s="45"/>
      <c r="FF436" s="45"/>
      <c r="FG436" s="45"/>
      <c r="FH436" s="45"/>
      <c r="FI436" s="45"/>
      <c r="FJ436" s="45"/>
      <c r="FK436" s="45"/>
      <c r="FL436" s="45"/>
      <c r="FM436" s="45"/>
      <c r="FN436" s="45"/>
      <c r="FO436" s="45"/>
      <c r="FP436" s="45"/>
      <c r="FQ436" s="45"/>
      <c r="FR436" s="45"/>
      <c r="FS436" s="45"/>
      <c r="FT436" s="45"/>
      <c r="FU436" s="45"/>
      <c r="FV436" s="45"/>
      <c r="FW436" s="45"/>
      <c r="FX436" s="45"/>
      <c r="FY436" s="45"/>
      <c r="FZ436" s="45"/>
      <c r="GA436" s="45"/>
      <c r="GB436" s="45"/>
      <c r="GC436" s="45"/>
      <c r="GD436" s="45"/>
      <c r="GE436" s="45"/>
      <c r="GF436" s="45"/>
      <c r="GG436" s="45"/>
      <c r="GH436" s="45"/>
      <c r="GI436" s="45"/>
      <c r="GJ436" s="45"/>
      <c r="GK436" s="45"/>
      <c r="GL436" s="45"/>
      <c r="GM436" s="45"/>
      <c r="GN436" s="45"/>
      <c r="GO436" s="45"/>
      <c r="GP436" s="45"/>
      <c r="GQ436" s="45"/>
      <c r="GR436" s="45"/>
      <c r="GS436" s="45"/>
      <c r="GT436" s="45"/>
      <c r="GU436" s="45"/>
      <c r="GV436" s="45"/>
      <c r="GW436" s="45"/>
      <c r="GX436" s="45"/>
      <c r="GY436" s="45"/>
      <c r="GZ436" s="45"/>
      <c r="HA436" s="45"/>
      <c r="HB436" s="45"/>
      <c r="HC436" s="45"/>
      <c r="HD436" s="45"/>
      <c r="HE436" s="45"/>
      <c r="HF436" s="45"/>
      <c r="HG436" s="45"/>
      <c r="HH436" s="45"/>
      <c r="HI436" s="45"/>
      <c r="HJ436" s="45"/>
      <c r="HK436" s="45"/>
      <c r="HL436" s="45"/>
      <c r="HM436" s="45"/>
      <c r="HN436" s="45"/>
      <c r="HO436" s="45"/>
      <c r="HP436" s="45"/>
      <c r="HQ436" s="45"/>
      <c r="HR436" s="45"/>
      <c r="HS436" s="45"/>
      <c r="HT436" s="45"/>
      <c r="HU436" s="45"/>
      <c r="HV436" s="45"/>
      <c r="HW436" s="45"/>
      <c r="HX436" s="45"/>
      <c r="HY436" s="45"/>
      <c r="HZ436" s="45"/>
      <c r="IA436" s="45"/>
      <c r="IB436" s="45"/>
      <c r="IC436" s="45"/>
      <c r="ID436" s="45"/>
      <c r="IE436" s="45"/>
      <c r="IF436" s="45"/>
      <c r="IG436" s="45"/>
      <c r="IH436" s="45"/>
      <c r="II436" s="45"/>
      <c r="IJ436" s="45"/>
      <c r="IK436" s="45"/>
      <c r="IL436" s="45"/>
      <c r="IM436" s="45"/>
      <c r="IN436" s="45"/>
      <c r="IO436" s="45"/>
      <c r="IP436" s="45"/>
      <c r="IQ436" s="45"/>
      <c r="IR436" s="45"/>
      <c r="IS436" s="45"/>
      <c r="IT436" s="45"/>
      <c r="IU436" s="45"/>
      <c r="IV436" s="45"/>
    </row>
    <row r="437" spans="1:256" x14ac:dyDescent="0.2">
      <c r="A437" s="45"/>
      <c r="B437" s="45"/>
      <c r="C437" s="45"/>
      <c r="D437" s="46"/>
      <c r="E437" s="45"/>
      <c r="F437" s="47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  <c r="BP437" s="45"/>
      <c r="BQ437" s="45"/>
      <c r="BR437" s="45"/>
      <c r="BS437" s="45"/>
      <c r="BT437" s="45"/>
      <c r="BU437" s="45"/>
      <c r="BV437" s="45"/>
      <c r="BW437" s="45"/>
      <c r="BX437" s="45"/>
      <c r="BY437" s="45"/>
      <c r="BZ437" s="45"/>
      <c r="CA437" s="45"/>
      <c r="CB437" s="45"/>
      <c r="CC437" s="45"/>
      <c r="CD437" s="45"/>
      <c r="CE437" s="45"/>
      <c r="CF437" s="45"/>
      <c r="CG437" s="45"/>
      <c r="CH437" s="45"/>
      <c r="CI437" s="45"/>
      <c r="CJ437" s="45"/>
      <c r="CK437" s="45"/>
      <c r="CL437" s="45"/>
      <c r="CM437" s="45"/>
      <c r="CN437" s="45"/>
      <c r="CO437" s="45"/>
      <c r="CP437" s="45"/>
      <c r="CQ437" s="45"/>
      <c r="CR437" s="45"/>
      <c r="CS437" s="45"/>
      <c r="CT437" s="45"/>
      <c r="CU437" s="45"/>
      <c r="CV437" s="45"/>
      <c r="CW437" s="45"/>
      <c r="CX437" s="45"/>
      <c r="CY437" s="45"/>
      <c r="CZ437" s="45"/>
      <c r="DA437" s="45"/>
      <c r="DB437" s="45"/>
      <c r="DC437" s="45"/>
      <c r="DD437" s="45"/>
      <c r="DE437" s="45"/>
      <c r="DF437" s="45"/>
      <c r="DG437" s="45"/>
      <c r="DH437" s="45"/>
      <c r="DI437" s="45"/>
      <c r="DJ437" s="45"/>
      <c r="DK437" s="45"/>
      <c r="DL437" s="45"/>
      <c r="DM437" s="45"/>
      <c r="DN437" s="45"/>
      <c r="DO437" s="45"/>
      <c r="DP437" s="45"/>
      <c r="DQ437" s="45"/>
      <c r="DR437" s="45"/>
      <c r="DS437" s="45"/>
      <c r="DT437" s="45"/>
      <c r="DU437" s="45"/>
      <c r="DV437" s="45"/>
      <c r="DW437" s="45"/>
      <c r="DX437" s="45"/>
      <c r="DY437" s="45"/>
      <c r="DZ437" s="45"/>
      <c r="EA437" s="45"/>
      <c r="EB437" s="45"/>
      <c r="EC437" s="45"/>
      <c r="ED437" s="45"/>
      <c r="EE437" s="45"/>
      <c r="EF437" s="45"/>
      <c r="EG437" s="45"/>
      <c r="EH437" s="45"/>
      <c r="EI437" s="45"/>
      <c r="EJ437" s="45"/>
      <c r="EK437" s="45"/>
      <c r="EL437" s="45"/>
      <c r="EM437" s="45"/>
      <c r="EN437" s="45"/>
      <c r="EO437" s="45"/>
      <c r="EP437" s="45"/>
      <c r="EQ437" s="45"/>
      <c r="ER437" s="45"/>
      <c r="ES437" s="45"/>
      <c r="ET437" s="45"/>
      <c r="EU437" s="45"/>
      <c r="EV437" s="45"/>
      <c r="EW437" s="45"/>
      <c r="EX437" s="45"/>
      <c r="EY437" s="45"/>
      <c r="EZ437" s="45"/>
      <c r="FA437" s="45"/>
      <c r="FB437" s="45"/>
      <c r="FC437" s="45"/>
      <c r="FD437" s="45"/>
      <c r="FE437" s="45"/>
      <c r="FF437" s="45"/>
      <c r="FG437" s="45"/>
      <c r="FH437" s="45"/>
      <c r="FI437" s="45"/>
      <c r="FJ437" s="45"/>
      <c r="FK437" s="45"/>
      <c r="FL437" s="45"/>
      <c r="FM437" s="45"/>
      <c r="FN437" s="45"/>
      <c r="FO437" s="45"/>
      <c r="FP437" s="45"/>
      <c r="FQ437" s="45"/>
      <c r="FR437" s="45"/>
      <c r="FS437" s="45"/>
      <c r="FT437" s="45"/>
      <c r="FU437" s="45"/>
      <c r="FV437" s="45"/>
      <c r="FW437" s="45"/>
      <c r="FX437" s="45"/>
      <c r="FY437" s="45"/>
      <c r="FZ437" s="45"/>
      <c r="GA437" s="45"/>
      <c r="GB437" s="45"/>
      <c r="GC437" s="45"/>
      <c r="GD437" s="45"/>
      <c r="GE437" s="45"/>
      <c r="GF437" s="45"/>
      <c r="GG437" s="45"/>
      <c r="GH437" s="45"/>
      <c r="GI437" s="45"/>
      <c r="GJ437" s="45"/>
      <c r="GK437" s="45"/>
      <c r="GL437" s="45"/>
      <c r="GM437" s="45"/>
      <c r="GN437" s="45"/>
      <c r="GO437" s="45"/>
      <c r="GP437" s="45"/>
      <c r="GQ437" s="45"/>
      <c r="GR437" s="45"/>
      <c r="GS437" s="45"/>
      <c r="GT437" s="45"/>
      <c r="GU437" s="45"/>
      <c r="GV437" s="45"/>
      <c r="GW437" s="45"/>
      <c r="GX437" s="45"/>
      <c r="GY437" s="45"/>
      <c r="GZ437" s="45"/>
      <c r="HA437" s="45"/>
      <c r="HB437" s="45"/>
      <c r="HC437" s="45"/>
      <c r="HD437" s="45"/>
      <c r="HE437" s="45"/>
      <c r="HF437" s="45"/>
      <c r="HG437" s="45"/>
      <c r="HH437" s="45"/>
      <c r="HI437" s="45"/>
      <c r="HJ437" s="45"/>
      <c r="HK437" s="45"/>
      <c r="HL437" s="45"/>
      <c r="HM437" s="45"/>
      <c r="HN437" s="45"/>
      <c r="HO437" s="45"/>
      <c r="HP437" s="45"/>
      <c r="HQ437" s="45"/>
      <c r="HR437" s="45"/>
      <c r="HS437" s="45"/>
      <c r="HT437" s="45"/>
      <c r="HU437" s="45"/>
      <c r="HV437" s="45"/>
      <c r="HW437" s="45"/>
      <c r="HX437" s="45"/>
      <c r="HY437" s="45"/>
      <c r="HZ437" s="45"/>
      <c r="IA437" s="45"/>
      <c r="IB437" s="45"/>
      <c r="IC437" s="45"/>
      <c r="ID437" s="45"/>
      <c r="IE437" s="45"/>
      <c r="IF437" s="45"/>
      <c r="IG437" s="45"/>
      <c r="IH437" s="45"/>
      <c r="II437" s="45"/>
      <c r="IJ437" s="45"/>
      <c r="IK437" s="45"/>
      <c r="IL437" s="45"/>
      <c r="IM437" s="45"/>
      <c r="IN437" s="45"/>
      <c r="IO437" s="45"/>
      <c r="IP437" s="45"/>
      <c r="IQ437" s="45"/>
      <c r="IR437" s="45"/>
      <c r="IS437" s="45"/>
      <c r="IT437" s="45"/>
      <c r="IU437" s="45"/>
      <c r="IV437" s="45"/>
    </row>
    <row r="438" spans="1:256" x14ac:dyDescent="0.2">
      <c r="A438" s="45"/>
      <c r="B438" s="45"/>
      <c r="C438" s="45"/>
      <c r="D438" s="46"/>
      <c r="E438" s="45"/>
      <c r="F438" s="47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  <c r="BP438" s="45"/>
      <c r="BQ438" s="45"/>
      <c r="BR438" s="45"/>
      <c r="BS438" s="45"/>
      <c r="BT438" s="45"/>
      <c r="BU438" s="45"/>
      <c r="BV438" s="45"/>
      <c r="BW438" s="45"/>
      <c r="BX438" s="45"/>
      <c r="BY438" s="45"/>
      <c r="BZ438" s="45"/>
      <c r="CA438" s="45"/>
      <c r="CB438" s="45"/>
      <c r="CC438" s="45"/>
      <c r="CD438" s="45"/>
      <c r="CE438" s="45"/>
      <c r="CF438" s="45"/>
      <c r="CG438" s="45"/>
      <c r="CH438" s="45"/>
      <c r="CI438" s="45"/>
      <c r="CJ438" s="45"/>
      <c r="CK438" s="45"/>
      <c r="CL438" s="45"/>
      <c r="CM438" s="45"/>
      <c r="CN438" s="45"/>
      <c r="CO438" s="45"/>
      <c r="CP438" s="45"/>
      <c r="CQ438" s="45"/>
      <c r="CR438" s="45"/>
      <c r="CS438" s="45"/>
      <c r="CT438" s="45"/>
      <c r="CU438" s="45"/>
      <c r="CV438" s="45"/>
      <c r="CW438" s="45"/>
      <c r="CX438" s="45"/>
      <c r="CY438" s="45"/>
      <c r="CZ438" s="45"/>
      <c r="DA438" s="45"/>
      <c r="DB438" s="45"/>
      <c r="DC438" s="45"/>
      <c r="DD438" s="45"/>
      <c r="DE438" s="45"/>
      <c r="DF438" s="45"/>
      <c r="DG438" s="45"/>
      <c r="DH438" s="45"/>
      <c r="DI438" s="45"/>
      <c r="DJ438" s="45"/>
      <c r="DK438" s="45"/>
      <c r="DL438" s="45"/>
      <c r="DM438" s="45"/>
      <c r="DN438" s="45"/>
      <c r="DO438" s="45"/>
      <c r="DP438" s="45"/>
      <c r="DQ438" s="45"/>
      <c r="DR438" s="45"/>
      <c r="DS438" s="45"/>
      <c r="DT438" s="45"/>
      <c r="DU438" s="45"/>
      <c r="DV438" s="45"/>
      <c r="DW438" s="45"/>
      <c r="DX438" s="45"/>
      <c r="DY438" s="45"/>
      <c r="DZ438" s="45"/>
      <c r="EA438" s="45"/>
      <c r="EB438" s="45"/>
      <c r="EC438" s="45"/>
      <c r="ED438" s="45"/>
      <c r="EE438" s="45"/>
      <c r="EF438" s="45"/>
      <c r="EG438" s="45"/>
      <c r="EH438" s="45"/>
      <c r="EI438" s="45"/>
      <c r="EJ438" s="45"/>
      <c r="EK438" s="45"/>
      <c r="EL438" s="45"/>
      <c r="EM438" s="45"/>
      <c r="EN438" s="45"/>
      <c r="EO438" s="45"/>
      <c r="EP438" s="45"/>
      <c r="EQ438" s="45"/>
      <c r="ER438" s="45"/>
      <c r="ES438" s="45"/>
      <c r="ET438" s="45"/>
      <c r="EU438" s="45"/>
      <c r="EV438" s="45"/>
      <c r="EW438" s="45"/>
      <c r="EX438" s="45"/>
      <c r="EY438" s="45"/>
      <c r="EZ438" s="45"/>
      <c r="FA438" s="45"/>
      <c r="FB438" s="45"/>
      <c r="FC438" s="45"/>
      <c r="FD438" s="45"/>
      <c r="FE438" s="45"/>
      <c r="FF438" s="45"/>
      <c r="FG438" s="45"/>
      <c r="FH438" s="45"/>
      <c r="FI438" s="45"/>
      <c r="FJ438" s="45"/>
      <c r="FK438" s="45"/>
      <c r="FL438" s="45"/>
      <c r="FM438" s="45"/>
      <c r="FN438" s="45"/>
      <c r="FO438" s="45"/>
      <c r="FP438" s="45"/>
      <c r="FQ438" s="45"/>
      <c r="FR438" s="45"/>
      <c r="FS438" s="45"/>
      <c r="FT438" s="45"/>
      <c r="FU438" s="45"/>
      <c r="FV438" s="45"/>
      <c r="FW438" s="45"/>
      <c r="FX438" s="45"/>
      <c r="FY438" s="45"/>
      <c r="FZ438" s="45"/>
      <c r="GA438" s="45"/>
      <c r="GB438" s="45"/>
      <c r="GC438" s="45"/>
      <c r="GD438" s="45"/>
      <c r="GE438" s="45"/>
      <c r="GF438" s="45"/>
      <c r="GG438" s="45"/>
      <c r="GH438" s="45"/>
      <c r="GI438" s="45"/>
      <c r="GJ438" s="45"/>
      <c r="GK438" s="45"/>
      <c r="GL438" s="45"/>
      <c r="GM438" s="45"/>
      <c r="GN438" s="45"/>
      <c r="GO438" s="45"/>
      <c r="GP438" s="45"/>
      <c r="GQ438" s="45"/>
      <c r="GR438" s="45"/>
      <c r="GS438" s="45"/>
      <c r="GT438" s="45"/>
      <c r="GU438" s="45"/>
      <c r="GV438" s="45"/>
      <c r="GW438" s="45"/>
      <c r="GX438" s="45"/>
      <c r="GY438" s="45"/>
      <c r="GZ438" s="45"/>
      <c r="HA438" s="45"/>
      <c r="HB438" s="45"/>
      <c r="HC438" s="45"/>
      <c r="HD438" s="45"/>
      <c r="HE438" s="45"/>
      <c r="HF438" s="45"/>
      <c r="HG438" s="45"/>
      <c r="HH438" s="45"/>
      <c r="HI438" s="45"/>
      <c r="HJ438" s="45"/>
      <c r="HK438" s="45"/>
      <c r="HL438" s="45"/>
      <c r="HM438" s="45"/>
      <c r="HN438" s="45"/>
      <c r="HO438" s="45"/>
      <c r="HP438" s="45"/>
      <c r="HQ438" s="45"/>
      <c r="HR438" s="45"/>
      <c r="HS438" s="45"/>
      <c r="HT438" s="45"/>
      <c r="HU438" s="45"/>
      <c r="HV438" s="45"/>
      <c r="HW438" s="45"/>
      <c r="HX438" s="45"/>
      <c r="HY438" s="45"/>
      <c r="HZ438" s="45"/>
      <c r="IA438" s="45"/>
      <c r="IB438" s="45"/>
      <c r="IC438" s="45"/>
      <c r="ID438" s="45"/>
      <c r="IE438" s="45"/>
      <c r="IF438" s="45"/>
      <c r="IG438" s="45"/>
      <c r="IH438" s="45"/>
      <c r="II438" s="45"/>
      <c r="IJ438" s="45"/>
      <c r="IK438" s="45"/>
      <c r="IL438" s="45"/>
      <c r="IM438" s="45"/>
      <c r="IN438" s="45"/>
      <c r="IO438" s="45"/>
      <c r="IP438" s="45"/>
      <c r="IQ438" s="45"/>
      <c r="IR438" s="45"/>
      <c r="IS438" s="45"/>
      <c r="IT438" s="45"/>
      <c r="IU438" s="45"/>
      <c r="IV438" s="45"/>
    </row>
    <row r="439" spans="1:256" x14ac:dyDescent="0.2">
      <c r="A439" s="45"/>
      <c r="B439" s="45"/>
      <c r="C439" s="45"/>
      <c r="D439" s="46"/>
      <c r="E439" s="45"/>
      <c r="F439" s="47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  <c r="BP439" s="45"/>
      <c r="BQ439" s="45"/>
      <c r="BR439" s="45"/>
      <c r="BS439" s="45"/>
      <c r="BT439" s="45"/>
      <c r="BU439" s="45"/>
      <c r="BV439" s="45"/>
      <c r="BW439" s="45"/>
      <c r="BX439" s="45"/>
      <c r="BY439" s="45"/>
      <c r="BZ439" s="45"/>
      <c r="CA439" s="45"/>
      <c r="CB439" s="45"/>
      <c r="CC439" s="45"/>
      <c r="CD439" s="45"/>
      <c r="CE439" s="45"/>
      <c r="CF439" s="45"/>
      <c r="CG439" s="45"/>
      <c r="CH439" s="45"/>
      <c r="CI439" s="45"/>
      <c r="CJ439" s="45"/>
      <c r="CK439" s="45"/>
      <c r="CL439" s="45"/>
      <c r="CM439" s="45"/>
      <c r="CN439" s="45"/>
      <c r="CO439" s="45"/>
      <c r="CP439" s="45"/>
      <c r="CQ439" s="45"/>
      <c r="CR439" s="45"/>
      <c r="CS439" s="45"/>
      <c r="CT439" s="45"/>
      <c r="CU439" s="45"/>
      <c r="CV439" s="45"/>
      <c r="CW439" s="45"/>
      <c r="CX439" s="45"/>
      <c r="CY439" s="45"/>
      <c r="CZ439" s="45"/>
      <c r="DA439" s="45"/>
      <c r="DB439" s="45"/>
      <c r="DC439" s="45"/>
      <c r="DD439" s="45"/>
      <c r="DE439" s="45"/>
      <c r="DF439" s="45"/>
      <c r="DG439" s="45"/>
      <c r="DH439" s="45"/>
      <c r="DI439" s="45"/>
      <c r="DJ439" s="45"/>
      <c r="DK439" s="45"/>
      <c r="DL439" s="45"/>
      <c r="DM439" s="45"/>
      <c r="DN439" s="45"/>
      <c r="DO439" s="45"/>
      <c r="DP439" s="45"/>
      <c r="DQ439" s="45"/>
      <c r="DR439" s="45"/>
      <c r="DS439" s="45"/>
      <c r="DT439" s="45"/>
      <c r="DU439" s="45"/>
      <c r="DV439" s="45"/>
      <c r="DW439" s="45"/>
      <c r="DX439" s="45"/>
      <c r="DY439" s="45"/>
      <c r="DZ439" s="45"/>
      <c r="EA439" s="45"/>
      <c r="EB439" s="45"/>
      <c r="EC439" s="45"/>
      <c r="ED439" s="45"/>
      <c r="EE439" s="45"/>
      <c r="EF439" s="45"/>
      <c r="EG439" s="45"/>
      <c r="EH439" s="45"/>
      <c r="EI439" s="45"/>
      <c r="EJ439" s="45"/>
      <c r="EK439" s="45"/>
      <c r="EL439" s="45"/>
      <c r="EM439" s="45"/>
      <c r="EN439" s="45"/>
      <c r="EO439" s="45"/>
      <c r="EP439" s="45"/>
      <c r="EQ439" s="45"/>
      <c r="ER439" s="45"/>
      <c r="ES439" s="45"/>
      <c r="ET439" s="45"/>
      <c r="EU439" s="45"/>
      <c r="EV439" s="45"/>
      <c r="EW439" s="45"/>
      <c r="EX439" s="45"/>
      <c r="EY439" s="45"/>
      <c r="EZ439" s="45"/>
      <c r="FA439" s="45"/>
      <c r="FB439" s="45"/>
      <c r="FC439" s="45"/>
      <c r="FD439" s="45"/>
      <c r="FE439" s="45"/>
      <c r="FF439" s="45"/>
      <c r="FG439" s="45"/>
      <c r="FH439" s="45"/>
      <c r="FI439" s="45"/>
      <c r="FJ439" s="45"/>
      <c r="FK439" s="45"/>
      <c r="FL439" s="45"/>
      <c r="FM439" s="45"/>
      <c r="FN439" s="45"/>
      <c r="FO439" s="45"/>
      <c r="FP439" s="45"/>
      <c r="FQ439" s="45"/>
      <c r="FR439" s="45"/>
      <c r="FS439" s="45"/>
      <c r="FT439" s="45"/>
      <c r="FU439" s="45"/>
      <c r="FV439" s="45"/>
      <c r="FW439" s="45"/>
      <c r="FX439" s="45"/>
      <c r="FY439" s="45"/>
      <c r="FZ439" s="45"/>
      <c r="GA439" s="45"/>
      <c r="GB439" s="45"/>
      <c r="GC439" s="45"/>
      <c r="GD439" s="45"/>
      <c r="GE439" s="45"/>
      <c r="GF439" s="45"/>
      <c r="GG439" s="45"/>
      <c r="GH439" s="45"/>
      <c r="GI439" s="45"/>
      <c r="GJ439" s="45"/>
      <c r="GK439" s="45"/>
      <c r="GL439" s="45"/>
      <c r="GM439" s="45"/>
      <c r="GN439" s="45"/>
      <c r="GO439" s="45"/>
      <c r="GP439" s="45"/>
      <c r="GQ439" s="45"/>
      <c r="GR439" s="45"/>
      <c r="GS439" s="45"/>
      <c r="GT439" s="45"/>
      <c r="GU439" s="45"/>
      <c r="GV439" s="45"/>
      <c r="GW439" s="45"/>
      <c r="GX439" s="45"/>
      <c r="GY439" s="45"/>
      <c r="GZ439" s="45"/>
      <c r="HA439" s="45"/>
      <c r="HB439" s="45"/>
      <c r="HC439" s="45"/>
      <c r="HD439" s="45"/>
      <c r="HE439" s="45"/>
      <c r="HF439" s="45"/>
      <c r="HG439" s="45"/>
      <c r="HH439" s="45"/>
      <c r="HI439" s="45"/>
      <c r="HJ439" s="45"/>
      <c r="HK439" s="45"/>
      <c r="HL439" s="45"/>
      <c r="HM439" s="45"/>
      <c r="HN439" s="45"/>
      <c r="HO439" s="45"/>
      <c r="HP439" s="45"/>
      <c r="HQ439" s="45"/>
      <c r="HR439" s="45"/>
      <c r="HS439" s="45"/>
      <c r="HT439" s="45"/>
      <c r="HU439" s="45"/>
      <c r="HV439" s="45"/>
      <c r="HW439" s="45"/>
      <c r="HX439" s="45"/>
      <c r="HY439" s="45"/>
      <c r="HZ439" s="45"/>
      <c r="IA439" s="45"/>
      <c r="IB439" s="45"/>
      <c r="IC439" s="45"/>
      <c r="ID439" s="45"/>
      <c r="IE439" s="45"/>
      <c r="IF439" s="45"/>
      <c r="IG439" s="45"/>
      <c r="IH439" s="45"/>
      <c r="II439" s="45"/>
      <c r="IJ439" s="45"/>
      <c r="IK439" s="45"/>
      <c r="IL439" s="45"/>
      <c r="IM439" s="45"/>
      <c r="IN439" s="45"/>
      <c r="IO439" s="45"/>
      <c r="IP439" s="45"/>
      <c r="IQ439" s="45"/>
      <c r="IR439" s="45"/>
      <c r="IS439" s="45"/>
      <c r="IT439" s="45"/>
      <c r="IU439" s="45"/>
      <c r="IV439" s="45"/>
    </row>
    <row r="440" spans="1:256" x14ac:dyDescent="0.2">
      <c r="A440" s="45"/>
      <c r="B440" s="45"/>
      <c r="C440" s="45"/>
      <c r="D440" s="46"/>
      <c r="E440" s="45"/>
      <c r="F440" s="47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  <c r="BP440" s="45"/>
      <c r="BQ440" s="45"/>
      <c r="BR440" s="45"/>
      <c r="BS440" s="45"/>
      <c r="BT440" s="45"/>
      <c r="BU440" s="45"/>
      <c r="BV440" s="45"/>
      <c r="BW440" s="45"/>
      <c r="BX440" s="45"/>
      <c r="BY440" s="45"/>
      <c r="BZ440" s="45"/>
      <c r="CA440" s="45"/>
      <c r="CB440" s="45"/>
      <c r="CC440" s="45"/>
      <c r="CD440" s="45"/>
      <c r="CE440" s="45"/>
      <c r="CF440" s="45"/>
      <c r="CG440" s="45"/>
      <c r="CH440" s="45"/>
      <c r="CI440" s="45"/>
      <c r="CJ440" s="45"/>
      <c r="CK440" s="45"/>
      <c r="CL440" s="45"/>
      <c r="CM440" s="45"/>
      <c r="CN440" s="45"/>
      <c r="CO440" s="45"/>
      <c r="CP440" s="45"/>
      <c r="CQ440" s="45"/>
      <c r="CR440" s="45"/>
      <c r="CS440" s="45"/>
      <c r="CT440" s="45"/>
      <c r="CU440" s="45"/>
      <c r="CV440" s="45"/>
      <c r="CW440" s="45"/>
      <c r="CX440" s="45"/>
      <c r="CY440" s="45"/>
      <c r="CZ440" s="45"/>
      <c r="DA440" s="45"/>
      <c r="DB440" s="45"/>
      <c r="DC440" s="45"/>
      <c r="DD440" s="45"/>
      <c r="DE440" s="45"/>
      <c r="DF440" s="45"/>
      <c r="DG440" s="45"/>
      <c r="DH440" s="45"/>
      <c r="DI440" s="45"/>
      <c r="DJ440" s="45"/>
      <c r="DK440" s="45"/>
      <c r="DL440" s="45"/>
      <c r="DM440" s="45"/>
      <c r="DN440" s="45"/>
      <c r="DO440" s="45"/>
      <c r="DP440" s="45"/>
      <c r="DQ440" s="45"/>
      <c r="DR440" s="45"/>
      <c r="DS440" s="45"/>
      <c r="DT440" s="45"/>
      <c r="DU440" s="45"/>
      <c r="DV440" s="45"/>
      <c r="DW440" s="45"/>
      <c r="DX440" s="45"/>
      <c r="DY440" s="45"/>
      <c r="DZ440" s="45"/>
      <c r="EA440" s="45"/>
      <c r="EB440" s="45"/>
      <c r="EC440" s="45"/>
      <c r="ED440" s="45"/>
      <c r="EE440" s="45"/>
      <c r="EF440" s="45"/>
      <c r="EG440" s="45"/>
      <c r="EH440" s="45"/>
      <c r="EI440" s="45"/>
      <c r="EJ440" s="45"/>
      <c r="EK440" s="45"/>
      <c r="EL440" s="45"/>
      <c r="EM440" s="45"/>
      <c r="EN440" s="45"/>
      <c r="EO440" s="45"/>
      <c r="EP440" s="45"/>
      <c r="EQ440" s="45"/>
      <c r="ER440" s="45"/>
      <c r="ES440" s="45"/>
      <c r="ET440" s="45"/>
      <c r="EU440" s="45"/>
      <c r="EV440" s="45"/>
      <c r="EW440" s="45"/>
      <c r="EX440" s="45"/>
      <c r="EY440" s="45"/>
      <c r="EZ440" s="45"/>
      <c r="FA440" s="45"/>
      <c r="FB440" s="45"/>
      <c r="FC440" s="45"/>
      <c r="FD440" s="45"/>
      <c r="FE440" s="45"/>
      <c r="FF440" s="45"/>
      <c r="FG440" s="45"/>
      <c r="FH440" s="45"/>
      <c r="FI440" s="45"/>
      <c r="FJ440" s="45"/>
      <c r="FK440" s="45"/>
      <c r="FL440" s="45"/>
      <c r="FM440" s="45"/>
      <c r="FN440" s="45"/>
      <c r="FO440" s="45"/>
      <c r="FP440" s="45"/>
      <c r="FQ440" s="45"/>
      <c r="FR440" s="45"/>
      <c r="FS440" s="45"/>
      <c r="FT440" s="45"/>
      <c r="FU440" s="45"/>
      <c r="FV440" s="45"/>
      <c r="FW440" s="45"/>
      <c r="FX440" s="45"/>
      <c r="FY440" s="45"/>
      <c r="FZ440" s="45"/>
      <c r="GA440" s="45"/>
      <c r="GB440" s="45"/>
      <c r="GC440" s="45"/>
      <c r="GD440" s="45"/>
      <c r="GE440" s="45"/>
      <c r="GF440" s="45"/>
      <c r="GG440" s="45"/>
      <c r="GH440" s="45"/>
      <c r="GI440" s="45"/>
      <c r="GJ440" s="45"/>
      <c r="GK440" s="45"/>
      <c r="GL440" s="45"/>
      <c r="GM440" s="45"/>
      <c r="GN440" s="45"/>
      <c r="GO440" s="45"/>
      <c r="GP440" s="45"/>
      <c r="GQ440" s="45"/>
      <c r="GR440" s="45"/>
      <c r="GS440" s="45"/>
      <c r="GT440" s="45"/>
      <c r="GU440" s="45"/>
      <c r="GV440" s="45"/>
      <c r="GW440" s="45"/>
      <c r="GX440" s="45"/>
      <c r="GY440" s="45"/>
      <c r="GZ440" s="45"/>
      <c r="HA440" s="45"/>
      <c r="HB440" s="45"/>
      <c r="HC440" s="45"/>
      <c r="HD440" s="45"/>
      <c r="HE440" s="45"/>
      <c r="HF440" s="45"/>
      <c r="HG440" s="45"/>
      <c r="HH440" s="45"/>
      <c r="HI440" s="45"/>
      <c r="HJ440" s="45"/>
      <c r="HK440" s="45"/>
      <c r="HL440" s="45"/>
      <c r="HM440" s="45"/>
      <c r="HN440" s="45"/>
      <c r="HO440" s="45"/>
      <c r="HP440" s="45"/>
      <c r="HQ440" s="45"/>
      <c r="HR440" s="45"/>
      <c r="HS440" s="45"/>
      <c r="HT440" s="45"/>
      <c r="HU440" s="45"/>
      <c r="HV440" s="45"/>
      <c r="HW440" s="45"/>
      <c r="HX440" s="45"/>
      <c r="HY440" s="45"/>
      <c r="HZ440" s="45"/>
      <c r="IA440" s="45"/>
      <c r="IB440" s="45"/>
      <c r="IC440" s="45"/>
      <c r="ID440" s="45"/>
      <c r="IE440" s="45"/>
      <c r="IF440" s="45"/>
      <c r="IG440" s="45"/>
      <c r="IH440" s="45"/>
      <c r="II440" s="45"/>
      <c r="IJ440" s="45"/>
      <c r="IK440" s="45"/>
      <c r="IL440" s="45"/>
      <c r="IM440" s="45"/>
      <c r="IN440" s="45"/>
      <c r="IO440" s="45"/>
      <c r="IP440" s="45"/>
      <c r="IQ440" s="45"/>
      <c r="IR440" s="45"/>
      <c r="IS440" s="45"/>
      <c r="IT440" s="45"/>
      <c r="IU440" s="45"/>
      <c r="IV440" s="45"/>
    </row>
    <row r="441" spans="1:256" x14ac:dyDescent="0.2">
      <c r="A441" s="45"/>
      <c r="B441" s="45"/>
      <c r="C441" s="45"/>
      <c r="D441" s="46"/>
      <c r="E441" s="45"/>
      <c r="F441" s="47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  <c r="BP441" s="45"/>
      <c r="BQ441" s="45"/>
      <c r="BR441" s="45"/>
      <c r="BS441" s="45"/>
      <c r="BT441" s="45"/>
      <c r="BU441" s="45"/>
      <c r="BV441" s="45"/>
      <c r="BW441" s="45"/>
      <c r="BX441" s="45"/>
      <c r="BY441" s="45"/>
      <c r="BZ441" s="45"/>
      <c r="CA441" s="45"/>
      <c r="CB441" s="45"/>
      <c r="CC441" s="45"/>
      <c r="CD441" s="45"/>
      <c r="CE441" s="45"/>
      <c r="CF441" s="45"/>
      <c r="CG441" s="45"/>
      <c r="CH441" s="45"/>
      <c r="CI441" s="45"/>
      <c r="CJ441" s="45"/>
      <c r="CK441" s="45"/>
      <c r="CL441" s="45"/>
      <c r="CM441" s="45"/>
      <c r="CN441" s="45"/>
      <c r="CO441" s="45"/>
      <c r="CP441" s="45"/>
      <c r="CQ441" s="45"/>
      <c r="CR441" s="45"/>
      <c r="CS441" s="45"/>
      <c r="CT441" s="45"/>
      <c r="CU441" s="45"/>
      <c r="CV441" s="45"/>
      <c r="CW441" s="45"/>
      <c r="CX441" s="45"/>
      <c r="CY441" s="45"/>
      <c r="CZ441" s="45"/>
      <c r="DA441" s="45"/>
      <c r="DB441" s="45"/>
      <c r="DC441" s="45"/>
      <c r="DD441" s="45"/>
      <c r="DE441" s="45"/>
      <c r="DF441" s="45"/>
      <c r="DG441" s="45"/>
      <c r="DH441" s="45"/>
      <c r="DI441" s="45"/>
      <c r="DJ441" s="45"/>
      <c r="DK441" s="45"/>
      <c r="DL441" s="45"/>
      <c r="DM441" s="45"/>
      <c r="DN441" s="45"/>
      <c r="DO441" s="45"/>
      <c r="DP441" s="45"/>
      <c r="DQ441" s="45"/>
      <c r="DR441" s="45"/>
      <c r="DS441" s="45"/>
      <c r="DT441" s="45"/>
      <c r="DU441" s="45"/>
      <c r="DV441" s="45"/>
      <c r="DW441" s="45"/>
      <c r="DX441" s="45"/>
      <c r="DY441" s="45"/>
      <c r="DZ441" s="45"/>
      <c r="EA441" s="45"/>
      <c r="EB441" s="45"/>
      <c r="EC441" s="45"/>
      <c r="ED441" s="45"/>
      <c r="EE441" s="45"/>
      <c r="EF441" s="45"/>
      <c r="EG441" s="45"/>
      <c r="EH441" s="45"/>
      <c r="EI441" s="45"/>
      <c r="EJ441" s="45"/>
      <c r="EK441" s="45"/>
      <c r="EL441" s="45"/>
      <c r="EM441" s="45"/>
      <c r="EN441" s="45"/>
      <c r="EO441" s="45"/>
      <c r="EP441" s="45"/>
      <c r="EQ441" s="45"/>
      <c r="ER441" s="45"/>
      <c r="ES441" s="45"/>
      <c r="ET441" s="45"/>
      <c r="EU441" s="45"/>
      <c r="EV441" s="45"/>
      <c r="EW441" s="45"/>
      <c r="EX441" s="45"/>
      <c r="EY441" s="45"/>
      <c r="EZ441" s="45"/>
      <c r="FA441" s="45"/>
      <c r="FB441" s="45"/>
      <c r="FC441" s="45"/>
      <c r="FD441" s="45"/>
      <c r="FE441" s="45"/>
      <c r="FF441" s="45"/>
      <c r="FG441" s="45"/>
      <c r="FH441" s="45"/>
      <c r="FI441" s="45"/>
      <c r="FJ441" s="45"/>
      <c r="FK441" s="45"/>
      <c r="FL441" s="45"/>
      <c r="FM441" s="45"/>
      <c r="FN441" s="45"/>
      <c r="FO441" s="45"/>
      <c r="FP441" s="45"/>
      <c r="FQ441" s="45"/>
      <c r="FR441" s="45"/>
      <c r="FS441" s="45"/>
      <c r="FT441" s="45"/>
      <c r="FU441" s="45"/>
      <c r="FV441" s="45"/>
      <c r="FW441" s="45"/>
      <c r="FX441" s="45"/>
      <c r="FY441" s="45"/>
      <c r="FZ441" s="45"/>
      <c r="GA441" s="45"/>
      <c r="GB441" s="45"/>
      <c r="GC441" s="45"/>
      <c r="GD441" s="45"/>
      <c r="GE441" s="45"/>
      <c r="GF441" s="45"/>
      <c r="GG441" s="45"/>
      <c r="GH441" s="45"/>
      <c r="GI441" s="45"/>
      <c r="GJ441" s="45"/>
      <c r="GK441" s="45"/>
      <c r="GL441" s="45"/>
      <c r="GM441" s="45"/>
      <c r="GN441" s="45"/>
      <c r="GO441" s="45"/>
      <c r="GP441" s="45"/>
      <c r="GQ441" s="45"/>
      <c r="GR441" s="45"/>
      <c r="GS441" s="45"/>
      <c r="GT441" s="45"/>
      <c r="GU441" s="45"/>
      <c r="GV441" s="45"/>
      <c r="GW441" s="45"/>
      <c r="GX441" s="45"/>
      <c r="GY441" s="45"/>
      <c r="GZ441" s="45"/>
      <c r="HA441" s="45"/>
      <c r="HB441" s="45"/>
      <c r="HC441" s="45"/>
      <c r="HD441" s="45"/>
      <c r="HE441" s="45"/>
      <c r="HF441" s="45"/>
      <c r="HG441" s="45"/>
      <c r="HH441" s="45"/>
      <c r="HI441" s="45"/>
      <c r="HJ441" s="45"/>
      <c r="HK441" s="45"/>
      <c r="HL441" s="45"/>
      <c r="HM441" s="45"/>
      <c r="HN441" s="45"/>
      <c r="HO441" s="45"/>
      <c r="HP441" s="45"/>
      <c r="HQ441" s="45"/>
      <c r="HR441" s="45"/>
      <c r="HS441" s="45"/>
      <c r="HT441" s="45"/>
      <c r="HU441" s="45"/>
      <c r="HV441" s="45"/>
      <c r="HW441" s="45"/>
      <c r="HX441" s="45"/>
      <c r="HY441" s="45"/>
      <c r="HZ441" s="45"/>
      <c r="IA441" s="45"/>
      <c r="IB441" s="45"/>
      <c r="IC441" s="45"/>
      <c r="ID441" s="45"/>
      <c r="IE441" s="45"/>
      <c r="IF441" s="45"/>
      <c r="IG441" s="45"/>
      <c r="IH441" s="45"/>
      <c r="II441" s="45"/>
      <c r="IJ441" s="45"/>
      <c r="IK441" s="45"/>
      <c r="IL441" s="45"/>
      <c r="IM441" s="45"/>
      <c r="IN441" s="45"/>
      <c r="IO441" s="45"/>
      <c r="IP441" s="45"/>
      <c r="IQ441" s="45"/>
      <c r="IR441" s="45"/>
      <c r="IS441" s="45"/>
      <c r="IT441" s="45"/>
      <c r="IU441" s="45"/>
      <c r="IV441" s="45"/>
    </row>
    <row r="442" spans="1:256" x14ac:dyDescent="0.2">
      <c r="A442" s="45"/>
      <c r="B442" s="45"/>
      <c r="C442" s="45"/>
      <c r="D442" s="46"/>
      <c r="E442" s="45"/>
      <c r="F442" s="47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  <c r="BP442" s="45"/>
      <c r="BQ442" s="45"/>
      <c r="BR442" s="45"/>
      <c r="BS442" s="45"/>
      <c r="BT442" s="45"/>
      <c r="BU442" s="45"/>
      <c r="BV442" s="45"/>
      <c r="BW442" s="45"/>
      <c r="BX442" s="45"/>
      <c r="BY442" s="45"/>
      <c r="BZ442" s="45"/>
      <c r="CA442" s="45"/>
      <c r="CB442" s="45"/>
      <c r="CC442" s="45"/>
      <c r="CD442" s="45"/>
      <c r="CE442" s="45"/>
      <c r="CF442" s="45"/>
      <c r="CG442" s="45"/>
      <c r="CH442" s="45"/>
      <c r="CI442" s="45"/>
      <c r="CJ442" s="45"/>
      <c r="CK442" s="45"/>
      <c r="CL442" s="45"/>
      <c r="CM442" s="45"/>
      <c r="CN442" s="45"/>
      <c r="CO442" s="45"/>
      <c r="CP442" s="45"/>
      <c r="CQ442" s="45"/>
      <c r="CR442" s="45"/>
      <c r="CS442" s="45"/>
      <c r="CT442" s="45"/>
      <c r="CU442" s="45"/>
      <c r="CV442" s="45"/>
      <c r="CW442" s="45"/>
      <c r="CX442" s="45"/>
      <c r="CY442" s="45"/>
      <c r="CZ442" s="45"/>
      <c r="DA442" s="45"/>
      <c r="DB442" s="45"/>
      <c r="DC442" s="45"/>
      <c r="DD442" s="45"/>
      <c r="DE442" s="45"/>
      <c r="DF442" s="45"/>
      <c r="DG442" s="45"/>
      <c r="DH442" s="45"/>
      <c r="DI442" s="45"/>
      <c r="DJ442" s="45"/>
      <c r="DK442" s="45"/>
      <c r="DL442" s="45"/>
      <c r="DM442" s="45"/>
      <c r="DN442" s="45"/>
      <c r="DO442" s="45"/>
      <c r="DP442" s="45"/>
      <c r="DQ442" s="45"/>
      <c r="DR442" s="45"/>
      <c r="DS442" s="45"/>
      <c r="DT442" s="45"/>
      <c r="DU442" s="45"/>
      <c r="DV442" s="45"/>
      <c r="DW442" s="45"/>
      <c r="DX442" s="45"/>
      <c r="DY442" s="45"/>
      <c r="DZ442" s="45"/>
      <c r="EA442" s="45"/>
      <c r="EB442" s="45"/>
      <c r="EC442" s="45"/>
      <c r="ED442" s="45"/>
      <c r="EE442" s="45"/>
      <c r="EF442" s="45"/>
      <c r="EG442" s="45"/>
      <c r="EH442" s="45"/>
      <c r="EI442" s="45"/>
      <c r="EJ442" s="45"/>
      <c r="EK442" s="45"/>
      <c r="EL442" s="45"/>
      <c r="EM442" s="45"/>
      <c r="EN442" s="45"/>
      <c r="EO442" s="45"/>
      <c r="EP442" s="45"/>
      <c r="EQ442" s="45"/>
      <c r="ER442" s="45"/>
      <c r="ES442" s="45"/>
      <c r="ET442" s="45"/>
      <c r="EU442" s="45"/>
      <c r="EV442" s="45"/>
      <c r="EW442" s="45"/>
      <c r="EX442" s="45"/>
      <c r="EY442" s="45"/>
      <c r="EZ442" s="45"/>
      <c r="FA442" s="45"/>
      <c r="FB442" s="45"/>
      <c r="FC442" s="45"/>
      <c r="FD442" s="45"/>
      <c r="FE442" s="45"/>
      <c r="FF442" s="45"/>
      <c r="FG442" s="45"/>
      <c r="FH442" s="45"/>
      <c r="FI442" s="45"/>
      <c r="FJ442" s="45"/>
      <c r="FK442" s="45"/>
      <c r="FL442" s="45"/>
      <c r="FM442" s="45"/>
      <c r="FN442" s="45"/>
      <c r="FO442" s="45"/>
      <c r="FP442" s="45"/>
      <c r="FQ442" s="45"/>
      <c r="FR442" s="45"/>
      <c r="FS442" s="45"/>
      <c r="FT442" s="45"/>
      <c r="FU442" s="45"/>
      <c r="FV442" s="45"/>
      <c r="FW442" s="45"/>
      <c r="FX442" s="45"/>
      <c r="FY442" s="45"/>
      <c r="FZ442" s="45"/>
      <c r="GA442" s="45"/>
      <c r="GB442" s="45"/>
      <c r="GC442" s="45"/>
      <c r="GD442" s="45"/>
      <c r="GE442" s="45"/>
      <c r="GF442" s="45"/>
      <c r="GG442" s="45"/>
      <c r="GH442" s="45"/>
      <c r="GI442" s="45"/>
      <c r="GJ442" s="45"/>
      <c r="GK442" s="45"/>
      <c r="GL442" s="45"/>
      <c r="GM442" s="45"/>
      <c r="GN442" s="45"/>
      <c r="GO442" s="45"/>
      <c r="GP442" s="45"/>
      <c r="GQ442" s="45"/>
      <c r="GR442" s="45"/>
      <c r="GS442" s="45"/>
      <c r="GT442" s="45"/>
      <c r="GU442" s="45"/>
      <c r="GV442" s="45"/>
      <c r="GW442" s="45"/>
      <c r="GX442" s="45"/>
      <c r="GY442" s="45"/>
      <c r="GZ442" s="45"/>
      <c r="HA442" s="45"/>
      <c r="HB442" s="45"/>
      <c r="HC442" s="45"/>
      <c r="HD442" s="45"/>
      <c r="HE442" s="45"/>
      <c r="HF442" s="45"/>
      <c r="HG442" s="45"/>
      <c r="HH442" s="45"/>
      <c r="HI442" s="45"/>
      <c r="HJ442" s="45"/>
      <c r="HK442" s="45"/>
      <c r="HL442" s="45"/>
      <c r="HM442" s="45"/>
      <c r="HN442" s="45"/>
      <c r="HO442" s="45"/>
      <c r="HP442" s="45"/>
      <c r="HQ442" s="45"/>
      <c r="HR442" s="45"/>
      <c r="HS442" s="45"/>
      <c r="HT442" s="45"/>
      <c r="HU442" s="45"/>
      <c r="HV442" s="45"/>
      <c r="HW442" s="45"/>
      <c r="HX442" s="45"/>
      <c r="HY442" s="45"/>
      <c r="HZ442" s="45"/>
      <c r="IA442" s="45"/>
      <c r="IB442" s="45"/>
      <c r="IC442" s="45"/>
      <c r="ID442" s="45"/>
      <c r="IE442" s="45"/>
      <c r="IF442" s="45"/>
      <c r="IG442" s="45"/>
      <c r="IH442" s="45"/>
      <c r="II442" s="45"/>
      <c r="IJ442" s="45"/>
      <c r="IK442" s="45"/>
      <c r="IL442" s="45"/>
      <c r="IM442" s="45"/>
      <c r="IN442" s="45"/>
      <c r="IO442" s="45"/>
      <c r="IP442" s="45"/>
      <c r="IQ442" s="45"/>
      <c r="IR442" s="45"/>
      <c r="IS442" s="45"/>
      <c r="IT442" s="45"/>
      <c r="IU442" s="45"/>
      <c r="IV442" s="45"/>
    </row>
    <row r="443" spans="1:256" x14ac:dyDescent="0.2">
      <c r="A443" s="45"/>
      <c r="B443" s="45"/>
      <c r="C443" s="45"/>
      <c r="D443" s="46"/>
      <c r="E443" s="45"/>
      <c r="F443" s="47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  <c r="BP443" s="45"/>
      <c r="BQ443" s="45"/>
      <c r="BR443" s="45"/>
      <c r="BS443" s="45"/>
      <c r="BT443" s="45"/>
      <c r="BU443" s="45"/>
      <c r="BV443" s="45"/>
      <c r="BW443" s="45"/>
      <c r="BX443" s="45"/>
      <c r="BY443" s="45"/>
      <c r="BZ443" s="45"/>
      <c r="CA443" s="45"/>
      <c r="CB443" s="45"/>
      <c r="CC443" s="45"/>
      <c r="CD443" s="45"/>
      <c r="CE443" s="45"/>
      <c r="CF443" s="45"/>
      <c r="CG443" s="45"/>
      <c r="CH443" s="45"/>
      <c r="CI443" s="45"/>
      <c r="CJ443" s="45"/>
      <c r="CK443" s="45"/>
      <c r="CL443" s="45"/>
      <c r="CM443" s="45"/>
      <c r="CN443" s="45"/>
      <c r="CO443" s="45"/>
      <c r="CP443" s="45"/>
      <c r="CQ443" s="45"/>
      <c r="CR443" s="45"/>
      <c r="CS443" s="45"/>
      <c r="CT443" s="45"/>
      <c r="CU443" s="45"/>
      <c r="CV443" s="45"/>
      <c r="CW443" s="45"/>
      <c r="CX443" s="45"/>
      <c r="CY443" s="45"/>
      <c r="CZ443" s="45"/>
      <c r="DA443" s="45"/>
      <c r="DB443" s="45"/>
      <c r="DC443" s="45"/>
      <c r="DD443" s="45"/>
      <c r="DE443" s="45"/>
      <c r="DF443" s="45"/>
      <c r="DG443" s="45"/>
      <c r="DH443" s="45"/>
      <c r="DI443" s="45"/>
      <c r="DJ443" s="45"/>
      <c r="DK443" s="45"/>
      <c r="DL443" s="45"/>
      <c r="DM443" s="45"/>
      <c r="DN443" s="45"/>
      <c r="DO443" s="45"/>
      <c r="DP443" s="45"/>
      <c r="DQ443" s="45"/>
      <c r="DR443" s="45"/>
      <c r="DS443" s="45"/>
      <c r="DT443" s="45"/>
      <c r="DU443" s="45"/>
      <c r="DV443" s="45"/>
      <c r="DW443" s="45"/>
      <c r="DX443" s="45"/>
      <c r="DY443" s="45"/>
      <c r="DZ443" s="45"/>
      <c r="EA443" s="45"/>
      <c r="EB443" s="45"/>
      <c r="EC443" s="45"/>
      <c r="ED443" s="45"/>
      <c r="EE443" s="45"/>
      <c r="EF443" s="45"/>
      <c r="EG443" s="45"/>
      <c r="EH443" s="45"/>
      <c r="EI443" s="45"/>
      <c r="EJ443" s="45"/>
      <c r="EK443" s="45"/>
      <c r="EL443" s="45"/>
      <c r="EM443" s="45"/>
      <c r="EN443" s="45"/>
      <c r="EO443" s="45"/>
      <c r="EP443" s="45"/>
      <c r="EQ443" s="45"/>
      <c r="ER443" s="45"/>
      <c r="ES443" s="45"/>
      <c r="ET443" s="45"/>
      <c r="EU443" s="45"/>
      <c r="EV443" s="45"/>
      <c r="EW443" s="45"/>
      <c r="EX443" s="45"/>
      <c r="EY443" s="45"/>
      <c r="EZ443" s="45"/>
      <c r="FA443" s="45"/>
      <c r="FB443" s="45"/>
      <c r="FC443" s="45"/>
      <c r="FD443" s="45"/>
      <c r="FE443" s="45"/>
      <c r="FF443" s="45"/>
      <c r="FG443" s="45"/>
      <c r="FH443" s="45"/>
      <c r="FI443" s="45"/>
      <c r="FJ443" s="45"/>
      <c r="FK443" s="45"/>
      <c r="FL443" s="45"/>
      <c r="FM443" s="45"/>
      <c r="FN443" s="45"/>
      <c r="FO443" s="45"/>
      <c r="FP443" s="45"/>
      <c r="FQ443" s="45"/>
      <c r="FR443" s="45"/>
      <c r="FS443" s="45"/>
      <c r="FT443" s="45"/>
      <c r="FU443" s="45"/>
      <c r="FV443" s="45"/>
      <c r="FW443" s="45"/>
      <c r="FX443" s="45"/>
      <c r="FY443" s="45"/>
      <c r="FZ443" s="45"/>
      <c r="GA443" s="45"/>
      <c r="GB443" s="45"/>
      <c r="GC443" s="45"/>
      <c r="GD443" s="45"/>
      <c r="GE443" s="45"/>
      <c r="GF443" s="45"/>
      <c r="GG443" s="45"/>
      <c r="GH443" s="45"/>
      <c r="GI443" s="45"/>
      <c r="GJ443" s="45"/>
      <c r="GK443" s="45"/>
      <c r="GL443" s="45"/>
      <c r="GM443" s="45"/>
      <c r="GN443" s="45"/>
      <c r="GO443" s="45"/>
      <c r="GP443" s="45"/>
      <c r="GQ443" s="45"/>
      <c r="GR443" s="45"/>
      <c r="GS443" s="45"/>
      <c r="GT443" s="45"/>
      <c r="GU443" s="45"/>
      <c r="GV443" s="45"/>
      <c r="GW443" s="45"/>
      <c r="GX443" s="45"/>
      <c r="GY443" s="45"/>
      <c r="GZ443" s="45"/>
      <c r="HA443" s="45"/>
      <c r="HB443" s="45"/>
      <c r="HC443" s="45"/>
      <c r="HD443" s="45"/>
      <c r="HE443" s="45"/>
      <c r="HF443" s="45"/>
      <c r="HG443" s="45"/>
      <c r="HH443" s="45"/>
      <c r="HI443" s="45"/>
      <c r="HJ443" s="45"/>
      <c r="HK443" s="45"/>
      <c r="HL443" s="45"/>
      <c r="HM443" s="45"/>
      <c r="HN443" s="45"/>
      <c r="HO443" s="45"/>
      <c r="HP443" s="45"/>
      <c r="HQ443" s="45"/>
      <c r="HR443" s="45"/>
      <c r="HS443" s="45"/>
      <c r="HT443" s="45"/>
      <c r="HU443" s="45"/>
      <c r="HV443" s="45"/>
      <c r="HW443" s="45"/>
      <c r="HX443" s="45"/>
      <c r="HY443" s="45"/>
      <c r="HZ443" s="45"/>
      <c r="IA443" s="45"/>
      <c r="IB443" s="45"/>
      <c r="IC443" s="45"/>
      <c r="ID443" s="45"/>
      <c r="IE443" s="45"/>
      <c r="IF443" s="45"/>
      <c r="IG443" s="45"/>
      <c r="IH443" s="45"/>
      <c r="II443" s="45"/>
      <c r="IJ443" s="45"/>
      <c r="IK443" s="45"/>
      <c r="IL443" s="45"/>
      <c r="IM443" s="45"/>
      <c r="IN443" s="45"/>
      <c r="IO443" s="45"/>
      <c r="IP443" s="45"/>
      <c r="IQ443" s="45"/>
      <c r="IR443" s="45"/>
      <c r="IS443" s="45"/>
      <c r="IT443" s="45"/>
      <c r="IU443" s="45"/>
      <c r="IV443" s="45"/>
    </row>
    <row r="444" spans="1:256" x14ac:dyDescent="0.2">
      <c r="A444" s="45"/>
      <c r="B444" s="45"/>
      <c r="C444" s="45"/>
      <c r="D444" s="46"/>
      <c r="E444" s="45"/>
      <c r="F444" s="47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  <c r="BP444" s="45"/>
      <c r="BQ444" s="45"/>
      <c r="BR444" s="45"/>
      <c r="BS444" s="45"/>
      <c r="BT444" s="45"/>
      <c r="BU444" s="45"/>
      <c r="BV444" s="45"/>
      <c r="BW444" s="45"/>
      <c r="BX444" s="45"/>
      <c r="BY444" s="45"/>
      <c r="BZ444" s="45"/>
      <c r="CA444" s="45"/>
      <c r="CB444" s="45"/>
      <c r="CC444" s="45"/>
      <c r="CD444" s="45"/>
      <c r="CE444" s="45"/>
      <c r="CF444" s="45"/>
      <c r="CG444" s="45"/>
      <c r="CH444" s="45"/>
      <c r="CI444" s="45"/>
      <c r="CJ444" s="45"/>
      <c r="CK444" s="45"/>
      <c r="CL444" s="45"/>
      <c r="CM444" s="45"/>
      <c r="CN444" s="45"/>
      <c r="CO444" s="45"/>
      <c r="CP444" s="45"/>
      <c r="CQ444" s="45"/>
      <c r="CR444" s="45"/>
      <c r="CS444" s="45"/>
      <c r="CT444" s="45"/>
      <c r="CU444" s="45"/>
      <c r="CV444" s="45"/>
      <c r="CW444" s="45"/>
      <c r="CX444" s="45"/>
      <c r="CY444" s="45"/>
      <c r="CZ444" s="45"/>
      <c r="DA444" s="45"/>
      <c r="DB444" s="45"/>
      <c r="DC444" s="45"/>
      <c r="DD444" s="45"/>
      <c r="DE444" s="45"/>
      <c r="DF444" s="45"/>
      <c r="DG444" s="45"/>
      <c r="DH444" s="45"/>
      <c r="DI444" s="45"/>
      <c r="DJ444" s="45"/>
      <c r="DK444" s="45"/>
      <c r="DL444" s="45"/>
      <c r="DM444" s="45"/>
      <c r="DN444" s="45"/>
      <c r="DO444" s="45"/>
      <c r="DP444" s="45"/>
      <c r="DQ444" s="45"/>
      <c r="DR444" s="45"/>
      <c r="DS444" s="45"/>
      <c r="DT444" s="45"/>
      <c r="DU444" s="45"/>
      <c r="DV444" s="45"/>
      <c r="DW444" s="45"/>
      <c r="DX444" s="45"/>
      <c r="DY444" s="45"/>
      <c r="DZ444" s="45"/>
      <c r="EA444" s="45"/>
      <c r="EB444" s="45"/>
      <c r="EC444" s="45"/>
      <c r="ED444" s="45"/>
      <c r="EE444" s="45"/>
      <c r="EF444" s="45"/>
      <c r="EG444" s="45"/>
      <c r="EH444" s="45"/>
      <c r="EI444" s="45"/>
      <c r="EJ444" s="45"/>
      <c r="EK444" s="45"/>
      <c r="EL444" s="45"/>
      <c r="EM444" s="45"/>
      <c r="EN444" s="45"/>
      <c r="EO444" s="45"/>
      <c r="EP444" s="45"/>
      <c r="EQ444" s="45"/>
      <c r="ER444" s="45"/>
      <c r="ES444" s="45"/>
      <c r="ET444" s="45"/>
      <c r="EU444" s="45"/>
      <c r="EV444" s="45"/>
      <c r="EW444" s="45"/>
      <c r="EX444" s="45"/>
      <c r="EY444" s="45"/>
      <c r="EZ444" s="45"/>
      <c r="FA444" s="45"/>
      <c r="FB444" s="45"/>
      <c r="FC444" s="45"/>
      <c r="FD444" s="45"/>
      <c r="FE444" s="45"/>
      <c r="FF444" s="45"/>
      <c r="FG444" s="45"/>
      <c r="FH444" s="45"/>
      <c r="FI444" s="45"/>
      <c r="FJ444" s="45"/>
      <c r="FK444" s="45"/>
      <c r="FL444" s="45"/>
      <c r="FM444" s="45"/>
      <c r="FN444" s="45"/>
      <c r="FO444" s="45"/>
      <c r="FP444" s="45"/>
      <c r="FQ444" s="45"/>
      <c r="FR444" s="45"/>
      <c r="FS444" s="45"/>
      <c r="FT444" s="45"/>
      <c r="FU444" s="45"/>
      <c r="FV444" s="45"/>
      <c r="FW444" s="45"/>
      <c r="FX444" s="45"/>
      <c r="FY444" s="45"/>
      <c r="FZ444" s="45"/>
      <c r="GA444" s="45"/>
      <c r="GB444" s="45"/>
      <c r="GC444" s="45"/>
      <c r="GD444" s="45"/>
      <c r="GE444" s="45"/>
      <c r="GF444" s="45"/>
      <c r="GG444" s="45"/>
      <c r="GH444" s="45"/>
      <c r="GI444" s="45"/>
      <c r="GJ444" s="45"/>
      <c r="GK444" s="45"/>
      <c r="GL444" s="45"/>
      <c r="GM444" s="45"/>
      <c r="GN444" s="45"/>
      <c r="GO444" s="45"/>
      <c r="GP444" s="45"/>
      <c r="GQ444" s="45"/>
      <c r="GR444" s="45"/>
      <c r="GS444" s="45"/>
      <c r="GT444" s="45"/>
      <c r="GU444" s="45"/>
      <c r="GV444" s="45"/>
      <c r="GW444" s="45"/>
      <c r="GX444" s="45"/>
      <c r="GY444" s="45"/>
      <c r="GZ444" s="45"/>
      <c r="HA444" s="45"/>
      <c r="HB444" s="45"/>
      <c r="HC444" s="45"/>
      <c r="HD444" s="45"/>
      <c r="HE444" s="45"/>
      <c r="HF444" s="45"/>
      <c r="HG444" s="45"/>
      <c r="HH444" s="45"/>
      <c r="HI444" s="45"/>
      <c r="HJ444" s="45"/>
      <c r="HK444" s="45"/>
      <c r="HL444" s="45"/>
      <c r="HM444" s="45"/>
      <c r="HN444" s="45"/>
      <c r="HO444" s="45"/>
      <c r="HP444" s="45"/>
      <c r="HQ444" s="45"/>
      <c r="HR444" s="45"/>
      <c r="HS444" s="45"/>
      <c r="HT444" s="45"/>
      <c r="HU444" s="45"/>
      <c r="HV444" s="45"/>
      <c r="HW444" s="45"/>
      <c r="HX444" s="45"/>
      <c r="HY444" s="45"/>
      <c r="HZ444" s="45"/>
      <c r="IA444" s="45"/>
      <c r="IB444" s="45"/>
      <c r="IC444" s="45"/>
      <c r="ID444" s="45"/>
      <c r="IE444" s="45"/>
      <c r="IF444" s="45"/>
      <c r="IG444" s="45"/>
      <c r="IH444" s="45"/>
      <c r="II444" s="45"/>
      <c r="IJ444" s="45"/>
      <c r="IK444" s="45"/>
      <c r="IL444" s="45"/>
      <c r="IM444" s="45"/>
      <c r="IN444" s="45"/>
      <c r="IO444" s="45"/>
      <c r="IP444" s="45"/>
      <c r="IQ444" s="45"/>
      <c r="IR444" s="45"/>
      <c r="IS444" s="45"/>
      <c r="IT444" s="45"/>
      <c r="IU444" s="45"/>
      <c r="IV444" s="45"/>
    </row>
    <row r="445" spans="1:256" x14ac:dyDescent="0.2">
      <c r="A445" s="45"/>
      <c r="B445" s="45"/>
      <c r="C445" s="45"/>
      <c r="D445" s="46"/>
      <c r="E445" s="45"/>
      <c r="F445" s="47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  <c r="BP445" s="45"/>
      <c r="BQ445" s="45"/>
      <c r="BR445" s="45"/>
      <c r="BS445" s="45"/>
      <c r="BT445" s="45"/>
      <c r="BU445" s="45"/>
      <c r="BV445" s="45"/>
      <c r="BW445" s="45"/>
      <c r="BX445" s="45"/>
      <c r="BY445" s="45"/>
      <c r="BZ445" s="45"/>
      <c r="CA445" s="45"/>
      <c r="CB445" s="45"/>
      <c r="CC445" s="45"/>
      <c r="CD445" s="45"/>
      <c r="CE445" s="45"/>
      <c r="CF445" s="45"/>
      <c r="CG445" s="45"/>
      <c r="CH445" s="45"/>
      <c r="CI445" s="45"/>
      <c r="CJ445" s="45"/>
      <c r="CK445" s="45"/>
      <c r="CL445" s="45"/>
      <c r="CM445" s="45"/>
      <c r="CN445" s="45"/>
      <c r="CO445" s="45"/>
      <c r="CP445" s="45"/>
      <c r="CQ445" s="45"/>
      <c r="CR445" s="45"/>
      <c r="CS445" s="45"/>
      <c r="CT445" s="45"/>
      <c r="CU445" s="45"/>
      <c r="CV445" s="45"/>
      <c r="CW445" s="45"/>
      <c r="CX445" s="45"/>
      <c r="CY445" s="45"/>
      <c r="CZ445" s="45"/>
      <c r="DA445" s="45"/>
      <c r="DB445" s="45"/>
      <c r="DC445" s="45"/>
      <c r="DD445" s="45"/>
      <c r="DE445" s="45"/>
      <c r="DF445" s="45"/>
      <c r="DG445" s="45"/>
      <c r="DH445" s="45"/>
      <c r="DI445" s="45"/>
      <c r="DJ445" s="45"/>
      <c r="DK445" s="45"/>
      <c r="DL445" s="45"/>
      <c r="DM445" s="45"/>
      <c r="DN445" s="45"/>
      <c r="DO445" s="45"/>
      <c r="DP445" s="45"/>
      <c r="DQ445" s="45"/>
      <c r="DR445" s="45"/>
      <c r="DS445" s="45"/>
      <c r="DT445" s="45"/>
      <c r="DU445" s="45"/>
      <c r="DV445" s="45"/>
      <c r="DW445" s="45"/>
      <c r="DX445" s="45"/>
      <c r="DY445" s="45"/>
      <c r="DZ445" s="45"/>
      <c r="EA445" s="45"/>
      <c r="EB445" s="45"/>
      <c r="EC445" s="45"/>
      <c r="ED445" s="45"/>
      <c r="EE445" s="45"/>
      <c r="EF445" s="45"/>
      <c r="EG445" s="45"/>
      <c r="EH445" s="45"/>
      <c r="EI445" s="45"/>
      <c r="EJ445" s="45"/>
      <c r="EK445" s="45"/>
      <c r="EL445" s="45"/>
      <c r="EM445" s="45"/>
      <c r="EN445" s="45"/>
      <c r="EO445" s="45"/>
      <c r="EP445" s="45"/>
      <c r="EQ445" s="45"/>
      <c r="ER445" s="45"/>
      <c r="ES445" s="45"/>
      <c r="ET445" s="45"/>
      <c r="EU445" s="45"/>
      <c r="EV445" s="45"/>
      <c r="EW445" s="45"/>
      <c r="EX445" s="45"/>
      <c r="EY445" s="45"/>
      <c r="EZ445" s="45"/>
      <c r="FA445" s="45"/>
      <c r="FB445" s="45"/>
      <c r="FC445" s="45"/>
      <c r="FD445" s="45"/>
      <c r="FE445" s="45"/>
      <c r="FF445" s="45"/>
      <c r="FG445" s="45"/>
      <c r="FH445" s="45"/>
      <c r="FI445" s="45"/>
      <c r="FJ445" s="45"/>
      <c r="FK445" s="45"/>
      <c r="FL445" s="45"/>
      <c r="FM445" s="45"/>
      <c r="FN445" s="45"/>
      <c r="FO445" s="45"/>
      <c r="FP445" s="45"/>
      <c r="FQ445" s="45"/>
      <c r="FR445" s="45"/>
      <c r="FS445" s="45"/>
      <c r="FT445" s="45"/>
      <c r="FU445" s="45"/>
      <c r="FV445" s="45"/>
      <c r="FW445" s="45"/>
      <c r="FX445" s="45"/>
      <c r="FY445" s="45"/>
      <c r="FZ445" s="45"/>
      <c r="GA445" s="45"/>
      <c r="GB445" s="45"/>
      <c r="GC445" s="45"/>
      <c r="GD445" s="45"/>
      <c r="GE445" s="45"/>
      <c r="GF445" s="45"/>
      <c r="GG445" s="45"/>
      <c r="GH445" s="45"/>
      <c r="GI445" s="45"/>
      <c r="GJ445" s="45"/>
      <c r="GK445" s="45"/>
      <c r="GL445" s="45"/>
      <c r="GM445" s="45"/>
      <c r="GN445" s="45"/>
      <c r="GO445" s="45"/>
      <c r="GP445" s="45"/>
      <c r="GQ445" s="45"/>
      <c r="GR445" s="45"/>
      <c r="GS445" s="45"/>
      <c r="GT445" s="45"/>
      <c r="GU445" s="45"/>
      <c r="GV445" s="45"/>
      <c r="GW445" s="45"/>
      <c r="GX445" s="45"/>
      <c r="GY445" s="45"/>
      <c r="GZ445" s="45"/>
      <c r="HA445" s="45"/>
      <c r="HB445" s="45"/>
      <c r="HC445" s="45"/>
      <c r="HD445" s="45"/>
      <c r="HE445" s="45"/>
      <c r="HF445" s="45"/>
      <c r="HG445" s="45"/>
      <c r="HH445" s="45"/>
      <c r="HI445" s="45"/>
      <c r="HJ445" s="45"/>
      <c r="HK445" s="45"/>
      <c r="HL445" s="45"/>
      <c r="HM445" s="45"/>
      <c r="HN445" s="45"/>
      <c r="HO445" s="45"/>
      <c r="HP445" s="45"/>
      <c r="HQ445" s="45"/>
      <c r="HR445" s="45"/>
      <c r="HS445" s="45"/>
      <c r="HT445" s="45"/>
      <c r="HU445" s="45"/>
      <c r="HV445" s="45"/>
      <c r="HW445" s="45"/>
      <c r="HX445" s="45"/>
      <c r="HY445" s="45"/>
      <c r="HZ445" s="45"/>
      <c r="IA445" s="45"/>
      <c r="IB445" s="45"/>
      <c r="IC445" s="45"/>
      <c r="ID445" s="45"/>
      <c r="IE445" s="45"/>
      <c r="IF445" s="45"/>
      <c r="IG445" s="45"/>
      <c r="IH445" s="45"/>
      <c r="II445" s="45"/>
      <c r="IJ445" s="45"/>
      <c r="IK445" s="45"/>
      <c r="IL445" s="45"/>
      <c r="IM445" s="45"/>
      <c r="IN445" s="45"/>
      <c r="IO445" s="45"/>
      <c r="IP445" s="45"/>
      <c r="IQ445" s="45"/>
      <c r="IR445" s="45"/>
      <c r="IS445" s="45"/>
      <c r="IT445" s="45"/>
      <c r="IU445" s="45"/>
      <c r="IV445" s="45"/>
    </row>
    <row r="446" spans="1:256" x14ac:dyDescent="0.2">
      <c r="A446" s="45"/>
      <c r="B446" s="45"/>
      <c r="C446" s="45"/>
      <c r="D446" s="46"/>
      <c r="E446" s="45"/>
      <c r="F446" s="47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  <c r="BP446" s="45"/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  <c r="CA446" s="45"/>
      <c r="CB446" s="45"/>
      <c r="CC446" s="45"/>
      <c r="CD446" s="45"/>
      <c r="CE446" s="45"/>
      <c r="CF446" s="45"/>
      <c r="CG446" s="45"/>
      <c r="CH446" s="45"/>
      <c r="CI446" s="45"/>
      <c r="CJ446" s="45"/>
      <c r="CK446" s="45"/>
      <c r="CL446" s="45"/>
      <c r="CM446" s="45"/>
      <c r="CN446" s="45"/>
      <c r="CO446" s="45"/>
      <c r="CP446" s="45"/>
      <c r="CQ446" s="45"/>
      <c r="CR446" s="45"/>
      <c r="CS446" s="45"/>
      <c r="CT446" s="45"/>
      <c r="CU446" s="45"/>
      <c r="CV446" s="45"/>
      <c r="CW446" s="45"/>
      <c r="CX446" s="45"/>
      <c r="CY446" s="45"/>
      <c r="CZ446" s="45"/>
      <c r="DA446" s="45"/>
      <c r="DB446" s="45"/>
      <c r="DC446" s="45"/>
      <c r="DD446" s="45"/>
      <c r="DE446" s="45"/>
      <c r="DF446" s="45"/>
      <c r="DG446" s="45"/>
      <c r="DH446" s="45"/>
      <c r="DI446" s="45"/>
      <c r="DJ446" s="45"/>
      <c r="DK446" s="45"/>
      <c r="DL446" s="45"/>
      <c r="DM446" s="45"/>
      <c r="DN446" s="45"/>
      <c r="DO446" s="45"/>
      <c r="DP446" s="45"/>
      <c r="DQ446" s="45"/>
      <c r="DR446" s="45"/>
      <c r="DS446" s="45"/>
      <c r="DT446" s="45"/>
      <c r="DU446" s="45"/>
      <c r="DV446" s="45"/>
      <c r="DW446" s="45"/>
      <c r="DX446" s="45"/>
      <c r="DY446" s="45"/>
      <c r="DZ446" s="45"/>
      <c r="EA446" s="45"/>
      <c r="EB446" s="45"/>
      <c r="EC446" s="45"/>
      <c r="ED446" s="45"/>
      <c r="EE446" s="45"/>
      <c r="EF446" s="45"/>
      <c r="EG446" s="45"/>
      <c r="EH446" s="45"/>
      <c r="EI446" s="45"/>
      <c r="EJ446" s="45"/>
      <c r="EK446" s="45"/>
      <c r="EL446" s="45"/>
      <c r="EM446" s="45"/>
      <c r="EN446" s="45"/>
      <c r="EO446" s="45"/>
      <c r="EP446" s="45"/>
      <c r="EQ446" s="45"/>
      <c r="ER446" s="45"/>
      <c r="ES446" s="45"/>
      <c r="ET446" s="45"/>
      <c r="EU446" s="45"/>
      <c r="EV446" s="45"/>
      <c r="EW446" s="45"/>
      <c r="EX446" s="45"/>
      <c r="EY446" s="45"/>
      <c r="EZ446" s="45"/>
      <c r="FA446" s="45"/>
      <c r="FB446" s="45"/>
      <c r="FC446" s="45"/>
      <c r="FD446" s="45"/>
      <c r="FE446" s="45"/>
      <c r="FF446" s="45"/>
      <c r="FG446" s="45"/>
      <c r="FH446" s="45"/>
      <c r="FI446" s="45"/>
      <c r="FJ446" s="45"/>
      <c r="FK446" s="45"/>
      <c r="FL446" s="45"/>
      <c r="FM446" s="45"/>
      <c r="FN446" s="45"/>
      <c r="FO446" s="45"/>
      <c r="FP446" s="45"/>
      <c r="FQ446" s="45"/>
      <c r="FR446" s="45"/>
      <c r="FS446" s="45"/>
      <c r="FT446" s="45"/>
      <c r="FU446" s="45"/>
      <c r="FV446" s="45"/>
      <c r="FW446" s="45"/>
      <c r="FX446" s="45"/>
      <c r="FY446" s="45"/>
      <c r="FZ446" s="45"/>
      <c r="GA446" s="45"/>
      <c r="GB446" s="45"/>
      <c r="GC446" s="45"/>
      <c r="GD446" s="45"/>
      <c r="GE446" s="45"/>
      <c r="GF446" s="45"/>
      <c r="GG446" s="45"/>
      <c r="GH446" s="45"/>
      <c r="GI446" s="45"/>
      <c r="GJ446" s="45"/>
      <c r="GK446" s="45"/>
      <c r="GL446" s="45"/>
      <c r="GM446" s="45"/>
      <c r="GN446" s="45"/>
      <c r="GO446" s="45"/>
      <c r="GP446" s="45"/>
      <c r="GQ446" s="45"/>
      <c r="GR446" s="45"/>
      <c r="GS446" s="45"/>
      <c r="GT446" s="45"/>
      <c r="GU446" s="45"/>
      <c r="GV446" s="45"/>
      <c r="GW446" s="45"/>
      <c r="GX446" s="45"/>
      <c r="GY446" s="45"/>
      <c r="GZ446" s="45"/>
      <c r="HA446" s="45"/>
      <c r="HB446" s="45"/>
      <c r="HC446" s="45"/>
      <c r="HD446" s="45"/>
      <c r="HE446" s="45"/>
      <c r="HF446" s="45"/>
      <c r="HG446" s="45"/>
      <c r="HH446" s="45"/>
      <c r="HI446" s="45"/>
      <c r="HJ446" s="45"/>
      <c r="HK446" s="45"/>
      <c r="HL446" s="45"/>
      <c r="HM446" s="45"/>
      <c r="HN446" s="45"/>
      <c r="HO446" s="45"/>
      <c r="HP446" s="45"/>
      <c r="HQ446" s="45"/>
      <c r="HR446" s="45"/>
      <c r="HS446" s="45"/>
      <c r="HT446" s="45"/>
      <c r="HU446" s="45"/>
      <c r="HV446" s="45"/>
      <c r="HW446" s="45"/>
      <c r="HX446" s="45"/>
      <c r="HY446" s="45"/>
      <c r="HZ446" s="45"/>
      <c r="IA446" s="45"/>
      <c r="IB446" s="45"/>
      <c r="IC446" s="45"/>
      <c r="ID446" s="45"/>
      <c r="IE446" s="45"/>
      <c r="IF446" s="45"/>
      <c r="IG446" s="45"/>
      <c r="IH446" s="45"/>
      <c r="II446" s="45"/>
      <c r="IJ446" s="45"/>
      <c r="IK446" s="45"/>
      <c r="IL446" s="45"/>
      <c r="IM446" s="45"/>
      <c r="IN446" s="45"/>
      <c r="IO446" s="45"/>
      <c r="IP446" s="45"/>
      <c r="IQ446" s="45"/>
      <c r="IR446" s="45"/>
      <c r="IS446" s="45"/>
      <c r="IT446" s="45"/>
      <c r="IU446" s="45"/>
      <c r="IV446" s="45"/>
    </row>
    <row r="447" spans="1:256" x14ac:dyDescent="0.2">
      <c r="A447" s="45"/>
      <c r="B447" s="45"/>
      <c r="C447" s="45"/>
      <c r="D447" s="46"/>
      <c r="E447" s="45"/>
      <c r="F447" s="47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P447" s="45"/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  <c r="CA447" s="45"/>
      <c r="CB447" s="45"/>
      <c r="CC447" s="45"/>
      <c r="CD447" s="45"/>
      <c r="CE447" s="45"/>
      <c r="CF447" s="45"/>
      <c r="CG447" s="45"/>
      <c r="CH447" s="45"/>
      <c r="CI447" s="45"/>
      <c r="CJ447" s="45"/>
      <c r="CK447" s="45"/>
      <c r="CL447" s="45"/>
      <c r="CM447" s="45"/>
      <c r="CN447" s="45"/>
      <c r="CO447" s="45"/>
      <c r="CP447" s="45"/>
      <c r="CQ447" s="45"/>
      <c r="CR447" s="45"/>
      <c r="CS447" s="45"/>
      <c r="CT447" s="45"/>
      <c r="CU447" s="45"/>
      <c r="CV447" s="45"/>
      <c r="CW447" s="45"/>
      <c r="CX447" s="45"/>
      <c r="CY447" s="45"/>
      <c r="CZ447" s="45"/>
      <c r="DA447" s="45"/>
      <c r="DB447" s="45"/>
      <c r="DC447" s="45"/>
      <c r="DD447" s="45"/>
      <c r="DE447" s="45"/>
      <c r="DF447" s="45"/>
      <c r="DG447" s="45"/>
      <c r="DH447" s="45"/>
      <c r="DI447" s="45"/>
      <c r="DJ447" s="45"/>
      <c r="DK447" s="45"/>
      <c r="DL447" s="45"/>
      <c r="DM447" s="45"/>
      <c r="DN447" s="45"/>
      <c r="DO447" s="45"/>
      <c r="DP447" s="45"/>
      <c r="DQ447" s="45"/>
      <c r="DR447" s="45"/>
      <c r="DS447" s="45"/>
      <c r="DT447" s="45"/>
      <c r="DU447" s="45"/>
      <c r="DV447" s="45"/>
      <c r="DW447" s="45"/>
      <c r="DX447" s="45"/>
      <c r="DY447" s="45"/>
      <c r="DZ447" s="45"/>
      <c r="EA447" s="45"/>
      <c r="EB447" s="45"/>
      <c r="EC447" s="45"/>
      <c r="ED447" s="45"/>
      <c r="EE447" s="45"/>
      <c r="EF447" s="45"/>
      <c r="EG447" s="45"/>
      <c r="EH447" s="45"/>
      <c r="EI447" s="45"/>
      <c r="EJ447" s="45"/>
      <c r="EK447" s="45"/>
      <c r="EL447" s="45"/>
      <c r="EM447" s="45"/>
      <c r="EN447" s="45"/>
      <c r="EO447" s="45"/>
      <c r="EP447" s="45"/>
      <c r="EQ447" s="45"/>
      <c r="ER447" s="45"/>
      <c r="ES447" s="45"/>
      <c r="ET447" s="45"/>
      <c r="EU447" s="45"/>
      <c r="EV447" s="45"/>
      <c r="EW447" s="45"/>
      <c r="EX447" s="45"/>
      <c r="EY447" s="45"/>
      <c r="EZ447" s="45"/>
      <c r="FA447" s="45"/>
      <c r="FB447" s="45"/>
      <c r="FC447" s="45"/>
      <c r="FD447" s="45"/>
      <c r="FE447" s="45"/>
      <c r="FF447" s="45"/>
      <c r="FG447" s="45"/>
      <c r="FH447" s="45"/>
      <c r="FI447" s="45"/>
      <c r="FJ447" s="45"/>
      <c r="FK447" s="45"/>
      <c r="FL447" s="45"/>
      <c r="FM447" s="45"/>
      <c r="FN447" s="45"/>
      <c r="FO447" s="45"/>
      <c r="FP447" s="45"/>
      <c r="FQ447" s="45"/>
      <c r="FR447" s="45"/>
      <c r="FS447" s="45"/>
      <c r="FT447" s="45"/>
      <c r="FU447" s="45"/>
      <c r="FV447" s="45"/>
      <c r="FW447" s="45"/>
      <c r="FX447" s="45"/>
      <c r="FY447" s="45"/>
      <c r="FZ447" s="45"/>
      <c r="GA447" s="45"/>
      <c r="GB447" s="45"/>
      <c r="GC447" s="45"/>
      <c r="GD447" s="45"/>
      <c r="GE447" s="45"/>
      <c r="GF447" s="45"/>
      <c r="GG447" s="45"/>
      <c r="GH447" s="45"/>
      <c r="GI447" s="45"/>
      <c r="GJ447" s="45"/>
      <c r="GK447" s="45"/>
      <c r="GL447" s="45"/>
      <c r="GM447" s="45"/>
      <c r="GN447" s="45"/>
      <c r="GO447" s="45"/>
      <c r="GP447" s="45"/>
      <c r="GQ447" s="45"/>
      <c r="GR447" s="45"/>
      <c r="GS447" s="45"/>
      <c r="GT447" s="45"/>
      <c r="GU447" s="45"/>
      <c r="GV447" s="45"/>
      <c r="GW447" s="45"/>
      <c r="GX447" s="45"/>
      <c r="GY447" s="45"/>
      <c r="GZ447" s="45"/>
      <c r="HA447" s="45"/>
      <c r="HB447" s="45"/>
      <c r="HC447" s="45"/>
      <c r="HD447" s="45"/>
      <c r="HE447" s="45"/>
      <c r="HF447" s="45"/>
      <c r="HG447" s="45"/>
      <c r="HH447" s="45"/>
      <c r="HI447" s="45"/>
      <c r="HJ447" s="45"/>
      <c r="HK447" s="45"/>
      <c r="HL447" s="45"/>
      <c r="HM447" s="45"/>
      <c r="HN447" s="45"/>
      <c r="HO447" s="45"/>
      <c r="HP447" s="45"/>
      <c r="HQ447" s="45"/>
      <c r="HR447" s="45"/>
      <c r="HS447" s="45"/>
      <c r="HT447" s="45"/>
      <c r="HU447" s="45"/>
      <c r="HV447" s="45"/>
      <c r="HW447" s="45"/>
      <c r="HX447" s="45"/>
      <c r="HY447" s="45"/>
      <c r="HZ447" s="45"/>
      <c r="IA447" s="45"/>
      <c r="IB447" s="45"/>
      <c r="IC447" s="45"/>
      <c r="ID447" s="45"/>
      <c r="IE447" s="45"/>
      <c r="IF447" s="45"/>
      <c r="IG447" s="45"/>
      <c r="IH447" s="45"/>
      <c r="II447" s="45"/>
      <c r="IJ447" s="45"/>
      <c r="IK447" s="45"/>
      <c r="IL447" s="45"/>
      <c r="IM447" s="45"/>
      <c r="IN447" s="45"/>
      <c r="IO447" s="45"/>
      <c r="IP447" s="45"/>
      <c r="IQ447" s="45"/>
      <c r="IR447" s="45"/>
      <c r="IS447" s="45"/>
      <c r="IT447" s="45"/>
      <c r="IU447" s="45"/>
      <c r="IV447" s="45"/>
    </row>
    <row r="448" spans="1:256" x14ac:dyDescent="0.2">
      <c r="A448" s="45"/>
      <c r="B448" s="45"/>
      <c r="C448" s="45"/>
      <c r="D448" s="46"/>
      <c r="E448" s="45"/>
      <c r="F448" s="47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  <c r="BP448" s="45"/>
      <c r="BQ448" s="45"/>
      <c r="BR448" s="45"/>
      <c r="BS448" s="45"/>
      <c r="BT448" s="45"/>
      <c r="BU448" s="45"/>
      <c r="BV448" s="45"/>
      <c r="BW448" s="45"/>
      <c r="BX448" s="45"/>
      <c r="BY448" s="45"/>
      <c r="BZ448" s="45"/>
      <c r="CA448" s="45"/>
      <c r="CB448" s="45"/>
      <c r="CC448" s="45"/>
      <c r="CD448" s="45"/>
      <c r="CE448" s="45"/>
      <c r="CF448" s="45"/>
      <c r="CG448" s="45"/>
      <c r="CH448" s="45"/>
      <c r="CI448" s="45"/>
      <c r="CJ448" s="45"/>
      <c r="CK448" s="45"/>
      <c r="CL448" s="45"/>
      <c r="CM448" s="45"/>
      <c r="CN448" s="45"/>
      <c r="CO448" s="45"/>
      <c r="CP448" s="45"/>
      <c r="CQ448" s="45"/>
      <c r="CR448" s="45"/>
      <c r="CS448" s="45"/>
      <c r="CT448" s="45"/>
      <c r="CU448" s="45"/>
      <c r="CV448" s="45"/>
      <c r="CW448" s="45"/>
      <c r="CX448" s="45"/>
      <c r="CY448" s="45"/>
      <c r="CZ448" s="45"/>
      <c r="DA448" s="45"/>
      <c r="DB448" s="45"/>
      <c r="DC448" s="45"/>
      <c r="DD448" s="45"/>
      <c r="DE448" s="45"/>
      <c r="DF448" s="45"/>
      <c r="DG448" s="45"/>
      <c r="DH448" s="45"/>
      <c r="DI448" s="45"/>
      <c r="DJ448" s="45"/>
      <c r="DK448" s="45"/>
      <c r="DL448" s="45"/>
      <c r="DM448" s="45"/>
      <c r="DN448" s="45"/>
      <c r="DO448" s="45"/>
      <c r="DP448" s="45"/>
      <c r="DQ448" s="45"/>
      <c r="DR448" s="45"/>
      <c r="DS448" s="45"/>
      <c r="DT448" s="45"/>
      <c r="DU448" s="45"/>
      <c r="DV448" s="45"/>
      <c r="DW448" s="45"/>
      <c r="DX448" s="45"/>
      <c r="DY448" s="45"/>
      <c r="DZ448" s="45"/>
      <c r="EA448" s="45"/>
      <c r="EB448" s="45"/>
      <c r="EC448" s="45"/>
      <c r="ED448" s="45"/>
      <c r="EE448" s="45"/>
      <c r="EF448" s="45"/>
      <c r="EG448" s="45"/>
      <c r="EH448" s="45"/>
      <c r="EI448" s="45"/>
      <c r="EJ448" s="45"/>
      <c r="EK448" s="45"/>
      <c r="EL448" s="45"/>
      <c r="EM448" s="45"/>
      <c r="EN448" s="45"/>
      <c r="EO448" s="45"/>
      <c r="EP448" s="45"/>
      <c r="EQ448" s="45"/>
      <c r="ER448" s="45"/>
      <c r="ES448" s="45"/>
      <c r="ET448" s="45"/>
      <c r="EU448" s="45"/>
      <c r="EV448" s="45"/>
      <c r="EW448" s="45"/>
      <c r="EX448" s="45"/>
      <c r="EY448" s="45"/>
      <c r="EZ448" s="45"/>
      <c r="FA448" s="45"/>
      <c r="FB448" s="45"/>
      <c r="FC448" s="45"/>
      <c r="FD448" s="45"/>
      <c r="FE448" s="45"/>
      <c r="FF448" s="45"/>
      <c r="FG448" s="45"/>
      <c r="FH448" s="45"/>
      <c r="FI448" s="45"/>
      <c r="FJ448" s="45"/>
      <c r="FK448" s="45"/>
      <c r="FL448" s="45"/>
      <c r="FM448" s="45"/>
      <c r="FN448" s="45"/>
      <c r="FO448" s="45"/>
      <c r="FP448" s="45"/>
      <c r="FQ448" s="45"/>
      <c r="FR448" s="45"/>
      <c r="FS448" s="45"/>
      <c r="FT448" s="45"/>
      <c r="FU448" s="45"/>
      <c r="FV448" s="45"/>
      <c r="FW448" s="45"/>
      <c r="FX448" s="45"/>
      <c r="FY448" s="45"/>
      <c r="FZ448" s="45"/>
      <c r="GA448" s="45"/>
      <c r="GB448" s="45"/>
      <c r="GC448" s="45"/>
      <c r="GD448" s="45"/>
      <c r="GE448" s="45"/>
      <c r="GF448" s="45"/>
      <c r="GG448" s="45"/>
      <c r="GH448" s="45"/>
      <c r="GI448" s="45"/>
      <c r="GJ448" s="45"/>
      <c r="GK448" s="45"/>
      <c r="GL448" s="45"/>
      <c r="GM448" s="45"/>
      <c r="GN448" s="45"/>
      <c r="GO448" s="45"/>
      <c r="GP448" s="45"/>
      <c r="GQ448" s="45"/>
      <c r="GR448" s="45"/>
      <c r="GS448" s="45"/>
      <c r="GT448" s="45"/>
      <c r="GU448" s="45"/>
      <c r="GV448" s="45"/>
      <c r="GW448" s="45"/>
      <c r="GX448" s="45"/>
      <c r="GY448" s="45"/>
      <c r="GZ448" s="45"/>
      <c r="HA448" s="45"/>
      <c r="HB448" s="45"/>
      <c r="HC448" s="45"/>
      <c r="HD448" s="45"/>
      <c r="HE448" s="45"/>
      <c r="HF448" s="45"/>
      <c r="HG448" s="45"/>
      <c r="HH448" s="45"/>
      <c r="HI448" s="45"/>
      <c r="HJ448" s="45"/>
      <c r="HK448" s="45"/>
      <c r="HL448" s="45"/>
      <c r="HM448" s="45"/>
      <c r="HN448" s="45"/>
      <c r="HO448" s="45"/>
      <c r="HP448" s="45"/>
      <c r="HQ448" s="45"/>
      <c r="HR448" s="45"/>
      <c r="HS448" s="45"/>
      <c r="HT448" s="45"/>
      <c r="HU448" s="45"/>
      <c r="HV448" s="45"/>
      <c r="HW448" s="45"/>
      <c r="HX448" s="45"/>
      <c r="HY448" s="45"/>
      <c r="HZ448" s="45"/>
      <c r="IA448" s="45"/>
      <c r="IB448" s="45"/>
      <c r="IC448" s="45"/>
      <c r="ID448" s="45"/>
      <c r="IE448" s="45"/>
      <c r="IF448" s="45"/>
      <c r="IG448" s="45"/>
      <c r="IH448" s="45"/>
      <c r="II448" s="45"/>
      <c r="IJ448" s="45"/>
      <c r="IK448" s="45"/>
      <c r="IL448" s="45"/>
      <c r="IM448" s="45"/>
      <c r="IN448" s="45"/>
      <c r="IO448" s="45"/>
      <c r="IP448" s="45"/>
      <c r="IQ448" s="45"/>
      <c r="IR448" s="45"/>
      <c r="IS448" s="45"/>
      <c r="IT448" s="45"/>
      <c r="IU448" s="45"/>
      <c r="IV448" s="45"/>
    </row>
    <row r="449" spans="1:256" x14ac:dyDescent="0.2">
      <c r="A449" s="45"/>
      <c r="B449" s="45"/>
      <c r="C449" s="45"/>
      <c r="D449" s="46"/>
      <c r="E449" s="45"/>
      <c r="F449" s="47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  <c r="BP449" s="45"/>
      <c r="BQ449" s="45"/>
      <c r="BR449" s="45"/>
      <c r="BS449" s="45"/>
      <c r="BT449" s="45"/>
      <c r="BU449" s="45"/>
      <c r="BV449" s="45"/>
      <c r="BW449" s="45"/>
      <c r="BX449" s="45"/>
      <c r="BY449" s="45"/>
      <c r="BZ449" s="45"/>
      <c r="CA449" s="45"/>
      <c r="CB449" s="45"/>
      <c r="CC449" s="45"/>
      <c r="CD449" s="45"/>
      <c r="CE449" s="45"/>
      <c r="CF449" s="45"/>
      <c r="CG449" s="45"/>
      <c r="CH449" s="45"/>
      <c r="CI449" s="45"/>
      <c r="CJ449" s="45"/>
      <c r="CK449" s="45"/>
      <c r="CL449" s="45"/>
      <c r="CM449" s="45"/>
      <c r="CN449" s="45"/>
      <c r="CO449" s="45"/>
      <c r="CP449" s="45"/>
      <c r="CQ449" s="45"/>
      <c r="CR449" s="45"/>
      <c r="CS449" s="45"/>
      <c r="CT449" s="45"/>
      <c r="CU449" s="45"/>
      <c r="CV449" s="45"/>
      <c r="CW449" s="45"/>
      <c r="CX449" s="45"/>
      <c r="CY449" s="45"/>
      <c r="CZ449" s="45"/>
      <c r="DA449" s="45"/>
      <c r="DB449" s="45"/>
      <c r="DC449" s="45"/>
      <c r="DD449" s="45"/>
      <c r="DE449" s="45"/>
      <c r="DF449" s="45"/>
      <c r="DG449" s="45"/>
      <c r="DH449" s="45"/>
      <c r="DI449" s="45"/>
      <c r="DJ449" s="45"/>
      <c r="DK449" s="45"/>
      <c r="DL449" s="45"/>
      <c r="DM449" s="45"/>
      <c r="DN449" s="45"/>
      <c r="DO449" s="45"/>
      <c r="DP449" s="45"/>
      <c r="DQ449" s="45"/>
      <c r="DR449" s="45"/>
      <c r="DS449" s="45"/>
      <c r="DT449" s="45"/>
      <c r="DU449" s="45"/>
      <c r="DV449" s="45"/>
      <c r="DW449" s="45"/>
      <c r="DX449" s="45"/>
      <c r="DY449" s="45"/>
      <c r="DZ449" s="45"/>
      <c r="EA449" s="45"/>
      <c r="EB449" s="45"/>
      <c r="EC449" s="45"/>
      <c r="ED449" s="45"/>
      <c r="EE449" s="45"/>
      <c r="EF449" s="45"/>
      <c r="EG449" s="45"/>
      <c r="EH449" s="45"/>
      <c r="EI449" s="45"/>
      <c r="EJ449" s="45"/>
      <c r="EK449" s="45"/>
      <c r="EL449" s="45"/>
      <c r="EM449" s="45"/>
      <c r="EN449" s="45"/>
      <c r="EO449" s="45"/>
      <c r="EP449" s="45"/>
      <c r="EQ449" s="45"/>
      <c r="ER449" s="45"/>
      <c r="ES449" s="45"/>
      <c r="ET449" s="45"/>
      <c r="EU449" s="45"/>
      <c r="EV449" s="45"/>
      <c r="EW449" s="45"/>
      <c r="EX449" s="45"/>
      <c r="EY449" s="45"/>
      <c r="EZ449" s="45"/>
      <c r="FA449" s="45"/>
      <c r="FB449" s="45"/>
      <c r="FC449" s="45"/>
      <c r="FD449" s="45"/>
      <c r="FE449" s="45"/>
      <c r="FF449" s="45"/>
      <c r="FG449" s="45"/>
      <c r="FH449" s="45"/>
      <c r="FI449" s="45"/>
      <c r="FJ449" s="45"/>
      <c r="FK449" s="45"/>
      <c r="FL449" s="45"/>
      <c r="FM449" s="45"/>
      <c r="FN449" s="45"/>
      <c r="FO449" s="45"/>
      <c r="FP449" s="45"/>
      <c r="FQ449" s="45"/>
      <c r="FR449" s="45"/>
      <c r="FS449" s="45"/>
      <c r="FT449" s="45"/>
      <c r="FU449" s="45"/>
      <c r="FV449" s="45"/>
      <c r="FW449" s="45"/>
      <c r="FX449" s="45"/>
      <c r="FY449" s="45"/>
      <c r="FZ449" s="45"/>
      <c r="GA449" s="45"/>
      <c r="GB449" s="45"/>
      <c r="GC449" s="45"/>
      <c r="GD449" s="45"/>
      <c r="GE449" s="45"/>
      <c r="GF449" s="45"/>
      <c r="GG449" s="45"/>
      <c r="GH449" s="45"/>
      <c r="GI449" s="45"/>
      <c r="GJ449" s="45"/>
      <c r="GK449" s="45"/>
      <c r="GL449" s="45"/>
      <c r="GM449" s="45"/>
      <c r="GN449" s="45"/>
      <c r="GO449" s="45"/>
      <c r="GP449" s="45"/>
      <c r="GQ449" s="45"/>
      <c r="GR449" s="45"/>
      <c r="GS449" s="45"/>
      <c r="GT449" s="45"/>
      <c r="GU449" s="45"/>
      <c r="GV449" s="45"/>
      <c r="GW449" s="45"/>
      <c r="GX449" s="45"/>
      <c r="GY449" s="45"/>
      <c r="GZ449" s="45"/>
      <c r="HA449" s="45"/>
      <c r="HB449" s="45"/>
      <c r="HC449" s="45"/>
      <c r="HD449" s="45"/>
      <c r="HE449" s="45"/>
      <c r="HF449" s="45"/>
      <c r="HG449" s="45"/>
      <c r="HH449" s="45"/>
      <c r="HI449" s="45"/>
      <c r="HJ449" s="45"/>
      <c r="HK449" s="45"/>
      <c r="HL449" s="45"/>
      <c r="HM449" s="45"/>
      <c r="HN449" s="45"/>
      <c r="HO449" s="45"/>
      <c r="HP449" s="45"/>
      <c r="HQ449" s="45"/>
      <c r="HR449" s="45"/>
      <c r="HS449" s="45"/>
      <c r="HT449" s="45"/>
      <c r="HU449" s="45"/>
      <c r="HV449" s="45"/>
      <c r="HW449" s="45"/>
      <c r="HX449" s="45"/>
      <c r="HY449" s="45"/>
      <c r="HZ449" s="45"/>
      <c r="IA449" s="45"/>
      <c r="IB449" s="45"/>
      <c r="IC449" s="45"/>
      <c r="ID449" s="45"/>
      <c r="IE449" s="45"/>
      <c r="IF449" s="45"/>
      <c r="IG449" s="45"/>
      <c r="IH449" s="45"/>
      <c r="II449" s="45"/>
      <c r="IJ449" s="45"/>
      <c r="IK449" s="45"/>
      <c r="IL449" s="45"/>
      <c r="IM449" s="45"/>
      <c r="IN449" s="45"/>
      <c r="IO449" s="45"/>
      <c r="IP449" s="45"/>
      <c r="IQ449" s="45"/>
      <c r="IR449" s="45"/>
      <c r="IS449" s="45"/>
      <c r="IT449" s="45"/>
      <c r="IU449" s="45"/>
      <c r="IV449" s="45"/>
    </row>
    <row r="450" spans="1:256" x14ac:dyDescent="0.2">
      <c r="A450" s="45"/>
      <c r="B450" s="45"/>
      <c r="C450" s="45"/>
      <c r="D450" s="46"/>
      <c r="E450" s="45"/>
      <c r="F450" s="47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  <c r="BP450" s="45"/>
      <c r="BQ450" s="45"/>
      <c r="BR450" s="45"/>
      <c r="BS450" s="45"/>
      <c r="BT450" s="45"/>
      <c r="BU450" s="45"/>
      <c r="BV450" s="45"/>
      <c r="BW450" s="45"/>
      <c r="BX450" s="45"/>
      <c r="BY450" s="45"/>
      <c r="BZ450" s="45"/>
      <c r="CA450" s="45"/>
      <c r="CB450" s="45"/>
      <c r="CC450" s="45"/>
      <c r="CD450" s="45"/>
      <c r="CE450" s="45"/>
      <c r="CF450" s="45"/>
      <c r="CG450" s="45"/>
      <c r="CH450" s="45"/>
      <c r="CI450" s="45"/>
      <c r="CJ450" s="45"/>
      <c r="CK450" s="45"/>
      <c r="CL450" s="45"/>
      <c r="CM450" s="45"/>
      <c r="CN450" s="45"/>
      <c r="CO450" s="45"/>
      <c r="CP450" s="45"/>
      <c r="CQ450" s="45"/>
      <c r="CR450" s="45"/>
      <c r="CS450" s="45"/>
      <c r="CT450" s="45"/>
      <c r="CU450" s="45"/>
      <c r="CV450" s="45"/>
      <c r="CW450" s="45"/>
      <c r="CX450" s="45"/>
      <c r="CY450" s="45"/>
      <c r="CZ450" s="45"/>
      <c r="DA450" s="45"/>
      <c r="DB450" s="45"/>
      <c r="DC450" s="45"/>
      <c r="DD450" s="45"/>
      <c r="DE450" s="45"/>
      <c r="DF450" s="45"/>
      <c r="DG450" s="45"/>
      <c r="DH450" s="45"/>
      <c r="DI450" s="45"/>
      <c r="DJ450" s="45"/>
      <c r="DK450" s="45"/>
      <c r="DL450" s="45"/>
      <c r="DM450" s="45"/>
      <c r="DN450" s="45"/>
      <c r="DO450" s="45"/>
      <c r="DP450" s="45"/>
      <c r="DQ450" s="45"/>
      <c r="DR450" s="45"/>
      <c r="DS450" s="45"/>
      <c r="DT450" s="45"/>
      <c r="DU450" s="45"/>
      <c r="DV450" s="45"/>
      <c r="DW450" s="45"/>
      <c r="DX450" s="45"/>
      <c r="DY450" s="45"/>
      <c r="DZ450" s="45"/>
      <c r="EA450" s="45"/>
      <c r="EB450" s="45"/>
      <c r="EC450" s="45"/>
      <c r="ED450" s="45"/>
      <c r="EE450" s="45"/>
      <c r="EF450" s="45"/>
      <c r="EG450" s="45"/>
      <c r="EH450" s="45"/>
      <c r="EI450" s="45"/>
      <c r="EJ450" s="45"/>
      <c r="EK450" s="45"/>
      <c r="EL450" s="45"/>
      <c r="EM450" s="45"/>
      <c r="EN450" s="45"/>
      <c r="EO450" s="45"/>
      <c r="EP450" s="45"/>
      <c r="EQ450" s="45"/>
      <c r="ER450" s="45"/>
      <c r="ES450" s="45"/>
      <c r="ET450" s="45"/>
      <c r="EU450" s="45"/>
      <c r="EV450" s="45"/>
      <c r="EW450" s="45"/>
      <c r="EX450" s="45"/>
      <c r="EY450" s="45"/>
      <c r="EZ450" s="45"/>
      <c r="FA450" s="45"/>
      <c r="FB450" s="45"/>
      <c r="FC450" s="45"/>
      <c r="FD450" s="45"/>
      <c r="FE450" s="45"/>
      <c r="FF450" s="45"/>
      <c r="FG450" s="45"/>
      <c r="FH450" s="45"/>
      <c r="FI450" s="45"/>
      <c r="FJ450" s="45"/>
      <c r="FK450" s="45"/>
      <c r="FL450" s="45"/>
      <c r="FM450" s="45"/>
      <c r="FN450" s="45"/>
      <c r="FO450" s="45"/>
      <c r="FP450" s="45"/>
      <c r="FQ450" s="45"/>
      <c r="FR450" s="45"/>
      <c r="FS450" s="45"/>
      <c r="FT450" s="45"/>
      <c r="FU450" s="45"/>
      <c r="FV450" s="45"/>
      <c r="FW450" s="45"/>
      <c r="FX450" s="45"/>
      <c r="FY450" s="45"/>
      <c r="FZ450" s="45"/>
      <c r="GA450" s="45"/>
      <c r="GB450" s="45"/>
      <c r="GC450" s="45"/>
      <c r="GD450" s="45"/>
      <c r="GE450" s="45"/>
      <c r="GF450" s="45"/>
      <c r="GG450" s="45"/>
      <c r="GH450" s="45"/>
      <c r="GI450" s="45"/>
      <c r="GJ450" s="45"/>
      <c r="GK450" s="45"/>
      <c r="GL450" s="45"/>
      <c r="GM450" s="45"/>
      <c r="GN450" s="45"/>
      <c r="GO450" s="45"/>
      <c r="GP450" s="45"/>
      <c r="GQ450" s="45"/>
      <c r="GR450" s="45"/>
      <c r="GS450" s="45"/>
      <c r="GT450" s="45"/>
      <c r="GU450" s="45"/>
      <c r="GV450" s="45"/>
      <c r="GW450" s="45"/>
      <c r="GX450" s="45"/>
      <c r="GY450" s="45"/>
      <c r="GZ450" s="45"/>
      <c r="HA450" s="45"/>
      <c r="HB450" s="45"/>
      <c r="HC450" s="45"/>
      <c r="HD450" s="45"/>
      <c r="HE450" s="45"/>
      <c r="HF450" s="45"/>
      <c r="HG450" s="45"/>
      <c r="HH450" s="45"/>
      <c r="HI450" s="45"/>
      <c r="HJ450" s="45"/>
      <c r="HK450" s="45"/>
      <c r="HL450" s="45"/>
      <c r="HM450" s="45"/>
      <c r="HN450" s="45"/>
      <c r="HO450" s="45"/>
      <c r="HP450" s="45"/>
      <c r="HQ450" s="45"/>
      <c r="HR450" s="45"/>
      <c r="HS450" s="45"/>
      <c r="HT450" s="45"/>
      <c r="HU450" s="45"/>
      <c r="HV450" s="45"/>
      <c r="HW450" s="45"/>
      <c r="HX450" s="45"/>
      <c r="HY450" s="45"/>
      <c r="HZ450" s="45"/>
      <c r="IA450" s="45"/>
      <c r="IB450" s="45"/>
      <c r="IC450" s="45"/>
      <c r="ID450" s="45"/>
      <c r="IE450" s="45"/>
      <c r="IF450" s="45"/>
      <c r="IG450" s="45"/>
      <c r="IH450" s="45"/>
      <c r="II450" s="45"/>
      <c r="IJ450" s="45"/>
      <c r="IK450" s="45"/>
      <c r="IL450" s="45"/>
      <c r="IM450" s="45"/>
      <c r="IN450" s="45"/>
      <c r="IO450" s="45"/>
      <c r="IP450" s="45"/>
      <c r="IQ450" s="45"/>
      <c r="IR450" s="45"/>
      <c r="IS450" s="45"/>
      <c r="IT450" s="45"/>
      <c r="IU450" s="45"/>
      <c r="IV450" s="45"/>
    </row>
    <row r="451" spans="1:256" x14ac:dyDescent="0.2">
      <c r="A451" s="45"/>
      <c r="B451" s="45"/>
      <c r="C451" s="45"/>
      <c r="D451" s="46"/>
      <c r="E451" s="45"/>
      <c r="F451" s="47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  <c r="BP451" s="45"/>
      <c r="BQ451" s="45"/>
      <c r="BR451" s="45"/>
      <c r="BS451" s="45"/>
      <c r="BT451" s="45"/>
      <c r="BU451" s="45"/>
      <c r="BV451" s="45"/>
      <c r="BW451" s="45"/>
      <c r="BX451" s="45"/>
      <c r="BY451" s="45"/>
      <c r="BZ451" s="45"/>
      <c r="CA451" s="45"/>
      <c r="CB451" s="45"/>
      <c r="CC451" s="45"/>
      <c r="CD451" s="45"/>
      <c r="CE451" s="45"/>
      <c r="CF451" s="45"/>
      <c r="CG451" s="45"/>
      <c r="CH451" s="45"/>
      <c r="CI451" s="45"/>
      <c r="CJ451" s="45"/>
      <c r="CK451" s="45"/>
      <c r="CL451" s="45"/>
      <c r="CM451" s="45"/>
      <c r="CN451" s="45"/>
      <c r="CO451" s="45"/>
      <c r="CP451" s="45"/>
      <c r="CQ451" s="45"/>
      <c r="CR451" s="45"/>
      <c r="CS451" s="45"/>
      <c r="CT451" s="45"/>
      <c r="CU451" s="45"/>
      <c r="CV451" s="45"/>
      <c r="CW451" s="45"/>
      <c r="CX451" s="45"/>
      <c r="CY451" s="45"/>
      <c r="CZ451" s="45"/>
      <c r="DA451" s="45"/>
      <c r="DB451" s="45"/>
      <c r="DC451" s="45"/>
      <c r="DD451" s="45"/>
      <c r="DE451" s="45"/>
      <c r="DF451" s="45"/>
      <c r="DG451" s="45"/>
      <c r="DH451" s="45"/>
      <c r="DI451" s="45"/>
      <c r="DJ451" s="45"/>
      <c r="DK451" s="45"/>
      <c r="DL451" s="45"/>
      <c r="DM451" s="45"/>
      <c r="DN451" s="45"/>
      <c r="DO451" s="45"/>
      <c r="DP451" s="45"/>
      <c r="DQ451" s="45"/>
      <c r="DR451" s="45"/>
      <c r="DS451" s="45"/>
      <c r="DT451" s="45"/>
      <c r="DU451" s="45"/>
      <c r="DV451" s="45"/>
      <c r="DW451" s="45"/>
      <c r="DX451" s="45"/>
      <c r="DY451" s="45"/>
      <c r="DZ451" s="45"/>
      <c r="EA451" s="45"/>
      <c r="EB451" s="45"/>
      <c r="EC451" s="45"/>
      <c r="ED451" s="45"/>
      <c r="EE451" s="45"/>
      <c r="EF451" s="45"/>
      <c r="EG451" s="45"/>
      <c r="EH451" s="45"/>
      <c r="EI451" s="45"/>
      <c r="EJ451" s="45"/>
      <c r="EK451" s="45"/>
      <c r="EL451" s="45"/>
      <c r="EM451" s="45"/>
      <c r="EN451" s="45"/>
      <c r="EO451" s="45"/>
      <c r="EP451" s="45"/>
      <c r="EQ451" s="45"/>
      <c r="ER451" s="45"/>
      <c r="ES451" s="45"/>
      <c r="ET451" s="45"/>
      <c r="EU451" s="45"/>
      <c r="EV451" s="45"/>
      <c r="EW451" s="45"/>
      <c r="EX451" s="45"/>
      <c r="EY451" s="45"/>
      <c r="EZ451" s="45"/>
      <c r="FA451" s="45"/>
      <c r="FB451" s="45"/>
      <c r="FC451" s="45"/>
      <c r="FD451" s="45"/>
      <c r="FE451" s="45"/>
      <c r="FF451" s="45"/>
      <c r="FG451" s="45"/>
      <c r="FH451" s="45"/>
      <c r="FI451" s="45"/>
      <c r="FJ451" s="45"/>
      <c r="FK451" s="45"/>
      <c r="FL451" s="45"/>
      <c r="FM451" s="45"/>
      <c r="FN451" s="45"/>
      <c r="FO451" s="45"/>
      <c r="FP451" s="45"/>
      <c r="FQ451" s="45"/>
      <c r="FR451" s="45"/>
      <c r="FS451" s="45"/>
      <c r="FT451" s="45"/>
      <c r="FU451" s="45"/>
      <c r="FV451" s="45"/>
      <c r="FW451" s="45"/>
      <c r="FX451" s="45"/>
      <c r="FY451" s="45"/>
      <c r="FZ451" s="45"/>
      <c r="GA451" s="45"/>
      <c r="GB451" s="45"/>
      <c r="GC451" s="45"/>
      <c r="GD451" s="45"/>
      <c r="GE451" s="45"/>
      <c r="GF451" s="45"/>
      <c r="GG451" s="45"/>
      <c r="GH451" s="45"/>
      <c r="GI451" s="45"/>
      <c r="GJ451" s="45"/>
      <c r="GK451" s="45"/>
      <c r="GL451" s="45"/>
      <c r="GM451" s="45"/>
      <c r="GN451" s="45"/>
      <c r="GO451" s="45"/>
      <c r="GP451" s="45"/>
      <c r="GQ451" s="45"/>
      <c r="GR451" s="45"/>
      <c r="GS451" s="45"/>
      <c r="GT451" s="45"/>
      <c r="GU451" s="45"/>
      <c r="GV451" s="45"/>
      <c r="GW451" s="45"/>
      <c r="GX451" s="45"/>
      <c r="GY451" s="45"/>
      <c r="GZ451" s="45"/>
      <c r="HA451" s="45"/>
      <c r="HB451" s="45"/>
      <c r="HC451" s="45"/>
      <c r="HD451" s="45"/>
      <c r="HE451" s="45"/>
      <c r="HF451" s="45"/>
      <c r="HG451" s="45"/>
      <c r="HH451" s="45"/>
      <c r="HI451" s="45"/>
      <c r="HJ451" s="45"/>
      <c r="HK451" s="45"/>
      <c r="HL451" s="45"/>
      <c r="HM451" s="45"/>
      <c r="HN451" s="45"/>
      <c r="HO451" s="45"/>
      <c r="HP451" s="45"/>
      <c r="HQ451" s="45"/>
      <c r="HR451" s="45"/>
      <c r="HS451" s="45"/>
      <c r="HT451" s="45"/>
      <c r="HU451" s="45"/>
      <c r="HV451" s="45"/>
      <c r="HW451" s="45"/>
      <c r="HX451" s="45"/>
      <c r="HY451" s="45"/>
      <c r="HZ451" s="45"/>
      <c r="IA451" s="45"/>
      <c r="IB451" s="45"/>
      <c r="IC451" s="45"/>
      <c r="ID451" s="45"/>
      <c r="IE451" s="45"/>
      <c r="IF451" s="45"/>
      <c r="IG451" s="45"/>
      <c r="IH451" s="45"/>
      <c r="II451" s="45"/>
      <c r="IJ451" s="45"/>
      <c r="IK451" s="45"/>
      <c r="IL451" s="45"/>
      <c r="IM451" s="45"/>
      <c r="IN451" s="45"/>
      <c r="IO451" s="45"/>
      <c r="IP451" s="45"/>
      <c r="IQ451" s="45"/>
      <c r="IR451" s="45"/>
      <c r="IS451" s="45"/>
      <c r="IT451" s="45"/>
      <c r="IU451" s="45"/>
      <c r="IV451" s="45"/>
    </row>
    <row r="452" spans="1:256" x14ac:dyDescent="0.2">
      <c r="A452" s="45"/>
      <c r="B452" s="45"/>
      <c r="C452" s="45"/>
      <c r="D452" s="46"/>
      <c r="E452" s="45"/>
      <c r="F452" s="47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  <c r="BP452" s="45"/>
      <c r="BQ452" s="45"/>
      <c r="BR452" s="45"/>
      <c r="BS452" s="45"/>
      <c r="BT452" s="45"/>
      <c r="BU452" s="45"/>
      <c r="BV452" s="45"/>
      <c r="BW452" s="45"/>
      <c r="BX452" s="45"/>
      <c r="BY452" s="45"/>
      <c r="BZ452" s="45"/>
      <c r="CA452" s="45"/>
      <c r="CB452" s="45"/>
      <c r="CC452" s="45"/>
      <c r="CD452" s="45"/>
      <c r="CE452" s="45"/>
      <c r="CF452" s="45"/>
      <c r="CG452" s="45"/>
      <c r="CH452" s="45"/>
      <c r="CI452" s="45"/>
      <c r="CJ452" s="45"/>
      <c r="CK452" s="45"/>
      <c r="CL452" s="45"/>
      <c r="CM452" s="45"/>
      <c r="CN452" s="45"/>
      <c r="CO452" s="45"/>
      <c r="CP452" s="45"/>
      <c r="CQ452" s="45"/>
      <c r="CR452" s="45"/>
      <c r="CS452" s="45"/>
      <c r="CT452" s="45"/>
      <c r="CU452" s="45"/>
      <c r="CV452" s="45"/>
      <c r="CW452" s="45"/>
      <c r="CX452" s="45"/>
      <c r="CY452" s="45"/>
      <c r="CZ452" s="45"/>
      <c r="DA452" s="45"/>
      <c r="DB452" s="45"/>
      <c r="DC452" s="45"/>
      <c r="DD452" s="45"/>
      <c r="DE452" s="45"/>
      <c r="DF452" s="45"/>
      <c r="DG452" s="45"/>
      <c r="DH452" s="45"/>
      <c r="DI452" s="45"/>
      <c r="DJ452" s="45"/>
      <c r="DK452" s="45"/>
      <c r="DL452" s="45"/>
      <c r="DM452" s="45"/>
      <c r="DN452" s="45"/>
      <c r="DO452" s="45"/>
      <c r="DP452" s="45"/>
      <c r="DQ452" s="45"/>
      <c r="DR452" s="45"/>
      <c r="DS452" s="45"/>
      <c r="DT452" s="45"/>
      <c r="DU452" s="45"/>
      <c r="DV452" s="45"/>
      <c r="DW452" s="45"/>
      <c r="DX452" s="45"/>
      <c r="DY452" s="45"/>
      <c r="DZ452" s="45"/>
      <c r="EA452" s="45"/>
      <c r="EB452" s="45"/>
      <c r="EC452" s="45"/>
      <c r="ED452" s="45"/>
      <c r="EE452" s="45"/>
      <c r="EF452" s="45"/>
      <c r="EG452" s="45"/>
      <c r="EH452" s="45"/>
      <c r="EI452" s="45"/>
      <c r="EJ452" s="45"/>
      <c r="EK452" s="45"/>
      <c r="EL452" s="45"/>
      <c r="EM452" s="45"/>
      <c r="EN452" s="45"/>
      <c r="EO452" s="45"/>
      <c r="EP452" s="45"/>
      <c r="EQ452" s="45"/>
      <c r="ER452" s="45"/>
      <c r="ES452" s="45"/>
      <c r="ET452" s="45"/>
      <c r="EU452" s="45"/>
      <c r="EV452" s="45"/>
      <c r="EW452" s="45"/>
      <c r="EX452" s="45"/>
      <c r="EY452" s="45"/>
      <c r="EZ452" s="45"/>
      <c r="FA452" s="45"/>
      <c r="FB452" s="45"/>
      <c r="FC452" s="45"/>
      <c r="FD452" s="45"/>
      <c r="FE452" s="45"/>
      <c r="FF452" s="45"/>
      <c r="FG452" s="45"/>
      <c r="FH452" s="45"/>
      <c r="FI452" s="45"/>
      <c r="FJ452" s="45"/>
      <c r="FK452" s="45"/>
      <c r="FL452" s="45"/>
      <c r="FM452" s="45"/>
      <c r="FN452" s="45"/>
      <c r="FO452" s="45"/>
      <c r="FP452" s="45"/>
      <c r="FQ452" s="45"/>
      <c r="FR452" s="45"/>
      <c r="FS452" s="45"/>
      <c r="FT452" s="45"/>
      <c r="FU452" s="45"/>
      <c r="FV452" s="45"/>
      <c r="FW452" s="45"/>
      <c r="FX452" s="45"/>
      <c r="FY452" s="45"/>
      <c r="FZ452" s="45"/>
      <c r="GA452" s="45"/>
      <c r="GB452" s="45"/>
      <c r="GC452" s="45"/>
      <c r="GD452" s="45"/>
      <c r="GE452" s="45"/>
      <c r="GF452" s="45"/>
      <c r="GG452" s="45"/>
      <c r="GH452" s="45"/>
      <c r="GI452" s="45"/>
      <c r="GJ452" s="45"/>
      <c r="GK452" s="45"/>
      <c r="GL452" s="45"/>
      <c r="GM452" s="45"/>
      <c r="GN452" s="45"/>
      <c r="GO452" s="45"/>
      <c r="GP452" s="45"/>
      <c r="GQ452" s="45"/>
      <c r="GR452" s="45"/>
      <c r="GS452" s="45"/>
      <c r="GT452" s="45"/>
      <c r="GU452" s="45"/>
      <c r="GV452" s="45"/>
      <c r="GW452" s="45"/>
      <c r="GX452" s="45"/>
      <c r="GY452" s="45"/>
      <c r="GZ452" s="45"/>
      <c r="HA452" s="45"/>
      <c r="HB452" s="45"/>
      <c r="HC452" s="45"/>
      <c r="HD452" s="45"/>
      <c r="HE452" s="45"/>
      <c r="HF452" s="45"/>
      <c r="HG452" s="45"/>
      <c r="HH452" s="45"/>
      <c r="HI452" s="45"/>
      <c r="HJ452" s="45"/>
      <c r="HK452" s="45"/>
      <c r="HL452" s="45"/>
      <c r="HM452" s="45"/>
      <c r="HN452" s="45"/>
      <c r="HO452" s="45"/>
      <c r="HP452" s="45"/>
      <c r="HQ452" s="45"/>
      <c r="HR452" s="45"/>
      <c r="HS452" s="45"/>
      <c r="HT452" s="45"/>
      <c r="HU452" s="45"/>
      <c r="HV452" s="45"/>
      <c r="HW452" s="45"/>
      <c r="HX452" s="45"/>
      <c r="HY452" s="45"/>
      <c r="HZ452" s="45"/>
      <c r="IA452" s="45"/>
      <c r="IB452" s="45"/>
      <c r="IC452" s="45"/>
      <c r="ID452" s="45"/>
      <c r="IE452" s="45"/>
      <c r="IF452" s="45"/>
      <c r="IG452" s="45"/>
      <c r="IH452" s="45"/>
      <c r="II452" s="45"/>
      <c r="IJ452" s="45"/>
      <c r="IK452" s="45"/>
      <c r="IL452" s="45"/>
      <c r="IM452" s="45"/>
      <c r="IN452" s="45"/>
      <c r="IO452" s="45"/>
      <c r="IP452" s="45"/>
      <c r="IQ452" s="45"/>
      <c r="IR452" s="45"/>
      <c r="IS452" s="45"/>
      <c r="IT452" s="45"/>
      <c r="IU452" s="45"/>
      <c r="IV452" s="45"/>
    </row>
    <row r="453" spans="1:256" x14ac:dyDescent="0.2">
      <c r="A453" s="45"/>
      <c r="B453" s="45"/>
      <c r="C453" s="45"/>
      <c r="D453" s="46"/>
      <c r="E453" s="45"/>
      <c r="F453" s="47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  <c r="BP453" s="45"/>
      <c r="BQ453" s="45"/>
      <c r="BR453" s="45"/>
      <c r="BS453" s="45"/>
      <c r="BT453" s="45"/>
      <c r="BU453" s="45"/>
      <c r="BV453" s="45"/>
      <c r="BW453" s="45"/>
      <c r="BX453" s="45"/>
      <c r="BY453" s="45"/>
      <c r="BZ453" s="45"/>
      <c r="CA453" s="45"/>
      <c r="CB453" s="45"/>
      <c r="CC453" s="45"/>
      <c r="CD453" s="45"/>
      <c r="CE453" s="45"/>
      <c r="CF453" s="45"/>
      <c r="CG453" s="45"/>
      <c r="CH453" s="45"/>
      <c r="CI453" s="45"/>
      <c r="CJ453" s="45"/>
      <c r="CK453" s="45"/>
      <c r="CL453" s="45"/>
      <c r="CM453" s="45"/>
      <c r="CN453" s="45"/>
      <c r="CO453" s="45"/>
      <c r="CP453" s="45"/>
      <c r="CQ453" s="45"/>
      <c r="CR453" s="45"/>
      <c r="CS453" s="45"/>
      <c r="CT453" s="45"/>
      <c r="CU453" s="45"/>
      <c r="CV453" s="45"/>
      <c r="CW453" s="45"/>
      <c r="CX453" s="45"/>
      <c r="CY453" s="45"/>
      <c r="CZ453" s="45"/>
      <c r="DA453" s="45"/>
      <c r="DB453" s="45"/>
      <c r="DC453" s="45"/>
      <c r="DD453" s="45"/>
      <c r="DE453" s="45"/>
      <c r="DF453" s="45"/>
      <c r="DG453" s="45"/>
      <c r="DH453" s="45"/>
      <c r="DI453" s="45"/>
      <c r="DJ453" s="45"/>
      <c r="DK453" s="45"/>
      <c r="DL453" s="45"/>
      <c r="DM453" s="45"/>
      <c r="DN453" s="45"/>
      <c r="DO453" s="45"/>
      <c r="DP453" s="45"/>
      <c r="DQ453" s="45"/>
      <c r="DR453" s="45"/>
      <c r="DS453" s="45"/>
      <c r="DT453" s="45"/>
      <c r="DU453" s="45"/>
      <c r="DV453" s="45"/>
      <c r="DW453" s="45"/>
      <c r="DX453" s="45"/>
      <c r="DY453" s="45"/>
      <c r="DZ453" s="45"/>
      <c r="EA453" s="45"/>
      <c r="EB453" s="45"/>
      <c r="EC453" s="45"/>
      <c r="ED453" s="45"/>
      <c r="EE453" s="45"/>
      <c r="EF453" s="45"/>
      <c r="EG453" s="45"/>
      <c r="EH453" s="45"/>
      <c r="EI453" s="45"/>
      <c r="EJ453" s="45"/>
      <c r="EK453" s="45"/>
      <c r="EL453" s="45"/>
      <c r="EM453" s="45"/>
      <c r="EN453" s="45"/>
      <c r="EO453" s="45"/>
      <c r="EP453" s="45"/>
      <c r="EQ453" s="45"/>
      <c r="ER453" s="45"/>
      <c r="ES453" s="45"/>
      <c r="ET453" s="45"/>
      <c r="EU453" s="45"/>
      <c r="EV453" s="45"/>
      <c r="EW453" s="45"/>
      <c r="EX453" s="45"/>
      <c r="EY453" s="45"/>
      <c r="EZ453" s="45"/>
      <c r="FA453" s="45"/>
      <c r="FB453" s="45"/>
      <c r="FC453" s="45"/>
      <c r="FD453" s="45"/>
      <c r="FE453" s="45"/>
      <c r="FF453" s="45"/>
      <c r="FG453" s="45"/>
      <c r="FH453" s="45"/>
      <c r="FI453" s="45"/>
      <c r="FJ453" s="45"/>
      <c r="FK453" s="45"/>
      <c r="FL453" s="45"/>
      <c r="FM453" s="45"/>
      <c r="FN453" s="45"/>
      <c r="FO453" s="45"/>
      <c r="FP453" s="45"/>
      <c r="FQ453" s="45"/>
      <c r="FR453" s="45"/>
      <c r="FS453" s="45"/>
      <c r="FT453" s="45"/>
      <c r="FU453" s="45"/>
      <c r="FV453" s="45"/>
      <c r="FW453" s="45"/>
      <c r="FX453" s="45"/>
      <c r="FY453" s="45"/>
      <c r="FZ453" s="45"/>
      <c r="GA453" s="45"/>
      <c r="GB453" s="45"/>
      <c r="GC453" s="45"/>
      <c r="GD453" s="45"/>
      <c r="GE453" s="45"/>
      <c r="GF453" s="45"/>
      <c r="GG453" s="45"/>
      <c r="GH453" s="45"/>
      <c r="GI453" s="45"/>
      <c r="GJ453" s="45"/>
      <c r="GK453" s="45"/>
      <c r="GL453" s="45"/>
      <c r="GM453" s="45"/>
      <c r="GN453" s="45"/>
      <c r="GO453" s="45"/>
      <c r="GP453" s="45"/>
      <c r="GQ453" s="45"/>
      <c r="GR453" s="45"/>
      <c r="GS453" s="45"/>
      <c r="GT453" s="45"/>
      <c r="GU453" s="45"/>
      <c r="GV453" s="45"/>
      <c r="GW453" s="45"/>
      <c r="GX453" s="45"/>
      <c r="GY453" s="45"/>
      <c r="GZ453" s="45"/>
      <c r="HA453" s="45"/>
      <c r="HB453" s="45"/>
      <c r="HC453" s="45"/>
      <c r="HD453" s="45"/>
      <c r="HE453" s="45"/>
      <c r="HF453" s="45"/>
      <c r="HG453" s="45"/>
      <c r="HH453" s="45"/>
      <c r="HI453" s="45"/>
      <c r="HJ453" s="45"/>
      <c r="HK453" s="45"/>
      <c r="HL453" s="45"/>
      <c r="HM453" s="45"/>
      <c r="HN453" s="45"/>
      <c r="HO453" s="45"/>
      <c r="HP453" s="45"/>
      <c r="HQ453" s="45"/>
      <c r="HR453" s="45"/>
      <c r="HS453" s="45"/>
      <c r="HT453" s="45"/>
      <c r="HU453" s="45"/>
      <c r="HV453" s="45"/>
      <c r="HW453" s="45"/>
      <c r="HX453" s="45"/>
      <c r="HY453" s="45"/>
      <c r="HZ453" s="45"/>
      <c r="IA453" s="45"/>
      <c r="IB453" s="45"/>
      <c r="IC453" s="45"/>
      <c r="ID453" s="45"/>
      <c r="IE453" s="45"/>
      <c r="IF453" s="45"/>
      <c r="IG453" s="45"/>
      <c r="IH453" s="45"/>
      <c r="II453" s="45"/>
      <c r="IJ453" s="45"/>
      <c r="IK453" s="45"/>
      <c r="IL453" s="45"/>
      <c r="IM453" s="45"/>
      <c r="IN453" s="45"/>
      <c r="IO453" s="45"/>
      <c r="IP453" s="45"/>
      <c r="IQ453" s="45"/>
      <c r="IR453" s="45"/>
      <c r="IS453" s="45"/>
      <c r="IT453" s="45"/>
      <c r="IU453" s="45"/>
      <c r="IV453" s="45"/>
    </row>
    <row r="454" spans="1:256" x14ac:dyDescent="0.2">
      <c r="A454" s="45"/>
      <c r="B454" s="45"/>
      <c r="C454" s="45"/>
      <c r="D454" s="46"/>
      <c r="E454" s="45"/>
      <c r="F454" s="47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  <c r="BP454" s="45"/>
      <c r="BQ454" s="45"/>
      <c r="BR454" s="45"/>
      <c r="BS454" s="45"/>
      <c r="BT454" s="45"/>
      <c r="BU454" s="45"/>
      <c r="BV454" s="45"/>
      <c r="BW454" s="45"/>
      <c r="BX454" s="45"/>
      <c r="BY454" s="45"/>
      <c r="BZ454" s="45"/>
      <c r="CA454" s="45"/>
      <c r="CB454" s="45"/>
      <c r="CC454" s="45"/>
      <c r="CD454" s="45"/>
      <c r="CE454" s="45"/>
      <c r="CF454" s="45"/>
      <c r="CG454" s="45"/>
      <c r="CH454" s="45"/>
      <c r="CI454" s="45"/>
      <c r="CJ454" s="45"/>
      <c r="CK454" s="45"/>
      <c r="CL454" s="45"/>
      <c r="CM454" s="45"/>
      <c r="CN454" s="45"/>
      <c r="CO454" s="45"/>
      <c r="CP454" s="45"/>
      <c r="CQ454" s="45"/>
      <c r="CR454" s="45"/>
      <c r="CS454" s="45"/>
      <c r="CT454" s="45"/>
      <c r="CU454" s="45"/>
      <c r="CV454" s="45"/>
      <c r="CW454" s="45"/>
      <c r="CX454" s="45"/>
      <c r="CY454" s="45"/>
      <c r="CZ454" s="45"/>
      <c r="DA454" s="45"/>
      <c r="DB454" s="45"/>
      <c r="DC454" s="45"/>
      <c r="DD454" s="45"/>
      <c r="DE454" s="45"/>
      <c r="DF454" s="45"/>
      <c r="DG454" s="45"/>
      <c r="DH454" s="45"/>
      <c r="DI454" s="45"/>
      <c r="DJ454" s="45"/>
      <c r="DK454" s="45"/>
      <c r="DL454" s="45"/>
      <c r="DM454" s="45"/>
      <c r="DN454" s="45"/>
      <c r="DO454" s="45"/>
      <c r="DP454" s="45"/>
      <c r="DQ454" s="45"/>
      <c r="DR454" s="45"/>
      <c r="DS454" s="45"/>
      <c r="DT454" s="45"/>
      <c r="DU454" s="45"/>
      <c r="DV454" s="45"/>
      <c r="DW454" s="45"/>
      <c r="DX454" s="45"/>
      <c r="DY454" s="45"/>
      <c r="DZ454" s="45"/>
      <c r="EA454" s="45"/>
      <c r="EB454" s="45"/>
      <c r="EC454" s="45"/>
      <c r="ED454" s="45"/>
      <c r="EE454" s="45"/>
      <c r="EF454" s="45"/>
      <c r="EG454" s="45"/>
      <c r="EH454" s="45"/>
      <c r="EI454" s="45"/>
      <c r="EJ454" s="45"/>
      <c r="EK454" s="45"/>
      <c r="EL454" s="45"/>
      <c r="EM454" s="45"/>
      <c r="EN454" s="45"/>
      <c r="EO454" s="45"/>
      <c r="EP454" s="45"/>
      <c r="EQ454" s="45"/>
      <c r="ER454" s="45"/>
      <c r="ES454" s="45"/>
      <c r="ET454" s="45"/>
      <c r="EU454" s="45"/>
      <c r="EV454" s="45"/>
      <c r="EW454" s="45"/>
      <c r="EX454" s="45"/>
      <c r="EY454" s="45"/>
      <c r="EZ454" s="45"/>
      <c r="FA454" s="45"/>
      <c r="FB454" s="45"/>
      <c r="FC454" s="45"/>
      <c r="FD454" s="45"/>
      <c r="FE454" s="45"/>
      <c r="FF454" s="45"/>
      <c r="FG454" s="45"/>
      <c r="FH454" s="45"/>
      <c r="FI454" s="45"/>
      <c r="FJ454" s="45"/>
      <c r="FK454" s="45"/>
      <c r="FL454" s="45"/>
      <c r="FM454" s="45"/>
      <c r="FN454" s="45"/>
      <c r="FO454" s="45"/>
      <c r="FP454" s="45"/>
      <c r="FQ454" s="45"/>
      <c r="FR454" s="45"/>
      <c r="FS454" s="45"/>
      <c r="FT454" s="45"/>
      <c r="FU454" s="45"/>
      <c r="FV454" s="45"/>
      <c r="FW454" s="45"/>
      <c r="FX454" s="45"/>
      <c r="FY454" s="45"/>
      <c r="FZ454" s="45"/>
      <c r="GA454" s="45"/>
      <c r="GB454" s="45"/>
      <c r="GC454" s="45"/>
      <c r="GD454" s="45"/>
      <c r="GE454" s="45"/>
      <c r="GF454" s="45"/>
      <c r="GG454" s="45"/>
      <c r="GH454" s="45"/>
      <c r="GI454" s="45"/>
      <c r="GJ454" s="45"/>
      <c r="GK454" s="45"/>
      <c r="GL454" s="45"/>
      <c r="GM454" s="45"/>
      <c r="GN454" s="45"/>
      <c r="GO454" s="45"/>
      <c r="GP454" s="45"/>
      <c r="GQ454" s="45"/>
      <c r="GR454" s="45"/>
      <c r="GS454" s="45"/>
      <c r="GT454" s="45"/>
      <c r="GU454" s="45"/>
      <c r="GV454" s="45"/>
      <c r="GW454" s="45"/>
      <c r="GX454" s="45"/>
      <c r="GY454" s="45"/>
      <c r="GZ454" s="45"/>
      <c r="HA454" s="45"/>
      <c r="HB454" s="45"/>
      <c r="HC454" s="45"/>
      <c r="HD454" s="45"/>
      <c r="HE454" s="45"/>
      <c r="HF454" s="45"/>
      <c r="HG454" s="45"/>
      <c r="HH454" s="45"/>
      <c r="HI454" s="45"/>
      <c r="HJ454" s="45"/>
      <c r="HK454" s="45"/>
      <c r="HL454" s="45"/>
      <c r="HM454" s="45"/>
      <c r="HN454" s="45"/>
      <c r="HO454" s="45"/>
      <c r="HP454" s="45"/>
      <c r="HQ454" s="45"/>
      <c r="HR454" s="45"/>
      <c r="HS454" s="45"/>
      <c r="HT454" s="45"/>
      <c r="HU454" s="45"/>
      <c r="HV454" s="45"/>
      <c r="HW454" s="45"/>
      <c r="HX454" s="45"/>
      <c r="HY454" s="45"/>
      <c r="HZ454" s="45"/>
      <c r="IA454" s="45"/>
      <c r="IB454" s="45"/>
      <c r="IC454" s="45"/>
      <c r="ID454" s="45"/>
      <c r="IE454" s="45"/>
      <c r="IF454" s="45"/>
      <c r="IG454" s="45"/>
      <c r="IH454" s="45"/>
      <c r="II454" s="45"/>
      <c r="IJ454" s="45"/>
      <c r="IK454" s="45"/>
      <c r="IL454" s="45"/>
      <c r="IM454" s="45"/>
      <c r="IN454" s="45"/>
      <c r="IO454" s="45"/>
      <c r="IP454" s="45"/>
      <c r="IQ454" s="45"/>
      <c r="IR454" s="45"/>
      <c r="IS454" s="45"/>
      <c r="IT454" s="45"/>
      <c r="IU454" s="45"/>
      <c r="IV454" s="45"/>
    </row>
    <row r="455" spans="1:256" x14ac:dyDescent="0.2">
      <c r="A455" s="45"/>
      <c r="B455" s="45"/>
      <c r="C455" s="45"/>
      <c r="D455" s="46"/>
      <c r="E455" s="45"/>
      <c r="F455" s="47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  <c r="BP455" s="45"/>
      <c r="BQ455" s="45"/>
      <c r="BR455" s="45"/>
      <c r="BS455" s="45"/>
      <c r="BT455" s="45"/>
      <c r="BU455" s="45"/>
      <c r="BV455" s="45"/>
      <c r="BW455" s="45"/>
      <c r="BX455" s="45"/>
      <c r="BY455" s="45"/>
      <c r="BZ455" s="45"/>
      <c r="CA455" s="45"/>
      <c r="CB455" s="45"/>
      <c r="CC455" s="45"/>
      <c r="CD455" s="45"/>
      <c r="CE455" s="45"/>
      <c r="CF455" s="45"/>
      <c r="CG455" s="45"/>
      <c r="CH455" s="45"/>
      <c r="CI455" s="45"/>
      <c r="CJ455" s="45"/>
      <c r="CK455" s="45"/>
      <c r="CL455" s="45"/>
      <c r="CM455" s="45"/>
      <c r="CN455" s="45"/>
      <c r="CO455" s="45"/>
      <c r="CP455" s="45"/>
      <c r="CQ455" s="45"/>
      <c r="CR455" s="45"/>
      <c r="CS455" s="45"/>
      <c r="CT455" s="45"/>
      <c r="CU455" s="45"/>
      <c r="CV455" s="45"/>
      <c r="CW455" s="45"/>
      <c r="CX455" s="45"/>
      <c r="CY455" s="45"/>
      <c r="CZ455" s="45"/>
      <c r="DA455" s="45"/>
      <c r="DB455" s="45"/>
      <c r="DC455" s="45"/>
      <c r="DD455" s="45"/>
      <c r="DE455" s="45"/>
      <c r="DF455" s="45"/>
      <c r="DG455" s="45"/>
      <c r="DH455" s="45"/>
      <c r="DI455" s="45"/>
      <c r="DJ455" s="45"/>
      <c r="DK455" s="45"/>
      <c r="DL455" s="45"/>
      <c r="DM455" s="45"/>
      <c r="DN455" s="45"/>
      <c r="DO455" s="45"/>
      <c r="DP455" s="45"/>
      <c r="DQ455" s="45"/>
      <c r="DR455" s="45"/>
      <c r="DS455" s="45"/>
      <c r="DT455" s="45"/>
      <c r="DU455" s="45"/>
      <c r="DV455" s="45"/>
      <c r="DW455" s="45"/>
      <c r="DX455" s="45"/>
      <c r="DY455" s="45"/>
      <c r="DZ455" s="45"/>
      <c r="EA455" s="45"/>
      <c r="EB455" s="45"/>
      <c r="EC455" s="45"/>
      <c r="ED455" s="45"/>
      <c r="EE455" s="45"/>
      <c r="EF455" s="45"/>
      <c r="EG455" s="45"/>
      <c r="EH455" s="45"/>
      <c r="EI455" s="45"/>
      <c r="EJ455" s="45"/>
      <c r="EK455" s="45"/>
      <c r="EL455" s="45"/>
      <c r="EM455" s="45"/>
      <c r="EN455" s="45"/>
      <c r="EO455" s="45"/>
      <c r="EP455" s="45"/>
      <c r="EQ455" s="45"/>
      <c r="ER455" s="45"/>
      <c r="ES455" s="45"/>
      <c r="ET455" s="45"/>
      <c r="EU455" s="45"/>
      <c r="EV455" s="45"/>
      <c r="EW455" s="45"/>
      <c r="EX455" s="45"/>
      <c r="EY455" s="45"/>
      <c r="EZ455" s="45"/>
      <c r="FA455" s="45"/>
      <c r="FB455" s="45"/>
      <c r="FC455" s="45"/>
      <c r="FD455" s="45"/>
      <c r="FE455" s="45"/>
      <c r="FF455" s="45"/>
      <c r="FG455" s="45"/>
      <c r="FH455" s="45"/>
      <c r="FI455" s="45"/>
      <c r="FJ455" s="45"/>
      <c r="FK455" s="45"/>
      <c r="FL455" s="45"/>
      <c r="FM455" s="45"/>
      <c r="FN455" s="45"/>
      <c r="FO455" s="45"/>
      <c r="FP455" s="45"/>
      <c r="FQ455" s="45"/>
      <c r="FR455" s="45"/>
      <c r="FS455" s="45"/>
      <c r="FT455" s="45"/>
      <c r="FU455" s="45"/>
      <c r="FV455" s="45"/>
      <c r="FW455" s="45"/>
      <c r="FX455" s="45"/>
      <c r="FY455" s="45"/>
      <c r="FZ455" s="45"/>
      <c r="GA455" s="45"/>
      <c r="GB455" s="45"/>
      <c r="GC455" s="45"/>
      <c r="GD455" s="45"/>
      <c r="GE455" s="45"/>
      <c r="GF455" s="45"/>
      <c r="GG455" s="45"/>
      <c r="GH455" s="45"/>
      <c r="GI455" s="45"/>
      <c r="GJ455" s="45"/>
      <c r="GK455" s="45"/>
      <c r="GL455" s="45"/>
      <c r="GM455" s="45"/>
      <c r="GN455" s="45"/>
      <c r="GO455" s="45"/>
      <c r="GP455" s="45"/>
      <c r="GQ455" s="45"/>
      <c r="GR455" s="45"/>
      <c r="GS455" s="45"/>
      <c r="GT455" s="45"/>
      <c r="GU455" s="45"/>
      <c r="GV455" s="45"/>
      <c r="GW455" s="45"/>
      <c r="GX455" s="45"/>
      <c r="GY455" s="45"/>
      <c r="GZ455" s="45"/>
      <c r="HA455" s="45"/>
      <c r="HB455" s="45"/>
      <c r="HC455" s="45"/>
      <c r="HD455" s="45"/>
      <c r="HE455" s="45"/>
      <c r="HF455" s="45"/>
      <c r="HG455" s="45"/>
      <c r="HH455" s="45"/>
      <c r="HI455" s="45"/>
      <c r="HJ455" s="45"/>
      <c r="HK455" s="45"/>
      <c r="HL455" s="45"/>
      <c r="HM455" s="45"/>
      <c r="HN455" s="45"/>
      <c r="HO455" s="45"/>
      <c r="HP455" s="45"/>
      <c r="HQ455" s="45"/>
      <c r="HR455" s="45"/>
      <c r="HS455" s="45"/>
      <c r="HT455" s="45"/>
      <c r="HU455" s="45"/>
      <c r="HV455" s="45"/>
      <c r="HW455" s="45"/>
      <c r="HX455" s="45"/>
      <c r="HY455" s="45"/>
      <c r="HZ455" s="45"/>
      <c r="IA455" s="45"/>
      <c r="IB455" s="45"/>
      <c r="IC455" s="45"/>
      <c r="ID455" s="45"/>
      <c r="IE455" s="45"/>
      <c r="IF455" s="45"/>
      <c r="IG455" s="45"/>
      <c r="IH455" s="45"/>
      <c r="II455" s="45"/>
      <c r="IJ455" s="45"/>
      <c r="IK455" s="45"/>
      <c r="IL455" s="45"/>
      <c r="IM455" s="45"/>
      <c r="IN455" s="45"/>
      <c r="IO455" s="45"/>
      <c r="IP455" s="45"/>
      <c r="IQ455" s="45"/>
      <c r="IR455" s="45"/>
      <c r="IS455" s="45"/>
      <c r="IT455" s="45"/>
      <c r="IU455" s="45"/>
      <c r="IV455" s="45"/>
    </row>
    <row r="456" spans="1:256" x14ac:dyDescent="0.2">
      <c r="A456" s="45"/>
      <c r="B456" s="45"/>
      <c r="C456" s="45"/>
      <c r="D456" s="46"/>
      <c r="E456" s="45"/>
      <c r="F456" s="47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  <c r="BP456" s="45"/>
      <c r="BQ456" s="45"/>
      <c r="BR456" s="45"/>
      <c r="BS456" s="45"/>
      <c r="BT456" s="45"/>
      <c r="BU456" s="45"/>
      <c r="BV456" s="45"/>
      <c r="BW456" s="45"/>
      <c r="BX456" s="45"/>
      <c r="BY456" s="45"/>
      <c r="BZ456" s="45"/>
      <c r="CA456" s="45"/>
      <c r="CB456" s="45"/>
      <c r="CC456" s="45"/>
      <c r="CD456" s="45"/>
      <c r="CE456" s="45"/>
      <c r="CF456" s="45"/>
      <c r="CG456" s="45"/>
      <c r="CH456" s="45"/>
      <c r="CI456" s="45"/>
      <c r="CJ456" s="45"/>
      <c r="CK456" s="45"/>
      <c r="CL456" s="45"/>
      <c r="CM456" s="45"/>
      <c r="CN456" s="45"/>
      <c r="CO456" s="45"/>
      <c r="CP456" s="45"/>
      <c r="CQ456" s="45"/>
      <c r="CR456" s="45"/>
      <c r="CS456" s="45"/>
      <c r="CT456" s="45"/>
      <c r="CU456" s="45"/>
      <c r="CV456" s="45"/>
      <c r="CW456" s="45"/>
      <c r="CX456" s="45"/>
      <c r="CY456" s="45"/>
      <c r="CZ456" s="45"/>
      <c r="DA456" s="45"/>
      <c r="DB456" s="45"/>
      <c r="DC456" s="45"/>
      <c r="DD456" s="45"/>
      <c r="DE456" s="45"/>
      <c r="DF456" s="45"/>
      <c r="DG456" s="45"/>
      <c r="DH456" s="45"/>
      <c r="DI456" s="45"/>
      <c r="DJ456" s="45"/>
      <c r="DK456" s="45"/>
      <c r="DL456" s="45"/>
      <c r="DM456" s="45"/>
      <c r="DN456" s="45"/>
      <c r="DO456" s="45"/>
      <c r="DP456" s="45"/>
      <c r="DQ456" s="45"/>
      <c r="DR456" s="45"/>
      <c r="DS456" s="45"/>
      <c r="DT456" s="45"/>
      <c r="DU456" s="45"/>
      <c r="DV456" s="45"/>
      <c r="DW456" s="45"/>
      <c r="DX456" s="45"/>
      <c r="DY456" s="45"/>
      <c r="DZ456" s="45"/>
      <c r="EA456" s="45"/>
      <c r="EB456" s="45"/>
      <c r="EC456" s="45"/>
      <c r="ED456" s="45"/>
      <c r="EE456" s="45"/>
      <c r="EF456" s="45"/>
      <c r="EG456" s="45"/>
      <c r="EH456" s="45"/>
      <c r="EI456" s="45"/>
      <c r="EJ456" s="45"/>
      <c r="EK456" s="45"/>
      <c r="EL456" s="45"/>
      <c r="EM456" s="45"/>
      <c r="EN456" s="45"/>
      <c r="EO456" s="45"/>
      <c r="EP456" s="45"/>
      <c r="EQ456" s="45"/>
      <c r="ER456" s="45"/>
      <c r="ES456" s="45"/>
      <c r="ET456" s="45"/>
      <c r="EU456" s="45"/>
      <c r="EV456" s="45"/>
      <c r="EW456" s="45"/>
      <c r="EX456" s="45"/>
      <c r="EY456" s="45"/>
      <c r="EZ456" s="45"/>
      <c r="FA456" s="45"/>
      <c r="FB456" s="45"/>
      <c r="FC456" s="45"/>
      <c r="FD456" s="45"/>
      <c r="FE456" s="45"/>
      <c r="FF456" s="45"/>
      <c r="FG456" s="45"/>
      <c r="FH456" s="45"/>
      <c r="FI456" s="45"/>
      <c r="FJ456" s="45"/>
      <c r="FK456" s="45"/>
      <c r="FL456" s="45"/>
      <c r="FM456" s="45"/>
      <c r="FN456" s="45"/>
      <c r="FO456" s="45"/>
      <c r="FP456" s="45"/>
      <c r="FQ456" s="45"/>
      <c r="FR456" s="45"/>
      <c r="FS456" s="45"/>
      <c r="FT456" s="45"/>
      <c r="FU456" s="45"/>
      <c r="FV456" s="45"/>
      <c r="FW456" s="45"/>
      <c r="FX456" s="45"/>
      <c r="FY456" s="45"/>
      <c r="FZ456" s="45"/>
      <c r="GA456" s="45"/>
      <c r="GB456" s="45"/>
      <c r="GC456" s="45"/>
      <c r="GD456" s="45"/>
      <c r="GE456" s="45"/>
      <c r="GF456" s="45"/>
      <c r="GG456" s="45"/>
      <c r="GH456" s="45"/>
      <c r="GI456" s="45"/>
      <c r="GJ456" s="45"/>
      <c r="GK456" s="45"/>
      <c r="GL456" s="45"/>
      <c r="GM456" s="45"/>
      <c r="GN456" s="45"/>
      <c r="GO456" s="45"/>
      <c r="GP456" s="45"/>
      <c r="GQ456" s="45"/>
      <c r="GR456" s="45"/>
      <c r="GS456" s="45"/>
      <c r="GT456" s="45"/>
      <c r="GU456" s="45"/>
      <c r="GV456" s="45"/>
      <c r="GW456" s="45"/>
      <c r="GX456" s="45"/>
      <c r="GY456" s="45"/>
      <c r="GZ456" s="45"/>
      <c r="HA456" s="45"/>
      <c r="HB456" s="45"/>
      <c r="HC456" s="45"/>
      <c r="HD456" s="45"/>
      <c r="HE456" s="45"/>
      <c r="HF456" s="45"/>
      <c r="HG456" s="45"/>
      <c r="HH456" s="45"/>
      <c r="HI456" s="45"/>
      <c r="HJ456" s="45"/>
      <c r="HK456" s="45"/>
      <c r="HL456" s="45"/>
      <c r="HM456" s="45"/>
      <c r="HN456" s="45"/>
      <c r="HO456" s="45"/>
      <c r="HP456" s="45"/>
      <c r="HQ456" s="45"/>
      <c r="HR456" s="45"/>
      <c r="HS456" s="45"/>
      <c r="HT456" s="45"/>
      <c r="HU456" s="45"/>
      <c r="HV456" s="45"/>
      <c r="HW456" s="45"/>
      <c r="HX456" s="45"/>
      <c r="HY456" s="45"/>
      <c r="HZ456" s="45"/>
      <c r="IA456" s="45"/>
      <c r="IB456" s="45"/>
      <c r="IC456" s="45"/>
      <c r="ID456" s="45"/>
      <c r="IE456" s="45"/>
      <c r="IF456" s="45"/>
      <c r="IG456" s="45"/>
      <c r="IH456" s="45"/>
      <c r="II456" s="45"/>
      <c r="IJ456" s="45"/>
      <c r="IK456" s="45"/>
      <c r="IL456" s="45"/>
      <c r="IM456" s="45"/>
      <c r="IN456" s="45"/>
      <c r="IO456" s="45"/>
      <c r="IP456" s="45"/>
      <c r="IQ456" s="45"/>
      <c r="IR456" s="45"/>
      <c r="IS456" s="45"/>
      <c r="IT456" s="45"/>
      <c r="IU456" s="45"/>
      <c r="IV456" s="45"/>
    </row>
    <row r="457" spans="1:256" x14ac:dyDescent="0.2">
      <c r="A457" s="45"/>
      <c r="B457" s="45"/>
      <c r="C457" s="45"/>
      <c r="D457" s="46"/>
      <c r="E457" s="45"/>
      <c r="F457" s="47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  <c r="BP457" s="45"/>
      <c r="BQ457" s="45"/>
      <c r="BR457" s="45"/>
      <c r="BS457" s="45"/>
      <c r="BT457" s="45"/>
      <c r="BU457" s="45"/>
      <c r="BV457" s="45"/>
      <c r="BW457" s="45"/>
      <c r="BX457" s="45"/>
      <c r="BY457" s="45"/>
      <c r="BZ457" s="45"/>
      <c r="CA457" s="45"/>
      <c r="CB457" s="45"/>
      <c r="CC457" s="45"/>
      <c r="CD457" s="45"/>
      <c r="CE457" s="45"/>
      <c r="CF457" s="45"/>
      <c r="CG457" s="45"/>
      <c r="CH457" s="45"/>
      <c r="CI457" s="45"/>
      <c r="CJ457" s="45"/>
      <c r="CK457" s="45"/>
      <c r="CL457" s="45"/>
      <c r="CM457" s="45"/>
      <c r="CN457" s="45"/>
      <c r="CO457" s="45"/>
      <c r="CP457" s="45"/>
      <c r="CQ457" s="45"/>
      <c r="CR457" s="45"/>
      <c r="CS457" s="45"/>
      <c r="CT457" s="45"/>
      <c r="CU457" s="45"/>
      <c r="CV457" s="45"/>
      <c r="CW457" s="45"/>
      <c r="CX457" s="45"/>
      <c r="CY457" s="45"/>
      <c r="CZ457" s="45"/>
      <c r="DA457" s="45"/>
      <c r="DB457" s="45"/>
      <c r="DC457" s="45"/>
      <c r="DD457" s="45"/>
      <c r="DE457" s="45"/>
      <c r="DF457" s="45"/>
      <c r="DG457" s="45"/>
      <c r="DH457" s="45"/>
      <c r="DI457" s="45"/>
      <c r="DJ457" s="45"/>
      <c r="DK457" s="45"/>
      <c r="DL457" s="45"/>
      <c r="DM457" s="45"/>
      <c r="DN457" s="45"/>
      <c r="DO457" s="45"/>
      <c r="DP457" s="45"/>
      <c r="DQ457" s="45"/>
      <c r="DR457" s="45"/>
      <c r="DS457" s="45"/>
      <c r="DT457" s="45"/>
      <c r="DU457" s="45"/>
      <c r="DV457" s="45"/>
      <c r="DW457" s="45"/>
      <c r="DX457" s="45"/>
      <c r="DY457" s="45"/>
      <c r="DZ457" s="45"/>
      <c r="EA457" s="45"/>
      <c r="EB457" s="45"/>
      <c r="EC457" s="45"/>
      <c r="ED457" s="45"/>
      <c r="EE457" s="45"/>
      <c r="EF457" s="45"/>
      <c r="EG457" s="45"/>
      <c r="EH457" s="45"/>
      <c r="EI457" s="45"/>
      <c r="EJ457" s="45"/>
      <c r="EK457" s="45"/>
      <c r="EL457" s="45"/>
      <c r="EM457" s="45"/>
      <c r="EN457" s="45"/>
      <c r="EO457" s="45"/>
      <c r="EP457" s="45"/>
      <c r="EQ457" s="45"/>
      <c r="ER457" s="45"/>
      <c r="ES457" s="45"/>
      <c r="ET457" s="45"/>
      <c r="EU457" s="45"/>
      <c r="EV457" s="45"/>
      <c r="EW457" s="45"/>
      <c r="EX457" s="45"/>
      <c r="EY457" s="45"/>
      <c r="EZ457" s="45"/>
      <c r="FA457" s="45"/>
      <c r="FB457" s="45"/>
      <c r="FC457" s="45"/>
      <c r="FD457" s="45"/>
      <c r="FE457" s="45"/>
      <c r="FF457" s="45"/>
      <c r="FG457" s="45"/>
      <c r="FH457" s="45"/>
      <c r="FI457" s="45"/>
      <c r="FJ457" s="45"/>
      <c r="FK457" s="45"/>
      <c r="FL457" s="45"/>
      <c r="FM457" s="45"/>
      <c r="FN457" s="45"/>
      <c r="FO457" s="45"/>
      <c r="FP457" s="45"/>
      <c r="FQ457" s="45"/>
      <c r="FR457" s="45"/>
      <c r="FS457" s="45"/>
      <c r="FT457" s="45"/>
      <c r="FU457" s="45"/>
      <c r="FV457" s="45"/>
      <c r="FW457" s="45"/>
      <c r="FX457" s="45"/>
      <c r="FY457" s="45"/>
      <c r="FZ457" s="45"/>
      <c r="GA457" s="45"/>
      <c r="GB457" s="45"/>
      <c r="GC457" s="45"/>
      <c r="GD457" s="45"/>
      <c r="GE457" s="45"/>
      <c r="GF457" s="45"/>
      <c r="GG457" s="45"/>
      <c r="GH457" s="45"/>
      <c r="GI457" s="45"/>
      <c r="GJ457" s="45"/>
      <c r="GK457" s="45"/>
      <c r="GL457" s="45"/>
      <c r="GM457" s="45"/>
      <c r="GN457" s="45"/>
      <c r="GO457" s="45"/>
      <c r="GP457" s="45"/>
      <c r="GQ457" s="45"/>
      <c r="GR457" s="45"/>
      <c r="GS457" s="45"/>
      <c r="GT457" s="45"/>
      <c r="GU457" s="45"/>
      <c r="GV457" s="45"/>
      <c r="GW457" s="45"/>
      <c r="GX457" s="45"/>
      <c r="GY457" s="45"/>
      <c r="GZ457" s="45"/>
      <c r="HA457" s="45"/>
      <c r="HB457" s="45"/>
      <c r="HC457" s="45"/>
      <c r="HD457" s="45"/>
      <c r="HE457" s="45"/>
      <c r="HF457" s="45"/>
      <c r="HG457" s="45"/>
      <c r="HH457" s="45"/>
      <c r="HI457" s="45"/>
      <c r="HJ457" s="45"/>
      <c r="HK457" s="45"/>
      <c r="HL457" s="45"/>
      <c r="HM457" s="45"/>
      <c r="HN457" s="45"/>
      <c r="HO457" s="45"/>
      <c r="HP457" s="45"/>
      <c r="HQ457" s="45"/>
      <c r="HR457" s="45"/>
      <c r="HS457" s="45"/>
      <c r="HT457" s="45"/>
      <c r="HU457" s="45"/>
      <c r="HV457" s="45"/>
      <c r="HW457" s="45"/>
      <c r="HX457" s="45"/>
      <c r="HY457" s="45"/>
      <c r="HZ457" s="45"/>
      <c r="IA457" s="45"/>
      <c r="IB457" s="45"/>
      <c r="IC457" s="45"/>
      <c r="ID457" s="45"/>
      <c r="IE457" s="45"/>
      <c r="IF457" s="45"/>
      <c r="IG457" s="45"/>
      <c r="IH457" s="45"/>
      <c r="II457" s="45"/>
      <c r="IJ457" s="45"/>
      <c r="IK457" s="45"/>
      <c r="IL457" s="45"/>
      <c r="IM457" s="45"/>
      <c r="IN457" s="45"/>
      <c r="IO457" s="45"/>
      <c r="IP457" s="45"/>
      <c r="IQ457" s="45"/>
      <c r="IR457" s="45"/>
      <c r="IS457" s="45"/>
      <c r="IT457" s="45"/>
      <c r="IU457" s="45"/>
      <c r="IV457" s="45"/>
    </row>
    <row r="458" spans="1:256" x14ac:dyDescent="0.2">
      <c r="A458" s="45"/>
      <c r="B458" s="45"/>
      <c r="C458" s="45"/>
      <c r="D458" s="46"/>
      <c r="E458" s="45"/>
      <c r="F458" s="47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  <c r="BP458" s="45"/>
      <c r="BQ458" s="45"/>
      <c r="BR458" s="45"/>
      <c r="BS458" s="45"/>
      <c r="BT458" s="45"/>
      <c r="BU458" s="45"/>
      <c r="BV458" s="45"/>
      <c r="BW458" s="45"/>
      <c r="BX458" s="45"/>
      <c r="BY458" s="45"/>
      <c r="BZ458" s="45"/>
      <c r="CA458" s="45"/>
      <c r="CB458" s="45"/>
      <c r="CC458" s="45"/>
      <c r="CD458" s="45"/>
      <c r="CE458" s="45"/>
      <c r="CF458" s="45"/>
      <c r="CG458" s="45"/>
      <c r="CH458" s="45"/>
      <c r="CI458" s="45"/>
      <c r="CJ458" s="45"/>
      <c r="CK458" s="45"/>
      <c r="CL458" s="45"/>
      <c r="CM458" s="45"/>
      <c r="CN458" s="45"/>
      <c r="CO458" s="45"/>
      <c r="CP458" s="45"/>
      <c r="CQ458" s="45"/>
      <c r="CR458" s="45"/>
      <c r="CS458" s="45"/>
      <c r="CT458" s="45"/>
      <c r="CU458" s="45"/>
      <c r="CV458" s="45"/>
      <c r="CW458" s="45"/>
      <c r="CX458" s="45"/>
      <c r="CY458" s="45"/>
      <c r="CZ458" s="45"/>
      <c r="DA458" s="45"/>
      <c r="DB458" s="45"/>
      <c r="DC458" s="45"/>
      <c r="DD458" s="45"/>
      <c r="DE458" s="45"/>
      <c r="DF458" s="45"/>
      <c r="DG458" s="45"/>
      <c r="DH458" s="45"/>
      <c r="DI458" s="45"/>
      <c r="DJ458" s="45"/>
      <c r="DK458" s="45"/>
      <c r="DL458" s="45"/>
      <c r="DM458" s="45"/>
      <c r="DN458" s="45"/>
      <c r="DO458" s="45"/>
      <c r="DP458" s="45"/>
      <c r="DQ458" s="45"/>
      <c r="DR458" s="45"/>
      <c r="DS458" s="45"/>
      <c r="DT458" s="45"/>
      <c r="DU458" s="45"/>
      <c r="DV458" s="45"/>
      <c r="DW458" s="45"/>
      <c r="DX458" s="45"/>
      <c r="DY458" s="45"/>
      <c r="DZ458" s="45"/>
      <c r="EA458" s="45"/>
      <c r="EB458" s="45"/>
      <c r="EC458" s="45"/>
      <c r="ED458" s="45"/>
      <c r="EE458" s="45"/>
      <c r="EF458" s="45"/>
      <c r="EG458" s="45"/>
      <c r="EH458" s="45"/>
      <c r="EI458" s="45"/>
      <c r="EJ458" s="45"/>
      <c r="EK458" s="45"/>
      <c r="EL458" s="45"/>
      <c r="EM458" s="45"/>
      <c r="EN458" s="45"/>
      <c r="EO458" s="45"/>
      <c r="EP458" s="45"/>
      <c r="EQ458" s="45"/>
      <c r="ER458" s="45"/>
      <c r="ES458" s="45"/>
      <c r="ET458" s="45"/>
      <c r="EU458" s="45"/>
      <c r="EV458" s="45"/>
      <c r="EW458" s="45"/>
      <c r="EX458" s="45"/>
      <c r="EY458" s="45"/>
      <c r="EZ458" s="45"/>
      <c r="FA458" s="45"/>
      <c r="FB458" s="45"/>
      <c r="FC458" s="45"/>
      <c r="FD458" s="45"/>
      <c r="FE458" s="45"/>
      <c r="FF458" s="45"/>
      <c r="FG458" s="45"/>
      <c r="FH458" s="45"/>
      <c r="FI458" s="45"/>
      <c r="FJ458" s="45"/>
      <c r="FK458" s="45"/>
      <c r="FL458" s="45"/>
      <c r="FM458" s="45"/>
      <c r="FN458" s="45"/>
      <c r="FO458" s="45"/>
      <c r="FP458" s="45"/>
      <c r="FQ458" s="45"/>
      <c r="FR458" s="45"/>
      <c r="FS458" s="45"/>
      <c r="FT458" s="45"/>
      <c r="FU458" s="45"/>
      <c r="FV458" s="45"/>
      <c r="FW458" s="45"/>
      <c r="FX458" s="45"/>
      <c r="FY458" s="45"/>
      <c r="FZ458" s="45"/>
      <c r="GA458" s="45"/>
      <c r="GB458" s="45"/>
      <c r="GC458" s="45"/>
      <c r="GD458" s="45"/>
      <c r="GE458" s="45"/>
      <c r="GF458" s="45"/>
      <c r="GG458" s="45"/>
      <c r="GH458" s="45"/>
      <c r="GI458" s="45"/>
      <c r="GJ458" s="45"/>
      <c r="GK458" s="45"/>
      <c r="GL458" s="45"/>
      <c r="GM458" s="45"/>
      <c r="GN458" s="45"/>
      <c r="GO458" s="45"/>
      <c r="GP458" s="45"/>
      <c r="GQ458" s="45"/>
      <c r="GR458" s="45"/>
      <c r="GS458" s="45"/>
      <c r="GT458" s="45"/>
      <c r="GU458" s="45"/>
      <c r="GV458" s="45"/>
      <c r="GW458" s="45"/>
      <c r="GX458" s="45"/>
      <c r="GY458" s="45"/>
      <c r="GZ458" s="45"/>
      <c r="HA458" s="45"/>
      <c r="HB458" s="45"/>
      <c r="HC458" s="45"/>
      <c r="HD458" s="45"/>
      <c r="HE458" s="45"/>
      <c r="HF458" s="45"/>
      <c r="HG458" s="45"/>
      <c r="HH458" s="45"/>
      <c r="HI458" s="45"/>
      <c r="HJ458" s="45"/>
      <c r="HK458" s="45"/>
      <c r="HL458" s="45"/>
      <c r="HM458" s="45"/>
      <c r="HN458" s="45"/>
      <c r="HO458" s="45"/>
      <c r="HP458" s="45"/>
      <c r="HQ458" s="45"/>
      <c r="HR458" s="45"/>
      <c r="HS458" s="45"/>
      <c r="HT458" s="45"/>
      <c r="HU458" s="45"/>
      <c r="HV458" s="45"/>
      <c r="HW458" s="45"/>
      <c r="HX458" s="45"/>
      <c r="HY458" s="45"/>
      <c r="HZ458" s="45"/>
      <c r="IA458" s="45"/>
      <c r="IB458" s="45"/>
      <c r="IC458" s="45"/>
      <c r="ID458" s="45"/>
      <c r="IE458" s="45"/>
      <c r="IF458" s="45"/>
      <c r="IG458" s="45"/>
      <c r="IH458" s="45"/>
      <c r="II458" s="45"/>
      <c r="IJ458" s="45"/>
      <c r="IK458" s="45"/>
      <c r="IL458" s="45"/>
      <c r="IM458" s="45"/>
      <c r="IN458" s="45"/>
      <c r="IO458" s="45"/>
      <c r="IP458" s="45"/>
      <c r="IQ458" s="45"/>
      <c r="IR458" s="45"/>
      <c r="IS458" s="45"/>
      <c r="IT458" s="45"/>
      <c r="IU458" s="45"/>
      <c r="IV458" s="45"/>
    </row>
    <row r="459" spans="1:256" x14ac:dyDescent="0.2">
      <c r="A459" s="45"/>
      <c r="B459" s="45"/>
      <c r="C459" s="45"/>
      <c r="D459" s="46"/>
      <c r="E459" s="45"/>
      <c r="F459" s="47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  <c r="BP459" s="45"/>
      <c r="BQ459" s="45"/>
      <c r="BR459" s="45"/>
      <c r="BS459" s="45"/>
      <c r="BT459" s="45"/>
      <c r="BU459" s="45"/>
      <c r="BV459" s="45"/>
      <c r="BW459" s="45"/>
      <c r="BX459" s="45"/>
      <c r="BY459" s="45"/>
      <c r="BZ459" s="45"/>
      <c r="CA459" s="45"/>
      <c r="CB459" s="45"/>
      <c r="CC459" s="45"/>
      <c r="CD459" s="45"/>
      <c r="CE459" s="45"/>
      <c r="CF459" s="45"/>
      <c r="CG459" s="45"/>
      <c r="CH459" s="45"/>
      <c r="CI459" s="45"/>
      <c r="CJ459" s="45"/>
      <c r="CK459" s="45"/>
      <c r="CL459" s="45"/>
      <c r="CM459" s="45"/>
      <c r="CN459" s="45"/>
      <c r="CO459" s="45"/>
      <c r="CP459" s="45"/>
      <c r="CQ459" s="45"/>
      <c r="CR459" s="45"/>
      <c r="CS459" s="45"/>
      <c r="CT459" s="45"/>
      <c r="CU459" s="45"/>
      <c r="CV459" s="45"/>
      <c r="CW459" s="45"/>
      <c r="CX459" s="45"/>
      <c r="CY459" s="45"/>
      <c r="CZ459" s="45"/>
      <c r="DA459" s="45"/>
      <c r="DB459" s="45"/>
      <c r="DC459" s="45"/>
      <c r="DD459" s="45"/>
      <c r="DE459" s="45"/>
      <c r="DF459" s="45"/>
      <c r="DG459" s="45"/>
      <c r="DH459" s="45"/>
      <c r="DI459" s="45"/>
      <c r="DJ459" s="45"/>
      <c r="DK459" s="45"/>
      <c r="DL459" s="45"/>
      <c r="DM459" s="45"/>
      <c r="DN459" s="45"/>
      <c r="DO459" s="45"/>
      <c r="DP459" s="45"/>
      <c r="DQ459" s="45"/>
      <c r="DR459" s="45"/>
      <c r="DS459" s="45"/>
      <c r="DT459" s="45"/>
      <c r="DU459" s="45"/>
      <c r="DV459" s="45"/>
      <c r="DW459" s="45"/>
      <c r="DX459" s="45"/>
      <c r="DY459" s="45"/>
      <c r="DZ459" s="45"/>
      <c r="EA459" s="45"/>
      <c r="EB459" s="45"/>
      <c r="EC459" s="45"/>
      <c r="ED459" s="45"/>
      <c r="EE459" s="45"/>
      <c r="EF459" s="45"/>
      <c r="EG459" s="45"/>
      <c r="EH459" s="45"/>
      <c r="EI459" s="45"/>
      <c r="EJ459" s="45"/>
      <c r="EK459" s="45"/>
      <c r="EL459" s="45"/>
      <c r="EM459" s="45"/>
      <c r="EN459" s="45"/>
      <c r="EO459" s="45"/>
      <c r="EP459" s="45"/>
      <c r="EQ459" s="45"/>
      <c r="ER459" s="45"/>
      <c r="ES459" s="45"/>
      <c r="ET459" s="45"/>
      <c r="EU459" s="45"/>
      <c r="EV459" s="45"/>
      <c r="EW459" s="45"/>
      <c r="EX459" s="45"/>
      <c r="EY459" s="45"/>
      <c r="EZ459" s="45"/>
      <c r="FA459" s="45"/>
      <c r="FB459" s="45"/>
      <c r="FC459" s="45"/>
      <c r="FD459" s="45"/>
      <c r="FE459" s="45"/>
      <c r="FF459" s="45"/>
      <c r="FG459" s="45"/>
      <c r="FH459" s="45"/>
      <c r="FI459" s="45"/>
      <c r="FJ459" s="45"/>
      <c r="FK459" s="45"/>
      <c r="FL459" s="45"/>
      <c r="FM459" s="45"/>
      <c r="FN459" s="45"/>
      <c r="FO459" s="45"/>
      <c r="FP459" s="45"/>
      <c r="FQ459" s="45"/>
      <c r="FR459" s="45"/>
      <c r="FS459" s="45"/>
      <c r="FT459" s="45"/>
      <c r="FU459" s="45"/>
      <c r="FV459" s="45"/>
      <c r="FW459" s="45"/>
      <c r="FX459" s="45"/>
      <c r="FY459" s="45"/>
      <c r="FZ459" s="45"/>
      <c r="GA459" s="45"/>
      <c r="GB459" s="45"/>
      <c r="GC459" s="45"/>
      <c r="GD459" s="45"/>
      <c r="GE459" s="45"/>
      <c r="GF459" s="45"/>
      <c r="GG459" s="45"/>
      <c r="GH459" s="45"/>
      <c r="GI459" s="45"/>
      <c r="GJ459" s="45"/>
      <c r="GK459" s="45"/>
      <c r="GL459" s="45"/>
      <c r="GM459" s="45"/>
      <c r="GN459" s="45"/>
      <c r="GO459" s="45"/>
      <c r="GP459" s="45"/>
      <c r="GQ459" s="45"/>
      <c r="GR459" s="45"/>
      <c r="GS459" s="45"/>
      <c r="GT459" s="45"/>
      <c r="GU459" s="45"/>
      <c r="GV459" s="45"/>
      <c r="GW459" s="45"/>
      <c r="GX459" s="45"/>
      <c r="GY459" s="45"/>
      <c r="GZ459" s="45"/>
      <c r="HA459" s="45"/>
      <c r="HB459" s="45"/>
      <c r="HC459" s="45"/>
      <c r="HD459" s="45"/>
      <c r="HE459" s="45"/>
      <c r="HF459" s="45"/>
      <c r="HG459" s="45"/>
      <c r="HH459" s="45"/>
      <c r="HI459" s="45"/>
      <c r="HJ459" s="45"/>
      <c r="HK459" s="45"/>
      <c r="HL459" s="45"/>
      <c r="HM459" s="45"/>
      <c r="HN459" s="45"/>
      <c r="HO459" s="45"/>
      <c r="HP459" s="45"/>
      <c r="HQ459" s="45"/>
      <c r="HR459" s="45"/>
      <c r="HS459" s="45"/>
      <c r="HT459" s="45"/>
      <c r="HU459" s="45"/>
      <c r="HV459" s="45"/>
      <c r="HW459" s="45"/>
      <c r="HX459" s="45"/>
      <c r="HY459" s="45"/>
      <c r="HZ459" s="45"/>
      <c r="IA459" s="45"/>
      <c r="IB459" s="45"/>
      <c r="IC459" s="45"/>
      <c r="ID459" s="45"/>
      <c r="IE459" s="45"/>
      <c r="IF459" s="45"/>
      <c r="IG459" s="45"/>
      <c r="IH459" s="45"/>
      <c r="II459" s="45"/>
      <c r="IJ459" s="45"/>
      <c r="IK459" s="45"/>
      <c r="IL459" s="45"/>
      <c r="IM459" s="45"/>
      <c r="IN459" s="45"/>
      <c r="IO459" s="45"/>
      <c r="IP459" s="45"/>
      <c r="IQ459" s="45"/>
      <c r="IR459" s="45"/>
      <c r="IS459" s="45"/>
      <c r="IT459" s="45"/>
      <c r="IU459" s="45"/>
      <c r="IV459" s="45"/>
    </row>
    <row r="460" spans="1:256" x14ac:dyDescent="0.2">
      <c r="A460" s="45"/>
      <c r="B460" s="45"/>
      <c r="C460" s="45"/>
      <c r="D460" s="46"/>
      <c r="E460" s="45"/>
      <c r="F460" s="47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  <c r="BP460" s="45"/>
      <c r="BQ460" s="45"/>
      <c r="BR460" s="45"/>
      <c r="BS460" s="45"/>
      <c r="BT460" s="45"/>
      <c r="BU460" s="45"/>
      <c r="BV460" s="45"/>
      <c r="BW460" s="45"/>
      <c r="BX460" s="45"/>
      <c r="BY460" s="45"/>
      <c r="BZ460" s="45"/>
      <c r="CA460" s="45"/>
      <c r="CB460" s="45"/>
      <c r="CC460" s="45"/>
      <c r="CD460" s="45"/>
      <c r="CE460" s="45"/>
      <c r="CF460" s="45"/>
      <c r="CG460" s="45"/>
      <c r="CH460" s="45"/>
      <c r="CI460" s="45"/>
      <c r="CJ460" s="45"/>
      <c r="CK460" s="45"/>
      <c r="CL460" s="45"/>
      <c r="CM460" s="45"/>
      <c r="CN460" s="45"/>
      <c r="CO460" s="45"/>
      <c r="CP460" s="45"/>
      <c r="CQ460" s="45"/>
      <c r="CR460" s="45"/>
      <c r="CS460" s="45"/>
      <c r="CT460" s="45"/>
      <c r="CU460" s="45"/>
      <c r="CV460" s="45"/>
      <c r="CW460" s="45"/>
      <c r="CX460" s="45"/>
      <c r="CY460" s="45"/>
      <c r="CZ460" s="45"/>
      <c r="DA460" s="45"/>
      <c r="DB460" s="45"/>
      <c r="DC460" s="45"/>
      <c r="DD460" s="45"/>
      <c r="DE460" s="45"/>
      <c r="DF460" s="45"/>
      <c r="DG460" s="45"/>
      <c r="DH460" s="45"/>
      <c r="DI460" s="45"/>
      <c r="DJ460" s="45"/>
      <c r="DK460" s="45"/>
      <c r="DL460" s="45"/>
      <c r="DM460" s="45"/>
      <c r="DN460" s="45"/>
      <c r="DO460" s="45"/>
      <c r="DP460" s="45"/>
      <c r="DQ460" s="45"/>
      <c r="DR460" s="45"/>
      <c r="DS460" s="45"/>
      <c r="DT460" s="45"/>
      <c r="DU460" s="45"/>
      <c r="DV460" s="45"/>
      <c r="DW460" s="45"/>
      <c r="DX460" s="45"/>
      <c r="DY460" s="45"/>
      <c r="DZ460" s="45"/>
      <c r="EA460" s="45"/>
      <c r="EB460" s="45"/>
      <c r="EC460" s="45"/>
      <c r="ED460" s="45"/>
      <c r="EE460" s="45"/>
      <c r="EF460" s="45"/>
      <c r="EG460" s="45"/>
      <c r="EH460" s="45"/>
      <c r="EI460" s="45"/>
      <c r="EJ460" s="45"/>
      <c r="EK460" s="45"/>
      <c r="EL460" s="45"/>
      <c r="EM460" s="45"/>
      <c r="EN460" s="45"/>
      <c r="EO460" s="45"/>
      <c r="EP460" s="45"/>
      <c r="EQ460" s="45"/>
      <c r="ER460" s="45"/>
      <c r="ES460" s="45"/>
      <c r="ET460" s="45"/>
      <c r="EU460" s="45"/>
      <c r="EV460" s="45"/>
      <c r="EW460" s="45"/>
      <c r="EX460" s="45"/>
      <c r="EY460" s="45"/>
      <c r="EZ460" s="45"/>
      <c r="FA460" s="45"/>
      <c r="FB460" s="45"/>
      <c r="FC460" s="45"/>
      <c r="FD460" s="45"/>
      <c r="FE460" s="45"/>
      <c r="FF460" s="45"/>
      <c r="FG460" s="45"/>
      <c r="FH460" s="45"/>
      <c r="FI460" s="45"/>
      <c r="FJ460" s="45"/>
      <c r="FK460" s="45"/>
      <c r="FL460" s="45"/>
      <c r="FM460" s="45"/>
      <c r="FN460" s="45"/>
      <c r="FO460" s="45"/>
      <c r="FP460" s="45"/>
      <c r="FQ460" s="45"/>
      <c r="FR460" s="45"/>
      <c r="FS460" s="45"/>
      <c r="FT460" s="45"/>
      <c r="FU460" s="45"/>
      <c r="FV460" s="45"/>
      <c r="FW460" s="45"/>
      <c r="FX460" s="45"/>
      <c r="FY460" s="45"/>
      <c r="FZ460" s="45"/>
      <c r="GA460" s="45"/>
      <c r="GB460" s="45"/>
      <c r="GC460" s="45"/>
      <c r="GD460" s="45"/>
      <c r="GE460" s="45"/>
      <c r="GF460" s="45"/>
      <c r="GG460" s="45"/>
      <c r="GH460" s="45"/>
      <c r="GI460" s="45"/>
      <c r="GJ460" s="45"/>
      <c r="GK460" s="45"/>
      <c r="GL460" s="45"/>
      <c r="GM460" s="45"/>
      <c r="GN460" s="45"/>
      <c r="GO460" s="45"/>
      <c r="GP460" s="45"/>
      <c r="GQ460" s="45"/>
      <c r="GR460" s="45"/>
      <c r="GS460" s="45"/>
      <c r="GT460" s="45"/>
      <c r="GU460" s="45"/>
      <c r="GV460" s="45"/>
      <c r="GW460" s="45"/>
      <c r="GX460" s="45"/>
      <c r="GY460" s="45"/>
      <c r="GZ460" s="45"/>
      <c r="HA460" s="45"/>
      <c r="HB460" s="45"/>
      <c r="HC460" s="45"/>
      <c r="HD460" s="45"/>
      <c r="HE460" s="45"/>
      <c r="HF460" s="45"/>
      <c r="HG460" s="45"/>
      <c r="HH460" s="45"/>
      <c r="HI460" s="45"/>
      <c r="HJ460" s="45"/>
      <c r="HK460" s="45"/>
      <c r="HL460" s="45"/>
      <c r="HM460" s="45"/>
      <c r="HN460" s="45"/>
      <c r="HO460" s="45"/>
      <c r="HP460" s="45"/>
      <c r="HQ460" s="45"/>
      <c r="HR460" s="45"/>
      <c r="HS460" s="45"/>
      <c r="HT460" s="45"/>
      <c r="HU460" s="45"/>
      <c r="HV460" s="45"/>
      <c r="HW460" s="45"/>
      <c r="HX460" s="45"/>
      <c r="HY460" s="45"/>
      <c r="HZ460" s="45"/>
      <c r="IA460" s="45"/>
      <c r="IB460" s="45"/>
      <c r="IC460" s="45"/>
      <c r="ID460" s="45"/>
      <c r="IE460" s="45"/>
      <c r="IF460" s="45"/>
      <c r="IG460" s="45"/>
      <c r="IH460" s="45"/>
      <c r="II460" s="45"/>
      <c r="IJ460" s="45"/>
      <c r="IK460" s="45"/>
      <c r="IL460" s="45"/>
      <c r="IM460" s="45"/>
      <c r="IN460" s="45"/>
      <c r="IO460" s="45"/>
      <c r="IP460" s="45"/>
      <c r="IQ460" s="45"/>
      <c r="IR460" s="45"/>
      <c r="IS460" s="45"/>
      <c r="IT460" s="45"/>
      <c r="IU460" s="45"/>
      <c r="IV460" s="45"/>
    </row>
    <row r="461" spans="1:256" x14ac:dyDescent="0.2">
      <c r="A461" s="45"/>
      <c r="B461" s="45"/>
      <c r="C461" s="45"/>
      <c r="D461" s="46"/>
      <c r="E461" s="45"/>
      <c r="F461" s="47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  <c r="BP461" s="45"/>
      <c r="BQ461" s="45"/>
      <c r="BR461" s="45"/>
      <c r="BS461" s="45"/>
      <c r="BT461" s="45"/>
      <c r="BU461" s="45"/>
      <c r="BV461" s="45"/>
      <c r="BW461" s="45"/>
      <c r="BX461" s="45"/>
      <c r="BY461" s="45"/>
      <c r="BZ461" s="45"/>
      <c r="CA461" s="45"/>
      <c r="CB461" s="45"/>
      <c r="CC461" s="45"/>
      <c r="CD461" s="45"/>
      <c r="CE461" s="45"/>
      <c r="CF461" s="45"/>
      <c r="CG461" s="45"/>
      <c r="CH461" s="45"/>
      <c r="CI461" s="45"/>
      <c r="CJ461" s="45"/>
      <c r="CK461" s="45"/>
      <c r="CL461" s="45"/>
      <c r="CM461" s="45"/>
      <c r="CN461" s="45"/>
      <c r="CO461" s="45"/>
      <c r="CP461" s="45"/>
      <c r="CQ461" s="45"/>
      <c r="CR461" s="45"/>
      <c r="CS461" s="45"/>
      <c r="CT461" s="45"/>
      <c r="CU461" s="45"/>
      <c r="CV461" s="45"/>
      <c r="CW461" s="45"/>
      <c r="CX461" s="45"/>
      <c r="CY461" s="45"/>
      <c r="CZ461" s="45"/>
      <c r="DA461" s="45"/>
      <c r="DB461" s="45"/>
      <c r="DC461" s="45"/>
      <c r="DD461" s="45"/>
      <c r="DE461" s="45"/>
      <c r="DF461" s="45"/>
      <c r="DG461" s="45"/>
      <c r="DH461" s="45"/>
      <c r="DI461" s="45"/>
      <c r="DJ461" s="45"/>
      <c r="DK461" s="45"/>
      <c r="DL461" s="45"/>
      <c r="DM461" s="45"/>
      <c r="DN461" s="45"/>
      <c r="DO461" s="45"/>
      <c r="DP461" s="45"/>
      <c r="DQ461" s="45"/>
      <c r="DR461" s="45"/>
      <c r="DS461" s="45"/>
      <c r="DT461" s="45"/>
      <c r="DU461" s="45"/>
      <c r="DV461" s="45"/>
      <c r="DW461" s="45"/>
      <c r="DX461" s="45"/>
      <c r="DY461" s="45"/>
      <c r="DZ461" s="45"/>
      <c r="EA461" s="45"/>
      <c r="EB461" s="45"/>
      <c r="EC461" s="45"/>
      <c r="ED461" s="45"/>
      <c r="EE461" s="45"/>
      <c r="EF461" s="45"/>
      <c r="EG461" s="45"/>
      <c r="EH461" s="45"/>
      <c r="EI461" s="45"/>
      <c r="EJ461" s="45"/>
      <c r="EK461" s="45"/>
      <c r="EL461" s="45"/>
      <c r="EM461" s="45"/>
      <c r="EN461" s="45"/>
      <c r="EO461" s="45"/>
      <c r="EP461" s="45"/>
      <c r="EQ461" s="45"/>
      <c r="ER461" s="45"/>
      <c r="ES461" s="45"/>
      <c r="ET461" s="45"/>
      <c r="EU461" s="45"/>
      <c r="EV461" s="45"/>
      <c r="EW461" s="45"/>
      <c r="EX461" s="45"/>
      <c r="EY461" s="45"/>
      <c r="EZ461" s="45"/>
      <c r="FA461" s="45"/>
      <c r="FB461" s="45"/>
      <c r="FC461" s="45"/>
      <c r="FD461" s="45"/>
      <c r="FE461" s="45"/>
      <c r="FF461" s="45"/>
      <c r="FG461" s="45"/>
      <c r="FH461" s="45"/>
      <c r="FI461" s="45"/>
      <c r="FJ461" s="45"/>
      <c r="FK461" s="45"/>
      <c r="FL461" s="45"/>
      <c r="FM461" s="45"/>
      <c r="FN461" s="45"/>
      <c r="FO461" s="45"/>
      <c r="FP461" s="45"/>
      <c r="FQ461" s="45"/>
      <c r="FR461" s="45"/>
      <c r="FS461" s="45"/>
      <c r="FT461" s="45"/>
      <c r="FU461" s="45"/>
      <c r="FV461" s="45"/>
      <c r="FW461" s="45"/>
      <c r="FX461" s="45"/>
      <c r="FY461" s="45"/>
      <c r="FZ461" s="45"/>
      <c r="GA461" s="45"/>
      <c r="GB461" s="45"/>
      <c r="GC461" s="45"/>
      <c r="GD461" s="45"/>
      <c r="GE461" s="45"/>
      <c r="GF461" s="45"/>
      <c r="GG461" s="45"/>
      <c r="GH461" s="45"/>
      <c r="GI461" s="45"/>
      <c r="GJ461" s="45"/>
      <c r="GK461" s="45"/>
      <c r="GL461" s="45"/>
      <c r="GM461" s="45"/>
      <c r="GN461" s="45"/>
      <c r="GO461" s="45"/>
      <c r="GP461" s="45"/>
      <c r="GQ461" s="45"/>
      <c r="GR461" s="45"/>
      <c r="GS461" s="45"/>
      <c r="GT461" s="45"/>
      <c r="GU461" s="45"/>
      <c r="GV461" s="45"/>
      <c r="GW461" s="45"/>
      <c r="GX461" s="45"/>
      <c r="GY461" s="45"/>
      <c r="GZ461" s="45"/>
      <c r="HA461" s="45"/>
      <c r="HB461" s="45"/>
      <c r="HC461" s="45"/>
      <c r="HD461" s="45"/>
      <c r="HE461" s="45"/>
      <c r="HF461" s="45"/>
      <c r="HG461" s="45"/>
      <c r="HH461" s="45"/>
      <c r="HI461" s="45"/>
      <c r="HJ461" s="45"/>
      <c r="HK461" s="45"/>
      <c r="HL461" s="45"/>
      <c r="HM461" s="45"/>
      <c r="HN461" s="45"/>
      <c r="HO461" s="45"/>
      <c r="HP461" s="45"/>
      <c r="HQ461" s="45"/>
      <c r="HR461" s="45"/>
      <c r="HS461" s="45"/>
      <c r="HT461" s="45"/>
      <c r="HU461" s="45"/>
      <c r="HV461" s="45"/>
      <c r="HW461" s="45"/>
      <c r="HX461" s="45"/>
      <c r="HY461" s="45"/>
      <c r="HZ461" s="45"/>
      <c r="IA461" s="45"/>
      <c r="IB461" s="45"/>
      <c r="IC461" s="45"/>
      <c r="ID461" s="45"/>
      <c r="IE461" s="45"/>
      <c r="IF461" s="45"/>
      <c r="IG461" s="45"/>
      <c r="IH461" s="45"/>
      <c r="II461" s="45"/>
      <c r="IJ461" s="45"/>
      <c r="IK461" s="45"/>
      <c r="IL461" s="45"/>
      <c r="IM461" s="45"/>
      <c r="IN461" s="45"/>
      <c r="IO461" s="45"/>
      <c r="IP461" s="45"/>
      <c r="IQ461" s="45"/>
      <c r="IR461" s="45"/>
      <c r="IS461" s="45"/>
      <c r="IT461" s="45"/>
      <c r="IU461" s="45"/>
      <c r="IV461" s="45"/>
    </row>
    <row r="462" spans="1:256" x14ac:dyDescent="0.2">
      <c r="A462" s="45"/>
      <c r="B462" s="45"/>
      <c r="C462" s="45"/>
      <c r="D462" s="46"/>
      <c r="E462" s="45"/>
      <c r="F462" s="47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  <c r="BP462" s="45"/>
      <c r="BQ462" s="45"/>
      <c r="BR462" s="45"/>
      <c r="BS462" s="45"/>
      <c r="BT462" s="45"/>
      <c r="BU462" s="45"/>
      <c r="BV462" s="45"/>
      <c r="BW462" s="45"/>
      <c r="BX462" s="45"/>
      <c r="BY462" s="45"/>
      <c r="BZ462" s="45"/>
      <c r="CA462" s="45"/>
      <c r="CB462" s="45"/>
      <c r="CC462" s="45"/>
      <c r="CD462" s="45"/>
      <c r="CE462" s="45"/>
      <c r="CF462" s="45"/>
      <c r="CG462" s="45"/>
      <c r="CH462" s="45"/>
      <c r="CI462" s="45"/>
      <c r="CJ462" s="45"/>
      <c r="CK462" s="45"/>
      <c r="CL462" s="45"/>
      <c r="CM462" s="45"/>
      <c r="CN462" s="45"/>
      <c r="CO462" s="45"/>
      <c r="CP462" s="45"/>
      <c r="CQ462" s="45"/>
      <c r="CR462" s="45"/>
      <c r="CS462" s="45"/>
      <c r="CT462" s="45"/>
      <c r="CU462" s="45"/>
      <c r="CV462" s="45"/>
      <c r="CW462" s="45"/>
      <c r="CX462" s="45"/>
      <c r="CY462" s="45"/>
      <c r="CZ462" s="45"/>
      <c r="DA462" s="45"/>
      <c r="DB462" s="45"/>
      <c r="DC462" s="45"/>
      <c r="DD462" s="45"/>
      <c r="DE462" s="45"/>
      <c r="DF462" s="45"/>
      <c r="DG462" s="45"/>
      <c r="DH462" s="45"/>
      <c r="DI462" s="45"/>
      <c r="DJ462" s="45"/>
      <c r="DK462" s="45"/>
      <c r="DL462" s="45"/>
      <c r="DM462" s="45"/>
      <c r="DN462" s="45"/>
      <c r="DO462" s="45"/>
      <c r="DP462" s="45"/>
      <c r="DQ462" s="45"/>
      <c r="DR462" s="45"/>
      <c r="DS462" s="45"/>
      <c r="DT462" s="45"/>
      <c r="DU462" s="45"/>
      <c r="DV462" s="45"/>
      <c r="DW462" s="45"/>
      <c r="DX462" s="45"/>
      <c r="DY462" s="45"/>
      <c r="DZ462" s="45"/>
      <c r="EA462" s="45"/>
      <c r="EB462" s="45"/>
      <c r="EC462" s="45"/>
      <c r="ED462" s="45"/>
      <c r="EE462" s="45"/>
      <c r="EF462" s="45"/>
      <c r="EG462" s="45"/>
      <c r="EH462" s="45"/>
      <c r="EI462" s="45"/>
      <c r="EJ462" s="45"/>
      <c r="EK462" s="45"/>
      <c r="EL462" s="45"/>
      <c r="EM462" s="45"/>
      <c r="EN462" s="45"/>
      <c r="EO462" s="45"/>
      <c r="EP462" s="45"/>
      <c r="EQ462" s="45"/>
      <c r="ER462" s="45"/>
      <c r="ES462" s="45"/>
      <c r="ET462" s="45"/>
      <c r="EU462" s="45"/>
      <c r="EV462" s="45"/>
      <c r="EW462" s="45"/>
      <c r="EX462" s="45"/>
      <c r="EY462" s="45"/>
      <c r="EZ462" s="45"/>
      <c r="FA462" s="45"/>
      <c r="FB462" s="45"/>
      <c r="FC462" s="45"/>
      <c r="FD462" s="45"/>
      <c r="FE462" s="45"/>
      <c r="FF462" s="45"/>
      <c r="FG462" s="45"/>
      <c r="FH462" s="45"/>
      <c r="FI462" s="45"/>
      <c r="FJ462" s="45"/>
      <c r="FK462" s="45"/>
      <c r="FL462" s="45"/>
      <c r="FM462" s="45"/>
      <c r="FN462" s="45"/>
      <c r="FO462" s="45"/>
      <c r="FP462" s="45"/>
      <c r="FQ462" s="45"/>
      <c r="FR462" s="45"/>
      <c r="FS462" s="45"/>
      <c r="FT462" s="45"/>
      <c r="FU462" s="45"/>
      <c r="FV462" s="45"/>
      <c r="FW462" s="45"/>
      <c r="FX462" s="45"/>
      <c r="FY462" s="45"/>
      <c r="FZ462" s="45"/>
      <c r="GA462" s="45"/>
      <c r="GB462" s="45"/>
      <c r="GC462" s="45"/>
      <c r="GD462" s="45"/>
      <c r="GE462" s="45"/>
      <c r="GF462" s="45"/>
      <c r="GG462" s="45"/>
      <c r="GH462" s="45"/>
      <c r="GI462" s="45"/>
      <c r="GJ462" s="45"/>
      <c r="GK462" s="45"/>
      <c r="GL462" s="45"/>
      <c r="GM462" s="45"/>
      <c r="GN462" s="45"/>
      <c r="GO462" s="45"/>
      <c r="GP462" s="45"/>
      <c r="GQ462" s="45"/>
      <c r="GR462" s="45"/>
      <c r="GS462" s="45"/>
      <c r="GT462" s="45"/>
      <c r="GU462" s="45"/>
      <c r="GV462" s="45"/>
      <c r="GW462" s="45"/>
      <c r="GX462" s="45"/>
      <c r="GY462" s="45"/>
      <c r="GZ462" s="45"/>
      <c r="HA462" s="45"/>
      <c r="HB462" s="45"/>
      <c r="HC462" s="45"/>
      <c r="HD462" s="45"/>
      <c r="HE462" s="45"/>
      <c r="HF462" s="45"/>
      <c r="HG462" s="45"/>
      <c r="HH462" s="45"/>
      <c r="HI462" s="45"/>
      <c r="HJ462" s="45"/>
      <c r="HK462" s="45"/>
      <c r="HL462" s="45"/>
      <c r="HM462" s="45"/>
      <c r="HN462" s="45"/>
      <c r="HO462" s="45"/>
      <c r="HP462" s="45"/>
      <c r="HQ462" s="45"/>
      <c r="HR462" s="45"/>
      <c r="HS462" s="45"/>
      <c r="HT462" s="45"/>
      <c r="HU462" s="45"/>
      <c r="HV462" s="45"/>
      <c r="HW462" s="45"/>
      <c r="HX462" s="45"/>
      <c r="HY462" s="45"/>
      <c r="HZ462" s="45"/>
      <c r="IA462" s="45"/>
      <c r="IB462" s="45"/>
      <c r="IC462" s="45"/>
      <c r="ID462" s="45"/>
      <c r="IE462" s="45"/>
      <c r="IF462" s="45"/>
      <c r="IG462" s="45"/>
      <c r="IH462" s="45"/>
      <c r="II462" s="45"/>
      <c r="IJ462" s="45"/>
      <c r="IK462" s="45"/>
      <c r="IL462" s="45"/>
      <c r="IM462" s="45"/>
      <c r="IN462" s="45"/>
      <c r="IO462" s="45"/>
      <c r="IP462" s="45"/>
      <c r="IQ462" s="45"/>
      <c r="IR462" s="45"/>
      <c r="IS462" s="45"/>
      <c r="IT462" s="45"/>
      <c r="IU462" s="45"/>
      <c r="IV462" s="45"/>
    </row>
    <row r="463" spans="1:256" x14ac:dyDescent="0.2">
      <c r="A463" s="45"/>
      <c r="B463" s="45"/>
      <c r="C463" s="45"/>
      <c r="D463" s="46"/>
      <c r="E463" s="45"/>
      <c r="F463" s="47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  <c r="BP463" s="45"/>
      <c r="BQ463" s="45"/>
      <c r="BR463" s="45"/>
      <c r="BS463" s="45"/>
      <c r="BT463" s="45"/>
      <c r="BU463" s="45"/>
      <c r="BV463" s="45"/>
      <c r="BW463" s="45"/>
      <c r="BX463" s="45"/>
      <c r="BY463" s="45"/>
      <c r="BZ463" s="45"/>
      <c r="CA463" s="45"/>
      <c r="CB463" s="45"/>
      <c r="CC463" s="45"/>
      <c r="CD463" s="45"/>
      <c r="CE463" s="45"/>
      <c r="CF463" s="45"/>
      <c r="CG463" s="45"/>
      <c r="CH463" s="45"/>
      <c r="CI463" s="45"/>
      <c r="CJ463" s="45"/>
      <c r="CK463" s="45"/>
      <c r="CL463" s="45"/>
      <c r="CM463" s="45"/>
      <c r="CN463" s="45"/>
      <c r="CO463" s="45"/>
      <c r="CP463" s="45"/>
      <c r="CQ463" s="45"/>
      <c r="CR463" s="45"/>
      <c r="CS463" s="45"/>
      <c r="CT463" s="45"/>
      <c r="CU463" s="45"/>
      <c r="CV463" s="45"/>
      <c r="CW463" s="45"/>
      <c r="CX463" s="45"/>
      <c r="CY463" s="45"/>
      <c r="CZ463" s="45"/>
      <c r="DA463" s="45"/>
      <c r="DB463" s="45"/>
      <c r="DC463" s="45"/>
      <c r="DD463" s="45"/>
      <c r="DE463" s="45"/>
      <c r="DF463" s="45"/>
      <c r="DG463" s="45"/>
      <c r="DH463" s="45"/>
      <c r="DI463" s="45"/>
      <c r="DJ463" s="45"/>
      <c r="DK463" s="45"/>
      <c r="DL463" s="45"/>
      <c r="DM463" s="45"/>
      <c r="DN463" s="45"/>
      <c r="DO463" s="45"/>
      <c r="DP463" s="45"/>
      <c r="DQ463" s="45"/>
      <c r="DR463" s="45"/>
      <c r="DS463" s="45"/>
      <c r="DT463" s="45"/>
      <c r="DU463" s="45"/>
      <c r="DV463" s="45"/>
      <c r="DW463" s="45"/>
      <c r="DX463" s="45"/>
      <c r="DY463" s="45"/>
      <c r="DZ463" s="45"/>
      <c r="EA463" s="45"/>
      <c r="EB463" s="45"/>
      <c r="EC463" s="45"/>
      <c r="ED463" s="45"/>
      <c r="EE463" s="45"/>
      <c r="EF463" s="45"/>
      <c r="EG463" s="45"/>
      <c r="EH463" s="45"/>
      <c r="EI463" s="45"/>
      <c r="EJ463" s="45"/>
      <c r="EK463" s="45"/>
      <c r="EL463" s="45"/>
      <c r="EM463" s="45"/>
      <c r="EN463" s="45"/>
      <c r="EO463" s="45"/>
      <c r="EP463" s="45"/>
      <c r="EQ463" s="45"/>
      <c r="ER463" s="45"/>
      <c r="ES463" s="45"/>
      <c r="ET463" s="45"/>
      <c r="EU463" s="45"/>
      <c r="EV463" s="45"/>
      <c r="EW463" s="45"/>
      <c r="EX463" s="45"/>
      <c r="EY463" s="45"/>
      <c r="EZ463" s="45"/>
      <c r="FA463" s="45"/>
      <c r="FB463" s="45"/>
      <c r="FC463" s="45"/>
      <c r="FD463" s="45"/>
      <c r="FE463" s="45"/>
      <c r="FF463" s="45"/>
      <c r="FG463" s="45"/>
      <c r="FH463" s="45"/>
      <c r="FI463" s="45"/>
      <c r="FJ463" s="45"/>
      <c r="FK463" s="45"/>
      <c r="FL463" s="45"/>
      <c r="FM463" s="45"/>
      <c r="FN463" s="45"/>
      <c r="FO463" s="45"/>
      <c r="FP463" s="45"/>
      <c r="FQ463" s="45"/>
      <c r="FR463" s="45"/>
      <c r="FS463" s="45"/>
      <c r="FT463" s="45"/>
      <c r="FU463" s="45"/>
      <c r="FV463" s="45"/>
      <c r="FW463" s="45"/>
      <c r="FX463" s="45"/>
      <c r="FY463" s="45"/>
      <c r="FZ463" s="45"/>
      <c r="GA463" s="45"/>
      <c r="GB463" s="45"/>
      <c r="GC463" s="45"/>
      <c r="GD463" s="45"/>
      <c r="GE463" s="45"/>
      <c r="GF463" s="45"/>
      <c r="GG463" s="45"/>
      <c r="GH463" s="45"/>
      <c r="GI463" s="45"/>
      <c r="GJ463" s="45"/>
      <c r="GK463" s="45"/>
      <c r="GL463" s="45"/>
      <c r="GM463" s="45"/>
      <c r="GN463" s="45"/>
      <c r="GO463" s="45"/>
      <c r="GP463" s="45"/>
      <c r="GQ463" s="45"/>
      <c r="GR463" s="45"/>
      <c r="GS463" s="45"/>
      <c r="GT463" s="45"/>
      <c r="GU463" s="45"/>
      <c r="GV463" s="45"/>
      <c r="GW463" s="45"/>
      <c r="GX463" s="45"/>
      <c r="GY463" s="45"/>
      <c r="GZ463" s="45"/>
      <c r="HA463" s="45"/>
      <c r="HB463" s="45"/>
      <c r="HC463" s="45"/>
      <c r="HD463" s="45"/>
      <c r="HE463" s="45"/>
      <c r="HF463" s="45"/>
      <c r="HG463" s="45"/>
      <c r="HH463" s="45"/>
      <c r="HI463" s="45"/>
      <c r="HJ463" s="45"/>
      <c r="HK463" s="45"/>
      <c r="HL463" s="45"/>
      <c r="HM463" s="45"/>
      <c r="HN463" s="45"/>
      <c r="HO463" s="45"/>
      <c r="HP463" s="45"/>
      <c r="HQ463" s="45"/>
      <c r="HR463" s="45"/>
      <c r="HS463" s="45"/>
      <c r="HT463" s="45"/>
      <c r="HU463" s="45"/>
      <c r="HV463" s="45"/>
      <c r="HW463" s="45"/>
      <c r="HX463" s="45"/>
      <c r="HY463" s="45"/>
      <c r="HZ463" s="45"/>
      <c r="IA463" s="45"/>
      <c r="IB463" s="45"/>
      <c r="IC463" s="45"/>
      <c r="ID463" s="45"/>
      <c r="IE463" s="45"/>
      <c r="IF463" s="45"/>
      <c r="IG463" s="45"/>
      <c r="IH463" s="45"/>
      <c r="II463" s="45"/>
      <c r="IJ463" s="45"/>
      <c r="IK463" s="45"/>
      <c r="IL463" s="45"/>
      <c r="IM463" s="45"/>
      <c r="IN463" s="45"/>
      <c r="IO463" s="45"/>
      <c r="IP463" s="45"/>
      <c r="IQ463" s="45"/>
      <c r="IR463" s="45"/>
      <c r="IS463" s="45"/>
      <c r="IT463" s="45"/>
      <c r="IU463" s="45"/>
      <c r="IV463" s="45"/>
    </row>
    <row r="464" spans="1:256" x14ac:dyDescent="0.2">
      <c r="A464" s="45"/>
      <c r="B464" s="45"/>
      <c r="C464" s="45"/>
      <c r="D464" s="46"/>
      <c r="E464" s="45"/>
      <c r="F464" s="47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  <c r="BP464" s="45"/>
      <c r="BQ464" s="45"/>
      <c r="BR464" s="45"/>
      <c r="BS464" s="45"/>
      <c r="BT464" s="45"/>
      <c r="BU464" s="45"/>
      <c r="BV464" s="45"/>
      <c r="BW464" s="45"/>
      <c r="BX464" s="45"/>
      <c r="BY464" s="45"/>
      <c r="BZ464" s="45"/>
      <c r="CA464" s="45"/>
      <c r="CB464" s="45"/>
      <c r="CC464" s="45"/>
      <c r="CD464" s="45"/>
      <c r="CE464" s="45"/>
      <c r="CF464" s="45"/>
      <c r="CG464" s="45"/>
      <c r="CH464" s="45"/>
      <c r="CI464" s="45"/>
      <c r="CJ464" s="45"/>
      <c r="CK464" s="45"/>
      <c r="CL464" s="45"/>
      <c r="CM464" s="45"/>
      <c r="CN464" s="45"/>
      <c r="CO464" s="45"/>
      <c r="CP464" s="45"/>
      <c r="CQ464" s="45"/>
      <c r="CR464" s="45"/>
      <c r="CS464" s="45"/>
      <c r="CT464" s="45"/>
      <c r="CU464" s="45"/>
      <c r="CV464" s="45"/>
      <c r="CW464" s="45"/>
      <c r="CX464" s="45"/>
      <c r="CY464" s="45"/>
      <c r="CZ464" s="45"/>
      <c r="DA464" s="45"/>
      <c r="DB464" s="45"/>
      <c r="DC464" s="45"/>
      <c r="DD464" s="45"/>
      <c r="DE464" s="45"/>
      <c r="DF464" s="45"/>
      <c r="DG464" s="45"/>
      <c r="DH464" s="45"/>
      <c r="DI464" s="45"/>
      <c r="DJ464" s="45"/>
      <c r="DK464" s="45"/>
      <c r="DL464" s="45"/>
      <c r="DM464" s="45"/>
      <c r="DN464" s="45"/>
      <c r="DO464" s="45"/>
      <c r="DP464" s="45"/>
      <c r="DQ464" s="45"/>
      <c r="DR464" s="45"/>
      <c r="DS464" s="45"/>
      <c r="DT464" s="45"/>
      <c r="DU464" s="45"/>
      <c r="DV464" s="45"/>
      <c r="DW464" s="45"/>
      <c r="DX464" s="45"/>
      <c r="DY464" s="45"/>
      <c r="DZ464" s="45"/>
      <c r="EA464" s="45"/>
      <c r="EB464" s="45"/>
      <c r="EC464" s="45"/>
      <c r="ED464" s="45"/>
      <c r="EE464" s="45"/>
      <c r="EF464" s="45"/>
      <c r="EG464" s="45"/>
      <c r="EH464" s="45"/>
      <c r="EI464" s="45"/>
      <c r="EJ464" s="45"/>
      <c r="EK464" s="45"/>
      <c r="EL464" s="45"/>
      <c r="EM464" s="45"/>
      <c r="EN464" s="45"/>
      <c r="EO464" s="45"/>
      <c r="EP464" s="45"/>
      <c r="EQ464" s="45"/>
      <c r="ER464" s="45"/>
      <c r="ES464" s="45"/>
      <c r="ET464" s="45"/>
      <c r="EU464" s="45"/>
      <c r="EV464" s="45"/>
      <c r="EW464" s="45"/>
      <c r="EX464" s="45"/>
      <c r="EY464" s="45"/>
      <c r="EZ464" s="45"/>
      <c r="FA464" s="45"/>
      <c r="FB464" s="45"/>
      <c r="FC464" s="45"/>
      <c r="FD464" s="45"/>
      <c r="FE464" s="45"/>
      <c r="FF464" s="45"/>
      <c r="FG464" s="45"/>
      <c r="FH464" s="45"/>
      <c r="FI464" s="45"/>
      <c r="FJ464" s="45"/>
      <c r="FK464" s="45"/>
      <c r="FL464" s="45"/>
      <c r="FM464" s="45"/>
      <c r="FN464" s="45"/>
      <c r="FO464" s="45"/>
      <c r="FP464" s="45"/>
      <c r="FQ464" s="45"/>
      <c r="FR464" s="45"/>
      <c r="FS464" s="45"/>
      <c r="FT464" s="45"/>
      <c r="FU464" s="45"/>
      <c r="FV464" s="45"/>
      <c r="FW464" s="45"/>
      <c r="FX464" s="45"/>
      <c r="FY464" s="45"/>
      <c r="FZ464" s="45"/>
      <c r="GA464" s="45"/>
      <c r="GB464" s="45"/>
      <c r="GC464" s="45"/>
      <c r="GD464" s="45"/>
      <c r="GE464" s="45"/>
      <c r="GF464" s="45"/>
      <c r="GG464" s="45"/>
      <c r="GH464" s="45"/>
      <c r="GI464" s="45"/>
      <c r="GJ464" s="45"/>
      <c r="GK464" s="45"/>
      <c r="GL464" s="45"/>
      <c r="GM464" s="45"/>
      <c r="GN464" s="45"/>
      <c r="GO464" s="45"/>
      <c r="GP464" s="45"/>
      <c r="GQ464" s="45"/>
      <c r="GR464" s="45"/>
      <c r="GS464" s="45"/>
      <c r="GT464" s="45"/>
      <c r="GU464" s="45"/>
      <c r="GV464" s="45"/>
      <c r="GW464" s="45"/>
      <c r="GX464" s="45"/>
      <c r="GY464" s="45"/>
      <c r="GZ464" s="45"/>
      <c r="HA464" s="45"/>
      <c r="HB464" s="45"/>
      <c r="HC464" s="45"/>
      <c r="HD464" s="45"/>
      <c r="HE464" s="45"/>
      <c r="HF464" s="45"/>
      <c r="HG464" s="45"/>
      <c r="HH464" s="45"/>
      <c r="HI464" s="45"/>
      <c r="HJ464" s="45"/>
      <c r="HK464" s="45"/>
      <c r="HL464" s="45"/>
      <c r="HM464" s="45"/>
      <c r="HN464" s="45"/>
      <c r="HO464" s="45"/>
      <c r="HP464" s="45"/>
      <c r="HQ464" s="45"/>
      <c r="HR464" s="45"/>
      <c r="HS464" s="45"/>
      <c r="HT464" s="45"/>
      <c r="HU464" s="45"/>
      <c r="HV464" s="45"/>
      <c r="HW464" s="45"/>
      <c r="HX464" s="45"/>
      <c r="HY464" s="45"/>
      <c r="HZ464" s="45"/>
      <c r="IA464" s="45"/>
      <c r="IB464" s="45"/>
      <c r="IC464" s="45"/>
      <c r="ID464" s="45"/>
      <c r="IE464" s="45"/>
      <c r="IF464" s="45"/>
      <c r="IG464" s="45"/>
      <c r="IH464" s="45"/>
      <c r="II464" s="45"/>
      <c r="IJ464" s="45"/>
      <c r="IK464" s="45"/>
      <c r="IL464" s="45"/>
      <c r="IM464" s="45"/>
      <c r="IN464" s="45"/>
      <c r="IO464" s="45"/>
      <c r="IP464" s="45"/>
      <c r="IQ464" s="45"/>
      <c r="IR464" s="45"/>
      <c r="IS464" s="45"/>
      <c r="IT464" s="45"/>
      <c r="IU464" s="45"/>
      <c r="IV464" s="45"/>
    </row>
    <row r="465" spans="1:256" x14ac:dyDescent="0.2">
      <c r="A465" s="45"/>
      <c r="B465" s="45"/>
      <c r="C465" s="45"/>
      <c r="D465" s="46"/>
      <c r="E465" s="45"/>
      <c r="F465" s="47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  <c r="BP465" s="45"/>
      <c r="BQ465" s="45"/>
      <c r="BR465" s="45"/>
      <c r="BS465" s="45"/>
      <c r="BT465" s="45"/>
      <c r="BU465" s="45"/>
      <c r="BV465" s="45"/>
      <c r="BW465" s="45"/>
      <c r="BX465" s="45"/>
      <c r="BY465" s="45"/>
      <c r="BZ465" s="45"/>
      <c r="CA465" s="45"/>
      <c r="CB465" s="45"/>
      <c r="CC465" s="45"/>
      <c r="CD465" s="45"/>
      <c r="CE465" s="45"/>
      <c r="CF465" s="45"/>
      <c r="CG465" s="45"/>
      <c r="CH465" s="45"/>
      <c r="CI465" s="45"/>
      <c r="CJ465" s="45"/>
      <c r="CK465" s="45"/>
      <c r="CL465" s="45"/>
      <c r="CM465" s="45"/>
      <c r="CN465" s="45"/>
      <c r="CO465" s="45"/>
      <c r="CP465" s="45"/>
      <c r="CQ465" s="45"/>
      <c r="CR465" s="45"/>
      <c r="CS465" s="45"/>
      <c r="CT465" s="45"/>
      <c r="CU465" s="45"/>
      <c r="CV465" s="45"/>
      <c r="CW465" s="45"/>
      <c r="CX465" s="45"/>
      <c r="CY465" s="45"/>
      <c r="CZ465" s="45"/>
      <c r="DA465" s="45"/>
      <c r="DB465" s="45"/>
      <c r="DC465" s="45"/>
      <c r="DD465" s="45"/>
      <c r="DE465" s="45"/>
      <c r="DF465" s="45"/>
      <c r="DG465" s="45"/>
      <c r="DH465" s="45"/>
      <c r="DI465" s="45"/>
      <c r="DJ465" s="45"/>
      <c r="DK465" s="45"/>
      <c r="DL465" s="45"/>
      <c r="DM465" s="45"/>
      <c r="DN465" s="45"/>
      <c r="DO465" s="45"/>
      <c r="DP465" s="45"/>
      <c r="DQ465" s="45"/>
      <c r="DR465" s="45"/>
      <c r="DS465" s="45"/>
      <c r="DT465" s="45"/>
      <c r="DU465" s="45"/>
      <c r="DV465" s="45"/>
      <c r="DW465" s="45"/>
      <c r="DX465" s="45"/>
      <c r="DY465" s="45"/>
      <c r="DZ465" s="45"/>
      <c r="EA465" s="45"/>
      <c r="EB465" s="45"/>
      <c r="EC465" s="45"/>
      <c r="ED465" s="45"/>
      <c r="EE465" s="45"/>
      <c r="EF465" s="45"/>
      <c r="EG465" s="45"/>
      <c r="EH465" s="45"/>
      <c r="EI465" s="45"/>
      <c r="EJ465" s="45"/>
      <c r="EK465" s="45"/>
      <c r="EL465" s="45"/>
      <c r="EM465" s="45"/>
      <c r="EN465" s="45"/>
      <c r="EO465" s="45"/>
      <c r="EP465" s="45"/>
      <c r="EQ465" s="45"/>
      <c r="ER465" s="45"/>
      <c r="ES465" s="45"/>
      <c r="ET465" s="45"/>
      <c r="EU465" s="45"/>
      <c r="EV465" s="45"/>
      <c r="EW465" s="45"/>
      <c r="EX465" s="45"/>
      <c r="EY465" s="45"/>
      <c r="EZ465" s="45"/>
      <c r="FA465" s="45"/>
      <c r="FB465" s="45"/>
      <c r="FC465" s="45"/>
      <c r="FD465" s="45"/>
      <c r="FE465" s="45"/>
      <c r="FF465" s="45"/>
      <c r="FG465" s="45"/>
      <c r="FH465" s="45"/>
      <c r="FI465" s="45"/>
      <c r="FJ465" s="45"/>
      <c r="FK465" s="45"/>
      <c r="FL465" s="45"/>
      <c r="FM465" s="45"/>
      <c r="FN465" s="45"/>
      <c r="FO465" s="45"/>
      <c r="FP465" s="45"/>
      <c r="FQ465" s="45"/>
      <c r="FR465" s="45"/>
      <c r="FS465" s="45"/>
      <c r="FT465" s="45"/>
      <c r="FU465" s="45"/>
      <c r="FV465" s="45"/>
      <c r="FW465" s="45"/>
      <c r="FX465" s="45"/>
      <c r="FY465" s="45"/>
      <c r="FZ465" s="45"/>
      <c r="GA465" s="45"/>
      <c r="GB465" s="45"/>
      <c r="GC465" s="45"/>
      <c r="GD465" s="45"/>
      <c r="GE465" s="45"/>
      <c r="GF465" s="45"/>
      <c r="GG465" s="45"/>
      <c r="GH465" s="45"/>
      <c r="GI465" s="45"/>
      <c r="GJ465" s="45"/>
      <c r="GK465" s="45"/>
      <c r="GL465" s="45"/>
      <c r="GM465" s="45"/>
      <c r="GN465" s="45"/>
      <c r="GO465" s="45"/>
      <c r="GP465" s="45"/>
      <c r="GQ465" s="45"/>
      <c r="GR465" s="45"/>
      <c r="GS465" s="45"/>
      <c r="GT465" s="45"/>
      <c r="GU465" s="45"/>
      <c r="GV465" s="45"/>
      <c r="GW465" s="45"/>
      <c r="GX465" s="45"/>
      <c r="GY465" s="45"/>
      <c r="GZ465" s="45"/>
      <c r="HA465" s="45"/>
      <c r="HB465" s="45"/>
      <c r="HC465" s="45"/>
      <c r="HD465" s="45"/>
      <c r="HE465" s="45"/>
      <c r="HF465" s="45"/>
      <c r="HG465" s="45"/>
      <c r="HH465" s="45"/>
      <c r="HI465" s="45"/>
      <c r="HJ465" s="45"/>
      <c r="HK465" s="45"/>
      <c r="HL465" s="45"/>
      <c r="HM465" s="45"/>
      <c r="HN465" s="45"/>
      <c r="HO465" s="45"/>
      <c r="HP465" s="45"/>
      <c r="HQ465" s="45"/>
      <c r="HR465" s="45"/>
      <c r="HS465" s="45"/>
      <c r="HT465" s="45"/>
      <c r="HU465" s="45"/>
      <c r="HV465" s="45"/>
      <c r="HW465" s="45"/>
      <c r="HX465" s="45"/>
      <c r="HY465" s="45"/>
      <c r="HZ465" s="45"/>
      <c r="IA465" s="45"/>
      <c r="IB465" s="45"/>
      <c r="IC465" s="45"/>
      <c r="ID465" s="45"/>
      <c r="IE465" s="45"/>
      <c r="IF465" s="45"/>
      <c r="IG465" s="45"/>
      <c r="IH465" s="45"/>
      <c r="II465" s="45"/>
      <c r="IJ465" s="45"/>
      <c r="IK465" s="45"/>
      <c r="IL465" s="45"/>
      <c r="IM465" s="45"/>
      <c r="IN465" s="45"/>
      <c r="IO465" s="45"/>
      <c r="IP465" s="45"/>
      <c r="IQ465" s="45"/>
      <c r="IR465" s="45"/>
      <c r="IS465" s="45"/>
      <c r="IT465" s="45"/>
      <c r="IU465" s="45"/>
      <c r="IV465" s="45"/>
    </row>
    <row r="466" spans="1:256" x14ac:dyDescent="0.2">
      <c r="A466" s="45"/>
      <c r="B466" s="45"/>
      <c r="C466" s="45"/>
      <c r="D466" s="46"/>
      <c r="E466" s="45"/>
      <c r="F466" s="47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  <c r="BP466" s="45"/>
      <c r="BQ466" s="45"/>
      <c r="BR466" s="45"/>
      <c r="BS466" s="45"/>
      <c r="BT466" s="45"/>
      <c r="BU466" s="45"/>
      <c r="BV466" s="45"/>
      <c r="BW466" s="45"/>
      <c r="BX466" s="45"/>
      <c r="BY466" s="45"/>
      <c r="BZ466" s="45"/>
      <c r="CA466" s="45"/>
      <c r="CB466" s="45"/>
      <c r="CC466" s="45"/>
      <c r="CD466" s="45"/>
      <c r="CE466" s="45"/>
      <c r="CF466" s="45"/>
      <c r="CG466" s="45"/>
      <c r="CH466" s="45"/>
      <c r="CI466" s="45"/>
      <c r="CJ466" s="45"/>
      <c r="CK466" s="45"/>
      <c r="CL466" s="45"/>
      <c r="CM466" s="45"/>
      <c r="CN466" s="45"/>
      <c r="CO466" s="45"/>
      <c r="CP466" s="45"/>
      <c r="CQ466" s="45"/>
      <c r="CR466" s="45"/>
      <c r="CS466" s="45"/>
      <c r="CT466" s="45"/>
      <c r="CU466" s="45"/>
      <c r="CV466" s="45"/>
      <c r="CW466" s="45"/>
      <c r="CX466" s="45"/>
      <c r="CY466" s="45"/>
      <c r="CZ466" s="45"/>
      <c r="DA466" s="45"/>
      <c r="DB466" s="45"/>
      <c r="DC466" s="45"/>
      <c r="DD466" s="45"/>
      <c r="DE466" s="45"/>
      <c r="DF466" s="45"/>
      <c r="DG466" s="45"/>
      <c r="DH466" s="45"/>
      <c r="DI466" s="45"/>
      <c r="DJ466" s="45"/>
      <c r="DK466" s="45"/>
      <c r="DL466" s="45"/>
      <c r="DM466" s="45"/>
      <c r="DN466" s="45"/>
      <c r="DO466" s="45"/>
      <c r="DP466" s="45"/>
      <c r="DQ466" s="45"/>
      <c r="DR466" s="45"/>
      <c r="DS466" s="45"/>
      <c r="DT466" s="45"/>
      <c r="DU466" s="45"/>
      <c r="DV466" s="45"/>
      <c r="DW466" s="45"/>
      <c r="DX466" s="45"/>
      <c r="DY466" s="45"/>
      <c r="DZ466" s="45"/>
      <c r="EA466" s="45"/>
      <c r="EB466" s="45"/>
      <c r="EC466" s="45"/>
      <c r="ED466" s="45"/>
      <c r="EE466" s="45"/>
      <c r="EF466" s="45"/>
      <c r="EG466" s="45"/>
      <c r="EH466" s="45"/>
      <c r="EI466" s="45"/>
      <c r="EJ466" s="45"/>
      <c r="EK466" s="45"/>
      <c r="EL466" s="45"/>
      <c r="EM466" s="45"/>
      <c r="EN466" s="45"/>
      <c r="EO466" s="45"/>
      <c r="EP466" s="45"/>
      <c r="EQ466" s="45"/>
      <c r="ER466" s="45"/>
      <c r="ES466" s="45"/>
      <c r="ET466" s="45"/>
      <c r="EU466" s="45"/>
      <c r="EV466" s="45"/>
      <c r="EW466" s="45"/>
      <c r="EX466" s="45"/>
      <c r="EY466" s="45"/>
      <c r="EZ466" s="45"/>
      <c r="FA466" s="45"/>
      <c r="FB466" s="45"/>
      <c r="FC466" s="45"/>
      <c r="FD466" s="45"/>
      <c r="FE466" s="45"/>
      <c r="FF466" s="45"/>
      <c r="FG466" s="45"/>
      <c r="FH466" s="45"/>
      <c r="FI466" s="45"/>
      <c r="FJ466" s="45"/>
      <c r="FK466" s="45"/>
      <c r="FL466" s="45"/>
      <c r="FM466" s="45"/>
      <c r="FN466" s="45"/>
      <c r="FO466" s="45"/>
      <c r="FP466" s="45"/>
      <c r="FQ466" s="45"/>
      <c r="FR466" s="45"/>
      <c r="FS466" s="45"/>
      <c r="FT466" s="45"/>
      <c r="FU466" s="45"/>
      <c r="FV466" s="45"/>
      <c r="FW466" s="45"/>
      <c r="FX466" s="45"/>
      <c r="FY466" s="45"/>
      <c r="FZ466" s="45"/>
      <c r="GA466" s="45"/>
      <c r="GB466" s="45"/>
      <c r="GC466" s="45"/>
      <c r="GD466" s="45"/>
      <c r="GE466" s="45"/>
      <c r="GF466" s="45"/>
      <c r="GG466" s="45"/>
      <c r="GH466" s="45"/>
      <c r="GI466" s="45"/>
      <c r="GJ466" s="45"/>
      <c r="GK466" s="45"/>
      <c r="GL466" s="45"/>
      <c r="GM466" s="45"/>
      <c r="GN466" s="45"/>
      <c r="GO466" s="45"/>
      <c r="GP466" s="45"/>
      <c r="GQ466" s="45"/>
      <c r="GR466" s="45"/>
      <c r="GS466" s="45"/>
      <c r="GT466" s="45"/>
      <c r="GU466" s="45"/>
      <c r="GV466" s="45"/>
      <c r="GW466" s="45"/>
      <c r="GX466" s="45"/>
      <c r="GY466" s="45"/>
      <c r="GZ466" s="45"/>
      <c r="HA466" s="45"/>
      <c r="HB466" s="45"/>
      <c r="HC466" s="45"/>
      <c r="HD466" s="45"/>
      <c r="HE466" s="45"/>
      <c r="HF466" s="45"/>
      <c r="HG466" s="45"/>
      <c r="HH466" s="45"/>
      <c r="HI466" s="45"/>
      <c r="HJ466" s="45"/>
      <c r="HK466" s="45"/>
      <c r="HL466" s="45"/>
      <c r="HM466" s="45"/>
      <c r="HN466" s="45"/>
      <c r="HO466" s="45"/>
      <c r="HP466" s="45"/>
      <c r="HQ466" s="45"/>
      <c r="HR466" s="45"/>
      <c r="HS466" s="45"/>
      <c r="HT466" s="45"/>
      <c r="HU466" s="45"/>
      <c r="HV466" s="45"/>
      <c r="HW466" s="45"/>
      <c r="HX466" s="45"/>
      <c r="HY466" s="45"/>
      <c r="HZ466" s="45"/>
      <c r="IA466" s="45"/>
      <c r="IB466" s="45"/>
      <c r="IC466" s="45"/>
      <c r="ID466" s="45"/>
      <c r="IE466" s="45"/>
      <c r="IF466" s="45"/>
      <c r="IG466" s="45"/>
      <c r="IH466" s="45"/>
      <c r="II466" s="45"/>
      <c r="IJ466" s="45"/>
      <c r="IK466" s="45"/>
      <c r="IL466" s="45"/>
      <c r="IM466" s="45"/>
      <c r="IN466" s="45"/>
      <c r="IO466" s="45"/>
      <c r="IP466" s="45"/>
      <c r="IQ466" s="45"/>
      <c r="IR466" s="45"/>
      <c r="IS466" s="45"/>
      <c r="IT466" s="45"/>
      <c r="IU466" s="45"/>
      <c r="IV466" s="45"/>
    </row>
    <row r="467" spans="1:256" x14ac:dyDescent="0.2">
      <c r="A467" s="45"/>
      <c r="B467" s="45"/>
      <c r="C467" s="45"/>
      <c r="D467" s="46"/>
      <c r="E467" s="45"/>
      <c r="F467" s="47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  <c r="BP467" s="45"/>
      <c r="BQ467" s="45"/>
      <c r="BR467" s="45"/>
      <c r="BS467" s="45"/>
      <c r="BT467" s="45"/>
      <c r="BU467" s="45"/>
      <c r="BV467" s="45"/>
      <c r="BW467" s="45"/>
      <c r="BX467" s="45"/>
      <c r="BY467" s="45"/>
      <c r="BZ467" s="45"/>
      <c r="CA467" s="45"/>
      <c r="CB467" s="45"/>
      <c r="CC467" s="45"/>
      <c r="CD467" s="45"/>
      <c r="CE467" s="45"/>
      <c r="CF467" s="45"/>
      <c r="CG467" s="45"/>
      <c r="CH467" s="45"/>
      <c r="CI467" s="45"/>
      <c r="CJ467" s="45"/>
      <c r="CK467" s="45"/>
      <c r="CL467" s="45"/>
      <c r="CM467" s="45"/>
      <c r="CN467" s="45"/>
      <c r="CO467" s="45"/>
      <c r="CP467" s="45"/>
      <c r="CQ467" s="45"/>
      <c r="CR467" s="45"/>
      <c r="CS467" s="45"/>
      <c r="CT467" s="45"/>
      <c r="CU467" s="45"/>
      <c r="CV467" s="45"/>
      <c r="CW467" s="45"/>
      <c r="CX467" s="45"/>
      <c r="CY467" s="45"/>
      <c r="CZ467" s="45"/>
      <c r="DA467" s="45"/>
      <c r="DB467" s="45"/>
      <c r="DC467" s="45"/>
      <c r="DD467" s="45"/>
      <c r="DE467" s="45"/>
      <c r="DF467" s="45"/>
      <c r="DG467" s="45"/>
      <c r="DH467" s="45"/>
      <c r="DI467" s="45"/>
      <c r="DJ467" s="45"/>
      <c r="DK467" s="45"/>
      <c r="DL467" s="45"/>
      <c r="DM467" s="45"/>
      <c r="DN467" s="45"/>
      <c r="DO467" s="45"/>
      <c r="DP467" s="45"/>
      <c r="DQ467" s="45"/>
      <c r="DR467" s="45"/>
      <c r="DS467" s="45"/>
      <c r="DT467" s="45"/>
      <c r="DU467" s="45"/>
      <c r="DV467" s="45"/>
      <c r="DW467" s="45"/>
      <c r="DX467" s="45"/>
      <c r="DY467" s="45"/>
      <c r="DZ467" s="45"/>
      <c r="EA467" s="45"/>
      <c r="EB467" s="45"/>
      <c r="EC467" s="45"/>
      <c r="ED467" s="45"/>
      <c r="EE467" s="45"/>
      <c r="EF467" s="45"/>
      <c r="EG467" s="45"/>
      <c r="EH467" s="45"/>
      <c r="EI467" s="45"/>
      <c r="EJ467" s="45"/>
      <c r="EK467" s="45"/>
      <c r="EL467" s="45"/>
      <c r="EM467" s="45"/>
      <c r="EN467" s="45"/>
      <c r="EO467" s="45"/>
      <c r="EP467" s="45"/>
      <c r="EQ467" s="45"/>
      <c r="ER467" s="45"/>
      <c r="ES467" s="45"/>
      <c r="ET467" s="45"/>
      <c r="EU467" s="45"/>
      <c r="EV467" s="45"/>
      <c r="EW467" s="45"/>
      <c r="EX467" s="45"/>
      <c r="EY467" s="45"/>
      <c r="EZ467" s="45"/>
      <c r="FA467" s="45"/>
      <c r="FB467" s="45"/>
      <c r="FC467" s="45"/>
      <c r="FD467" s="45"/>
      <c r="FE467" s="45"/>
      <c r="FF467" s="45"/>
      <c r="FG467" s="45"/>
      <c r="FH467" s="45"/>
      <c r="FI467" s="45"/>
      <c r="FJ467" s="45"/>
      <c r="FK467" s="45"/>
      <c r="FL467" s="45"/>
      <c r="FM467" s="45"/>
      <c r="FN467" s="45"/>
      <c r="FO467" s="45"/>
      <c r="FP467" s="45"/>
      <c r="FQ467" s="45"/>
      <c r="FR467" s="45"/>
      <c r="FS467" s="45"/>
      <c r="FT467" s="45"/>
      <c r="FU467" s="45"/>
      <c r="FV467" s="45"/>
      <c r="FW467" s="45"/>
      <c r="FX467" s="45"/>
      <c r="FY467" s="45"/>
      <c r="FZ467" s="45"/>
      <c r="GA467" s="45"/>
      <c r="GB467" s="45"/>
      <c r="GC467" s="45"/>
      <c r="GD467" s="45"/>
      <c r="GE467" s="45"/>
      <c r="GF467" s="45"/>
      <c r="GG467" s="45"/>
      <c r="GH467" s="45"/>
      <c r="GI467" s="45"/>
      <c r="GJ467" s="45"/>
      <c r="GK467" s="45"/>
      <c r="GL467" s="45"/>
      <c r="GM467" s="45"/>
      <c r="GN467" s="45"/>
      <c r="GO467" s="45"/>
      <c r="GP467" s="45"/>
      <c r="GQ467" s="45"/>
      <c r="GR467" s="45"/>
      <c r="GS467" s="45"/>
      <c r="GT467" s="45"/>
      <c r="GU467" s="45"/>
      <c r="GV467" s="45"/>
      <c r="GW467" s="45"/>
      <c r="GX467" s="45"/>
      <c r="GY467" s="45"/>
      <c r="GZ467" s="45"/>
      <c r="HA467" s="45"/>
      <c r="HB467" s="45"/>
      <c r="HC467" s="45"/>
      <c r="HD467" s="45"/>
      <c r="HE467" s="45"/>
      <c r="HF467" s="45"/>
      <c r="HG467" s="45"/>
      <c r="HH467" s="45"/>
      <c r="HI467" s="45"/>
      <c r="HJ467" s="45"/>
      <c r="HK467" s="45"/>
      <c r="HL467" s="45"/>
      <c r="HM467" s="45"/>
      <c r="HN467" s="45"/>
      <c r="HO467" s="45"/>
      <c r="HP467" s="45"/>
      <c r="HQ467" s="45"/>
      <c r="HR467" s="45"/>
      <c r="HS467" s="45"/>
      <c r="HT467" s="45"/>
      <c r="HU467" s="45"/>
      <c r="HV467" s="45"/>
      <c r="HW467" s="45"/>
      <c r="HX467" s="45"/>
      <c r="HY467" s="45"/>
      <c r="HZ467" s="45"/>
      <c r="IA467" s="45"/>
      <c r="IB467" s="45"/>
      <c r="IC467" s="45"/>
      <c r="ID467" s="45"/>
      <c r="IE467" s="45"/>
      <c r="IF467" s="45"/>
      <c r="IG467" s="45"/>
      <c r="IH467" s="45"/>
      <c r="II467" s="45"/>
      <c r="IJ467" s="45"/>
      <c r="IK467" s="45"/>
      <c r="IL467" s="45"/>
      <c r="IM467" s="45"/>
      <c r="IN467" s="45"/>
      <c r="IO467" s="45"/>
      <c r="IP467" s="45"/>
      <c r="IQ467" s="45"/>
      <c r="IR467" s="45"/>
      <c r="IS467" s="45"/>
      <c r="IT467" s="45"/>
      <c r="IU467" s="45"/>
      <c r="IV467" s="45"/>
    </row>
    <row r="468" spans="1:256" x14ac:dyDescent="0.2">
      <c r="A468" s="45"/>
      <c r="B468" s="45"/>
      <c r="C468" s="45"/>
      <c r="D468" s="46"/>
      <c r="E468" s="45"/>
      <c r="F468" s="47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  <c r="BP468" s="45"/>
      <c r="BQ468" s="45"/>
      <c r="BR468" s="45"/>
      <c r="BS468" s="45"/>
      <c r="BT468" s="45"/>
      <c r="BU468" s="45"/>
      <c r="BV468" s="45"/>
      <c r="BW468" s="45"/>
      <c r="BX468" s="45"/>
      <c r="BY468" s="45"/>
      <c r="BZ468" s="45"/>
      <c r="CA468" s="45"/>
      <c r="CB468" s="45"/>
      <c r="CC468" s="45"/>
      <c r="CD468" s="45"/>
      <c r="CE468" s="45"/>
      <c r="CF468" s="45"/>
      <c r="CG468" s="45"/>
      <c r="CH468" s="45"/>
      <c r="CI468" s="45"/>
      <c r="CJ468" s="45"/>
      <c r="CK468" s="45"/>
      <c r="CL468" s="45"/>
      <c r="CM468" s="45"/>
      <c r="CN468" s="45"/>
      <c r="CO468" s="45"/>
      <c r="CP468" s="45"/>
      <c r="CQ468" s="45"/>
      <c r="CR468" s="45"/>
      <c r="CS468" s="45"/>
      <c r="CT468" s="45"/>
      <c r="CU468" s="45"/>
      <c r="CV468" s="45"/>
      <c r="CW468" s="45"/>
      <c r="CX468" s="45"/>
      <c r="CY468" s="45"/>
      <c r="CZ468" s="45"/>
      <c r="DA468" s="45"/>
      <c r="DB468" s="45"/>
      <c r="DC468" s="45"/>
      <c r="DD468" s="45"/>
      <c r="DE468" s="45"/>
      <c r="DF468" s="45"/>
      <c r="DG468" s="45"/>
      <c r="DH468" s="45"/>
      <c r="DI468" s="45"/>
      <c r="DJ468" s="45"/>
      <c r="DK468" s="45"/>
      <c r="DL468" s="45"/>
      <c r="DM468" s="45"/>
      <c r="DN468" s="45"/>
      <c r="DO468" s="45"/>
      <c r="DP468" s="45"/>
      <c r="DQ468" s="45"/>
      <c r="DR468" s="45"/>
      <c r="DS468" s="45"/>
      <c r="DT468" s="45"/>
      <c r="DU468" s="45"/>
      <c r="DV468" s="45"/>
      <c r="DW468" s="45"/>
      <c r="DX468" s="45"/>
      <c r="DY468" s="45"/>
      <c r="DZ468" s="45"/>
      <c r="EA468" s="45"/>
      <c r="EB468" s="45"/>
      <c r="EC468" s="45"/>
      <c r="ED468" s="45"/>
      <c r="EE468" s="45"/>
      <c r="EF468" s="45"/>
      <c r="EG468" s="45"/>
      <c r="EH468" s="45"/>
      <c r="EI468" s="45"/>
      <c r="EJ468" s="45"/>
      <c r="EK468" s="45"/>
      <c r="EL468" s="45"/>
      <c r="EM468" s="45"/>
      <c r="EN468" s="45"/>
      <c r="EO468" s="45"/>
      <c r="EP468" s="45"/>
      <c r="EQ468" s="45"/>
      <c r="ER468" s="45"/>
      <c r="ES468" s="45"/>
      <c r="ET468" s="45"/>
      <c r="EU468" s="45"/>
      <c r="EV468" s="45"/>
      <c r="EW468" s="45"/>
      <c r="EX468" s="45"/>
      <c r="EY468" s="45"/>
      <c r="EZ468" s="45"/>
      <c r="FA468" s="45"/>
      <c r="FB468" s="45"/>
      <c r="FC468" s="45"/>
      <c r="FD468" s="45"/>
      <c r="FE468" s="45"/>
      <c r="FF468" s="45"/>
      <c r="FG468" s="45"/>
      <c r="FH468" s="45"/>
      <c r="FI468" s="45"/>
      <c r="FJ468" s="45"/>
      <c r="FK468" s="45"/>
      <c r="FL468" s="45"/>
      <c r="FM468" s="45"/>
      <c r="FN468" s="45"/>
      <c r="FO468" s="45"/>
      <c r="FP468" s="45"/>
      <c r="FQ468" s="45"/>
      <c r="FR468" s="45"/>
      <c r="FS468" s="45"/>
      <c r="FT468" s="45"/>
      <c r="FU468" s="45"/>
      <c r="FV468" s="45"/>
      <c r="FW468" s="45"/>
      <c r="FX468" s="45"/>
      <c r="FY468" s="45"/>
      <c r="FZ468" s="45"/>
      <c r="GA468" s="45"/>
      <c r="GB468" s="45"/>
      <c r="GC468" s="45"/>
      <c r="GD468" s="45"/>
      <c r="GE468" s="45"/>
      <c r="GF468" s="45"/>
      <c r="GG468" s="45"/>
      <c r="GH468" s="45"/>
      <c r="GI468" s="45"/>
      <c r="GJ468" s="45"/>
      <c r="GK468" s="45"/>
      <c r="GL468" s="45"/>
      <c r="GM468" s="45"/>
      <c r="GN468" s="45"/>
      <c r="GO468" s="45"/>
      <c r="GP468" s="45"/>
      <c r="GQ468" s="45"/>
      <c r="GR468" s="45"/>
      <c r="GS468" s="45"/>
      <c r="GT468" s="45"/>
      <c r="GU468" s="45"/>
      <c r="GV468" s="45"/>
      <c r="GW468" s="45"/>
      <c r="GX468" s="45"/>
      <c r="GY468" s="45"/>
      <c r="GZ468" s="45"/>
      <c r="HA468" s="45"/>
      <c r="HB468" s="45"/>
      <c r="HC468" s="45"/>
      <c r="HD468" s="45"/>
      <c r="HE468" s="45"/>
      <c r="HF468" s="45"/>
      <c r="HG468" s="45"/>
      <c r="HH468" s="45"/>
      <c r="HI468" s="45"/>
      <c r="HJ468" s="45"/>
      <c r="HK468" s="45"/>
      <c r="HL468" s="45"/>
      <c r="HM468" s="45"/>
      <c r="HN468" s="45"/>
      <c r="HO468" s="45"/>
      <c r="HP468" s="45"/>
      <c r="HQ468" s="45"/>
      <c r="HR468" s="45"/>
      <c r="HS468" s="45"/>
      <c r="HT468" s="45"/>
      <c r="HU468" s="45"/>
      <c r="HV468" s="45"/>
      <c r="HW468" s="45"/>
      <c r="HX468" s="45"/>
      <c r="HY468" s="45"/>
      <c r="HZ468" s="45"/>
      <c r="IA468" s="45"/>
      <c r="IB468" s="45"/>
      <c r="IC468" s="45"/>
      <c r="ID468" s="45"/>
      <c r="IE468" s="45"/>
      <c r="IF468" s="45"/>
      <c r="IG468" s="45"/>
      <c r="IH468" s="45"/>
      <c r="II468" s="45"/>
      <c r="IJ468" s="45"/>
      <c r="IK468" s="45"/>
      <c r="IL468" s="45"/>
      <c r="IM468" s="45"/>
      <c r="IN468" s="45"/>
      <c r="IO468" s="45"/>
      <c r="IP468" s="45"/>
      <c r="IQ468" s="45"/>
      <c r="IR468" s="45"/>
      <c r="IS468" s="45"/>
      <c r="IT468" s="45"/>
      <c r="IU468" s="45"/>
      <c r="IV468" s="45"/>
    </row>
    <row r="469" spans="1:256" x14ac:dyDescent="0.2">
      <c r="A469" s="45"/>
      <c r="B469" s="45"/>
      <c r="C469" s="45"/>
      <c r="D469" s="46"/>
      <c r="E469" s="45"/>
      <c r="F469" s="47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  <c r="BP469" s="45"/>
      <c r="BQ469" s="45"/>
      <c r="BR469" s="45"/>
      <c r="BS469" s="45"/>
      <c r="BT469" s="45"/>
      <c r="BU469" s="45"/>
      <c r="BV469" s="45"/>
      <c r="BW469" s="45"/>
      <c r="BX469" s="45"/>
      <c r="BY469" s="45"/>
      <c r="BZ469" s="45"/>
      <c r="CA469" s="45"/>
      <c r="CB469" s="45"/>
      <c r="CC469" s="45"/>
      <c r="CD469" s="45"/>
      <c r="CE469" s="45"/>
      <c r="CF469" s="45"/>
      <c r="CG469" s="45"/>
      <c r="CH469" s="45"/>
      <c r="CI469" s="45"/>
      <c r="CJ469" s="45"/>
      <c r="CK469" s="45"/>
      <c r="CL469" s="45"/>
      <c r="CM469" s="45"/>
      <c r="CN469" s="45"/>
      <c r="CO469" s="45"/>
      <c r="CP469" s="45"/>
      <c r="CQ469" s="45"/>
      <c r="CR469" s="45"/>
      <c r="CS469" s="45"/>
      <c r="CT469" s="45"/>
      <c r="CU469" s="45"/>
      <c r="CV469" s="45"/>
      <c r="CW469" s="45"/>
      <c r="CX469" s="45"/>
      <c r="CY469" s="45"/>
      <c r="CZ469" s="45"/>
      <c r="DA469" s="45"/>
      <c r="DB469" s="45"/>
      <c r="DC469" s="45"/>
      <c r="DD469" s="45"/>
      <c r="DE469" s="45"/>
      <c r="DF469" s="45"/>
      <c r="DG469" s="45"/>
      <c r="DH469" s="45"/>
      <c r="DI469" s="45"/>
      <c r="DJ469" s="45"/>
      <c r="DK469" s="45"/>
      <c r="DL469" s="45"/>
      <c r="DM469" s="45"/>
      <c r="DN469" s="45"/>
      <c r="DO469" s="45"/>
      <c r="DP469" s="45"/>
      <c r="DQ469" s="45"/>
      <c r="DR469" s="45"/>
      <c r="DS469" s="45"/>
      <c r="DT469" s="45"/>
      <c r="DU469" s="45"/>
      <c r="DV469" s="45"/>
      <c r="DW469" s="45"/>
      <c r="DX469" s="45"/>
      <c r="DY469" s="45"/>
      <c r="DZ469" s="45"/>
      <c r="EA469" s="45"/>
      <c r="EB469" s="45"/>
      <c r="EC469" s="45"/>
      <c r="ED469" s="45"/>
      <c r="EE469" s="45"/>
      <c r="EF469" s="45"/>
      <c r="EG469" s="45"/>
      <c r="EH469" s="45"/>
      <c r="EI469" s="45"/>
      <c r="EJ469" s="45"/>
      <c r="EK469" s="45"/>
      <c r="EL469" s="45"/>
      <c r="EM469" s="45"/>
      <c r="EN469" s="45"/>
      <c r="EO469" s="45"/>
      <c r="EP469" s="45"/>
      <c r="EQ469" s="45"/>
      <c r="ER469" s="45"/>
      <c r="ES469" s="45"/>
      <c r="ET469" s="45"/>
      <c r="EU469" s="45"/>
      <c r="EV469" s="45"/>
      <c r="EW469" s="45"/>
      <c r="EX469" s="45"/>
      <c r="EY469" s="45"/>
      <c r="EZ469" s="45"/>
      <c r="FA469" s="45"/>
      <c r="FB469" s="45"/>
      <c r="FC469" s="45"/>
      <c r="FD469" s="45"/>
      <c r="FE469" s="45"/>
      <c r="FF469" s="45"/>
      <c r="FG469" s="45"/>
      <c r="FH469" s="45"/>
      <c r="FI469" s="45"/>
      <c r="FJ469" s="45"/>
      <c r="FK469" s="45"/>
      <c r="FL469" s="45"/>
      <c r="FM469" s="45"/>
      <c r="FN469" s="45"/>
      <c r="FO469" s="45"/>
      <c r="FP469" s="45"/>
      <c r="FQ469" s="45"/>
      <c r="FR469" s="45"/>
      <c r="FS469" s="45"/>
      <c r="FT469" s="45"/>
      <c r="FU469" s="45"/>
      <c r="FV469" s="45"/>
      <c r="FW469" s="45"/>
      <c r="FX469" s="45"/>
      <c r="FY469" s="45"/>
      <c r="FZ469" s="45"/>
      <c r="GA469" s="45"/>
      <c r="GB469" s="45"/>
      <c r="GC469" s="45"/>
      <c r="GD469" s="45"/>
      <c r="GE469" s="45"/>
      <c r="GF469" s="45"/>
      <c r="GG469" s="45"/>
      <c r="GH469" s="45"/>
      <c r="GI469" s="45"/>
      <c r="GJ469" s="45"/>
      <c r="GK469" s="45"/>
      <c r="GL469" s="45"/>
      <c r="GM469" s="45"/>
      <c r="GN469" s="45"/>
      <c r="GO469" s="45"/>
      <c r="GP469" s="45"/>
      <c r="GQ469" s="45"/>
      <c r="GR469" s="45"/>
      <c r="GS469" s="45"/>
      <c r="GT469" s="45"/>
      <c r="GU469" s="45"/>
      <c r="GV469" s="45"/>
      <c r="GW469" s="45"/>
      <c r="GX469" s="45"/>
      <c r="GY469" s="45"/>
      <c r="GZ469" s="45"/>
      <c r="HA469" s="45"/>
      <c r="HB469" s="45"/>
      <c r="HC469" s="45"/>
      <c r="HD469" s="45"/>
      <c r="HE469" s="45"/>
      <c r="HF469" s="45"/>
      <c r="HG469" s="45"/>
      <c r="HH469" s="45"/>
      <c r="HI469" s="45"/>
      <c r="HJ469" s="45"/>
      <c r="HK469" s="45"/>
      <c r="HL469" s="45"/>
      <c r="HM469" s="45"/>
      <c r="HN469" s="45"/>
      <c r="HO469" s="45"/>
      <c r="HP469" s="45"/>
      <c r="HQ469" s="45"/>
      <c r="HR469" s="45"/>
      <c r="HS469" s="45"/>
      <c r="HT469" s="45"/>
      <c r="HU469" s="45"/>
      <c r="HV469" s="45"/>
      <c r="HW469" s="45"/>
      <c r="HX469" s="45"/>
      <c r="HY469" s="45"/>
      <c r="HZ469" s="45"/>
      <c r="IA469" s="45"/>
      <c r="IB469" s="45"/>
      <c r="IC469" s="45"/>
      <c r="ID469" s="45"/>
      <c r="IE469" s="45"/>
      <c r="IF469" s="45"/>
      <c r="IG469" s="45"/>
      <c r="IH469" s="45"/>
      <c r="II469" s="45"/>
      <c r="IJ469" s="45"/>
      <c r="IK469" s="45"/>
      <c r="IL469" s="45"/>
      <c r="IM469" s="45"/>
      <c r="IN469" s="45"/>
      <c r="IO469" s="45"/>
      <c r="IP469" s="45"/>
      <c r="IQ469" s="45"/>
      <c r="IR469" s="45"/>
      <c r="IS469" s="45"/>
      <c r="IT469" s="45"/>
      <c r="IU469" s="45"/>
      <c r="IV469" s="45"/>
    </row>
    <row r="470" spans="1:256" x14ac:dyDescent="0.2">
      <c r="A470" s="45"/>
      <c r="B470" s="45"/>
      <c r="C470" s="45"/>
      <c r="D470" s="46"/>
      <c r="E470" s="45"/>
      <c r="F470" s="47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  <c r="BP470" s="45"/>
      <c r="BQ470" s="45"/>
      <c r="BR470" s="45"/>
      <c r="BS470" s="45"/>
      <c r="BT470" s="45"/>
      <c r="BU470" s="45"/>
      <c r="BV470" s="45"/>
      <c r="BW470" s="45"/>
      <c r="BX470" s="45"/>
      <c r="BY470" s="45"/>
      <c r="BZ470" s="45"/>
      <c r="CA470" s="45"/>
      <c r="CB470" s="45"/>
      <c r="CC470" s="45"/>
      <c r="CD470" s="45"/>
      <c r="CE470" s="45"/>
      <c r="CF470" s="45"/>
      <c r="CG470" s="45"/>
      <c r="CH470" s="45"/>
      <c r="CI470" s="45"/>
      <c r="CJ470" s="45"/>
      <c r="CK470" s="45"/>
      <c r="CL470" s="45"/>
      <c r="CM470" s="45"/>
      <c r="CN470" s="45"/>
      <c r="CO470" s="45"/>
      <c r="CP470" s="45"/>
      <c r="CQ470" s="45"/>
      <c r="CR470" s="45"/>
      <c r="CS470" s="45"/>
      <c r="CT470" s="45"/>
      <c r="CU470" s="45"/>
      <c r="CV470" s="45"/>
      <c r="CW470" s="45"/>
      <c r="CX470" s="45"/>
      <c r="CY470" s="45"/>
      <c r="CZ470" s="45"/>
      <c r="DA470" s="45"/>
      <c r="DB470" s="45"/>
      <c r="DC470" s="45"/>
      <c r="DD470" s="45"/>
      <c r="DE470" s="45"/>
      <c r="DF470" s="45"/>
      <c r="DG470" s="45"/>
      <c r="DH470" s="45"/>
      <c r="DI470" s="45"/>
      <c r="DJ470" s="45"/>
      <c r="DK470" s="45"/>
      <c r="DL470" s="45"/>
      <c r="DM470" s="45"/>
      <c r="DN470" s="45"/>
      <c r="DO470" s="45"/>
      <c r="DP470" s="45"/>
      <c r="DQ470" s="45"/>
      <c r="DR470" s="45"/>
      <c r="DS470" s="45"/>
      <c r="DT470" s="45"/>
      <c r="DU470" s="45"/>
      <c r="DV470" s="45"/>
      <c r="DW470" s="45"/>
      <c r="DX470" s="45"/>
      <c r="DY470" s="45"/>
      <c r="DZ470" s="45"/>
      <c r="EA470" s="45"/>
      <c r="EB470" s="45"/>
      <c r="EC470" s="45"/>
      <c r="ED470" s="45"/>
      <c r="EE470" s="45"/>
      <c r="EF470" s="45"/>
      <c r="EG470" s="45"/>
      <c r="EH470" s="45"/>
      <c r="EI470" s="45"/>
      <c r="EJ470" s="45"/>
      <c r="EK470" s="45"/>
      <c r="EL470" s="45"/>
      <c r="EM470" s="45"/>
      <c r="EN470" s="45"/>
      <c r="EO470" s="45"/>
      <c r="EP470" s="45"/>
      <c r="EQ470" s="45"/>
      <c r="ER470" s="45"/>
      <c r="ES470" s="45"/>
      <c r="ET470" s="45"/>
      <c r="EU470" s="45"/>
      <c r="EV470" s="45"/>
      <c r="EW470" s="45"/>
      <c r="EX470" s="45"/>
      <c r="EY470" s="45"/>
      <c r="EZ470" s="45"/>
      <c r="FA470" s="45"/>
      <c r="FB470" s="45"/>
      <c r="FC470" s="45"/>
      <c r="FD470" s="45"/>
      <c r="FE470" s="45"/>
      <c r="FF470" s="45"/>
      <c r="FG470" s="45"/>
      <c r="FH470" s="45"/>
      <c r="FI470" s="45"/>
      <c r="FJ470" s="45"/>
      <c r="FK470" s="45"/>
      <c r="FL470" s="45"/>
      <c r="FM470" s="45"/>
      <c r="FN470" s="45"/>
      <c r="FO470" s="45"/>
      <c r="FP470" s="45"/>
      <c r="FQ470" s="45"/>
      <c r="FR470" s="45"/>
      <c r="FS470" s="45"/>
      <c r="FT470" s="45"/>
      <c r="FU470" s="45"/>
      <c r="FV470" s="45"/>
      <c r="FW470" s="45"/>
      <c r="FX470" s="45"/>
      <c r="FY470" s="45"/>
      <c r="FZ470" s="45"/>
      <c r="GA470" s="45"/>
      <c r="GB470" s="45"/>
      <c r="GC470" s="45"/>
      <c r="GD470" s="45"/>
      <c r="GE470" s="45"/>
      <c r="GF470" s="45"/>
      <c r="GG470" s="45"/>
      <c r="GH470" s="45"/>
      <c r="GI470" s="45"/>
      <c r="GJ470" s="45"/>
      <c r="GK470" s="45"/>
      <c r="GL470" s="45"/>
      <c r="GM470" s="45"/>
      <c r="GN470" s="45"/>
      <c r="GO470" s="45"/>
      <c r="GP470" s="45"/>
      <c r="GQ470" s="45"/>
      <c r="GR470" s="45"/>
      <c r="GS470" s="45"/>
      <c r="GT470" s="45"/>
      <c r="GU470" s="45"/>
      <c r="GV470" s="45"/>
      <c r="GW470" s="45"/>
      <c r="GX470" s="45"/>
      <c r="GY470" s="45"/>
      <c r="GZ470" s="45"/>
      <c r="HA470" s="45"/>
      <c r="HB470" s="45"/>
      <c r="HC470" s="45"/>
      <c r="HD470" s="45"/>
      <c r="HE470" s="45"/>
      <c r="HF470" s="45"/>
      <c r="HG470" s="45"/>
      <c r="HH470" s="45"/>
      <c r="HI470" s="45"/>
      <c r="HJ470" s="45"/>
      <c r="HK470" s="45"/>
      <c r="HL470" s="45"/>
      <c r="HM470" s="45"/>
      <c r="HN470" s="45"/>
      <c r="HO470" s="45"/>
      <c r="HP470" s="45"/>
      <c r="HQ470" s="45"/>
      <c r="HR470" s="45"/>
      <c r="HS470" s="45"/>
      <c r="HT470" s="45"/>
      <c r="HU470" s="45"/>
      <c r="HV470" s="45"/>
      <c r="HW470" s="45"/>
      <c r="HX470" s="45"/>
      <c r="HY470" s="45"/>
      <c r="HZ470" s="45"/>
      <c r="IA470" s="45"/>
      <c r="IB470" s="45"/>
      <c r="IC470" s="45"/>
      <c r="ID470" s="45"/>
      <c r="IE470" s="45"/>
      <c r="IF470" s="45"/>
      <c r="IG470" s="45"/>
      <c r="IH470" s="45"/>
      <c r="II470" s="45"/>
      <c r="IJ470" s="45"/>
      <c r="IK470" s="45"/>
      <c r="IL470" s="45"/>
      <c r="IM470" s="45"/>
      <c r="IN470" s="45"/>
      <c r="IO470" s="45"/>
      <c r="IP470" s="45"/>
      <c r="IQ470" s="45"/>
      <c r="IR470" s="45"/>
      <c r="IS470" s="45"/>
      <c r="IT470" s="45"/>
      <c r="IU470" s="45"/>
      <c r="IV470" s="45"/>
    </row>
    <row r="471" spans="1:256" x14ac:dyDescent="0.2">
      <c r="A471" s="45"/>
      <c r="B471" s="45"/>
      <c r="C471" s="45"/>
      <c r="D471" s="46"/>
      <c r="E471" s="45"/>
      <c r="F471" s="47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  <c r="BP471" s="45"/>
      <c r="BQ471" s="45"/>
      <c r="BR471" s="45"/>
      <c r="BS471" s="45"/>
      <c r="BT471" s="45"/>
      <c r="BU471" s="45"/>
      <c r="BV471" s="45"/>
      <c r="BW471" s="45"/>
      <c r="BX471" s="45"/>
      <c r="BY471" s="45"/>
      <c r="BZ471" s="45"/>
      <c r="CA471" s="45"/>
      <c r="CB471" s="45"/>
      <c r="CC471" s="45"/>
      <c r="CD471" s="45"/>
      <c r="CE471" s="45"/>
      <c r="CF471" s="45"/>
      <c r="CG471" s="45"/>
      <c r="CH471" s="45"/>
      <c r="CI471" s="45"/>
      <c r="CJ471" s="45"/>
      <c r="CK471" s="45"/>
      <c r="CL471" s="45"/>
      <c r="CM471" s="45"/>
      <c r="CN471" s="45"/>
      <c r="CO471" s="45"/>
      <c r="CP471" s="45"/>
      <c r="CQ471" s="45"/>
      <c r="CR471" s="45"/>
      <c r="CS471" s="45"/>
      <c r="CT471" s="45"/>
      <c r="CU471" s="45"/>
      <c r="CV471" s="45"/>
      <c r="CW471" s="45"/>
      <c r="CX471" s="45"/>
      <c r="CY471" s="45"/>
      <c r="CZ471" s="45"/>
      <c r="DA471" s="45"/>
      <c r="DB471" s="45"/>
      <c r="DC471" s="45"/>
      <c r="DD471" s="45"/>
      <c r="DE471" s="45"/>
      <c r="DF471" s="45"/>
      <c r="DG471" s="45"/>
      <c r="DH471" s="45"/>
      <c r="DI471" s="45"/>
      <c r="DJ471" s="45"/>
      <c r="DK471" s="45"/>
      <c r="DL471" s="45"/>
      <c r="DM471" s="45"/>
      <c r="DN471" s="45"/>
      <c r="DO471" s="45"/>
      <c r="DP471" s="45"/>
      <c r="DQ471" s="45"/>
      <c r="DR471" s="45"/>
      <c r="DS471" s="45"/>
      <c r="DT471" s="45"/>
      <c r="DU471" s="45"/>
      <c r="DV471" s="45"/>
      <c r="DW471" s="45"/>
      <c r="DX471" s="45"/>
      <c r="DY471" s="45"/>
      <c r="DZ471" s="45"/>
      <c r="EA471" s="45"/>
      <c r="EB471" s="45"/>
      <c r="EC471" s="45"/>
      <c r="ED471" s="45"/>
      <c r="EE471" s="45"/>
      <c r="EF471" s="45"/>
      <c r="EG471" s="45"/>
      <c r="EH471" s="45"/>
      <c r="EI471" s="45"/>
      <c r="EJ471" s="45"/>
      <c r="EK471" s="45"/>
      <c r="EL471" s="45"/>
      <c r="EM471" s="45"/>
      <c r="EN471" s="45"/>
      <c r="EO471" s="45"/>
      <c r="EP471" s="45"/>
      <c r="EQ471" s="45"/>
      <c r="ER471" s="45"/>
      <c r="ES471" s="45"/>
      <c r="ET471" s="45"/>
      <c r="EU471" s="45"/>
      <c r="EV471" s="45"/>
      <c r="EW471" s="45"/>
      <c r="EX471" s="45"/>
      <c r="EY471" s="45"/>
      <c r="EZ471" s="45"/>
      <c r="FA471" s="45"/>
      <c r="FB471" s="45"/>
      <c r="FC471" s="45"/>
      <c r="FD471" s="45"/>
      <c r="FE471" s="45"/>
      <c r="FF471" s="45"/>
      <c r="FG471" s="45"/>
      <c r="FH471" s="45"/>
      <c r="FI471" s="45"/>
      <c r="FJ471" s="45"/>
      <c r="FK471" s="45"/>
      <c r="FL471" s="45"/>
      <c r="FM471" s="45"/>
      <c r="FN471" s="45"/>
      <c r="FO471" s="45"/>
      <c r="FP471" s="45"/>
      <c r="FQ471" s="45"/>
      <c r="FR471" s="45"/>
      <c r="FS471" s="45"/>
      <c r="FT471" s="45"/>
      <c r="FU471" s="45"/>
      <c r="FV471" s="45"/>
      <c r="FW471" s="45"/>
      <c r="FX471" s="45"/>
      <c r="FY471" s="45"/>
      <c r="FZ471" s="45"/>
      <c r="GA471" s="45"/>
      <c r="GB471" s="45"/>
      <c r="GC471" s="45"/>
      <c r="GD471" s="45"/>
      <c r="GE471" s="45"/>
      <c r="GF471" s="45"/>
      <c r="GG471" s="45"/>
      <c r="GH471" s="45"/>
      <c r="GI471" s="45"/>
      <c r="GJ471" s="45"/>
      <c r="GK471" s="45"/>
      <c r="GL471" s="45"/>
      <c r="GM471" s="45"/>
      <c r="GN471" s="45"/>
      <c r="GO471" s="45"/>
      <c r="GP471" s="45"/>
      <c r="GQ471" s="45"/>
      <c r="GR471" s="45"/>
      <c r="GS471" s="45"/>
      <c r="GT471" s="45"/>
      <c r="GU471" s="45"/>
      <c r="GV471" s="45"/>
      <c r="GW471" s="45"/>
      <c r="GX471" s="45"/>
      <c r="GY471" s="45"/>
      <c r="GZ471" s="45"/>
      <c r="HA471" s="45"/>
      <c r="HB471" s="45"/>
      <c r="HC471" s="45"/>
      <c r="HD471" s="45"/>
      <c r="HE471" s="45"/>
      <c r="HF471" s="45"/>
      <c r="HG471" s="45"/>
      <c r="HH471" s="45"/>
      <c r="HI471" s="45"/>
      <c r="HJ471" s="45"/>
      <c r="HK471" s="45"/>
      <c r="HL471" s="45"/>
      <c r="HM471" s="45"/>
      <c r="HN471" s="45"/>
      <c r="HO471" s="45"/>
      <c r="HP471" s="45"/>
      <c r="HQ471" s="45"/>
      <c r="HR471" s="45"/>
      <c r="HS471" s="45"/>
      <c r="HT471" s="45"/>
      <c r="HU471" s="45"/>
      <c r="HV471" s="45"/>
      <c r="HW471" s="45"/>
      <c r="HX471" s="45"/>
      <c r="HY471" s="45"/>
      <c r="HZ471" s="45"/>
      <c r="IA471" s="45"/>
      <c r="IB471" s="45"/>
      <c r="IC471" s="45"/>
      <c r="ID471" s="45"/>
      <c r="IE471" s="45"/>
      <c r="IF471" s="45"/>
      <c r="IG471" s="45"/>
      <c r="IH471" s="45"/>
      <c r="II471" s="45"/>
      <c r="IJ471" s="45"/>
      <c r="IK471" s="45"/>
      <c r="IL471" s="45"/>
      <c r="IM471" s="45"/>
      <c r="IN471" s="45"/>
      <c r="IO471" s="45"/>
      <c r="IP471" s="45"/>
      <c r="IQ471" s="45"/>
      <c r="IR471" s="45"/>
      <c r="IS471" s="45"/>
      <c r="IT471" s="45"/>
      <c r="IU471" s="45"/>
      <c r="IV471" s="45"/>
    </row>
  </sheetData>
  <printOptions horizontalCentered="1"/>
  <pageMargins left="0.5" right="0.5" top="0.5" bottom="0.5" header="0" footer="0"/>
  <pageSetup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5"/>
  <sheetViews>
    <sheetView zoomScale="87" zoomScaleNormal="87" workbookViewId="0">
      <selection activeCell="B2" sqref="B2"/>
    </sheetView>
  </sheetViews>
  <sheetFormatPr defaultRowHeight="15" x14ac:dyDescent="0.2"/>
  <cols>
    <col min="1" max="1" width="2.6640625" style="1" customWidth="1"/>
    <col min="2" max="2" width="8.6640625" style="1" customWidth="1"/>
    <col min="3" max="3" width="25.6640625" style="1" customWidth="1"/>
    <col min="4" max="4" width="9.6640625" style="44" customWidth="1"/>
    <col min="5" max="5" width="2.6640625" style="1" customWidth="1"/>
    <col min="6" max="6" width="12.6640625" style="1" customWidth="1"/>
    <col min="7" max="8" width="11.6640625" style="1" customWidth="1"/>
    <col min="9" max="9" width="10.6640625" style="1" customWidth="1"/>
    <col min="10" max="10" width="11.6640625" style="1" customWidth="1"/>
    <col min="11" max="11" width="12.6640625" style="1" customWidth="1"/>
    <col min="12" max="12" width="10.6640625" style="1" customWidth="1"/>
    <col min="13" max="13" width="11.6640625" style="1" customWidth="1"/>
    <col min="14" max="15" width="10.6640625" style="1" customWidth="1"/>
    <col min="16" max="16" width="11.6640625" style="1" customWidth="1"/>
    <col min="17" max="17" width="9.6640625" style="1" customWidth="1"/>
    <col min="18" max="19" width="10.6640625" style="1" customWidth="1"/>
    <col min="20" max="20" width="8.6640625" style="1" customWidth="1"/>
    <col min="21" max="256" width="9.6640625" style="1" customWidth="1"/>
  </cols>
  <sheetData>
    <row r="1" spans="1:246" x14ac:dyDescent="0.2">
      <c r="A1" s="98"/>
      <c r="B1" s="99"/>
      <c r="C1" s="99"/>
      <c r="D1" s="100"/>
      <c r="E1" s="99"/>
      <c r="F1" s="99"/>
      <c r="G1" s="99">
        <v>6</v>
      </c>
      <c r="H1" s="99">
        <v>7</v>
      </c>
      <c r="I1" s="99">
        <v>8</v>
      </c>
      <c r="J1" s="99">
        <v>9</v>
      </c>
      <c r="K1" s="99">
        <v>10</v>
      </c>
      <c r="L1" s="99">
        <v>11</v>
      </c>
      <c r="M1" s="99">
        <v>12</v>
      </c>
      <c r="N1" s="99">
        <v>13</v>
      </c>
      <c r="O1" s="99">
        <v>14</v>
      </c>
      <c r="P1" s="99">
        <v>15</v>
      </c>
      <c r="Q1" s="99">
        <v>16</v>
      </c>
      <c r="R1" s="99">
        <v>17</v>
      </c>
      <c r="S1" s="99">
        <v>18</v>
      </c>
      <c r="T1" s="99">
        <v>19</v>
      </c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</row>
    <row r="2" spans="1:246" x14ac:dyDescent="0.2">
      <c r="A2" s="98"/>
      <c r="B2" s="99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</row>
    <row r="3" spans="1:246" x14ac:dyDescent="0.2">
      <c r="A3" s="98"/>
      <c r="B3" s="102"/>
      <c r="C3" s="50" t="s">
        <v>16</v>
      </c>
      <c r="D3" s="48"/>
      <c r="E3" s="48"/>
      <c r="F3" s="49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</row>
    <row r="4" spans="1:246" x14ac:dyDescent="0.2">
      <c r="A4" s="98"/>
      <c r="B4" s="101"/>
      <c r="C4" s="50" t="s">
        <v>17</v>
      </c>
      <c r="D4" s="48"/>
      <c r="E4" s="48"/>
      <c r="F4" s="49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</row>
    <row r="5" spans="1:246" hidden="1" x14ac:dyDescent="0.2">
      <c r="A5" s="98"/>
      <c r="B5" s="101"/>
      <c r="C5" s="50" t="s">
        <v>295</v>
      </c>
      <c r="D5" s="48"/>
      <c r="E5" s="48"/>
      <c r="F5" s="49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</row>
    <row r="6" spans="1:246" ht="15.75" x14ac:dyDescent="0.25">
      <c r="A6" s="98"/>
      <c r="B6" s="101"/>
      <c r="C6" s="103" t="s">
        <v>328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1"/>
      <c r="Q6" s="101"/>
      <c r="R6" s="101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</row>
    <row r="7" spans="1:246" ht="15.75" x14ac:dyDescent="0.25">
      <c r="A7" s="98"/>
      <c r="B7" s="101"/>
      <c r="C7" s="103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1"/>
      <c r="Q7" s="101"/>
      <c r="R7" s="101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</row>
    <row r="8" spans="1:246" x14ac:dyDescent="0.2">
      <c r="A8" s="104"/>
      <c r="B8" s="105"/>
      <c r="C8" s="106"/>
      <c r="D8" s="106"/>
      <c r="E8" s="106"/>
      <c r="F8" s="106" t="s">
        <v>81</v>
      </c>
      <c r="G8" s="106" t="s">
        <v>83</v>
      </c>
      <c r="H8" s="106" t="s">
        <v>85</v>
      </c>
      <c r="I8" s="106" t="s">
        <v>87</v>
      </c>
      <c r="J8" s="106" t="s">
        <v>87</v>
      </c>
      <c r="K8" s="106" t="s">
        <v>90</v>
      </c>
      <c r="L8" s="106" t="s">
        <v>90</v>
      </c>
      <c r="M8" s="105" t="s">
        <v>91</v>
      </c>
      <c r="N8" s="105" t="s">
        <v>93</v>
      </c>
      <c r="O8" s="105" t="s">
        <v>93</v>
      </c>
      <c r="P8" s="106" t="s">
        <v>96</v>
      </c>
      <c r="Q8" s="106" t="s">
        <v>98</v>
      </c>
      <c r="R8" s="106" t="s">
        <v>100</v>
      </c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</row>
    <row r="9" spans="1:246" x14ac:dyDescent="0.2">
      <c r="A9" s="104"/>
      <c r="B9" s="107" t="s">
        <v>0</v>
      </c>
      <c r="C9" s="108" t="s">
        <v>19</v>
      </c>
      <c r="D9" s="108" t="s">
        <v>79</v>
      </c>
      <c r="E9" s="108"/>
      <c r="F9" s="108" t="s">
        <v>82</v>
      </c>
      <c r="G9" s="109" t="s">
        <v>84</v>
      </c>
      <c r="H9" s="109" t="s">
        <v>86</v>
      </c>
      <c r="I9" s="109" t="s">
        <v>88</v>
      </c>
      <c r="J9" s="109" t="s">
        <v>89</v>
      </c>
      <c r="K9" s="109" t="s">
        <v>88</v>
      </c>
      <c r="L9" s="109" t="s">
        <v>89</v>
      </c>
      <c r="M9" s="109" t="s">
        <v>92</v>
      </c>
      <c r="N9" s="109" t="s">
        <v>94</v>
      </c>
      <c r="O9" s="109" t="s">
        <v>95</v>
      </c>
      <c r="P9" s="109" t="s">
        <v>97</v>
      </c>
      <c r="Q9" s="109" t="s">
        <v>99</v>
      </c>
      <c r="R9" s="109" t="s">
        <v>101</v>
      </c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</row>
    <row r="10" spans="1:246" x14ac:dyDescent="0.2">
      <c r="A10" s="110"/>
      <c r="B10" s="111"/>
      <c r="C10" s="111"/>
      <c r="D10" s="112"/>
      <c r="E10" s="111"/>
      <c r="F10" s="111"/>
      <c r="G10" s="112"/>
      <c r="H10" s="112"/>
      <c r="I10" s="112"/>
      <c r="J10" s="112"/>
      <c r="K10" s="112"/>
      <c r="L10" s="112"/>
      <c r="M10" s="112"/>
      <c r="N10" s="112"/>
      <c r="O10" s="112"/>
      <c r="P10" s="111"/>
      <c r="Q10" s="111"/>
      <c r="R10" s="111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98"/>
      <c r="IL10" s="95"/>
    </row>
    <row r="11" spans="1:246" ht="15.75" x14ac:dyDescent="0.25">
      <c r="A11" s="110"/>
      <c r="B11" s="113" t="s">
        <v>326</v>
      </c>
      <c r="C11" s="110"/>
      <c r="D11" s="114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98"/>
      <c r="IL11" s="95"/>
    </row>
    <row r="12" spans="1:246" ht="15.75" x14ac:dyDescent="0.25">
      <c r="A12" s="110"/>
      <c r="B12" s="115"/>
      <c r="C12" s="116" t="s">
        <v>329</v>
      </c>
      <c r="D12" s="44">
        <v>74</v>
      </c>
      <c r="F12" s="117">
        <v>908666506</v>
      </c>
      <c r="G12" s="118">
        <f t="shared" ref="G12:R14" si="0">INDEX(ALLOC,($D12)+1,(G$1)+1)*$F12</f>
        <v>364969257.65893435</v>
      </c>
      <c r="H12" s="118">
        <f t="shared" si="0"/>
        <v>136637414.28236306</v>
      </c>
      <c r="I12" s="118">
        <f t="shared" si="0"/>
        <v>17404835.805274498</v>
      </c>
      <c r="J12" s="118">
        <f t="shared" si="0"/>
        <v>178183329.78187507</v>
      </c>
      <c r="K12" s="118">
        <f t="shared" si="0"/>
        <v>112340937.91384213</v>
      </c>
      <c r="L12" s="118">
        <f t="shared" si="0"/>
        <v>37513760.67380815</v>
      </c>
      <c r="M12" s="118">
        <f t="shared" si="0"/>
        <v>29082432.35351716</v>
      </c>
      <c r="N12" s="118">
        <f t="shared" si="0"/>
        <v>11996226.377132015</v>
      </c>
      <c r="O12" s="118">
        <f t="shared" si="0"/>
        <v>2852382.7701912005</v>
      </c>
      <c r="P12" s="118">
        <f t="shared" si="0"/>
        <v>17211691.73292651</v>
      </c>
      <c r="Q12" s="118">
        <f t="shared" si="0"/>
        <v>217183.88422212578</v>
      </c>
      <c r="R12" s="118">
        <f t="shared" si="0"/>
        <v>257052.76591373677</v>
      </c>
      <c r="S12" s="119"/>
      <c r="T12" s="120">
        <f>SUM(G12:R12)-F12</f>
        <v>0</v>
      </c>
      <c r="U12" s="110"/>
      <c r="V12" s="121" t="e">
        <f>SUM(G12:T12)-#REF!</f>
        <v>#REF!</v>
      </c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98"/>
      <c r="IL12" s="95"/>
    </row>
    <row r="13" spans="1:246" ht="15.75" x14ac:dyDescent="0.25">
      <c r="A13" s="110"/>
      <c r="B13" s="115"/>
      <c r="C13" s="116" t="s">
        <v>330</v>
      </c>
      <c r="D13" s="44">
        <v>2</v>
      </c>
      <c r="F13" s="117">
        <v>78675999</v>
      </c>
      <c r="G13" s="118">
        <f t="shared" si="0"/>
        <v>28853942.343356129</v>
      </c>
      <c r="H13" s="118">
        <f t="shared" si="0"/>
        <v>9634540.2707474008</v>
      </c>
      <c r="I13" s="118">
        <f t="shared" si="0"/>
        <v>1571511.2596118941</v>
      </c>
      <c r="J13" s="118">
        <f t="shared" si="0"/>
        <v>15838927.24057823</v>
      </c>
      <c r="K13" s="118">
        <f t="shared" si="0"/>
        <v>12685825.451847399</v>
      </c>
      <c r="L13" s="118">
        <f t="shared" si="0"/>
        <v>4056353.8138606721</v>
      </c>
      <c r="M13" s="118">
        <f t="shared" si="0"/>
        <v>3443822.3040209929</v>
      </c>
      <c r="N13" s="118">
        <f t="shared" si="0"/>
        <v>1445651.8531964938</v>
      </c>
      <c r="O13" s="118">
        <f t="shared" si="0"/>
        <v>388503.39741096552</v>
      </c>
      <c r="P13" s="118">
        <f t="shared" si="0"/>
        <v>710682.88360675937</v>
      </c>
      <c r="Q13" s="118">
        <f t="shared" si="0"/>
        <v>25189.154449406662</v>
      </c>
      <c r="R13" s="118">
        <f t="shared" si="0"/>
        <v>21049.027313655282</v>
      </c>
      <c r="S13" s="119"/>
      <c r="T13" s="120">
        <f>SUM(G13:R13)-F13</f>
        <v>0</v>
      </c>
      <c r="U13" s="110"/>
      <c r="V13" s="121" t="e">
        <f>SUM(G13:T13)-#REF!</f>
        <v>#REF!</v>
      </c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98"/>
      <c r="IL13" s="95"/>
    </row>
    <row r="14" spans="1:246" ht="15.75" x14ac:dyDescent="0.25">
      <c r="A14" s="110"/>
      <c r="B14" s="115"/>
      <c r="C14" s="122" t="s">
        <v>331</v>
      </c>
      <c r="D14" s="44">
        <v>82</v>
      </c>
      <c r="F14" s="117">
        <v>46874070</v>
      </c>
      <c r="G14" s="118">
        <f t="shared" si="0"/>
        <v>18135543.38689927</v>
      </c>
      <c r="H14" s="118">
        <f t="shared" si="0"/>
        <v>5995058.1278971108</v>
      </c>
      <c r="I14" s="118">
        <f t="shared" si="0"/>
        <v>880360.01878138632</v>
      </c>
      <c r="J14" s="118">
        <f t="shared" si="0"/>
        <v>9188146.1960176751</v>
      </c>
      <c r="K14" s="118">
        <f t="shared" si="0"/>
        <v>6982573.1489645168</v>
      </c>
      <c r="L14" s="118">
        <f t="shared" si="0"/>
        <v>2335272.0498201256</v>
      </c>
      <c r="M14" s="118">
        <f t="shared" si="0"/>
        <v>1944553.0414846214</v>
      </c>
      <c r="N14" s="118">
        <f t="shared" si="0"/>
        <v>859817.01834312698</v>
      </c>
      <c r="O14" s="118">
        <f t="shared" si="0"/>
        <v>214611.00457845896</v>
      </c>
      <c r="P14" s="118">
        <f t="shared" si="0"/>
        <v>315338.00672734424</v>
      </c>
      <c r="Q14" s="118">
        <f t="shared" si="0"/>
        <v>11309.000241263459</v>
      </c>
      <c r="R14" s="118">
        <f t="shared" si="0"/>
        <v>11489.000245103534</v>
      </c>
      <c r="S14" s="119"/>
      <c r="T14" s="120">
        <f>SUM(G14:R14)-F14</f>
        <v>0</v>
      </c>
      <c r="U14" s="110"/>
      <c r="V14" s="121" t="e">
        <f>SUM(G14:T14)-#REF!</f>
        <v>#REF!</v>
      </c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98"/>
      <c r="IL14" s="95"/>
    </row>
    <row r="15" spans="1:246" ht="15.75" x14ac:dyDescent="0.25">
      <c r="A15" s="110"/>
      <c r="B15" s="115"/>
      <c r="C15" s="116" t="s">
        <v>332</v>
      </c>
      <c r="F15" s="117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9"/>
      <c r="T15" s="120"/>
      <c r="U15" s="110"/>
      <c r="V15" s="121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98"/>
      <c r="IL15" s="95"/>
    </row>
    <row r="16" spans="1:246" ht="15.75" x14ac:dyDescent="0.25">
      <c r="A16" s="110"/>
      <c r="B16" s="115"/>
      <c r="C16" s="116" t="s">
        <v>333</v>
      </c>
      <c r="D16" s="44">
        <v>2</v>
      </c>
      <c r="F16" s="117">
        <v>2055720</v>
      </c>
      <c r="G16" s="118">
        <f t="shared" ref="G16:R22" si="1">INDEX(ALLOC,($D16)+1,(G$1)+1)*$F16</f>
        <v>753922.7605369722</v>
      </c>
      <c r="H16" s="118">
        <f t="shared" si="1"/>
        <v>251740.26866034264</v>
      </c>
      <c r="I16" s="118">
        <f t="shared" si="1"/>
        <v>41061.914277178264</v>
      </c>
      <c r="J16" s="118">
        <f t="shared" si="1"/>
        <v>413854.28746829741</v>
      </c>
      <c r="K16" s="118">
        <f t="shared" si="1"/>
        <v>331467.09834433411</v>
      </c>
      <c r="L16" s="118">
        <f t="shared" si="1"/>
        <v>105988.20184322872</v>
      </c>
      <c r="M16" s="118">
        <f t="shared" si="1"/>
        <v>89983.406334910789</v>
      </c>
      <c r="N16" s="118">
        <f t="shared" si="1"/>
        <v>37773.342130083358</v>
      </c>
      <c r="O16" s="118">
        <f t="shared" si="1"/>
        <v>10151.17970253762</v>
      </c>
      <c r="P16" s="118">
        <f t="shared" si="1"/>
        <v>18569.386293882173</v>
      </c>
      <c r="Q16" s="118">
        <f t="shared" si="1"/>
        <v>658.16575884513736</v>
      </c>
      <c r="R16" s="118">
        <f t="shared" si="1"/>
        <v>549.98864938756526</v>
      </c>
      <c r="S16" s="119"/>
      <c r="T16" s="120">
        <f t="shared" ref="T16:T32" si="2">SUM(G16:R16)-F16</f>
        <v>0</v>
      </c>
      <c r="U16" s="110"/>
      <c r="V16" s="121" t="e">
        <f>SUM(G16:T16)-#REF!</f>
        <v>#REF!</v>
      </c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98"/>
      <c r="IL16" s="95"/>
    </row>
    <row r="17" spans="1:246" ht="15.75" x14ac:dyDescent="0.25">
      <c r="A17" s="110"/>
      <c r="B17" s="115"/>
      <c r="C17" s="116" t="s">
        <v>334</v>
      </c>
      <c r="D17" s="44">
        <v>2</v>
      </c>
      <c r="F17" s="117">
        <v>-4796799</v>
      </c>
      <c r="G17" s="118">
        <f t="shared" si="1"/>
        <v>-1759196.7504431477</v>
      </c>
      <c r="H17" s="118">
        <f t="shared" si="1"/>
        <v>-587408.53276207985</v>
      </c>
      <c r="I17" s="118">
        <f t="shared" si="1"/>
        <v>-95813.510275161214</v>
      </c>
      <c r="J17" s="118">
        <f t="shared" si="1"/>
        <v>-965683.96098381176</v>
      </c>
      <c r="K17" s="118">
        <f t="shared" si="1"/>
        <v>-773442.41719251825</v>
      </c>
      <c r="L17" s="118">
        <f t="shared" si="1"/>
        <v>-247311.9396675606</v>
      </c>
      <c r="M17" s="118">
        <f t="shared" si="1"/>
        <v>-209966.49034104537</v>
      </c>
      <c r="N17" s="118">
        <f t="shared" si="1"/>
        <v>-88139.984898839204</v>
      </c>
      <c r="O17" s="118">
        <f t="shared" si="1"/>
        <v>-23686.673596575773</v>
      </c>
      <c r="P17" s="118">
        <f t="shared" si="1"/>
        <v>-43329.642949967754</v>
      </c>
      <c r="Q17" s="118">
        <f t="shared" si="1"/>
        <v>-1535.7582033849922</v>
      </c>
      <c r="R17" s="118">
        <f t="shared" si="1"/>
        <v>-1283.3386859074308</v>
      </c>
      <c r="S17" s="119"/>
      <c r="T17" s="120">
        <f t="shared" si="2"/>
        <v>0</v>
      </c>
      <c r="U17" s="110"/>
      <c r="V17" s="121" t="e">
        <f>SUM(G17:T17)-#REF!</f>
        <v>#REF!</v>
      </c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98"/>
      <c r="IL17" s="95"/>
    </row>
    <row r="18" spans="1:246" ht="15.75" x14ac:dyDescent="0.25">
      <c r="A18" s="110"/>
      <c r="B18" s="115"/>
      <c r="C18" s="116" t="s">
        <v>335</v>
      </c>
      <c r="D18" s="44">
        <v>76</v>
      </c>
      <c r="F18" s="117">
        <v>5456486</v>
      </c>
      <c r="G18" s="118">
        <f t="shared" si="1"/>
        <v>4190879</v>
      </c>
      <c r="H18" s="118">
        <f t="shared" si="1"/>
        <v>944053.99999999988</v>
      </c>
      <c r="I18" s="118">
        <f t="shared" si="1"/>
        <v>10700</v>
      </c>
      <c r="J18" s="118">
        <f t="shared" si="1"/>
        <v>193798</v>
      </c>
      <c r="K18" s="118">
        <f t="shared" si="1"/>
        <v>71158</v>
      </c>
      <c r="L18" s="118">
        <f t="shared" si="1"/>
        <v>40121</v>
      </c>
      <c r="M18" s="118">
        <f t="shared" si="1"/>
        <v>5775.9999999999991</v>
      </c>
      <c r="N18" s="118">
        <f t="shared" si="1"/>
        <v>0</v>
      </c>
      <c r="O18" s="118">
        <f t="shared" si="1"/>
        <v>0</v>
      </c>
      <c r="P18" s="118">
        <f t="shared" si="1"/>
        <v>0</v>
      </c>
      <c r="Q18" s="118">
        <f t="shared" si="1"/>
        <v>0</v>
      </c>
      <c r="R18" s="118">
        <f t="shared" si="1"/>
        <v>0</v>
      </c>
      <c r="S18" s="119"/>
      <c r="T18" s="120">
        <f t="shared" si="2"/>
        <v>0</v>
      </c>
      <c r="U18" s="110"/>
      <c r="V18" s="121" t="e">
        <f>SUM(G18:T18)-#REF!</f>
        <v>#REF!</v>
      </c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98"/>
      <c r="IL18" s="95"/>
    </row>
    <row r="19" spans="1:246" ht="15.75" x14ac:dyDescent="0.25">
      <c r="A19" s="110"/>
      <c r="B19" s="115"/>
      <c r="C19" s="116" t="s">
        <v>336</v>
      </c>
      <c r="D19" s="44">
        <v>83</v>
      </c>
      <c r="F19" s="117">
        <v>1623075</v>
      </c>
      <c r="G19" s="118">
        <f t="shared" si="1"/>
        <v>1371660.6824999999</v>
      </c>
      <c r="H19" s="118">
        <f t="shared" si="1"/>
        <v>251414.3175</v>
      </c>
      <c r="I19" s="118">
        <f t="shared" si="1"/>
        <v>0</v>
      </c>
      <c r="J19" s="118">
        <f t="shared" si="1"/>
        <v>0</v>
      </c>
      <c r="K19" s="118">
        <f t="shared" si="1"/>
        <v>0</v>
      </c>
      <c r="L19" s="118">
        <f t="shared" si="1"/>
        <v>0</v>
      </c>
      <c r="M19" s="118">
        <f t="shared" si="1"/>
        <v>0</v>
      </c>
      <c r="N19" s="118">
        <f t="shared" si="1"/>
        <v>0</v>
      </c>
      <c r="O19" s="118">
        <f t="shared" si="1"/>
        <v>0</v>
      </c>
      <c r="P19" s="118">
        <f t="shared" si="1"/>
        <v>0</v>
      </c>
      <c r="Q19" s="118">
        <f t="shared" si="1"/>
        <v>0</v>
      </c>
      <c r="R19" s="118">
        <f t="shared" si="1"/>
        <v>0</v>
      </c>
      <c r="S19" s="119"/>
      <c r="T19" s="120">
        <f t="shared" si="2"/>
        <v>0</v>
      </c>
      <c r="U19" s="110"/>
      <c r="V19" s="121" t="e">
        <f>SUM(G19:T19)-#REF!</f>
        <v>#REF!</v>
      </c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98"/>
      <c r="IL19" s="95"/>
    </row>
    <row r="20" spans="1:246" ht="15.75" x14ac:dyDescent="0.25">
      <c r="A20" s="110"/>
      <c r="B20" s="115"/>
      <c r="C20" s="116" t="s">
        <v>337</v>
      </c>
      <c r="D20" s="44">
        <v>69</v>
      </c>
      <c r="F20" s="117">
        <v>2958357</v>
      </c>
      <c r="G20" s="118">
        <f t="shared" si="1"/>
        <v>1287033.9892831163</v>
      </c>
      <c r="H20" s="118">
        <f t="shared" si="1"/>
        <v>366404.64182059839</v>
      </c>
      <c r="I20" s="118">
        <f t="shared" si="1"/>
        <v>45929.091248056618</v>
      </c>
      <c r="J20" s="118">
        <f t="shared" si="1"/>
        <v>516523.03753184318</v>
      </c>
      <c r="K20" s="118">
        <f t="shared" si="1"/>
        <v>372991.17751161649</v>
      </c>
      <c r="L20" s="118">
        <f t="shared" si="1"/>
        <v>132811.31975846962</v>
      </c>
      <c r="M20" s="118">
        <f t="shared" si="1"/>
        <v>83343.191253604178</v>
      </c>
      <c r="N20" s="118">
        <f t="shared" si="1"/>
        <v>47589.327806021254</v>
      </c>
      <c r="O20" s="118">
        <f t="shared" si="1"/>
        <v>11738.77046547493</v>
      </c>
      <c r="P20" s="118">
        <f t="shared" si="1"/>
        <v>92554.177862363664</v>
      </c>
      <c r="Q20" s="118">
        <f t="shared" si="1"/>
        <v>725.64311005535194</v>
      </c>
      <c r="R20" s="118">
        <f t="shared" si="1"/>
        <v>712.63234877988975</v>
      </c>
      <c r="S20" s="119"/>
      <c r="T20" s="120">
        <f t="shared" si="2"/>
        <v>0</v>
      </c>
      <c r="U20" s="110"/>
      <c r="V20" s="121" t="e">
        <f>SUM(G20:T20)-#REF!</f>
        <v>#REF!</v>
      </c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98"/>
      <c r="IL20" s="95"/>
    </row>
    <row r="21" spans="1:246" ht="15.75" x14ac:dyDescent="0.25">
      <c r="A21" s="110"/>
      <c r="B21" s="115"/>
      <c r="C21" s="116" t="s">
        <v>338</v>
      </c>
      <c r="D21" s="44">
        <v>69</v>
      </c>
      <c r="F21" s="117">
        <v>6683812</v>
      </c>
      <c r="G21" s="118">
        <f t="shared" si="1"/>
        <v>2907794.1647942979</v>
      </c>
      <c r="H21" s="118">
        <f t="shared" si="1"/>
        <v>827817.51555211807</v>
      </c>
      <c r="I21" s="118">
        <f t="shared" si="1"/>
        <v>103767.53422012819</v>
      </c>
      <c r="J21" s="118">
        <f t="shared" si="1"/>
        <v>1166979.8055244123</v>
      </c>
      <c r="K21" s="118">
        <f t="shared" si="1"/>
        <v>842698.466799738</v>
      </c>
      <c r="L21" s="118">
        <f t="shared" si="1"/>
        <v>300060.43649819691</v>
      </c>
      <c r="M21" s="118">
        <f t="shared" si="1"/>
        <v>188297.16015313048</v>
      </c>
      <c r="N21" s="118">
        <f t="shared" si="1"/>
        <v>107518.50444750871</v>
      </c>
      <c r="O21" s="118">
        <f t="shared" si="1"/>
        <v>26521.388359277436</v>
      </c>
      <c r="P21" s="118">
        <f t="shared" si="1"/>
        <v>209107.52983720374</v>
      </c>
      <c r="Q21" s="118">
        <f t="shared" si="1"/>
        <v>1639.4445047387053</v>
      </c>
      <c r="R21" s="118">
        <f t="shared" si="1"/>
        <v>1610.0493092494289</v>
      </c>
      <c r="S21" s="119"/>
      <c r="T21" s="120">
        <f t="shared" si="2"/>
        <v>0</v>
      </c>
      <c r="U21" s="110"/>
      <c r="V21" s="121" t="e">
        <f>SUM(G21:T21)-#REF!</f>
        <v>#REF!</v>
      </c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98"/>
      <c r="IL21" s="95"/>
    </row>
    <row r="22" spans="1:246" ht="15.75" x14ac:dyDescent="0.25">
      <c r="A22" s="110"/>
      <c r="B22" s="115"/>
      <c r="C22" s="116" t="s">
        <v>339</v>
      </c>
      <c r="D22" s="44">
        <v>74</v>
      </c>
      <c r="F22" s="117">
        <v>-293000</v>
      </c>
      <c r="G22" s="118">
        <f t="shared" si="1"/>
        <v>-117684.53199051639</v>
      </c>
      <c r="H22" s="118">
        <f t="shared" si="1"/>
        <v>-44058.807186552534</v>
      </c>
      <c r="I22" s="118">
        <f t="shared" si="1"/>
        <v>-5612.1985979148967</v>
      </c>
      <c r="J22" s="118">
        <f t="shared" si="1"/>
        <v>-57455.309820883173</v>
      </c>
      <c r="K22" s="118">
        <f t="shared" si="1"/>
        <v>-36224.395409547251</v>
      </c>
      <c r="L22" s="118">
        <f t="shared" si="1"/>
        <v>-12096.332158000538</v>
      </c>
      <c r="M22" s="118">
        <f t="shared" si="1"/>
        <v>-9377.6458396063372</v>
      </c>
      <c r="N22" s="118">
        <f t="shared" si="1"/>
        <v>-3868.1896001344203</v>
      </c>
      <c r="O22" s="118">
        <f t="shared" si="1"/>
        <v>-919.75234714552334</v>
      </c>
      <c r="P22" s="118">
        <f t="shared" si="1"/>
        <v>-5549.9191886659764</v>
      </c>
      <c r="Q22" s="118">
        <f t="shared" si="1"/>
        <v>-70.031059422677615</v>
      </c>
      <c r="R22" s="118">
        <f t="shared" si="1"/>
        <v>-82.886801610276223</v>
      </c>
      <c r="S22" s="119"/>
      <c r="T22" s="120">
        <f t="shared" si="2"/>
        <v>0</v>
      </c>
      <c r="U22" s="110"/>
      <c r="V22" s="121" t="e">
        <f>SUM(G22:T22)-#REF!</f>
        <v>#REF!</v>
      </c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98"/>
      <c r="IL22" s="95"/>
    </row>
    <row r="23" spans="1:246" ht="15.75" x14ac:dyDescent="0.25">
      <c r="A23" s="113"/>
      <c r="B23" s="123"/>
      <c r="C23" s="123" t="s">
        <v>340</v>
      </c>
      <c r="D23" s="124"/>
      <c r="E23" s="123"/>
      <c r="F23" s="125">
        <f t="shared" ref="F23:R23" si="3">SUM(F12:F22)</f>
        <v>1047904226</v>
      </c>
      <c r="G23" s="125">
        <f t="shared" si="3"/>
        <v>420593152.70387053</v>
      </c>
      <c r="H23" s="125">
        <f t="shared" si="3"/>
        <v>154276976.08459198</v>
      </c>
      <c r="I23" s="125">
        <f t="shared" si="3"/>
        <v>19956739.914540064</v>
      </c>
      <c r="J23" s="125">
        <f t="shared" si="3"/>
        <v>204478419.07819083</v>
      </c>
      <c r="K23" s="125">
        <f t="shared" si="3"/>
        <v>132817984.44470766</v>
      </c>
      <c r="L23" s="125">
        <f t="shared" si="3"/>
        <v>44224959.22376328</v>
      </c>
      <c r="M23" s="125">
        <f t="shared" si="3"/>
        <v>34618863.320583768</v>
      </c>
      <c r="N23" s="125">
        <f t="shared" si="3"/>
        <v>14402568.248556277</v>
      </c>
      <c r="O23" s="125">
        <f t="shared" si="3"/>
        <v>3479302.0847641937</v>
      </c>
      <c r="P23" s="125">
        <f t="shared" si="3"/>
        <v>18509064.155115426</v>
      </c>
      <c r="Q23" s="125">
        <f t="shared" si="3"/>
        <v>255099.50302362742</v>
      </c>
      <c r="R23" s="125">
        <f t="shared" si="3"/>
        <v>291097.23829239479</v>
      </c>
      <c r="S23" s="126"/>
      <c r="T23" s="120">
        <f t="shared" si="2"/>
        <v>0</v>
      </c>
      <c r="U23" s="113"/>
      <c r="V23" s="121" t="e">
        <f>SUM(G23:T23)-#REF!</f>
        <v>#REF!</v>
      </c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98"/>
      <c r="IL23" s="95"/>
    </row>
    <row r="24" spans="1:246" ht="15.75" x14ac:dyDescent="0.25">
      <c r="A24" s="110"/>
      <c r="B24" s="110"/>
      <c r="C24" s="110"/>
      <c r="D24" s="114"/>
      <c r="E24" s="110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27"/>
      <c r="T24" s="120">
        <f t="shared" si="2"/>
        <v>0</v>
      </c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98"/>
      <c r="IL24" s="95"/>
    </row>
    <row r="25" spans="1:246" ht="15.75" x14ac:dyDescent="0.25">
      <c r="A25" s="110"/>
      <c r="B25" s="110"/>
      <c r="C25" s="110"/>
      <c r="D25" s="114"/>
      <c r="E25" s="110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0"/>
      <c r="T25" s="120">
        <f t="shared" si="2"/>
        <v>0</v>
      </c>
      <c r="U25" s="110"/>
      <c r="V25" s="121" t="e">
        <f>SUM(G25:T25)-#REF!</f>
        <v>#REF!</v>
      </c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98"/>
      <c r="IL25" s="95"/>
    </row>
    <row r="26" spans="1:246" ht="15.75" x14ac:dyDescent="0.25">
      <c r="A26" s="110"/>
      <c r="B26" s="128" t="s">
        <v>107</v>
      </c>
      <c r="C26" s="110"/>
      <c r="D26" s="114"/>
      <c r="E26" s="110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0"/>
      <c r="T26" s="120">
        <f t="shared" si="2"/>
        <v>0</v>
      </c>
      <c r="U26" s="110"/>
      <c r="V26" s="121" t="e">
        <f>SUM(G26:T26)-#REF!</f>
        <v>#REF!</v>
      </c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98"/>
      <c r="IL26" s="95"/>
    </row>
    <row r="27" spans="1:246" ht="15.75" x14ac:dyDescent="0.25">
      <c r="A27" s="110"/>
      <c r="B27" s="110"/>
      <c r="C27" s="110" t="s">
        <v>341</v>
      </c>
      <c r="D27" s="114">
        <v>85</v>
      </c>
      <c r="E27" s="110"/>
      <c r="F27" s="117">
        <v>293000</v>
      </c>
      <c r="G27" s="118">
        <f t="shared" ref="G27:R32" si="4">INDEX(ALLOC,($D27)+1,(G$1)+1)*$F27</f>
        <v>117684.53199051639</v>
      </c>
      <c r="H27" s="118">
        <f t="shared" si="4"/>
        <v>44058.807186552534</v>
      </c>
      <c r="I27" s="118">
        <f t="shared" si="4"/>
        <v>5612.1985979148967</v>
      </c>
      <c r="J27" s="118">
        <f t="shared" si="4"/>
        <v>57455.309820883173</v>
      </c>
      <c r="K27" s="118">
        <f t="shared" si="4"/>
        <v>36224.395409547251</v>
      </c>
      <c r="L27" s="118">
        <f t="shared" si="4"/>
        <v>12096.332158000538</v>
      </c>
      <c r="M27" s="118">
        <f t="shared" si="4"/>
        <v>9377.6458396063372</v>
      </c>
      <c r="N27" s="118">
        <f t="shared" si="4"/>
        <v>3868.1896001344203</v>
      </c>
      <c r="O27" s="118">
        <f t="shared" si="4"/>
        <v>919.75234714552334</v>
      </c>
      <c r="P27" s="118">
        <f t="shared" si="4"/>
        <v>5549.9191886659764</v>
      </c>
      <c r="Q27" s="118">
        <f t="shared" si="4"/>
        <v>70.031059422677615</v>
      </c>
      <c r="R27" s="118">
        <f t="shared" si="4"/>
        <v>82.886801610276223</v>
      </c>
      <c r="S27" s="119"/>
      <c r="T27" s="120">
        <f t="shared" si="2"/>
        <v>0</v>
      </c>
      <c r="U27" s="110"/>
      <c r="V27" s="121" t="e">
        <f>SUM(G27:T27)-#REF!</f>
        <v>#REF!</v>
      </c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98"/>
      <c r="IL27" s="95"/>
    </row>
    <row r="28" spans="1:246" ht="15.75" x14ac:dyDescent="0.25">
      <c r="A28" s="110"/>
      <c r="B28" s="110"/>
      <c r="C28" s="110" t="s">
        <v>342</v>
      </c>
      <c r="D28" s="114">
        <v>85</v>
      </c>
      <c r="E28" s="110"/>
      <c r="F28" s="117">
        <v>-1663941</v>
      </c>
      <c r="G28" s="118">
        <f t="shared" si="4"/>
        <v>-668328.04725198576</v>
      </c>
      <c r="H28" s="118">
        <f t="shared" si="4"/>
        <v>-250209.06378429831</v>
      </c>
      <c r="I28" s="118">
        <f t="shared" si="4"/>
        <v>-31871.560911990142</v>
      </c>
      <c r="J28" s="118">
        <f t="shared" si="4"/>
        <v>-326287.52791355009</v>
      </c>
      <c r="K28" s="118">
        <f t="shared" si="4"/>
        <v>-205717.59973432581</v>
      </c>
      <c r="L28" s="118">
        <f t="shared" si="4"/>
        <v>-68694.822618824473</v>
      </c>
      <c r="M28" s="118">
        <f t="shared" si="4"/>
        <v>-53255.45868942119</v>
      </c>
      <c r="N28" s="118">
        <f t="shared" si="4"/>
        <v>-21967.36952708965</v>
      </c>
      <c r="O28" s="118">
        <f t="shared" si="4"/>
        <v>-5223.254744920373</v>
      </c>
      <c r="P28" s="118">
        <f t="shared" si="4"/>
        <v>-31517.877422211786</v>
      </c>
      <c r="Q28" s="118">
        <f t="shared" si="4"/>
        <v>-397.7049523782581</v>
      </c>
      <c r="R28" s="118">
        <f t="shared" si="4"/>
        <v>-470.71244900411136</v>
      </c>
      <c r="S28" s="119"/>
      <c r="T28" s="120">
        <f t="shared" si="2"/>
        <v>0</v>
      </c>
      <c r="U28" s="110"/>
      <c r="V28" s="121" t="e">
        <f>SUM(G28:T28)-#REF!</f>
        <v>#REF!</v>
      </c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98"/>
      <c r="IL28" s="95"/>
    </row>
    <row r="29" spans="1:246" ht="15.75" x14ac:dyDescent="0.25">
      <c r="A29" s="110"/>
      <c r="B29" s="110"/>
      <c r="C29" s="110" t="s">
        <v>343</v>
      </c>
      <c r="D29" s="114">
        <v>2</v>
      </c>
      <c r="E29" s="110"/>
      <c r="F29" s="117">
        <v>-35115292</v>
      </c>
      <c r="G29" s="118">
        <f t="shared" si="4"/>
        <v>-12878318.974228909</v>
      </c>
      <c r="H29" s="118">
        <f t="shared" si="4"/>
        <v>-4300163.9533430524</v>
      </c>
      <c r="I29" s="118">
        <f t="shared" si="4"/>
        <v>-701409.29208359297</v>
      </c>
      <c r="J29" s="118">
        <f t="shared" si="4"/>
        <v>-7069354.8488613255</v>
      </c>
      <c r="K29" s="118">
        <f t="shared" si="4"/>
        <v>-5662037.605682685</v>
      </c>
      <c r="L29" s="118">
        <f t="shared" si="4"/>
        <v>-1810463.8064911149</v>
      </c>
      <c r="M29" s="118">
        <f t="shared" si="4"/>
        <v>-1537073.9150297912</v>
      </c>
      <c r="N29" s="118">
        <f t="shared" si="4"/>
        <v>-645234.72978507727</v>
      </c>
      <c r="O29" s="118">
        <f t="shared" si="4"/>
        <v>-173399.89852659003</v>
      </c>
      <c r="P29" s="118">
        <f t="shared" si="4"/>
        <v>-317197.58623278962</v>
      </c>
      <c r="Q29" s="118">
        <f t="shared" si="4"/>
        <v>-11242.621955445577</v>
      </c>
      <c r="R29" s="118">
        <f t="shared" si="4"/>
        <v>-9394.7677796246444</v>
      </c>
      <c r="S29" s="119"/>
      <c r="T29" s="120">
        <f t="shared" si="2"/>
        <v>0</v>
      </c>
      <c r="U29" s="110"/>
      <c r="V29" s="121" t="e">
        <f>SUM(G29:T29)-#REF!</f>
        <v>#REF!</v>
      </c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  <c r="HJ29" s="110"/>
      <c r="HK29" s="110"/>
      <c r="HL29" s="110"/>
      <c r="HM29" s="110"/>
      <c r="HN29" s="110"/>
      <c r="HO29" s="110"/>
      <c r="HP29" s="110"/>
      <c r="HQ29" s="110"/>
      <c r="HR29" s="110"/>
      <c r="HS29" s="110"/>
      <c r="HT29" s="110"/>
      <c r="HU29" s="110"/>
      <c r="HV29" s="110"/>
      <c r="HW29" s="110"/>
      <c r="HX29" s="110"/>
      <c r="HY29" s="110"/>
      <c r="HZ29" s="110"/>
      <c r="IA29" s="110"/>
      <c r="IB29" s="110"/>
      <c r="IC29" s="110"/>
      <c r="ID29" s="110"/>
      <c r="IE29" s="110"/>
      <c r="IF29" s="110"/>
      <c r="IG29" s="110"/>
      <c r="IH29" s="110"/>
      <c r="II29" s="110"/>
      <c r="IJ29" s="110"/>
      <c r="IK29" s="98"/>
      <c r="IL29" s="95"/>
    </row>
    <row r="30" spans="1:246" ht="15.75" x14ac:dyDescent="0.25">
      <c r="A30" s="110"/>
      <c r="B30" s="110"/>
      <c r="C30" s="110" t="s">
        <v>344</v>
      </c>
      <c r="D30" s="114">
        <v>43</v>
      </c>
      <c r="E30" s="110"/>
      <c r="F30" s="117">
        <v>-3930286</v>
      </c>
      <c r="G30" s="118">
        <f t="shared" si="4"/>
        <v>-1508372.2866321676</v>
      </c>
      <c r="H30" s="118">
        <f t="shared" si="4"/>
        <v>-482004.98454714223</v>
      </c>
      <c r="I30" s="118">
        <f t="shared" si="4"/>
        <v>-86513.43543773322</v>
      </c>
      <c r="J30" s="118">
        <f t="shared" si="4"/>
        <v>-772591.61724294664</v>
      </c>
      <c r="K30" s="118">
        <f t="shared" si="4"/>
        <v>-612633.21391877183</v>
      </c>
      <c r="L30" s="118">
        <f t="shared" si="4"/>
        <v>-173800.5150472263</v>
      </c>
      <c r="M30" s="118">
        <f t="shared" si="4"/>
        <v>-172995.56461223151</v>
      </c>
      <c r="N30" s="118">
        <f t="shared" si="4"/>
        <v>-72372.965539306417</v>
      </c>
      <c r="O30" s="118">
        <f t="shared" si="4"/>
        <v>-19278.966104849162</v>
      </c>
      <c r="P30" s="118">
        <f t="shared" si="4"/>
        <v>-27808.974161721082</v>
      </c>
      <c r="Q30" s="118">
        <f t="shared" si="4"/>
        <v>-959.11006456069777</v>
      </c>
      <c r="R30" s="118">
        <f t="shared" si="4"/>
        <v>-954.36669134328588</v>
      </c>
      <c r="S30" s="119"/>
      <c r="T30" s="120">
        <f t="shared" si="2"/>
        <v>0</v>
      </c>
      <c r="U30" s="110"/>
      <c r="V30" s="121" t="e">
        <f>SUM(G30:T30)-#REF!</f>
        <v>#REF!</v>
      </c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98"/>
      <c r="IL30" s="95"/>
    </row>
    <row r="31" spans="1:246" ht="15.75" x14ac:dyDescent="0.25">
      <c r="A31" s="110"/>
      <c r="B31" s="110"/>
      <c r="C31" s="110" t="s">
        <v>247</v>
      </c>
      <c r="D31" s="114">
        <v>43</v>
      </c>
      <c r="E31" s="110"/>
      <c r="F31" s="117">
        <v>-2123450</v>
      </c>
      <c r="G31" s="118">
        <f t="shared" si="4"/>
        <v>-814941.49078440515</v>
      </c>
      <c r="H31" s="118">
        <f t="shared" si="4"/>
        <v>-260417.04965914163</v>
      </c>
      <c r="I31" s="118">
        <f t="shared" si="4"/>
        <v>-46741.370597522575</v>
      </c>
      <c r="J31" s="118">
        <f t="shared" si="4"/>
        <v>-417414.83180474275</v>
      </c>
      <c r="K31" s="118">
        <f t="shared" si="4"/>
        <v>-330992.70589870965</v>
      </c>
      <c r="L31" s="118">
        <f t="shared" si="4"/>
        <v>-93900.724699686674</v>
      </c>
      <c r="M31" s="118">
        <f t="shared" si="4"/>
        <v>-93465.827086334932</v>
      </c>
      <c r="N31" s="118">
        <f t="shared" si="4"/>
        <v>-39101.575222373183</v>
      </c>
      <c r="O31" s="118">
        <f t="shared" si="4"/>
        <v>-10416.015672992233</v>
      </c>
      <c r="P31" s="118">
        <f t="shared" si="4"/>
        <v>-15024.597747773732</v>
      </c>
      <c r="Q31" s="118">
        <f t="shared" si="4"/>
        <v>-518.18678503076205</v>
      </c>
      <c r="R31" s="118">
        <f t="shared" si="4"/>
        <v>-515.62404128679202</v>
      </c>
      <c r="S31" s="119"/>
      <c r="T31" s="120">
        <f t="shared" si="2"/>
        <v>0</v>
      </c>
      <c r="U31" s="110"/>
      <c r="V31" s="121" t="e">
        <f>SUM(G31:T31)-#REF!</f>
        <v>#REF!</v>
      </c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98"/>
      <c r="IL31" s="95"/>
    </row>
    <row r="32" spans="1:246" ht="15.75" x14ac:dyDescent="0.25">
      <c r="A32" s="110"/>
      <c r="B32" s="110"/>
      <c r="C32" s="110" t="s">
        <v>345</v>
      </c>
      <c r="D32" s="114">
        <v>49</v>
      </c>
      <c r="E32" s="110"/>
      <c r="F32" s="117">
        <v>-4889807</v>
      </c>
      <c r="G32" s="118">
        <f t="shared" si="4"/>
        <v>-1953120.1567075811</v>
      </c>
      <c r="H32" s="118">
        <f t="shared" si="4"/>
        <v>-736830.21466986008</v>
      </c>
      <c r="I32" s="118">
        <f t="shared" si="4"/>
        <v>-97781.746500745096</v>
      </c>
      <c r="J32" s="118">
        <f t="shared" si="4"/>
        <v>-964846.14161642245</v>
      </c>
      <c r="K32" s="118">
        <f t="shared" si="4"/>
        <v>-601426.64167914062</v>
      </c>
      <c r="L32" s="118">
        <f t="shared" si="4"/>
        <v>-196228.37452957203</v>
      </c>
      <c r="M32" s="118">
        <f t="shared" si="4"/>
        <v>-160347.67076196702</v>
      </c>
      <c r="N32" s="118">
        <f t="shared" si="4"/>
        <v>-70564.947909645722</v>
      </c>
      <c r="O32" s="118">
        <f t="shared" si="4"/>
        <v>-15401.044202751906</v>
      </c>
      <c r="P32" s="118">
        <f t="shared" si="4"/>
        <v>-90867.142171185449</v>
      </c>
      <c r="Q32" s="118">
        <f t="shared" si="4"/>
        <v>-1057.4315077611625</v>
      </c>
      <c r="R32" s="118">
        <f t="shared" si="4"/>
        <v>-1335.4877433673462</v>
      </c>
      <c r="S32" s="119"/>
      <c r="T32" s="120">
        <f t="shared" si="2"/>
        <v>0</v>
      </c>
      <c r="U32" s="110"/>
      <c r="V32" s="121" t="e">
        <f>SUM(G32:T32)-#REF!</f>
        <v>#REF!</v>
      </c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/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110"/>
      <c r="ID32" s="110"/>
      <c r="IE32" s="110"/>
      <c r="IF32" s="110"/>
      <c r="IG32" s="110"/>
      <c r="IH32" s="110"/>
      <c r="II32" s="110"/>
      <c r="IJ32" s="110"/>
      <c r="IK32" s="98"/>
      <c r="IL32" s="95"/>
    </row>
    <row r="33" spans="1:246" ht="15.75" x14ac:dyDescent="0.25">
      <c r="A33" s="110"/>
      <c r="B33" s="110"/>
      <c r="C33" s="110" t="s">
        <v>346</v>
      </c>
      <c r="D33" s="114"/>
      <c r="E33" s="110"/>
      <c r="F33" s="117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9"/>
      <c r="T33" s="120"/>
      <c r="U33" s="110"/>
      <c r="V33" s="121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110"/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0"/>
      <c r="IK33" s="98"/>
      <c r="IL33" s="95"/>
    </row>
    <row r="34" spans="1:246" ht="15.75" x14ac:dyDescent="0.25">
      <c r="A34" s="110"/>
      <c r="B34" s="110"/>
      <c r="C34" s="110" t="s">
        <v>347</v>
      </c>
      <c r="D34" s="114">
        <v>82</v>
      </c>
      <c r="E34" s="110"/>
      <c r="F34" s="117">
        <v>-539866</v>
      </c>
      <c r="G34" s="118">
        <f t="shared" ref="G34:R40" si="5">INDEX(ALLOC,($D34)+1,(G$1)+1)*$F34</f>
        <v>-208873.76039912389</v>
      </c>
      <c r="H34" s="118">
        <f t="shared" si="5"/>
        <v>-69047.30165900469</v>
      </c>
      <c r="I34" s="118">
        <f t="shared" si="5"/>
        <v>-10139.431926850642</v>
      </c>
      <c r="J34" s="118">
        <f t="shared" si="5"/>
        <v>-105823.27786469743</v>
      </c>
      <c r="K34" s="118">
        <f t="shared" si="5"/>
        <v>-80420.877377169891</v>
      </c>
      <c r="L34" s="118">
        <f t="shared" si="5"/>
        <v>-26896.19187000813</v>
      </c>
      <c r="M34" s="118">
        <f t="shared" si="5"/>
        <v>-22396.136548290699</v>
      </c>
      <c r="N34" s="118">
        <f t="shared" si="5"/>
        <v>-9902.830593222021</v>
      </c>
      <c r="O34" s="118">
        <f t="shared" si="5"/>
        <v>-2471.7543110242896</v>
      </c>
      <c r="P34" s="118">
        <f t="shared" si="5"/>
        <v>-3631.8644474410785</v>
      </c>
      <c r="Q34" s="118">
        <f t="shared" si="5"/>
        <v>-130.2499382761074</v>
      </c>
      <c r="R34" s="118">
        <f t="shared" si="5"/>
        <v>-132.32306489116615</v>
      </c>
      <c r="S34" s="119"/>
      <c r="T34" s="120">
        <f t="shared" ref="T34:T40" si="6">SUM(G34:R34)-F34</f>
        <v>0</v>
      </c>
      <c r="U34" s="110"/>
      <c r="V34" s="121" t="e">
        <f>SUM(G34:T34)-#REF!</f>
        <v>#REF!</v>
      </c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  <c r="HJ34" s="110"/>
      <c r="HK34" s="110"/>
      <c r="HL34" s="110"/>
      <c r="HM34" s="110"/>
      <c r="HN34" s="110"/>
      <c r="HO34" s="110"/>
      <c r="HP34" s="110"/>
      <c r="HQ34" s="110"/>
      <c r="HR34" s="110"/>
      <c r="HS34" s="110"/>
      <c r="HT34" s="110"/>
      <c r="HU34" s="110"/>
      <c r="HV34" s="110"/>
      <c r="HW34" s="110"/>
      <c r="HX34" s="110"/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0"/>
      <c r="IK34" s="98"/>
      <c r="IL34" s="95"/>
    </row>
    <row r="35" spans="1:246" ht="15.75" x14ac:dyDescent="0.25">
      <c r="A35" s="110"/>
      <c r="B35" s="110"/>
      <c r="C35" s="110" t="s">
        <v>348</v>
      </c>
      <c r="D35" s="114">
        <v>82</v>
      </c>
      <c r="E35" s="110"/>
      <c r="F35" s="117">
        <v>-6108465</v>
      </c>
      <c r="G35" s="118">
        <f t="shared" si="5"/>
        <v>-2363360.6391520011</v>
      </c>
      <c r="H35" s="118">
        <f t="shared" si="5"/>
        <v>-781255.02537383733</v>
      </c>
      <c r="I35" s="118">
        <f t="shared" si="5"/>
        <v>-114725.44121142972</v>
      </c>
      <c r="J35" s="118">
        <f t="shared" si="5"/>
        <v>-1197367.104099497</v>
      </c>
      <c r="K35" s="118">
        <f t="shared" si="5"/>
        <v>-909944.53202782548</v>
      </c>
      <c r="L35" s="118">
        <f t="shared" si="5"/>
        <v>-304324.49287643452</v>
      </c>
      <c r="M35" s="118">
        <f t="shared" si="5"/>
        <v>-253407.35708574823</v>
      </c>
      <c r="N35" s="118">
        <f t="shared" si="5"/>
        <v>-112048.34918225255</v>
      </c>
      <c r="O35" s="118">
        <f t="shared" si="5"/>
        <v>-27967.356154103032</v>
      </c>
      <c r="P35" s="118">
        <f t="shared" si="5"/>
        <v>-41093.747081568697</v>
      </c>
      <c r="Q35" s="118">
        <f t="shared" si="5"/>
        <v>-1473.7493919079225</v>
      </c>
      <c r="R35" s="118">
        <f t="shared" si="5"/>
        <v>-1497.206363394652</v>
      </c>
      <c r="S35" s="119"/>
      <c r="T35" s="120">
        <f t="shared" si="6"/>
        <v>0</v>
      </c>
      <c r="U35" s="110"/>
      <c r="V35" s="121" t="e">
        <f>SUM(G35:T35)-#REF!</f>
        <v>#REF!</v>
      </c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98"/>
      <c r="IL35" s="95"/>
    </row>
    <row r="36" spans="1:246" ht="15.75" x14ac:dyDescent="0.25">
      <c r="A36" s="110"/>
      <c r="B36" s="110"/>
      <c r="C36" s="110" t="s">
        <v>349</v>
      </c>
      <c r="D36" s="114">
        <v>2</v>
      </c>
      <c r="E36" s="110"/>
      <c r="F36" s="117">
        <v>2741079</v>
      </c>
      <c r="G36" s="118">
        <f t="shared" si="5"/>
        <v>1005273.9899061755</v>
      </c>
      <c r="H36" s="118">
        <f t="shared" si="5"/>
        <v>335668.26410173724</v>
      </c>
      <c r="I36" s="118">
        <f t="shared" si="5"/>
        <v>54751.595997982957</v>
      </c>
      <c r="J36" s="118">
        <f t="shared" si="5"/>
        <v>551829.67351551435</v>
      </c>
      <c r="K36" s="118">
        <f t="shared" si="5"/>
        <v>441975.31884818408</v>
      </c>
      <c r="L36" s="118">
        <f t="shared" si="5"/>
        <v>141323.73782433188</v>
      </c>
      <c r="M36" s="118">
        <f t="shared" si="5"/>
        <v>119983.08400613457</v>
      </c>
      <c r="N36" s="118">
        <f t="shared" si="5"/>
        <v>50366.642768755839</v>
      </c>
      <c r="O36" s="118">
        <f t="shared" si="5"/>
        <v>13535.493894038154</v>
      </c>
      <c r="P36" s="118">
        <f t="shared" si="5"/>
        <v>24760.256656085581</v>
      </c>
      <c r="Q36" s="118">
        <f t="shared" si="5"/>
        <v>877.59244453985468</v>
      </c>
      <c r="R36" s="118">
        <f t="shared" si="5"/>
        <v>733.35003651986551</v>
      </c>
      <c r="S36" s="119"/>
      <c r="T36" s="120">
        <f t="shared" si="6"/>
        <v>0</v>
      </c>
      <c r="U36" s="110"/>
      <c r="V36" s="121" t="e">
        <f>SUM(G36:T36)-#REF!</f>
        <v>#REF!</v>
      </c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98"/>
      <c r="IL36" s="95"/>
    </row>
    <row r="37" spans="1:246" ht="15.75" x14ac:dyDescent="0.25">
      <c r="A37" s="110"/>
      <c r="B37" s="110"/>
      <c r="C37" s="110" t="s">
        <v>350</v>
      </c>
      <c r="D37" s="114">
        <v>48</v>
      </c>
      <c r="E37" s="110"/>
      <c r="F37" s="117">
        <v>-14412912</v>
      </c>
      <c r="G37" s="118">
        <f t="shared" si="5"/>
        <v>-9990909.5289991163</v>
      </c>
      <c r="H37" s="118">
        <f t="shared" si="5"/>
        <v>-2375008.3376343464</v>
      </c>
      <c r="I37" s="118">
        <f t="shared" si="5"/>
        <v>-134389.65698458001</v>
      </c>
      <c r="J37" s="118">
        <f t="shared" si="5"/>
        <v>-1367715.4308452755</v>
      </c>
      <c r="K37" s="118">
        <f t="shared" si="5"/>
        <v>-254612.10285825847</v>
      </c>
      <c r="L37" s="118">
        <f t="shared" si="5"/>
        <v>-290276.94267842348</v>
      </c>
      <c r="M37" s="118">
        <f t="shared" si="5"/>
        <v>0</v>
      </c>
      <c r="N37" s="118">
        <f t="shared" si="5"/>
        <v>0</v>
      </c>
      <c r="O37" s="118">
        <f t="shared" si="5"/>
        <v>0</v>
      </c>
      <c r="P37" s="118">
        <f t="shared" si="5"/>
        <v>0</v>
      </c>
      <c r="Q37" s="118">
        <f t="shared" si="5"/>
        <v>0</v>
      </c>
      <c r="R37" s="118">
        <f t="shared" si="5"/>
        <v>0</v>
      </c>
      <c r="S37" s="119"/>
      <c r="T37" s="120">
        <f t="shared" si="6"/>
        <v>0</v>
      </c>
      <c r="U37" s="110"/>
      <c r="V37" s="121" t="e">
        <f>SUM(G37:T37)-#REF!</f>
        <v>#REF!</v>
      </c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98"/>
      <c r="IL37" s="95"/>
    </row>
    <row r="38" spans="1:246" ht="15.75" x14ac:dyDescent="0.25">
      <c r="A38" s="110"/>
      <c r="B38" s="110"/>
      <c r="C38" s="110" t="s">
        <v>351</v>
      </c>
      <c r="D38" s="114">
        <v>86</v>
      </c>
      <c r="E38" s="110"/>
      <c r="F38" s="117">
        <v>1202528</v>
      </c>
      <c r="G38" s="118">
        <f t="shared" si="5"/>
        <v>868168.10554141586</v>
      </c>
      <c r="H38" s="118">
        <f t="shared" si="5"/>
        <v>109143.66591383296</v>
      </c>
      <c r="I38" s="118">
        <f t="shared" si="5"/>
        <v>209.29503232134192</v>
      </c>
      <c r="J38" s="118">
        <f t="shared" si="5"/>
        <v>7138.1917494067084</v>
      </c>
      <c r="K38" s="118">
        <f t="shared" si="5"/>
        <v>231.45568280242517</v>
      </c>
      <c r="L38" s="118">
        <f t="shared" si="5"/>
        <v>386.58023617000799</v>
      </c>
      <c r="M38" s="118">
        <f t="shared" si="5"/>
        <v>27.08523947687954</v>
      </c>
      <c r="N38" s="118">
        <f t="shared" si="5"/>
        <v>2.46229449789814</v>
      </c>
      <c r="O38" s="118">
        <f t="shared" si="5"/>
        <v>4.9245889957962801</v>
      </c>
      <c r="P38" s="118">
        <f t="shared" si="5"/>
        <v>214283.64097408354</v>
      </c>
      <c r="Q38" s="118">
        <f t="shared" si="5"/>
        <v>425.97694813637827</v>
      </c>
      <c r="R38" s="118">
        <f t="shared" si="5"/>
        <v>2506.6157988603068</v>
      </c>
      <c r="S38" s="119"/>
      <c r="T38" s="120">
        <f t="shared" si="6"/>
        <v>0</v>
      </c>
      <c r="U38" s="110"/>
      <c r="V38" s="121" t="e">
        <f>SUM(G38:T38)-#REF!</f>
        <v>#REF!</v>
      </c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98"/>
      <c r="IL38" s="95"/>
    </row>
    <row r="39" spans="1:246" ht="15.75" x14ac:dyDescent="0.25">
      <c r="A39" s="110"/>
      <c r="B39" s="110"/>
      <c r="C39" s="110" t="s">
        <v>352</v>
      </c>
      <c r="D39" s="114">
        <v>84</v>
      </c>
      <c r="E39" s="110"/>
      <c r="F39" s="117">
        <v>-101432</v>
      </c>
      <c r="G39" s="118">
        <f t="shared" si="5"/>
        <v>-87579</v>
      </c>
      <c r="H39" s="118">
        <f t="shared" si="5"/>
        <v>-2148925</v>
      </c>
      <c r="I39" s="118">
        <f t="shared" si="5"/>
        <v>-301015</v>
      </c>
      <c r="J39" s="118">
        <f t="shared" si="5"/>
        <v>-1256382</v>
      </c>
      <c r="K39" s="118">
        <f t="shared" si="5"/>
        <v>453445</v>
      </c>
      <c r="L39" s="118">
        <f t="shared" si="5"/>
        <v>3016796</v>
      </c>
      <c r="M39" s="118">
        <f t="shared" si="5"/>
        <v>0</v>
      </c>
      <c r="N39" s="118">
        <f t="shared" si="5"/>
        <v>0</v>
      </c>
      <c r="O39" s="118">
        <f t="shared" si="5"/>
        <v>221863</v>
      </c>
      <c r="P39" s="118">
        <f t="shared" si="5"/>
        <v>0</v>
      </c>
      <c r="Q39" s="118">
        <f t="shared" si="5"/>
        <v>365</v>
      </c>
      <c r="R39" s="118">
        <f t="shared" si="5"/>
        <v>0</v>
      </c>
      <c r="S39" s="119"/>
      <c r="T39" s="120">
        <f t="shared" si="6"/>
        <v>0</v>
      </c>
      <c r="U39" s="110"/>
      <c r="V39" s="121" t="e">
        <f>SUM(G39:T39)-#REF!</f>
        <v>#REF!</v>
      </c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  <c r="GZ39" s="110"/>
      <c r="HA39" s="110"/>
      <c r="HB39" s="110"/>
      <c r="HC39" s="110"/>
      <c r="HD39" s="110"/>
      <c r="HE39" s="110"/>
      <c r="HF39" s="110"/>
      <c r="HG39" s="110"/>
      <c r="HH39" s="110"/>
      <c r="HI39" s="110"/>
      <c r="HJ39" s="110"/>
      <c r="HK39" s="110"/>
      <c r="HL39" s="110"/>
      <c r="HM39" s="110"/>
      <c r="HN39" s="110"/>
      <c r="HO39" s="110"/>
      <c r="HP39" s="110"/>
      <c r="HQ39" s="110"/>
      <c r="HR39" s="110"/>
      <c r="HS39" s="110"/>
      <c r="HT39" s="110"/>
      <c r="HU39" s="110"/>
      <c r="HV39" s="110"/>
      <c r="HW39" s="110"/>
      <c r="HX39" s="110"/>
      <c r="HY39" s="110"/>
      <c r="HZ39" s="110"/>
      <c r="IA39" s="110"/>
      <c r="IB39" s="110"/>
      <c r="IC39" s="110"/>
      <c r="ID39" s="110"/>
      <c r="IE39" s="110"/>
      <c r="IF39" s="110"/>
      <c r="IG39" s="110"/>
      <c r="IH39" s="110"/>
      <c r="II39" s="110"/>
      <c r="IJ39" s="110"/>
      <c r="IK39" s="98"/>
      <c r="IL39" s="95"/>
    </row>
    <row r="40" spans="1:246" ht="15.75" x14ac:dyDescent="0.25">
      <c r="A40" s="110"/>
      <c r="B40" s="110"/>
      <c r="C40" s="110" t="s">
        <v>353</v>
      </c>
      <c r="D40" s="114">
        <v>85</v>
      </c>
      <c r="E40" s="110"/>
      <c r="F40" s="117">
        <v>10864</v>
      </c>
      <c r="G40" s="118">
        <f t="shared" si="5"/>
        <v>4363.5657185835162</v>
      </c>
      <c r="H40" s="118">
        <f t="shared" si="5"/>
        <v>1633.6344070809103</v>
      </c>
      <c r="I40" s="118">
        <f t="shared" si="5"/>
        <v>208.09189613565678</v>
      </c>
      <c r="J40" s="118">
        <f t="shared" si="5"/>
        <v>2130.3566071470132</v>
      </c>
      <c r="K40" s="118">
        <f t="shared" si="5"/>
        <v>1343.1461833765234</v>
      </c>
      <c r="L40" s="118">
        <f t="shared" si="5"/>
        <v>448.51383127821788</v>
      </c>
      <c r="M40" s="118">
        <f t="shared" si="5"/>
        <v>347.70902526103498</v>
      </c>
      <c r="N40" s="118">
        <f t="shared" si="5"/>
        <v>143.42666148757795</v>
      </c>
      <c r="O40" s="118">
        <f t="shared" si="5"/>
        <v>34.103035834092033</v>
      </c>
      <c r="P40" s="118">
        <f t="shared" si="5"/>
        <v>205.78266916609957</v>
      </c>
      <c r="Q40" s="118">
        <f t="shared" si="5"/>
        <v>2.5966465172968247</v>
      </c>
      <c r="R40" s="118">
        <f t="shared" si="5"/>
        <v>3.0733181320615732</v>
      </c>
      <c r="S40" s="119"/>
      <c r="T40" s="120">
        <f t="shared" si="6"/>
        <v>0</v>
      </c>
      <c r="U40" s="110"/>
      <c r="V40" s="121" t="e">
        <f>SUM(G40:T40)-#REF!</f>
        <v>#REF!</v>
      </c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98"/>
      <c r="IL40" s="95"/>
    </row>
    <row r="41" spans="1:246" x14ac:dyDescent="0.2">
      <c r="A41" s="110"/>
      <c r="B41" s="110"/>
      <c r="C41" s="111" t="s">
        <v>354</v>
      </c>
      <c r="D41" s="112"/>
      <c r="E41" s="111"/>
      <c r="F41" s="129">
        <f t="shared" ref="F41:R41" si="7">SUM(F27:F40)</f>
        <v>-64637980</v>
      </c>
      <c r="G41" s="129">
        <f t="shared" si="7"/>
        <v>-28478313.690998599</v>
      </c>
      <c r="H41" s="129">
        <f t="shared" si="7"/>
        <v>-10913356.559061479</v>
      </c>
      <c r="I41" s="129">
        <f t="shared" si="7"/>
        <v>-1463805.7541300897</v>
      </c>
      <c r="J41" s="129">
        <f t="shared" si="7"/>
        <v>-12859229.248555508</v>
      </c>
      <c r="K41" s="129">
        <f t="shared" si="7"/>
        <v>-7724565.9630529769</v>
      </c>
      <c r="L41" s="129">
        <f t="shared" si="7"/>
        <v>206465.2932384898</v>
      </c>
      <c r="M41" s="129">
        <f t="shared" si="7"/>
        <v>-2163206.4057033062</v>
      </c>
      <c r="N41" s="129">
        <f t="shared" si="7"/>
        <v>-916812.04643409117</v>
      </c>
      <c r="O41" s="129">
        <f t="shared" si="7"/>
        <v>-17801.015851217471</v>
      </c>
      <c r="P41" s="129">
        <f t="shared" si="7"/>
        <v>-282342.18977669021</v>
      </c>
      <c r="Q41" s="129">
        <f t="shared" si="7"/>
        <v>-14037.857496744282</v>
      </c>
      <c r="R41" s="129">
        <f t="shared" si="7"/>
        <v>-10974.56217778949</v>
      </c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98"/>
      <c r="IL41" s="95"/>
    </row>
    <row r="42" spans="1:246" x14ac:dyDescent="0.2">
      <c r="A42" s="110"/>
      <c r="B42" s="110"/>
      <c r="C42" s="110"/>
      <c r="D42" s="114"/>
      <c r="E42" s="110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98"/>
      <c r="IL42" s="95"/>
    </row>
    <row r="43" spans="1:246" x14ac:dyDescent="0.2">
      <c r="A43" s="110"/>
      <c r="B43" s="130" t="s">
        <v>327</v>
      </c>
      <c r="C43" s="130"/>
      <c r="D43" s="131"/>
      <c r="E43" s="130"/>
      <c r="F43" s="132">
        <f t="shared" ref="F43:R43" si="8">F41+F23</f>
        <v>983266246</v>
      </c>
      <c r="G43" s="132">
        <f t="shared" si="8"/>
        <v>392114839.01287192</v>
      </c>
      <c r="H43" s="132">
        <f t="shared" si="8"/>
        <v>143363619.52553052</v>
      </c>
      <c r="I43" s="132">
        <f t="shared" si="8"/>
        <v>18492934.160409972</v>
      </c>
      <c r="J43" s="132">
        <f t="shared" si="8"/>
        <v>191619189.82963532</v>
      </c>
      <c r="K43" s="132">
        <f t="shared" si="8"/>
        <v>125093418.48165469</v>
      </c>
      <c r="L43" s="132">
        <f t="shared" si="8"/>
        <v>44431424.51700177</v>
      </c>
      <c r="M43" s="132">
        <f t="shared" si="8"/>
        <v>32455656.914880462</v>
      </c>
      <c r="N43" s="132">
        <f t="shared" si="8"/>
        <v>13485756.202122185</v>
      </c>
      <c r="O43" s="132">
        <f t="shared" si="8"/>
        <v>3461501.0689129764</v>
      </c>
      <c r="P43" s="132">
        <f t="shared" si="8"/>
        <v>18226721.965338737</v>
      </c>
      <c r="Q43" s="132">
        <f t="shared" si="8"/>
        <v>241061.64552688313</v>
      </c>
      <c r="R43" s="132">
        <f t="shared" si="8"/>
        <v>280122.67611460527</v>
      </c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98"/>
      <c r="IL43" s="95"/>
    </row>
    <row r="44" spans="1:246" x14ac:dyDescent="0.2">
      <c r="A44" s="110"/>
      <c r="B44" s="110"/>
      <c r="C44" s="110"/>
      <c r="D44" s="114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98"/>
      <c r="IL44" s="95"/>
    </row>
    <row r="45" spans="1:246" x14ac:dyDescent="0.2">
      <c r="A45" s="110"/>
      <c r="B45" s="110"/>
      <c r="C45" s="110"/>
      <c r="D45" s="114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98"/>
      <c r="IL45" s="95"/>
    </row>
    <row r="46" spans="1:246" x14ac:dyDescent="0.2">
      <c r="A46" s="110"/>
      <c r="B46" s="110"/>
      <c r="C46" s="110"/>
      <c r="D46" s="114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98"/>
      <c r="IL46" s="95"/>
    </row>
    <row r="47" spans="1:246" x14ac:dyDescent="0.2">
      <c r="A47" s="110"/>
      <c r="B47" s="110"/>
      <c r="C47" s="110"/>
      <c r="D47" s="114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98"/>
      <c r="IL47" s="95"/>
    </row>
    <row r="48" spans="1:246" x14ac:dyDescent="0.2">
      <c r="A48" s="98"/>
      <c r="B48" s="98"/>
      <c r="C48" s="98"/>
      <c r="D48" s="133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5"/>
    </row>
    <row r="49" spans="1:246" x14ac:dyDescent="0.2">
      <c r="A49" s="98"/>
      <c r="B49" s="98"/>
      <c r="C49" s="98"/>
      <c r="D49" s="133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5"/>
    </row>
    <row r="50" spans="1:246" x14ac:dyDescent="0.2">
      <c r="A50" s="98"/>
      <c r="B50" s="98"/>
      <c r="C50" s="98"/>
      <c r="D50" s="133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5"/>
    </row>
    <row r="51" spans="1:246" x14ac:dyDescent="0.2">
      <c r="A51" s="98"/>
      <c r="B51" s="98"/>
      <c r="C51" s="98"/>
      <c r="D51" s="133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5"/>
    </row>
    <row r="52" spans="1:246" x14ac:dyDescent="0.2">
      <c r="A52" s="98"/>
      <c r="B52" s="98"/>
      <c r="C52" s="98"/>
      <c r="D52" s="133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5"/>
    </row>
    <row r="53" spans="1:246" x14ac:dyDescent="0.2">
      <c r="A53" s="98"/>
      <c r="B53" s="98"/>
      <c r="C53" s="98"/>
      <c r="D53" s="133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5"/>
    </row>
    <row r="54" spans="1:246" x14ac:dyDescent="0.2">
      <c r="A54" s="98"/>
      <c r="B54" s="98"/>
      <c r="C54" s="98"/>
      <c r="D54" s="133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5"/>
    </row>
    <row r="55" spans="1:246" x14ac:dyDescent="0.2">
      <c r="A55" s="98"/>
      <c r="B55" s="98"/>
      <c r="C55" s="98"/>
      <c r="D55" s="133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5"/>
    </row>
    <row r="56" spans="1:246" x14ac:dyDescent="0.2">
      <c r="A56" s="98"/>
      <c r="B56" s="98"/>
      <c r="C56" s="98"/>
      <c r="D56" s="133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5"/>
    </row>
    <row r="57" spans="1:246" x14ac:dyDescent="0.2">
      <c r="A57" s="98"/>
      <c r="B57" s="98"/>
      <c r="C57" s="98"/>
      <c r="D57" s="133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5"/>
    </row>
    <row r="58" spans="1:246" x14ac:dyDescent="0.2">
      <c r="A58" s="98"/>
      <c r="B58" s="98"/>
      <c r="C58" s="98"/>
      <c r="D58" s="133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5"/>
    </row>
    <row r="59" spans="1:246" x14ac:dyDescent="0.2">
      <c r="A59" s="98"/>
      <c r="B59" s="98"/>
      <c r="C59" s="98"/>
      <c r="D59" s="133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5"/>
    </row>
    <row r="60" spans="1:246" x14ac:dyDescent="0.2">
      <c r="A60" s="98"/>
      <c r="B60" s="98"/>
      <c r="C60" s="98"/>
      <c r="D60" s="133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5"/>
    </row>
    <row r="61" spans="1:246" x14ac:dyDescent="0.2">
      <c r="A61" s="98"/>
      <c r="B61" s="98"/>
      <c r="C61" s="98"/>
      <c r="D61" s="133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5"/>
    </row>
    <row r="62" spans="1:246" x14ac:dyDescent="0.2">
      <c r="A62" s="98"/>
      <c r="B62" s="98"/>
      <c r="C62" s="98"/>
      <c r="D62" s="133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5"/>
    </row>
    <row r="63" spans="1:246" x14ac:dyDescent="0.2">
      <c r="A63" s="98"/>
      <c r="B63" s="98"/>
      <c r="C63" s="98"/>
      <c r="D63" s="133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5"/>
    </row>
    <row r="64" spans="1:246" x14ac:dyDescent="0.2">
      <c r="A64" s="98"/>
      <c r="B64" s="98"/>
      <c r="C64" s="98"/>
      <c r="D64" s="133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  <c r="HA64" s="98"/>
      <c r="HB64" s="98"/>
      <c r="HC64" s="98"/>
      <c r="HD64" s="98"/>
      <c r="HE64" s="98"/>
      <c r="HF64" s="98"/>
      <c r="HG64" s="98"/>
      <c r="HH64" s="98"/>
      <c r="HI64" s="98"/>
      <c r="HJ64" s="98"/>
      <c r="HK64" s="98"/>
      <c r="HL64" s="98"/>
      <c r="HM64" s="98"/>
      <c r="HN64" s="98"/>
      <c r="HO64" s="98"/>
      <c r="HP64" s="98"/>
      <c r="HQ64" s="98"/>
      <c r="HR64" s="98"/>
      <c r="HS64" s="98"/>
      <c r="HT64" s="98"/>
      <c r="HU64" s="98"/>
      <c r="HV64" s="98"/>
      <c r="HW64" s="98"/>
      <c r="HX64" s="98"/>
      <c r="HY64" s="98"/>
      <c r="HZ64" s="98"/>
      <c r="IA64" s="98"/>
      <c r="IB64" s="98"/>
      <c r="IC64" s="98"/>
      <c r="ID64" s="98"/>
      <c r="IE64" s="98"/>
      <c r="IF64" s="98"/>
      <c r="IG64" s="98"/>
      <c r="IH64" s="98"/>
      <c r="II64" s="98"/>
      <c r="IJ64" s="98"/>
      <c r="IK64" s="98"/>
      <c r="IL64" s="95"/>
    </row>
    <row r="65" spans="1:246" x14ac:dyDescent="0.2">
      <c r="A65" s="98"/>
      <c r="B65" s="98"/>
      <c r="C65" s="98"/>
      <c r="D65" s="133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5"/>
    </row>
    <row r="66" spans="1:246" x14ac:dyDescent="0.2">
      <c r="A66" s="98"/>
      <c r="B66" s="98"/>
      <c r="C66" s="98"/>
      <c r="D66" s="133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5"/>
    </row>
    <row r="67" spans="1:246" x14ac:dyDescent="0.2">
      <c r="A67" s="98"/>
      <c r="B67" s="98"/>
      <c r="C67" s="98"/>
      <c r="D67" s="133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5"/>
    </row>
    <row r="68" spans="1:246" x14ac:dyDescent="0.2">
      <c r="A68" s="98"/>
      <c r="B68" s="98"/>
      <c r="C68" s="98"/>
      <c r="D68" s="133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5"/>
    </row>
    <row r="69" spans="1:246" x14ac:dyDescent="0.2">
      <c r="A69" s="98"/>
      <c r="B69" s="98"/>
      <c r="C69" s="98"/>
      <c r="D69" s="133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5"/>
    </row>
    <row r="70" spans="1:246" x14ac:dyDescent="0.2">
      <c r="A70" s="98"/>
      <c r="B70" s="98"/>
      <c r="C70" s="98"/>
      <c r="D70" s="133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5"/>
    </row>
    <row r="71" spans="1:246" x14ac:dyDescent="0.2">
      <c r="A71" s="98"/>
      <c r="B71" s="98"/>
      <c r="C71" s="98"/>
      <c r="D71" s="133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5"/>
    </row>
    <row r="72" spans="1:246" x14ac:dyDescent="0.2">
      <c r="A72" s="98"/>
      <c r="B72" s="98"/>
      <c r="C72" s="98"/>
      <c r="D72" s="133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5"/>
    </row>
    <row r="73" spans="1:246" x14ac:dyDescent="0.2">
      <c r="A73" s="98"/>
      <c r="B73" s="98"/>
      <c r="C73" s="98"/>
      <c r="D73" s="133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5"/>
    </row>
    <row r="74" spans="1:246" x14ac:dyDescent="0.2">
      <c r="A74" s="98"/>
      <c r="B74" s="98"/>
      <c r="C74" s="98"/>
      <c r="D74" s="133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5"/>
    </row>
    <row r="75" spans="1:246" x14ac:dyDescent="0.2">
      <c r="A75" s="98"/>
      <c r="B75" s="98"/>
      <c r="C75" s="98"/>
      <c r="D75" s="133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5"/>
    </row>
    <row r="76" spans="1:246" x14ac:dyDescent="0.2">
      <c r="A76" s="98"/>
      <c r="B76" s="98"/>
      <c r="C76" s="98"/>
      <c r="D76" s="133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8"/>
      <c r="FX76" s="98"/>
      <c r="FY76" s="98"/>
      <c r="FZ76" s="98"/>
      <c r="GA76" s="98"/>
      <c r="GB76" s="98"/>
      <c r="GC76" s="98"/>
      <c r="GD76" s="98"/>
      <c r="GE76" s="98"/>
      <c r="GF76" s="98"/>
      <c r="GG76" s="98"/>
      <c r="GH76" s="98"/>
      <c r="GI76" s="98"/>
      <c r="GJ76" s="98"/>
      <c r="GK76" s="98"/>
      <c r="GL76" s="98"/>
      <c r="GM76" s="98"/>
      <c r="GN76" s="98"/>
      <c r="GO76" s="98"/>
      <c r="GP76" s="98"/>
      <c r="GQ76" s="98"/>
      <c r="GR76" s="98"/>
      <c r="GS76" s="98"/>
      <c r="GT76" s="98"/>
      <c r="GU76" s="98"/>
      <c r="GV76" s="98"/>
      <c r="GW76" s="98"/>
      <c r="GX76" s="98"/>
      <c r="GY76" s="98"/>
      <c r="GZ76" s="98"/>
      <c r="HA76" s="98"/>
      <c r="HB76" s="98"/>
      <c r="HC76" s="98"/>
      <c r="HD76" s="98"/>
      <c r="HE76" s="98"/>
      <c r="HF76" s="98"/>
      <c r="HG76" s="98"/>
      <c r="HH76" s="98"/>
      <c r="HI76" s="98"/>
      <c r="HJ76" s="98"/>
      <c r="HK76" s="98"/>
      <c r="HL76" s="98"/>
      <c r="HM76" s="98"/>
      <c r="HN76" s="98"/>
      <c r="HO76" s="98"/>
      <c r="HP76" s="98"/>
      <c r="HQ76" s="98"/>
      <c r="HR76" s="98"/>
      <c r="HS76" s="98"/>
      <c r="HT76" s="98"/>
      <c r="HU76" s="98"/>
      <c r="HV76" s="98"/>
      <c r="HW76" s="98"/>
      <c r="HX76" s="98"/>
      <c r="HY76" s="98"/>
      <c r="HZ76" s="98"/>
      <c r="IA76" s="98"/>
      <c r="IB76" s="98"/>
      <c r="IC76" s="98"/>
      <c r="ID76" s="98"/>
      <c r="IE76" s="98"/>
      <c r="IF76" s="98"/>
      <c r="IG76" s="98"/>
      <c r="IH76" s="98"/>
      <c r="II76" s="98"/>
      <c r="IJ76" s="98"/>
      <c r="IK76" s="98"/>
      <c r="IL76" s="95"/>
    </row>
    <row r="77" spans="1:246" x14ac:dyDescent="0.2">
      <c r="A77" s="98"/>
      <c r="B77" s="98"/>
      <c r="C77" s="98"/>
      <c r="D77" s="133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98"/>
      <c r="DJ77" s="98"/>
      <c r="DK77" s="98"/>
      <c r="DL77" s="98"/>
      <c r="DM77" s="98"/>
      <c r="DN77" s="98"/>
      <c r="DO77" s="98"/>
      <c r="DP77" s="98"/>
      <c r="DQ77" s="98"/>
      <c r="DR77" s="98"/>
      <c r="DS77" s="98"/>
      <c r="DT77" s="98"/>
      <c r="DU77" s="98"/>
      <c r="DV77" s="98"/>
      <c r="DW77" s="98"/>
      <c r="DX77" s="98"/>
      <c r="DY77" s="98"/>
      <c r="DZ77" s="98"/>
      <c r="EA77" s="98"/>
      <c r="EB77" s="98"/>
      <c r="EC77" s="98"/>
      <c r="ED77" s="98"/>
      <c r="EE77" s="98"/>
      <c r="EF77" s="98"/>
      <c r="EG77" s="98"/>
      <c r="EH77" s="98"/>
      <c r="EI77" s="98"/>
      <c r="EJ77" s="98"/>
      <c r="EK77" s="98"/>
      <c r="EL77" s="98"/>
      <c r="EM77" s="98"/>
      <c r="EN77" s="98"/>
      <c r="EO77" s="98"/>
      <c r="EP77" s="98"/>
      <c r="EQ77" s="98"/>
      <c r="ER77" s="98"/>
      <c r="ES77" s="98"/>
      <c r="ET77" s="98"/>
      <c r="EU77" s="98"/>
      <c r="EV77" s="98"/>
      <c r="EW77" s="98"/>
      <c r="EX77" s="98"/>
      <c r="EY77" s="98"/>
      <c r="EZ77" s="98"/>
      <c r="FA77" s="98"/>
      <c r="FB77" s="98"/>
      <c r="FC77" s="98"/>
      <c r="FD77" s="98"/>
      <c r="FE77" s="98"/>
      <c r="FF77" s="98"/>
      <c r="FG77" s="98"/>
      <c r="FH77" s="98"/>
      <c r="FI77" s="98"/>
      <c r="FJ77" s="98"/>
      <c r="FK77" s="98"/>
      <c r="FL77" s="98"/>
      <c r="FM77" s="98"/>
      <c r="FN77" s="98"/>
      <c r="FO77" s="98"/>
      <c r="FP77" s="98"/>
      <c r="FQ77" s="98"/>
      <c r="FR77" s="98"/>
      <c r="FS77" s="98"/>
      <c r="FT77" s="98"/>
      <c r="FU77" s="98"/>
      <c r="FV77" s="98"/>
      <c r="FW77" s="98"/>
      <c r="FX77" s="98"/>
      <c r="FY77" s="98"/>
      <c r="FZ77" s="98"/>
      <c r="GA77" s="98"/>
      <c r="GB77" s="98"/>
      <c r="GC77" s="98"/>
      <c r="GD77" s="98"/>
      <c r="GE77" s="98"/>
      <c r="GF77" s="98"/>
      <c r="GG77" s="98"/>
      <c r="GH77" s="98"/>
      <c r="GI77" s="98"/>
      <c r="GJ77" s="98"/>
      <c r="GK77" s="98"/>
      <c r="GL77" s="98"/>
      <c r="GM77" s="98"/>
      <c r="GN77" s="98"/>
      <c r="GO77" s="98"/>
      <c r="GP77" s="98"/>
      <c r="GQ77" s="98"/>
      <c r="GR77" s="98"/>
      <c r="GS77" s="98"/>
      <c r="GT77" s="98"/>
      <c r="GU77" s="98"/>
      <c r="GV77" s="98"/>
      <c r="GW77" s="98"/>
      <c r="GX77" s="98"/>
      <c r="GY77" s="98"/>
      <c r="GZ77" s="98"/>
      <c r="HA77" s="98"/>
      <c r="HB77" s="98"/>
      <c r="HC77" s="98"/>
      <c r="HD77" s="98"/>
      <c r="HE77" s="98"/>
      <c r="HF77" s="98"/>
      <c r="HG77" s="98"/>
      <c r="HH77" s="98"/>
      <c r="HI77" s="98"/>
      <c r="HJ77" s="98"/>
      <c r="HK77" s="98"/>
      <c r="HL77" s="98"/>
      <c r="HM77" s="98"/>
      <c r="HN77" s="98"/>
      <c r="HO77" s="98"/>
      <c r="HP77" s="98"/>
      <c r="HQ77" s="98"/>
      <c r="HR77" s="98"/>
      <c r="HS77" s="98"/>
      <c r="HT77" s="98"/>
      <c r="HU77" s="98"/>
      <c r="HV77" s="98"/>
      <c r="HW77" s="98"/>
      <c r="HX77" s="98"/>
      <c r="HY77" s="98"/>
      <c r="HZ77" s="98"/>
      <c r="IA77" s="98"/>
      <c r="IB77" s="98"/>
      <c r="IC77" s="98"/>
      <c r="ID77" s="98"/>
      <c r="IE77" s="98"/>
      <c r="IF77" s="98"/>
      <c r="IG77" s="98"/>
      <c r="IH77" s="98"/>
      <c r="II77" s="98"/>
      <c r="IJ77" s="98"/>
      <c r="IK77" s="98"/>
      <c r="IL77" s="95"/>
    </row>
    <row r="78" spans="1:246" x14ac:dyDescent="0.2">
      <c r="A78" s="98"/>
      <c r="B78" s="98"/>
      <c r="C78" s="98"/>
      <c r="D78" s="133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  <c r="DE78" s="98"/>
      <c r="DF78" s="98"/>
      <c r="DG78" s="98"/>
      <c r="DH78" s="98"/>
      <c r="DI78" s="98"/>
      <c r="DJ78" s="98"/>
      <c r="DK78" s="98"/>
      <c r="DL78" s="98"/>
      <c r="DM78" s="98"/>
      <c r="DN78" s="98"/>
      <c r="DO78" s="98"/>
      <c r="DP78" s="98"/>
      <c r="DQ78" s="98"/>
      <c r="DR78" s="98"/>
      <c r="DS78" s="98"/>
      <c r="DT78" s="98"/>
      <c r="DU78" s="98"/>
      <c r="DV78" s="98"/>
      <c r="DW78" s="98"/>
      <c r="DX78" s="98"/>
      <c r="DY78" s="98"/>
      <c r="DZ78" s="98"/>
      <c r="EA78" s="98"/>
      <c r="EB78" s="98"/>
      <c r="EC78" s="98"/>
      <c r="ED78" s="98"/>
      <c r="EE78" s="98"/>
      <c r="EF78" s="98"/>
      <c r="EG78" s="98"/>
      <c r="EH78" s="98"/>
      <c r="EI78" s="98"/>
      <c r="EJ78" s="98"/>
      <c r="EK78" s="98"/>
      <c r="EL78" s="98"/>
      <c r="EM78" s="98"/>
      <c r="EN78" s="98"/>
      <c r="EO78" s="98"/>
      <c r="EP78" s="98"/>
      <c r="EQ78" s="98"/>
      <c r="ER78" s="98"/>
      <c r="ES78" s="98"/>
      <c r="ET78" s="98"/>
      <c r="EU78" s="98"/>
      <c r="EV78" s="98"/>
      <c r="EW78" s="98"/>
      <c r="EX78" s="98"/>
      <c r="EY78" s="98"/>
      <c r="EZ78" s="98"/>
      <c r="FA78" s="98"/>
      <c r="FB78" s="98"/>
      <c r="FC78" s="98"/>
      <c r="FD78" s="98"/>
      <c r="FE78" s="98"/>
      <c r="FF78" s="98"/>
      <c r="FG78" s="98"/>
      <c r="FH78" s="98"/>
      <c r="FI78" s="98"/>
      <c r="FJ78" s="98"/>
      <c r="FK78" s="98"/>
      <c r="FL78" s="98"/>
      <c r="FM78" s="98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8"/>
      <c r="GH78" s="98"/>
      <c r="GI78" s="98"/>
      <c r="GJ78" s="98"/>
      <c r="GK78" s="98"/>
      <c r="GL78" s="98"/>
      <c r="GM78" s="98"/>
      <c r="GN78" s="98"/>
      <c r="GO78" s="98"/>
      <c r="GP78" s="98"/>
      <c r="GQ78" s="98"/>
      <c r="GR78" s="98"/>
      <c r="GS78" s="98"/>
      <c r="GT78" s="98"/>
      <c r="GU78" s="98"/>
      <c r="GV78" s="98"/>
      <c r="GW78" s="98"/>
      <c r="GX78" s="98"/>
      <c r="GY78" s="98"/>
      <c r="GZ78" s="98"/>
      <c r="HA78" s="98"/>
      <c r="HB78" s="98"/>
      <c r="HC78" s="98"/>
      <c r="HD78" s="98"/>
      <c r="HE78" s="98"/>
      <c r="HF78" s="98"/>
      <c r="HG78" s="98"/>
      <c r="HH78" s="98"/>
      <c r="HI78" s="98"/>
      <c r="HJ78" s="98"/>
      <c r="HK78" s="98"/>
      <c r="HL78" s="98"/>
      <c r="HM78" s="98"/>
      <c r="HN78" s="98"/>
      <c r="HO78" s="98"/>
      <c r="HP78" s="98"/>
      <c r="HQ78" s="98"/>
      <c r="HR78" s="98"/>
      <c r="HS78" s="98"/>
      <c r="HT78" s="98"/>
      <c r="HU78" s="98"/>
      <c r="HV78" s="98"/>
      <c r="HW78" s="98"/>
      <c r="HX78" s="98"/>
      <c r="HY78" s="98"/>
      <c r="HZ78" s="98"/>
      <c r="IA78" s="98"/>
      <c r="IB78" s="98"/>
      <c r="IC78" s="98"/>
      <c r="ID78" s="98"/>
      <c r="IE78" s="98"/>
      <c r="IF78" s="98"/>
      <c r="IG78" s="98"/>
      <c r="IH78" s="98"/>
      <c r="II78" s="98"/>
      <c r="IJ78" s="98"/>
      <c r="IK78" s="98"/>
      <c r="IL78" s="95"/>
    </row>
    <row r="79" spans="1:246" x14ac:dyDescent="0.2">
      <c r="A79" s="98"/>
      <c r="B79" s="98"/>
      <c r="C79" s="98"/>
      <c r="D79" s="133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  <c r="DC79" s="98"/>
      <c r="DD79" s="98"/>
      <c r="DE79" s="98"/>
      <c r="DF79" s="98"/>
      <c r="DG79" s="98"/>
      <c r="DH79" s="98"/>
      <c r="DI79" s="98"/>
      <c r="DJ79" s="98"/>
      <c r="DK79" s="98"/>
      <c r="DL79" s="98"/>
      <c r="DM79" s="98"/>
      <c r="DN79" s="98"/>
      <c r="DO79" s="98"/>
      <c r="DP79" s="98"/>
      <c r="DQ79" s="98"/>
      <c r="DR79" s="98"/>
      <c r="DS79" s="98"/>
      <c r="DT79" s="98"/>
      <c r="DU79" s="98"/>
      <c r="DV79" s="98"/>
      <c r="DW79" s="98"/>
      <c r="DX79" s="98"/>
      <c r="DY79" s="98"/>
      <c r="DZ79" s="98"/>
      <c r="EA79" s="98"/>
      <c r="EB79" s="98"/>
      <c r="EC79" s="98"/>
      <c r="ED79" s="98"/>
      <c r="EE79" s="98"/>
      <c r="EF79" s="98"/>
      <c r="EG79" s="98"/>
      <c r="EH79" s="98"/>
      <c r="EI79" s="98"/>
      <c r="EJ79" s="98"/>
      <c r="EK79" s="98"/>
      <c r="EL79" s="98"/>
      <c r="EM79" s="98"/>
      <c r="EN79" s="98"/>
      <c r="EO79" s="98"/>
      <c r="EP79" s="98"/>
      <c r="EQ79" s="98"/>
      <c r="ER79" s="98"/>
      <c r="ES79" s="98"/>
      <c r="ET79" s="98"/>
      <c r="EU79" s="98"/>
      <c r="EV79" s="98"/>
      <c r="EW79" s="98"/>
      <c r="EX79" s="98"/>
      <c r="EY79" s="98"/>
      <c r="EZ79" s="98"/>
      <c r="FA79" s="98"/>
      <c r="FB79" s="98"/>
      <c r="FC79" s="98"/>
      <c r="FD79" s="98"/>
      <c r="FE79" s="98"/>
      <c r="FF79" s="98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8"/>
      <c r="GH79" s="98"/>
      <c r="GI79" s="98"/>
      <c r="GJ79" s="98"/>
      <c r="GK79" s="98"/>
      <c r="GL79" s="98"/>
      <c r="GM79" s="98"/>
      <c r="GN79" s="98"/>
      <c r="GO79" s="98"/>
      <c r="GP79" s="98"/>
      <c r="GQ79" s="98"/>
      <c r="GR79" s="98"/>
      <c r="GS79" s="98"/>
      <c r="GT79" s="98"/>
      <c r="GU79" s="98"/>
      <c r="GV79" s="98"/>
      <c r="GW79" s="98"/>
      <c r="GX79" s="98"/>
      <c r="GY79" s="98"/>
      <c r="GZ79" s="98"/>
      <c r="HA79" s="98"/>
      <c r="HB79" s="98"/>
      <c r="HC79" s="98"/>
      <c r="HD79" s="98"/>
      <c r="HE79" s="98"/>
      <c r="HF79" s="98"/>
      <c r="HG79" s="98"/>
      <c r="HH79" s="98"/>
      <c r="HI79" s="98"/>
      <c r="HJ79" s="98"/>
      <c r="HK79" s="98"/>
      <c r="HL79" s="98"/>
      <c r="HM79" s="98"/>
      <c r="HN79" s="98"/>
      <c r="HO79" s="98"/>
      <c r="HP79" s="98"/>
      <c r="HQ79" s="98"/>
      <c r="HR79" s="98"/>
      <c r="HS79" s="98"/>
      <c r="HT79" s="98"/>
      <c r="HU79" s="98"/>
      <c r="HV79" s="98"/>
      <c r="HW79" s="98"/>
      <c r="HX79" s="98"/>
      <c r="HY79" s="98"/>
      <c r="HZ79" s="98"/>
      <c r="IA79" s="98"/>
      <c r="IB79" s="98"/>
      <c r="IC79" s="98"/>
      <c r="ID79" s="98"/>
      <c r="IE79" s="98"/>
      <c r="IF79" s="98"/>
      <c r="IG79" s="98"/>
      <c r="IH79" s="98"/>
      <c r="II79" s="98"/>
      <c r="IJ79" s="98"/>
      <c r="IK79" s="98"/>
      <c r="IL79" s="95"/>
    </row>
    <row r="80" spans="1:246" x14ac:dyDescent="0.2">
      <c r="A80" s="98"/>
      <c r="B80" s="98"/>
      <c r="C80" s="98"/>
      <c r="D80" s="133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98"/>
      <c r="DB80" s="98"/>
      <c r="DC80" s="98"/>
      <c r="DD80" s="98"/>
      <c r="DE80" s="98"/>
      <c r="DF80" s="98"/>
      <c r="DG80" s="98"/>
      <c r="DH80" s="98"/>
      <c r="DI80" s="98"/>
      <c r="DJ80" s="98"/>
      <c r="DK80" s="98"/>
      <c r="DL80" s="98"/>
      <c r="DM80" s="98"/>
      <c r="DN80" s="98"/>
      <c r="DO80" s="98"/>
      <c r="DP80" s="98"/>
      <c r="DQ80" s="98"/>
      <c r="DR80" s="98"/>
      <c r="DS80" s="98"/>
      <c r="DT80" s="98"/>
      <c r="DU80" s="98"/>
      <c r="DV80" s="98"/>
      <c r="DW80" s="98"/>
      <c r="DX80" s="98"/>
      <c r="DY80" s="98"/>
      <c r="DZ80" s="98"/>
      <c r="EA80" s="98"/>
      <c r="EB80" s="98"/>
      <c r="EC80" s="98"/>
      <c r="ED80" s="98"/>
      <c r="EE80" s="98"/>
      <c r="EF80" s="98"/>
      <c r="EG80" s="98"/>
      <c r="EH80" s="98"/>
      <c r="EI80" s="98"/>
      <c r="EJ80" s="98"/>
      <c r="EK80" s="98"/>
      <c r="EL80" s="98"/>
      <c r="EM80" s="98"/>
      <c r="EN80" s="98"/>
      <c r="EO80" s="98"/>
      <c r="EP80" s="98"/>
      <c r="EQ80" s="98"/>
      <c r="ER80" s="98"/>
      <c r="ES80" s="98"/>
      <c r="ET80" s="98"/>
      <c r="EU80" s="98"/>
      <c r="EV80" s="98"/>
      <c r="EW80" s="98"/>
      <c r="EX80" s="98"/>
      <c r="EY80" s="98"/>
      <c r="EZ80" s="98"/>
      <c r="FA80" s="98"/>
      <c r="FB80" s="98"/>
      <c r="FC80" s="98"/>
      <c r="FD80" s="98"/>
      <c r="FE80" s="98"/>
      <c r="FF80" s="98"/>
      <c r="FG80" s="98"/>
      <c r="FH80" s="98"/>
      <c r="FI80" s="98"/>
      <c r="FJ80" s="98"/>
      <c r="FK80" s="98"/>
      <c r="FL80" s="98"/>
      <c r="FM80" s="98"/>
      <c r="FN80" s="98"/>
      <c r="FO80" s="98"/>
      <c r="FP80" s="98"/>
      <c r="FQ80" s="98"/>
      <c r="FR80" s="98"/>
      <c r="FS80" s="98"/>
      <c r="FT80" s="98"/>
      <c r="FU80" s="98"/>
      <c r="FV80" s="98"/>
      <c r="FW80" s="98"/>
      <c r="FX80" s="98"/>
      <c r="FY80" s="98"/>
      <c r="FZ80" s="98"/>
      <c r="GA80" s="98"/>
      <c r="GB80" s="98"/>
      <c r="GC80" s="98"/>
      <c r="GD80" s="98"/>
      <c r="GE80" s="98"/>
      <c r="GF80" s="98"/>
      <c r="GG80" s="98"/>
      <c r="GH80" s="98"/>
      <c r="GI80" s="98"/>
      <c r="GJ80" s="98"/>
      <c r="GK80" s="98"/>
      <c r="GL80" s="98"/>
      <c r="GM80" s="98"/>
      <c r="GN80" s="98"/>
      <c r="GO80" s="98"/>
      <c r="GP80" s="98"/>
      <c r="GQ80" s="98"/>
      <c r="GR80" s="98"/>
      <c r="GS80" s="98"/>
      <c r="GT80" s="98"/>
      <c r="GU80" s="98"/>
      <c r="GV80" s="98"/>
      <c r="GW80" s="98"/>
      <c r="GX80" s="98"/>
      <c r="GY80" s="98"/>
      <c r="GZ80" s="98"/>
      <c r="HA80" s="98"/>
      <c r="HB80" s="98"/>
      <c r="HC80" s="98"/>
      <c r="HD80" s="98"/>
      <c r="HE80" s="98"/>
      <c r="HF80" s="98"/>
      <c r="HG80" s="98"/>
      <c r="HH80" s="98"/>
      <c r="HI80" s="98"/>
      <c r="HJ80" s="98"/>
      <c r="HK80" s="98"/>
      <c r="HL80" s="98"/>
      <c r="HM80" s="98"/>
      <c r="HN80" s="98"/>
      <c r="HO80" s="98"/>
      <c r="HP80" s="98"/>
      <c r="HQ80" s="98"/>
      <c r="HR80" s="98"/>
      <c r="HS80" s="98"/>
      <c r="HT80" s="98"/>
      <c r="HU80" s="98"/>
      <c r="HV80" s="98"/>
      <c r="HW80" s="98"/>
      <c r="HX80" s="98"/>
      <c r="HY80" s="98"/>
      <c r="HZ80" s="98"/>
      <c r="IA80" s="98"/>
      <c r="IB80" s="98"/>
      <c r="IC80" s="98"/>
      <c r="ID80" s="98"/>
      <c r="IE80" s="98"/>
      <c r="IF80" s="98"/>
      <c r="IG80" s="98"/>
      <c r="IH80" s="98"/>
      <c r="II80" s="98"/>
      <c r="IJ80" s="98"/>
      <c r="IK80" s="98"/>
      <c r="IL80" s="95"/>
    </row>
    <row r="81" spans="1:246" x14ac:dyDescent="0.2">
      <c r="A81" s="98"/>
      <c r="B81" s="98"/>
      <c r="C81" s="98"/>
      <c r="D81" s="133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8"/>
      <c r="DT81" s="98"/>
      <c r="DU81" s="98"/>
      <c r="DV81" s="98"/>
      <c r="DW81" s="98"/>
      <c r="DX81" s="98"/>
      <c r="DY81" s="98"/>
      <c r="DZ81" s="98"/>
      <c r="EA81" s="98"/>
      <c r="EB81" s="98"/>
      <c r="EC81" s="98"/>
      <c r="ED81" s="98"/>
      <c r="EE81" s="98"/>
      <c r="EF81" s="98"/>
      <c r="EG81" s="98"/>
      <c r="EH81" s="98"/>
      <c r="EI81" s="98"/>
      <c r="EJ81" s="98"/>
      <c r="EK81" s="98"/>
      <c r="EL81" s="98"/>
      <c r="EM81" s="98"/>
      <c r="EN81" s="98"/>
      <c r="EO81" s="98"/>
      <c r="EP81" s="98"/>
      <c r="EQ81" s="98"/>
      <c r="ER81" s="98"/>
      <c r="ES81" s="98"/>
      <c r="ET81" s="98"/>
      <c r="EU81" s="98"/>
      <c r="EV81" s="98"/>
      <c r="EW81" s="98"/>
      <c r="EX81" s="98"/>
      <c r="EY81" s="98"/>
      <c r="EZ81" s="98"/>
      <c r="FA81" s="98"/>
      <c r="FB81" s="98"/>
      <c r="FC81" s="98"/>
      <c r="FD81" s="98"/>
      <c r="FE81" s="98"/>
      <c r="FF81" s="98"/>
      <c r="FG81" s="98"/>
      <c r="FH81" s="98"/>
      <c r="FI81" s="98"/>
      <c r="FJ81" s="98"/>
      <c r="FK81" s="98"/>
      <c r="FL81" s="98"/>
      <c r="FM81" s="98"/>
      <c r="FN81" s="98"/>
      <c r="FO81" s="98"/>
      <c r="FP81" s="98"/>
      <c r="FQ81" s="98"/>
      <c r="FR81" s="98"/>
      <c r="FS81" s="98"/>
      <c r="FT81" s="98"/>
      <c r="FU81" s="98"/>
      <c r="FV81" s="98"/>
      <c r="FW81" s="98"/>
      <c r="FX81" s="98"/>
      <c r="FY81" s="98"/>
      <c r="FZ81" s="98"/>
      <c r="GA81" s="98"/>
      <c r="GB81" s="98"/>
      <c r="GC81" s="98"/>
      <c r="GD81" s="98"/>
      <c r="GE81" s="98"/>
      <c r="GF81" s="98"/>
      <c r="GG81" s="98"/>
      <c r="GH81" s="98"/>
      <c r="GI81" s="98"/>
      <c r="GJ81" s="98"/>
      <c r="GK81" s="98"/>
      <c r="GL81" s="98"/>
      <c r="GM81" s="98"/>
      <c r="GN81" s="98"/>
      <c r="GO81" s="98"/>
      <c r="GP81" s="98"/>
      <c r="GQ81" s="98"/>
      <c r="GR81" s="98"/>
      <c r="GS81" s="98"/>
      <c r="GT81" s="98"/>
      <c r="GU81" s="98"/>
      <c r="GV81" s="98"/>
      <c r="GW81" s="98"/>
      <c r="GX81" s="98"/>
      <c r="GY81" s="98"/>
      <c r="GZ81" s="98"/>
      <c r="HA81" s="98"/>
      <c r="HB81" s="98"/>
      <c r="HC81" s="98"/>
      <c r="HD81" s="98"/>
      <c r="HE81" s="98"/>
      <c r="HF81" s="98"/>
      <c r="HG81" s="98"/>
      <c r="HH81" s="98"/>
      <c r="HI81" s="98"/>
      <c r="HJ81" s="98"/>
      <c r="HK81" s="98"/>
      <c r="HL81" s="98"/>
      <c r="HM81" s="98"/>
      <c r="HN81" s="98"/>
      <c r="HO81" s="98"/>
      <c r="HP81" s="98"/>
      <c r="HQ81" s="98"/>
      <c r="HR81" s="98"/>
      <c r="HS81" s="98"/>
      <c r="HT81" s="98"/>
      <c r="HU81" s="98"/>
      <c r="HV81" s="98"/>
      <c r="HW81" s="98"/>
      <c r="HX81" s="98"/>
      <c r="HY81" s="98"/>
      <c r="HZ81" s="98"/>
      <c r="IA81" s="98"/>
      <c r="IB81" s="98"/>
      <c r="IC81" s="98"/>
      <c r="ID81" s="98"/>
      <c r="IE81" s="98"/>
      <c r="IF81" s="98"/>
      <c r="IG81" s="98"/>
      <c r="IH81" s="98"/>
      <c r="II81" s="98"/>
      <c r="IJ81" s="98"/>
      <c r="IK81" s="98"/>
      <c r="IL81" s="95"/>
    </row>
    <row r="82" spans="1:246" x14ac:dyDescent="0.2">
      <c r="A82" s="98"/>
      <c r="B82" s="98"/>
      <c r="C82" s="98"/>
      <c r="D82" s="133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98"/>
      <c r="DB82" s="98"/>
      <c r="DC82" s="98"/>
      <c r="DD82" s="98"/>
      <c r="DE82" s="98"/>
      <c r="DF82" s="98"/>
      <c r="DG82" s="98"/>
      <c r="DH82" s="98"/>
      <c r="DI82" s="98"/>
      <c r="DJ82" s="98"/>
      <c r="DK82" s="98"/>
      <c r="DL82" s="98"/>
      <c r="DM82" s="98"/>
      <c r="DN82" s="98"/>
      <c r="DO82" s="98"/>
      <c r="DP82" s="98"/>
      <c r="DQ82" s="98"/>
      <c r="DR82" s="98"/>
      <c r="DS82" s="98"/>
      <c r="DT82" s="98"/>
      <c r="DU82" s="98"/>
      <c r="DV82" s="98"/>
      <c r="DW82" s="98"/>
      <c r="DX82" s="98"/>
      <c r="DY82" s="98"/>
      <c r="DZ82" s="98"/>
      <c r="EA82" s="98"/>
      <c r="EB82" s="98"/>
      <c r="EC82" s="98"/>
      <c r="ED82" s="98"/>
      <c r="EE82" s="98"/>
      <c r="EF82" s="98"/>
      <c r="EG82" s="98"/>
      <c r="EH82" s="98"/>
      <c r="EI82" s="98"/>
      <c r="EJ82" s="98"/>
      <c r="EK82" s="98"/>
      <c r="EL82" s="98"/>
      <c r="EM82" s="98"/>
      <c r="EN82" s="98"/>
      <c r="EO82" s="98"/>
      <c r="EP82" s="98"/>
      <c r="EQ82" s="98"/>
      <c r="ER82" s="98"/>
      <c r="ES82" s="98"/>
      <c r="ET82" s="98"/>
      <c r="EU82" s="98"/>
      <c r="EV82" s="98"/>
      <c r="EW82" s="98"/>
      <c r="EX82" s="98"/>
      <c r="EY82" s="98"/>
      <c r="EZ82" s="98"/>
      <c r="FA82" s="98"/>
      <c r="FB82" s="98"/>
      <c r="FC82" s="98"/>
      <c r="FD82" s="98"/>
      <c r="FE82" s="98"/>
      <c r="FF82" s="98"/>
      <c r="FG82" s="98"/>
      <c r="FH82" s="98"/>
      <c r="FI82" s="98"/>
      <c r="FJ82" s="98"/>
      <c r="FK82" s="98"/>
      <c r="FL82" s="98"/>
      <c r="FM82" s="98"/>
      <c r="FN82" s="98"/>
      <c r="FO82" s="98"/>
      <c r="FP82" s="98"/>
      <c r="FQ82" s="98"/>
      <c r="FR82" s="98"/>
      <c r="FS82" s="98"/>
      <c r="FT82" s="98"/>
      <c r="FU82" s="98"/>
      <c r="FV82" s="98"/>
      <c r="FW82" s="98"/>
      <c r="FX82" s="98"/>
      <c r="FY82" s="98"/>
      <c r="FZ82" s="98"/>
      <c r="GA82" s="98"/>
      <c r="GB82" s="98"/>
      <c r="GC82" s="98"/>
      <c r="GD82" s="98"/>
      <c r="GE82" s="98"/>
      <c r="GF82" s="98"/>
      <c r="GG82" s="98"/>
      <c r="GH82" s="98"/>
      <c r="GI82" s="98"/>
      <c r="GJ82" s="98"/>
      <c r="GK82" s="98"/>
      <c r="GL82" s="98"/>
      <c r="GM82" s="98"/>
      <c r="GN82" s="98"/>
      <c r="GO82" s="98"/>
      <c r="GP82" s="98"/>
      <c r="GQ82" s="98"/>
      <c r="GR82" s="98"/>
      <c r="GS82" s="98"/>
      <c r="GT82" s="98"/>
      <c r="GU82" s="98"/>
      <c r="GV82" s="98"/>
      <c r="GW82" s="98"/>
      <c r="GX82" s="98"/>
      <c r="GY82" s="98"/>
      <c r="GZ82" s="98"/>
      <c r="HA82" s="98"/>
      <c r="HB82" s="98"/>
      <c r="HC82" s="98"/>
      <c r="HD82" s="98"/>
      <c r="HE82" s="98"/>
      <c r="HF82" s="98"/>
      <c r="HG82" s="98"/>
      <c r="HH82" s="98"/>
      <c r="HI82" s="98"/>
      <c r="HJ82" s="98"/>
      <c r="HK82" s="98"/>
      <c r="HL82" s="98"/>
      <c r="HM82" s="98"/>
      <c r="HN82" s="98"/>
      <c r="HO82" s="98"/>
      <c r="HP82" s="98"/>
      <c r="HQ82" s="98"/>
      <c r="HR82" s="98"/>
      <c r="HS82" s="98"/>
      <c r="HT82" s="98"/>
      <c r="HU82" s="98"/>
      <c r="HV82" s="98"/>
      <c r="HW82" s="98"/>
      <c r="HX82" s="98"/>
      <c r="HY82" s="98"/>
      <c r="HZ82" s="98"/>
      <c r="IA82" s="98"/>
      <c r="IB82" s="98"/>
      <c r="IC82" s="98"/>
      <c r="ID82" s="98"/>
      <c r="IE82" s="98"/>
      <c r="IF82" s="98"/>
      <c r="IG82" s="98"/>
      <c r="IH82" s="98"/>
      <c r="II82" s="98"/>
      <c r="IJ82" s="98"/>
      <c r="IK82" s="98"/>
      <c r="IL82" s="95"/>
    </row>
    <row r="83" spans="1:246" x14ac:dyDescent="0.2">
      <c r="A83" s="98"/>
      <c r="B83" s="98"/>
      <c r="C83" s="98"/>
      <c r="D83" s="133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98"/>
      <c r="DB83" s="98"/>
      <c r="DC83" s="98"/>
      <c r="DD83" s="98"/>
      <c r="DE83" s="98"/>
      <c r="DF83" s="98"/>
      <c r="DG83" s="98"/>
      <c r="DH83" s="98"/>
      <c r="DI83" s="98"/>
      <c r="DJ83" s="98"/>
      <c r="DK83" s="98"/>
      <c r="DL83" s="98"/>
      <c r="DM83" s="98"/>
      <c r="DN83" s="98"/>
      <c r="DO83" s="98"/>
      <c r="DP83" s="98"/>
      <c r="DQ83" s="98"/>
      <c r="DR83" s="98"/>
      <c r="DS83" s="98"/>
      <c r="DT83" s="98"/>
      <c r="DU83" s="98"/>
      <c r="DV83" s="98"/>
      <c r="DW83" s="98"/>
      <c r="DX83" s="98"/>
      <c r="DY83" s="98"/>
      <c r="DZ83" s="98"/>
      <c r="EA83" s="98"/>
      <c r="EB83" s="98"/>
      <c r="EC83" s="98"/>
      <c r="ED83" s="98"/>
      <c r="EE83" s="98"/>
      <c r="EF83" s="98"/>
      <c r="EG83" s="98"/>
      <c r="EH83" s="98"/>
      <c r="EI83" s="98"/>
      <c r="EJ83" s="98"/>
      <c r="EK83" s="98"/>
      <c r="EL83" s="98"/>
      <c r="EM83" s="98"/>
      <c r="EN83" s="98"/>
      <c r="EO83" s="98"/>
      <c r="EP83" s="98"/>
      <c r="EQ83" s="98"/>
      <c r="ER83" s="98"/>
      <c r="ES83" s="98"/>
      <c r="ET83" s="98"/>
      <c r="EU83" s="98"/>
      <c r="EV83" s="98"/>
      <c r="EW83" s="98"/>
      <c r="EX83" s="98"/>
      <c r="EY83" s="98"/>
      <c r="EZ83" s="98"/>
      <c r="FA83" s="98"/>
      <c r="FB83" s="98"/>
      <c r="FC83" s="98"/>
      <c r="FD83" s="98"/>
      <c r="FE83" s="98"/>
      <c r="FF83" s="98"/>
      <c r="FG83" s="98"/>
      <c r="FH83" s="98"/>
      <c r="FI83" s="98"/>
      <c r="FJ83" s="98"/>
      <c r="FK83" s="98"/>
      <c r="FL83" s="98"/>
      <c r="FM83" s="98"/>
      <c r="FN83" s="98"/>
      <c r="FO83" s="98"/>
      <c r="FP83" s="98"/>
      <c r="FQ83" s="98"/>
      <c r="FR83" s="98"/>
      <c r="FS83" s="98"/>
      <c r="FT83" s="98"/>
      <c r="FU83" s="98"/>
      <c r="FV83" s="98"/>
      <c r="FW83" s="98"/>
      <c r="FX83" s="98"/>
      <c r="FY83" s="98"/>
      <c r="FZ83" s="98"/>
      <c r="GA83" s="98"/>
      <c r="GB83" s="98"/>
      <c r="GC83" s="98"/>
      <c r="GD83" s="98"/>
      <c r="GE83" s="98"/>
      <c r="GF83" s="98"/>
      <c r="GG83" s="98"/>
      <c r="GH83" s="98"/>
      <c r="GI83" s="98"/>
      <c r="GJ83" s="98"/>
      <c r="GK83" s="98"/>
      <c r="GL83" s="98"/>
      <c r="GM83" s="98"/>
      <c r="GN83" s="98"/>
      <c r="GO83" s="98"/>
      <c r="GP83" s="98"/>
      <c r="GQ83" s="98"/>
      <c r="GR83" s="98"/>
      <c r="GS83" s="98"/>
      <c r="GT83" s="98"/>
      <c r="GU83" s="98"/>
      <c r="GV83" s="98"/>
      <c r="GW83" s="98"/>
      <c r="GX83" s="98"/>
      <c r="GY83" s="98"/>
      <c r="GZ83" s="98"/>
      <c r="HA83" s="98"/>
      <c r="HB83" s="98"/>
      <c r="HC83" s="98"/>
      <c r="HD83" s="98"/>
      <c r="HE83" s="98"/>
      <c r="HF83" s="98"/>
      <c r="HG83" s="98"/>
      <c r="HH83" s="98"/>
      <c r="HI83" s="98"/>
      <c r="HJ83" s="98"/>
      <c r="HK83" s="98"/>
      <c r="HL83" s="98"/>
      <c r="HM83" s="98"/>
      <c r="HN83" s="98"/>
      <c r="HO83" s="98"/>
      <c r="HP83" s="98"/>
      <c r="HQ83" s="98"/>
      <c r="HR83" s="98"/>
      <c r="HS83" s="98"/>
      <c r="HT83" s="98"/>
      <c r="HU83" s="98"/>
      <c r="HV83" s="98"/>
      <c r="HW83" s="98"/>
      <c r="HX83" s="98"/>
      <c r="HY83" s="98"/>
      <c r="HZ83" s="98"/>
      <c r="IA83" s="98"/>
      <c r="IB83" s="98"/>
      <c r="IC83" s="98"/>
      <c r="ID83" s="98"/>
      <c r="IE83" s="98"/>
      <c r="IF83" s="98"/>
      <c r="IG83" s="98"/>
      <c r="IH83" s="98"/>
      <c r="II83" s="98"/>
      <c r="IJ83" s="98"/>
      <c r="IK83" s="98"/>
      <c r="IL83" s="95"/>
    </row>
    <row r="84" spans="1:246" x14ac:dyDescent="0.2">
      <c r="A84" s="98"/>
      <c r="B84" s="98"/>
      <c r="C84" s="98"/>
      <c r="D84" s="133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/>
      <c r="DT84" s="98"/>
      <c r="DU84" s="98"/>
      <c r="DV84" s="98"/>
      <c r="DW84" s="98"/>
      <c r="DX84" s="98"/>
      <c r="DY84" s="98"/>
      <c r="DZ84" s="98"/>
      <c r="EA84" s="98"/>
      <c r="EB84" s="98"/>
      <c r="EC84" s="98"/>
      <c r="ED84" s="98"/>
      <c r="EE84" s="98"/>
      <c r="EF84" s="98"/>
      <c r="EG84" s="98"/>
      <c r="EH84" s="98"/>
      <c r="EI84" s="98"/>
      <c r="EJ84" s="98"/>
      <c r="EK84" s="98"/>
      <c r="EL84" s="98"/>
      <c r="EM84" s="98"/>
      <c r="EN84" s="98"/>
      <c r="EO84" s="98"/>
      <c r="EP84" s="98"/>
      <c r="EQ84" s="98"/>
      <c r="ER84" s="98"/>
      <c r="ES84" s="98"/>
      <c r="ET84" s="98"/>
      <c r="EU84" s="98"/>
      <c r="EV84" s="98"/>
      <c r="EW84" s="98"/>
      <c r="EX84" s="98"/>
      <c r="EY84" s="98"/>
      <c r="EZ84" s="98"/>
      <c r="FA84" s="98"/>
      <c r="FB84" s="98"/>
      <c r="FC84" s="98"/>
      <c r="FD84" s="98"/>
      <c r="FE84" s="98"/>
      <c r="FF84" s="98"/>
      <c r="FG84" s="98"/>
      <c r="FH84" s="98"/>
      <c r="FI84" s="98"/>
      <c r="FJ84" s="98"/>
      <c r="FK84" s="98"/>
      <c r="FL84" s="98"/>
      <c r="FM84" s="98"/>
      <c r="FN84" s="98"/>
      <c r="FO84" s="98"/>
      <c r="FP84" s="98"/>
      <c r="FQ84" s="98"/>
      <c r="FR84" s="98"/>
      <c r="FS84" s="98"/>
      <c r="FT84" s="98"/>
      <c r="FU84" s="98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GI84" s="98"/>
      <c r="GJ84" s="98"/>
      <c r="GK84" s="98"/>
      <c r="GL84" s="98"/>
      <c r="GM84" s="98"/>
      <c r="GN84" s="98"/>
      <c r="GO84" s="98"/>
      <c r="GP84" s="98"/>
      <c r="GQ84" s="98"/>
      <c r="GR84" s="98"/>
      <c r="GS84" s="98"/>
      <c r="GT84" s="98"/>
      <c r="GU84" s="98"/>
      <c r="GV84" s="98"/>
      <c r="GW84" s="98"/>
      <c r="GX84" s="98"/>
      <c r="GY84" s="98"/>
      <c r="GZ84" s="98"/>
      <c r="HA84" s="98"/>
      <c r="HB84" s="98"/>
      <c r="HC84" s="98"/>
      <c r="HD84" s="98"/>
      <c r="HE84" s="98"/>
      <c r="HF84" s="98"/>
      <c r="HG84" s="98"/>
      <c r="HH84" s="98"/>
      <c r="HI84" s="98"/>
      <c r="HJ84" s="98"/>
      <c r="HK84" s="98"/>
      <c r="HL84" s="98"/>
      <c r="HM84" s="98"/>
      <c r="HN84" s="98"/>
      <c r="HO84" s="98"/>
      <c r="HP84" s="98"/>
      <c r="HQ84" s="98"/>
      <c r="HR84" s="98"/>
      <c r="HS84" s="98"/>
      <c r="HT84" s="98"/>
      <c r="HU84" s="98"/>
      <c r="HV84" s="98"/>
      <c r="HW84" s="98"/>
      <c r="HX84" s="98"/>
      <c r="HY84" s="98"/>
      <c r="HZ84" s="98"/>
      <c r="IA84" s="98"/>
      <c r="IB84" s="98"/>
      <c r="IC84" s="98"/>
      <c r="ID84" s="98"/>
      <c r="IE84" s="98"/>
      <c r="IF84" s="98"/>
      <c r="IG84" s="98"/>
      <c r="IH84" s="98"/>
      <c r="II84" s="98"/>
      <c r="IJ84" s="98"/>
      <c r="IK84" s="98"/>
      <c r="IL84" s="95"/>
    </row>
    <row r="85" spans="1:246" x14ac:dyDescent="0.2">
      <c r="A85" s="95"/>
      <c r="B85" s="95"/>
      <c r="C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5"/>
      <c r="GE85" s="95"/>
      <c r="GF85" s="95"/>
      <c r="GG85" s="95"/>
      <c r="GH85" s="95"/>
      <c r="GI85" s="95"/>
      <c r="GJ85" s="95"/>
      <c r="GK85" s="95"/>
      <c r="GL85" s="95"/>
      <c r="GM85" s="95"/>
      <c r="GN85" s="95"/>
      <c r="GO85" s="95"/>
      <c r="GP85" s="95"/>
      <c r="GQ85" s="95"/>
      <c r="GR85" s="95"/>
      <c r="GS85" s="95"/>
      <c r="GT85" s="95"/>
      <c r="GU85" s="95"/>
      <c r="GV85" s="95"/>
      <c r="GW85" s="95"/>
      <c r="GX85" s="95"/>
      <c r="GY85" s="95"/>
      <c r="GZ85" s="95"/>
      <c r="HA85" s="95"/>
      <c r="HB85" s="95"/>
      <c r="HC85" s="95"/>
      <c r="HD85" s="95"/>
      <c r="HE85" s="95"/>
      <c r="HF85" s="95"/>
      <c r="HG85" s="95"/>
      <c r="HH85" s="95"/>
      <c r="HI85" s="95"/>
      <c r="HJ85" s="95"/>
      <c r="HK85" s="95"/>
      <c r="HL85" s="95"/>
      <c r="HM85" s="95"/>
      <c r="HN85" s="95"/>
      <c r="HO85" s="95"/>
      <c r="HP85" s="95"/>
      <c r="HQ85" s="95"/>
      <c r="HR85" s="95"/>
      <c r="HS85" s="95"/>
      <c r="HT85" s="95"/>
      <c r="HU85" s="95"/>
      <c r="HV85" s="95"/>
      <c r="HW85" s="95"/>
      <c r="HX85" s="95"/>
      <c r="HY85" s="95"/>
      <c r="HZ85" s="95"/>
      <c r="IA85" s="95"/>
      <c r="IB85" s="95"/>
      <c r="IC85" s="95"/>
      <c r="ID85" s="95"/>
      <c r="IE85" s="95"/>
      <c r="IF85" s="95"/>
      <c r="IG85" s="95"/>
      <c r="IH85" s="95"/>
      <c r="II85" s="95"/>
      <c r="IJ85" s="95"/>
      <c r="IK85" s="95"/>
    </row>
  </sheetData>
  <printOptions horizontalCentered="1"/>
  <pageMargins left="0.5" right="0.5" top="0.5" bottom="0.5" header="0" footer="0"/>
  <pageSetup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7"/>
  <sheetViews>
    <sheetView topLeftCell="B1" zoomScale="87" zoomScaleNormal="87" workbookViewId="0">
      <selection activeCell="G14" sqref="G14"/>
    </sheetView>
  </sheetViews>
  <sheetFormatPr defaultRowHeight="15" x14ac:dyDescent="0.2"/>
  <cols>
    <col min="1" max="1" width="38.6640625" style="99" hidden="1" customWidth="1"/>
    <col min="2" max="2" width="7.6640625" style="99" customWidth="1"/>
    <col min="3" max="3" width="42.6640625" style="99" customWidth="1"/>
    <col min="4" max="4" width="8.6640625" style="99" customWidth="1"/>
    <col min="5" max="5" width="2.6640625" style="99" customWidth="1"/>
    <col min="6" max="6" width="13.6640625" style="99" customWidth="1"/>
    <col min="7" max="7" width="14.6640625" style="99" customWidth="1"/>
    <col min="8" max="8" width="12.6640625" style="99" customWidth="1"/>
    <col min="9" max="9" width="10.6640625" style="99" customWidth="1"/>
    <col min="10" max="10" width="11.6640625" style="99" customWidth="1"/>
    <col min="11" max="12" width="12.6640625" style="99" customWidth="1"/>
    <col min="13" max="13" width="10.6640625" style="99" customWidth="1"/>
    <col min="14" max="14" width="11.6640625" style="99" customWidth="1"/>
    <col min="15" max="16" width="10.6640625" style="99" customWidth="1"/>
    <col min="17" max="17" width="12.6640625" style="99" customWidth="1"/>
    <col min="18" max="18" width="9.6640625" style="99" customWidth="1"/>
    <col min="19" max="19" width="7.6640625" style="99" customWidth="1"/>
    <col min="20" max="20" width="8.6640625" style="99" customWidth="1"/>
    <col min="21" max="244" width="7.6640625" style="99" customWidth="1"/>
    <col min="245" max="256" width="9.6640625" style="99" customWidth="1"/>
  </cols>
  <sheetData>
    <row r="1" spans="1:237" x14ac:dyDescent="0.2">
      <c r="B1" s="134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</row>
    <row r="2" spans="1:237" x14ac:dyDescent="0.2">
      <c r="B2" s="134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</row>
    <row r="3" spans="1:237" x14ac:dyDescent="0.2">
      <c r="B3" s="110"/>
      <c r="D3" s="135"/>
      <c r="E3" s="135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</row>
    <row r="4" spans="1:237" x14ac:dyDescent="0.2">
      <c r="C4" s="136" t="s">
        <v>16</v>
      </c>
      <c r="D4" s="136"/>
      <c r="E4" s="136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237" x14ac:dyDescent="0.2">
      <c r="C5" s="136" t="s">
        <v>17</v>
      </c>
      <c r="D5" s="136"/>
      <c r="E5" s="136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237" x14ac:dyDescent="0.2">
      <c r="C6" s="136" t="s">
        <v>447</v>
      </c>
      <c r="D6" s="136"/>
      <c r="E6" s="136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237" x14ac:dyDescent="0.2">
      <c r="C7" s="136"/>
      <c r="D7" s="136"/>
      <c r="E7" s="136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237" x14ac:dyDescent="0.2">
      <c r="A8" s="100"/>
      <c r="B8" s="137"/>
      <c r="C8" s="138"/>
      <c r="D8" s="137"/>
      <c r="E8" s="137"/>
      <c r="F8" s="137" t="s">
        <v>487</v>
      </c>
      <c r="G8" s="137" t="s">
        <v>83</v>
      </c>
      <c r="H8" s="137" t="s">
        <v>85</v>
      </c>
      <c r="I8" s="137" t="s">
        <v>87</v>
      </c>
      <c r="J8" s="137" t="s">
        <v>87</v>
      </c>
      <c r="K8" s="137" t="s">
        <v>90</v>
      </c>
      <c r="L8" s="137" t="s">
        <v>90</v>
      </c>
      <c r="M8" s="138" t="s">
        <v>91</v>
      </c>
      <c r="N8" s="138" t="s">
        <v>93</v>
      </c>
      <c r="O8" s="138" t="s">
        <v>93</v>
      </c>
      <c r="P8" s="137" t="s">
        <v>96</v>
      </c>
      <c r="Q8" s="137" t="s">
        <v>98</v>
      </c>
      <c r="R8" s="137" t="s">
        <v>100</v>
      </c>
    </row>
    <row r="9" spans="1:237" x14ac:dyDescent="0.2">
      <c r="A9" s="100"/>
      <c r="B9" s="139" t="s">
        <v>445</v>
      </c>
      <c r="C9" s="140" t="s">
        <v>448</v>
      </c>
      <c r="D9" s="141"/>
      <c r="E9" s="141"/>
      <c r="F9" s="139" t="s">
        <v>82</v>
      </c>
      <c r="G9" s="139" t="s">
        <v>84</v>
      </c>
      <c r="H9" s="139" t="s">
        <v>86</v>
      </c>
      <c r="I9" s="139" t="s">
        <v>88</v>
      </c>
      <c r="J9" s="139" t="s">
        <v>89</v>
      </c>
      <c r="K9" s="139" t="s">
        <v>88</v>
      </c>
      <c r="L9" s="139" t="s">
        <v>89</v>
      </c>
      <c r="M9" s="139" t="s">
        <v>92</v>
      </c>
      <c r="N9" s="139" t="s">
        <v>94</v>
      </c>
      <c r="O9" s="139" t="s">
        <v>95</v>
      </c>
      <c r="P9" s="139" t="s">
        <v>97</v>
      </c>
      <c r="Q9" s="139" t="s">
        <v>99</v>
      </c>
      <c r="R9" s="139" t="s">
        <v>101</v>
      </c>
      <c r="T9" s="99" t="s">
        <v>102</v>
      </c>
    </row>
    <row r="10" spans="1:237" x14ac:dyDescent="0.2">
      <c r="B10" s="142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</row>
    <row r="11" spans="1:237" x14ac:dyDescent="0.2">
      <c r="A11" s="99" t="s">
        <v>355</v>
      </c>
      <c r="B11" s="134">
        <v>1</v>
      </c>
      <c r="C11" s="99" t="s">
        <v>355</v>
      </c>
      <c r="D11" s="99" t="s">
        <v>458</v>
      </c>
      <c r="F11" s="121">
        <f t="shared" ref="F11:F30" si="0">SUM(G11:R11)</f>
        <v>1394754</v>
      </c>
      <c r="G11" s="121">
        <v>509886</v>
      </c>
      <c r="H11" s="121">
        <v>168177</v>
      </c>
      <c r="I11" s="121">
        <v>27525</v>
      </c>
      <c r="J11" s="121">
        <v>280420</v>
      </c>
      <c r="K11" s="121">
        <v>225508</v>
      </c>
      <c r="L11" s="121">
        <v>76244</v>
      </c>
      <c r="M11" s="121">
        <v>61052</v>
      </c>
      <c r="N11" s="121">
        <v>25628</v>
      </c>
      <c r="O11" s="121">
        <v>6887</v>
      </c>
      <c r="P11" s="121">
        <v>12599</v>
      </c>
      <c r="Q11" s="121">
        <v>455</v>
      </c>
      <c r="R11" s="121">
        <v>373</v>
      </c>
      <c r="S11" s="121"/>
      <c r="T11" s="121">
        <f t="shared" ref="T11:T42" si="1">SUM(G11:R11)-F11</f>
        <v>0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</row>
    <row r="12" spans="1:237" x14ac:dyDescent="0.2">
      <c r="A12" s="99" t="s">
        <v>356</v>
      </c>
      <c r="B12" s="134">
        <v>2</v>
      </c>
      <c r="C12" s="99" t="s">
        <v>356</v>
      </c>
      <c r="D12" s="135"/>
      <c r="E12" s="135"/>
      <c r="F12" s="121">
        <f t="shared" si="0"/>
        <v>12251529228</v>
      </c>
      <c r="G12" s="121">
        <v>4493173553</v>
      </c>
      <c r="H12" s="121">
        <v>1500303183</v>
      </c>
      <c r="I12" s="121">
        <v>244717784</v>
      </c>
      <c r="J12" s="121">
        <v>2466458418</v>
      </c>
      <c r="K12" s="121">
        <v>1975453293</v>
      </c>
      <c r="L12" s="121">
        <v>631660709</v>
      </c>
      <c r="M12" s="121">
        <v>536276503</v>
      </c>
      <c r="N12" s="121">
        <v>225118793</v>
      </c>
      <c r="O12" s="121">
        <v>60498256</v>
      </c>
      <c r="P12" s="121">
        <v>110668466</v>
      </c>
      <c r="Q12" s="121">
        <v>3922488</v>
      </c>
      <c r="R12" s="121">
        <v>3277782</v>
      </c>
      <c r="S12" s="121"/>
      <c r="T12" s="121">
        <f t="shared" si="1"/>
        <v>0</v>
      </c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</row>
    <row r="13" spans="1:237" x14ac:dyDescent="0.2">
      <c r="A13" s="99" t="s">
        <v>357</v>
      </c>
      <c r="B13" s="134">
        <v>3</v>
      </c>
      <c r="C13" s="99" t="s">
        <v>357</v>
      </c>
      <c r="E13" s="110"/>
      <c r="F13" s="121">
        <f t="shared" si="0"/>
        <v>5892216</v>
      </c>
      <c r="G13" s="143">
        <v>4173228</v>
      </c>
      <c r="H13" s="143">
        <v>519384</v>
      </c>
      <c r="I13" s="143">
        <v>1020</v>
      </c>
      <c r="J13" s="143">
        <v>34920</v>
      </c>
      <c r="K13" s="143">
        <v>1104</v>
      </c>
      <c r="L13" s="143">
        <v>1944</v>
      </c>
      <c r="M13" s="143">
        <v>132</v>
      </c>
      <c r="N13" s="143">
        <v>12</v>
      </c>
      <c r="O13" s="143">
        <v>24</v>
      </c>
      <c r="P13" s="143">
        <v>1146192</v>
      </c>
      <c r="Q13" s="121">
        <v>2040</v>
      </c>
      <c r="R13" s="121">
        <v>12216</v>
      </c>
      <c r="S13" s="121"/>
      <c r="T13" s="121">
        <f t="shared" si="1"/>
        <v>0</v>
      </c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</row>
    <row r="14" spans="1:237" x14ac:dyDescent="0.2">
      <c r="A14" s="99" t="s">
        <v>357</v>
      </c>
      <c r="B14" s="134">
        <v>4</v>
      </c>
      <c r="C14" s="99" t="s">
        <v>449</v>
      </c>
      <c r="E14" s="110"/>
      <c r="F14" s="121">
        <f t="shared" si="0"/>
        <v>5892216</v>
      </c>
      <c r="G14" s="121">
        <f t="shared" ref="G14:R14" si="2">G13</f>
        <v>4173228</v>
      </c>
      <c r="H14" s="121">
        <f t="shared" si="2"/>
        <v>519384</v>
      </c>
      <c r="I14" s="121">
        <f t="shared" si="2"/>
        <v>1020</v>
      </c>
      <c r="J14" s="121">
        <f t="shared" si="2"/>
        <v>34920</v>
      </c>
      <c r="K14" s="121">
        <f t="shared" si="2"/>
        <v>1104</v>
      </c>
      <c r="L14" s="121">
        <f t="shared" si="2"/>
        <v>1944</v>
      </c>
      <c r="M14" s="121">
        <f t="shared" si="2"/>
        <v>132</v>
      </c>
      <c r="N14" s="121">
        <f t="shared" si="2"/>
        <v>12</v>
      </c>
      <c r="O14" s="121">
        <f t="shared" si="2"/>
        <v>24</v>
      </c>
      <c r="P14" s="121">
        <f t="shared" si="2"/>
        <v>1146192</v>
      </c>
      <c r="Q14" s="121">
        <f t="shared" si="2"/>
        <v>2040</v>
      </c>
      <c r="R14" s="121">
        <f t="shared" si="2"/>
        <v>12216</v>
      </c>
      <c r="S14" s="121"/>
      <c r="T14" s="121">
        <f t="shared" si="1"/>
        <v>0</v>
      </c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</row>
    <row r="15" spans="1:237" x14ac:dyDescent="0.2">
      <c r="A15" s="99" t="s">
        <v>358</v>
      </c>
      <c r="B15" s="134">
        <v>5</v>
      </c>
      <c r="C15" s="99" t="s">
        <v>358</v>
      </c>
      <c r="E15" s="110"/>
      <c r="F15" s="121">
        <f t="shared" si="0"/>
        <v>491018</v>
      </c>
      <c r="G15" s="121">
        <f t="shared" ref="G15:R15" si="3">G13/12</f>
        <v>347769</v>
      </c>
      <c r="H15" s="121">
        <f t="shared" si="3"/>
        <v>43282</v>
      </c>
      <c r="I15" s="121">
        <f t="shared" si="3"/>
        <v>85</v>
      </c>
      <c r="J15" s="121">
        <f t="shared" si="3"/>
        <v>2910</v>
      </c>
      <c r="K15" s="121">
        <f t="shared" si="3"/>
        <v>92</v>
      </c>
      <c r="L15" s="121">
        <f t="shared" si="3"/>
        <v>162</v>
      </c>
      <c r="M15" s="121">
        <f t="shared" si="3"/>
        <v>11</v>
      </c>
      <c r="N15" s="121">
        <f t="shared" si="3"/>
        <v>1</v>
      </c>
      <c r="O15" s="121">
        <f t="shared" si="3"/>
        <v>2</v>
      </c>
      <c r="P15" s="121">
        <f t="shared" si="3"/>
        <v>95516</v>
      </c>
      <c r="Q15" s="121">
        <f t="shared" si="3"/>
        <v>170</v>
      </c>
      <c r="R15" s="121">
        <f t="shared" si="3"/>
        <v>1018</v>
      </c>
      <c r="S15" s="121"/>
      <c r="T15" s="121">
        <f t="shared" si="1"/>
        <v>0</v>
      </c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</row>
    <row r="16" spans="1:237" x14ac:dyDescent="0.2">
      <c r="A16" s="99" t="s">
        <v>359</v>
      </c>
      <c r="B16" s="134">
        <v>6</v>
      </c>
      <c r="C16" s="99" t="s">
        <v>450</v>
      </c>
      <c r="D16" s="99" t="s">
        <v>459</v>
      </c>
      <c r="E16" s="110"/>
      <c r="F16" s="121">
        <f t="shared" si="0"/>
        <v>465619</v>
      </c>
      <c r="G16" s="143">
        <f>G15</f>
        <v>347769</v>
      </c>
      <c r="H16" s="143">
        <v>86564</v>
      </c>
      <c r="I16" s="143">
        <v>425</v>
      </c>
      <c r="J16" s="143">
        <v>14550</v>
      </c>
      <c r="K16" s="143">
        <v>2300</v>
      </c>
      <c r="L16" s="143">
        <v>4050</v>
      </c>
      <c r="M16" s="143">
        <v>275</v>
      </c>
      <c r="N16" s="143">
        <v>5</v>
      </c>
      <c r="O16" s="143">
        <v>10</v>
      </c>
      <c r="P16" s="143">
        <v>9552</v>
      </c>
      <c r="Q16" s="143">
        <v>17</v>
      </c>
      <c r="R16" s="143">
        <v>102</v>
      </c>
      <c r="S16" s="121"/>
      <c r="T16" s="121">
        <f t="shared" si="1"/>
        <v>0</v>
      </c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</row>
    <row r="17" spans="1:237" x14ac:dyDescent="0.2">
      <c r="A17" s="99" t="s">
        <v>360</v>
      </c>
      <c r="B17" s="134">
        <v>7</v>
      </c>
      <c r="C17" s="99" t="s">
        <v>360</v>
      </c>
      <c r="D17" s="99" t="s">
        <v>460</v>
      </c>
      <c r="E17" s="110"/>
      <c r="F17" s="121">
        <f t="shared" si="0"/>
        <v>95516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95516</v>
      </c>
      <c r="Q17" s="121">
        <v>0</v>
      </c>
      <c r="R17" s="121">
        <v>0</v>
      </c>
      <c r="S17" s="121"/>
      <c r="T17" s="121">
        <f t="shared" si="1"/>
        <v>0</v>
      </c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</row>
    <row r="18" spans="1:237" x14ac:dyDescent="0.2">
      <c r="A18" s="99" t="s">
        <v>361</v>
      </c>
      <c r="B18" s="134">
        <v>8</v>
      </c>
      <c r="C18" s="99" t="s">
        <v>361</v>
      </c>
      <c r="D18" s="99" t="s">
        <v>461</v>
      </c>
      <c r="E18" s="110"/>
      <c r="F18" s="121">
        <f t="shared" si="0"/>
        <v>491018</v>
      </c>
      <c r="G18" s="121">
        <f t="shared" ref="G18:R18" si="4">G15</f>
        <v>347769</v>
      </c>
      <c r="H18" s="121">
        <f t="shared" si="4"/>
        <v>43282</v>
      </c>
      <c r="I18" s="121">
        <f t="shared" si="4"/>
        <v>85</v>
      </c>
      <c r="J18" s="121">
        <f t="shared" si="4"/>
        <v>2910</v>
      </c>
      <c r="K18" s="121">
        <f t="shared" si="4"/>
        <v>92</v>
      </c>
      <c r="L18" s="121">
        <f t="shared" si="4"/>
        <v>162</v>
      </c>
      <c r="M18" s="121">
        <f t="shared" si="4"/>
        <v>11</v>
      </c>
      <c r="N18" s="121">
        <f t="shared" si="4"/>
        <v>1</v>
      </c>
      <c r="O18" s="121">
        <f t="shared" si="4"/>
        <v>2</v>
      </c>
      <c r="P18" s="121">
        <f t="shared" si="4"/>
        <v>95516</v>
      </c>
      <c r="Q18" s="121">
        <f t="shared" si="4"/>
        <v>170</v>
      </c>
      <c r="R18" s="121">
        <f t="shared" si="4"/>
        <v>1018</v>
      </c>
      <c r="S18" s="121"/>
      <c r="T18" s="121">
        <f t="shared" si="1"/>
        <v>0</v>
      </c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</row>
    <row r="19" spans="1:237" x14ac:dyDescent="0.2">
      <c r="A19" s="99" t="s">
        <v>362</v>
      </c>
      <c r="B19" s="134">
        <v>9</v>
      </c>
      <c r="C19" s="99" t="s">
        <v>451</v>
      </c>
      <c r="D19" s="99" t="s">
        <v>462</v>
      </c>
      <c r="F19" s="121">
        <f t="shared" si="0"/>
        <v>403984.39999999997</v>
      </c>
      <c r="G19" s="143">
        <f t="shared" ref="G19:O19" si="5">G18</f>
        <v>347769</v>
      </c>
      <c r="H19" s="143">
        <f t="shared" si="5"/>
        <v>43282</v>
      </c>
      <c r="I19" s="143">
        <f t="shared" si="5"/>
        <v>85</v>
      </c>
      <c r="J19" s="143">
        <f t="shared" si="5"/>
        <v>2910</v>
      </c>
      <c r="K19" s="143">
        <f t="shared" si="5"/>
        <v>92</v>
      </c>
      <c r="L19" s="143">
        <f t="shared" si="5"/>
        <v>162</v>
      </c>
      <c r="M19" s="143">
        <f t="shared" si="5"/>
        <v>11</v>
      </c>
      <c r="N19" s="143">
        <f t="shared" si="5"/>
        <v>1</v>
      </c>
      <c r="O19" s="143">
        <f t="shared" si="5"/>
        <v>2</v>
      </c>
      <c r="P19" s="143">
        <f>P18/10</f>
        <v>9551.6</v>
      </c>
      <c r="Q19" s="143">
        <f>Q18/10</f>
        <v>17</v>
      </c>
      <c r="R19" s="143">
        <f>R18/10</f>
        <v>101.8</v>
      </c>
      <c r="S19" s="143"/>
      <c r="T19" s="121">
        <f t="shared" si="1"/>
        <v>0</v>
      </c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</row>
    <row r="20" spans="1:237" x14ac:dyDescent="0.2">
      <c r="A20" s="99" t="s">
        <v>363</v>
      </c>
      <c r="B20" s="134">
        <v>10</v>
      </c>
      <c r="C20" s="99" t="s">
        <v>363</v>
      </c>
      <c r="D20" s="99" t="s">
        <v>463</v>
      </c>
      <c r="F20" s="121">
        <f t="shared" si="0"/>
        <v>403793.39999999997</v>
      </c>
      <c r="G20" s="143">
        <f>G18</f>
        <v>347769</v>
      </c>
      <c r="H20" s="143">
        <f>H18</f>
        <v>43282</v>
      </c>
      <c r="I20" s="143">
        <v>0</v>
      </c>
      <c r="J20" s="143">
        <f>J18</f>
        <v>2910</v>
      </c>
      <c r="K20" s="143">
        <v>0</v>
      </c>
      <c r="L20" s="143">
        <f>L18</f>
        <v>162</v>
      </c>
      <c r="M20" s="143">
        <v>0</v>
      </c>
      <c r="N20" s="143">
        <v>0</v>
      </c>
      <c r="O20" s="143">
        <v>0</v>
      </c>
      <c r="P20" s="143">
        <f>P18/10</f>
        <v>9551.6</v>
      </c>
      <c r="Q20" s="143">
        <f>Q18/10</f>
        <v>17</v>
      </c>
      <c r="R20" s="143">
        <f>R18/10</f>
        <v>101.8</v>
      </c>
      <c r="S20" s="143"/>
      <c r="T20" s="121">
        <f t="shared" si="1"/>
        <v>0</v>
      </c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</row>
    <row r="21" spans="1:237" x14ac:dyDescent="0.2">
      <c r="A21" s="99" t="s">
        <v>364</v>
      </c>
      <c r="B21" s="134">
        <v>11</v>
      </c>
      <c r="C21" s="99" t="s">
        <v>364</v>
      </c>
      <c r="D21" s="99" t="s">
        <v>464</v>
      </c>
      <c r="F21" s="121">
        <f t="shared" si="0"/>
        <v>403973.39999999997</v>
      </c>
      <c r="G21" s="143">
        <f t="shared" ref="G21:L21" si="6">G18</f>
        <v>347769</v>
      </c>
      <c r="H21" s="143">
        <f t="shared" si="6"/>
        <v>43282</v>
      </c>
      <c r="I21" s="143">
        <f t="shared" si="6"/>
        <v>85</v>
      </c>
      <c r="J21" s="143">
        <f t="shared" si="6"/>
        <v>2910</v>
      </c>
      <c r="K21" s="143">
        <f t="shared" si="6"/>
        <v>92</v>
      </c>
      <c r="L21" s="143">
        <f t="shared" si="6"/>
        <v>162</v>
      </c>
      <c r="M21" s="143">
        <v>0</v>
      </c>
      <c r="N21" s="143">
        <f>N18</f>
        <v>1</v>
      </c>
      <c r="O21" s="143">
        <f>O18</f>
        <v>2</v>
      </c>
      <c r="P21" s="143">
        <f>P18/10</f>
        <v>9551.6</v>
      </c>
      <c r="Q21" s="143">
        <f>Q18/10</f>
        <v>17</v>
      </c>
      <c r="R21" s="143">
        <f>R18/10</f>
        <v>101.8</v>
      </c>
      <c r="S21" s="143"/>
      <c r="T21" s="121">
        <f t="shared" si="1"/>
        <v>0</v>
      </c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</row>
    <row r="22" spans="1:237" x14ac:dyDescent="0.2">
      <c r="A22" s="99" t="s">
        <v>365</v>
      </c>
      <c r="B22" s="134">
        <v>12</v>
      </c>
      <c r="C22" s="99" t="s">
        <v>365</v>
      </c>
      <c r="F22" s="121">
        <f t="shared" si="0"/>
        <v>488377</v>
      </c>
      <c r="G22" s="143">
        <v>352585</v>
      </c>
      <c r="H22" s="143">
        <v>44326</v>
      </c>
      <c r="I22" s="143">
        <v>85</v>
      </c>
      <c r="J22" s="143">
        <v>2899</v>
      </c>
      <c r="K22" s="143">
        <v>94</v>
      </c>
      <c r="L22" s="143">
        <v>157</v>
      </c>
      <c r="M22" s="143">
        <v>11</v>
      </c>
      <c r="N22" s="143">
        <v>1</v>
      </c>
      <c r="O22" s="143">
        <v>2</v>
      </c>
      <c r="P22" s="143">
        <v>87026</v>
      </c>
      <c r="Q22" s="143">
        <v>173</v>
      </c>
      <c r="R22" s="143">
        <v>1018</v>
      </c>
      <c r="S22" s="143"/>
      <c r="T22" s="121">
        <f t="shared" si="1"/>
        <v>0</v>
      </c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</row>
    <row r="23" spans="1:237" x14ac:dyDescent="0.2">
      <c r="A23" s="99" t="s">
        <v>366</v>
      </c>
      <c r="B23" s="134">
        <v>13</v>
      </c>
      <c r="C23" s="99" t="s">
        <v>366</v>
      </c>
      <c r="F23" s="121">
        <f t="shared" si="0"/>
        <v>488377</v>
      </c>
      <c r="G23" s="121">
        <f t="shared" ref="G23:R23" si="7">G22</f>
        <v>352585</v>
      </c>
      <c r="H23" s="121">
        <f t="shared" si="7"/>
        <v>44326</v>
      </c>
      <c r="I23" s="121">
        <f t="shared" si="7"/>
        <v>85</v>
      </c>
      <c r="J23" s="121">
        <f t="shared" si="7"/>
        <v>2899</v>
      </c>
      <c r="K23" s="121">
        <f t="shared" si="7"/>
        <v>94</v>
      </c>
      <c r="L23" s="121">
        <f t="shared" si="7"/>
        <v>157</v>
      </c>
      <c r="M23" s="121">
        <f t="shared" si="7"/>
        <v>11</v>
      </c>
      <c r="N23" s="121">
        <f t="shared" si="7"/>
        <v>1</v>
      </c>
      <c r="O23" s="121">
        <f t="shared" si="7"/>
        <v>2</v>
      </c>
      <c r="P23" s="121">
        <f t="shared" si="7"/>
        <v>87026</v>
      </c>
      <c r="Q23" s="121">
        <f t="shared" si="7"/>
        <v>173</v>
      </c>
      <c r="R23" s="121">
        <f t="shared" si="7"/>
        <v>1018</v>
      </c>
      <c r="S23" s="143"/>
      <c r="T23" s="121">
        <f t="shared" si="1"/>
        <v>0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</row>
    <row r="24" spans="1:237" x14ac:dyDescent="0.2">
      <c r="A24" s="99" t="s">
        <v>367</v>
      </c>
      <c r="B24" s="134">
        <v>14</v>
      </c>
      <c r="C24" s="99" t="s">
        <v>452</v>
      </c>
      <c r="D24" s="99" t="s">
        <v>465</v>
      </c>
      <c r="F24" s="121">
        <f t="shared" si="0"/>
        <v>471544</v>
      </c>
      <c r="G24" s="143">
        <v>352585</v>
      </c>
      <c r="H24" s="143">
        <v>88652</v>
      </c>
      <c r="I24" s="143">
        <v>425</v>
      </c>
      <c r="J24" s="143">
        <v>14495</v>
      </c>
      <c r="K24" s="143">
        <v>2350</v>
      </c>
      <c r="L24" s="143">
        <v>3925</v>
      </c>
      <c r="M24" s="143">
        <v>275</v>
      </c>
      <c r="N24" s="143">
        <v>5</v>
      </c>
      <c r="O24" s="143">
        <v>10</v>
      </c>
      <c r="P24" s="143">
        <v>8703</v>
      </c>
      <c r="Q24" s="143">
        <v>17</v>
      </c>
      <c r="R24" s="121">
        <v>102</v>
      </c>
      <c r="S24" s="143"/>
      <c r="T24" s="121">
        <f t="shared" si="1"/>
        <v>0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</row>
    <row r="25" spans="1:237" x14ac:dyDescent="0.2">
      <c r="A25" s="99" t="s">
        <v>360</v>
      </c>
      <c r="B25" s="134">
        <v>15</v>
      </c>
      <c r="C25" s="99" t="s">
        <v>360</v>
      </c>
      <c r="D25" s="99" t="s">
        <v>466</v>
      </c>
      <c r="F25" s="121">
        <f t="shared" si="0"/>
        <v>83856546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83856546</v>
      </c>
      <c r="Q25" s="143">
        <v>0</v>
      </c>
      <c r="R25" s="143">
        <v>0</v>
      </c>
      <c r="S25" s="143"/>
      <c r="T25" s="121">
        <f t="shared" si="1"/>
        <v>0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</row>
    <row r="26" spans="1:237" x14ac:dyDescent="0.2">
      <c r="A26" s="99" t="s">
        <v>368</v>
      </c>
      <c r="B26" s="134">
        <v>16</v>
      </c>
      <c r="C26" s="99" t="s">
        <v>368</v>
      </c>
      <c r="D26" s="99" t="s">
        <v>467</v>
      </c>
      <c r="F26" s="121">
        <f t="shared" si="0"/>
        <v>488377</v>
      </c>
      <c r="G26" s="121">
        <f t="shared" ref="G26:R26" si="8">G22</f>
        <v>352585</v>
      </c>
      <c r="H26" s="121">
        <f t="shared" si="8"/>
        <v>44326</v>
      </c>
      <c r="I26" s="121">
        <f t="shared" si="8"/>
        <v>85</v>
      </c>
      <c r="J26" s="121">
        <f t="shared" si="8"/>
        <v>2899</v>
      </c>
      <c r="K26" s="121">
        <f t="shared" si="8"/>
        <v>94</v>
      </c>
      <c r="L26" s="121">
        <f t="shared" si="8"/>
        <v>157</v>
      </c>
      <c r="M26" s="121">
        <f t="shared" si="8"/>
        <v>11</v>
      </c>
      <c r="N26" s="121">
        <f t="shared" si="8"/>
        <v>1</v>
      </c>
      <c r="O26" s="121">
        <f t="shared" si="8"/>
        <v>2</v>
      </c>
      <c r="P26" s="121">
        <f t="shared" si="8"/>
        <v>87026</v>
      </c>
      <c r="Q26" s="121">
        <f t="shared" si="8"/>
        <v>173</v>
      </c>
      <c r="R26" s="121">
        <f t="shared" si="8"/>
        <v>1018</v>
      </c>
      <c r="S26" s="143"/>
      <c r="T26" s="121">
        <f t="shared" si="1"/>
        <v>0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</row>
    <row r="27" spans="1:237" x14ac:dyDescent="0.2">
      <c r="A27" s="99" t="s">
        <v>369</v>
      </c>
      <c r="B27" s="134">
        <v>17</v>
      </c>
      <c r="C27" s="99" t="s">
        <v>453</v>
      </c>
      <c r="D27" s="99" t="s">
        <v>468</v>
      </c>
      <c r="F27" s="121">
        <f t="shared" si="0"/>
        <v>408981.69999999995</v>
      </c>
      <c r="G27" s="143">
        <f t="shared" ref="G27:O27" si="9">G26</f>
        <v>352585</v>
      </c>
      <c r="H27" s="143">
        <f t="shared" si="9"/>
        <v>44326</v>
      </c>
      <c r="I27" s="143">
        <f t="shared" si="9"/>
        <v>85</v>
      </c>
      <c r="J27" s="143">
        <f t="shared" si="9"/>
        <v>2899</v>
      </c>
      <c r="K27" s="143">
        <f t="shared" si="9"/>
        <v>94</v>
      </c>
      <c r="L27" s="143">
        <f t="shared" si="9"/>
        <v>157</v>
      </c>
      <c r="M27" s="143">
        <f t="shared" si="9"/>
        <v>11</v>
      </c>
      <c r="N27" s="143">
        <f t="shared" si="9"/>
        <v>1</v>
      </c>
      <c r="O27" s="143">
        <f t="shared" si="9"/>
        <v>2</v>
      </c>
      <c r="P27" s="143">
        <f>P26/10</f>
        <v>8702.6</v>
      </c>
      <c r="Q27" s="143">
        <f>Q26/10</f>
        <v>17.3</v>
      </c>
      <c r="R27" s="143">
        <f>R26/10</f>
        <v>101.8</v>
      </c>
      <c r="S27" s="143"/>
      <c r="T27" s="121">
        <f t="shared" si="1"/>
        <v>0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</row>
    <row r="28" spans="1:237" x14ac:dyDescent="0.2">
      <c r="A28" s="99" t="s">
        <v>370</v>
      </c>
      <c r="B28" s="134">
        <v>18</v>
      </c>
      <c r="C28" s="99" t="s">
        <v>370</v>
      </c>
      <c r="D28" s="99" t="s">
        <v>469</v>
      </c>
      <c r="F28" s="121">
        <f t="shared" si="0"/>
        <v>408788.69999999995</v>
      </c>
      <c r="G28" s="143">
        <f>G27</f>
        <v>352585</v>
      </c>
      <c r="H28" s="143">
        <f>H27</f>
        <v>44326</v>
      </c>
      <c r="I28" s="143">
        <v>0</v>
      </c>
      <c r="J28" s="143">
        <f>J27</f>
        <v>2899</v>
      </c>
      <c r="K28" s="143">
        <v>0</v>
      </c>
      <c r="L28" s="143">
        <f>L27</f>
        <v>157</v>
      </c>
      <c r="M28" s="143">
        <v>0</v>
      </c>
      <c r="N28" s="143">
        <v>0</v>
      </c>
      <c r="O28" s="143">
        <v>0</v>
      </c>
      <c r="P28" s="143">
        <f>P27</f>
        <v>8702.6</v>
      </c>
      <c r="Q28" s="143">
        <f>Q27</f>
        <v>17.3</v>
      </c>
      <c r="R28" s="143">
        <f>R27</f>
        <v>101.8</v>
      </c>
      <c r="S28" s="143"/>
      <c r="T28" s="121">
        <f t="shared" si="1"/>
        <v>0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</row>
    <row r="29" spans="1:237" x14ac:dyDescent="0.2">
      <c r="A29" s="99" t="s">
        <v>371</v>
      </c>
      <c r="B29" s="134">
        <v>19</v>
      </c>
      <c r="C29" s="99" t="s">
        <v>371</v>
      </c>
      <c r="D29" s="99" t="s">
        <v>470</v>
      </c>
      <c r="F29" s="121">
        <f t="shared" si="0"/>
        <v>408970.69999999995</v>
      </c>
      <c r="G29" s="143">
        <f t="shared" ref="G29:L29" si="10">G27</f>
        <v>352585</v>
      </c>
      <c r="H29" s="143">
        <f t="shared" si="10"/>
        <v>44326</v>
      </c>
      <c r="I29" s="143">
        <f t="shared" si="10"/>
        <v>85</v>
      </c>
      <c r="J29" s="143">
        <f t="shared" si="10"/>
        <v>2899</v>
      </c>
      <c r="K29" s="143">
        <f t="shared" si="10"/>
        <v>94</v>
      </c>
      <c r="L29" s="143">
        <f t="shared" si="10"/>
        <v>157</v>
      </c>
      <c r="M29" s="143">
        <v>0</v>
      </c>
      <c r="N29" s="143">
        <f>N27</f>
        <v>1</v>
      </c>
      <c r="O29" s="143">
        <f>O27</f>
        <v>2</v>
      </c>
      <c r="P29" s="143">
        <f>P27</f>
        <v>8702.6</v>
      </c>
      <c r="Q29" s="143">
        <f>Q27</f>
        <v>17.3</v>
      </c>
      <c r="R29" s="143">
        <f>R27</f>
        <v>101.8</v>
      </c>
      <c r="S29" s="143"/>
      <c r="T29" s="121">
        <f t="shared" si="1"/>
        <v>0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</row>
    <row r="30" spans="1:237" x14ac:dyDescent="0.2">
      <c r="A30" s="99" t="s">
        <v>372</v>
      </c>
      <c r="B30" s="134">
        <v>20</v>
      </c>
      <c r="C30" s="99" t="s">
        <v>454</v>
      </c>
      <c r="D30" s="99" t="s">
        <v>471</v>
      </c>
      <c r="F30" s="121">
        <f t="shared" si="0"/>
        <v>3163308</v>
      </c>
      <c r="G30" s="143">
        <v>1469824</v>
      </c>
      <c r="H30" s="143">
        <v>416991</v>
      </c>
      <c r="I30" s="143">
        <v>43457</v>
      </c>
      <c r="J30" s="143">
        <v>508405</v>
      </c>
      <c r="K30" s="143">
        <v>406845</v>
      </c>
      <c r="L30" s="143">
        <v>121895</v>
      </c>
      <c r="M30" s="143">
        <v>99607</v>
      </c>
      <c r="N30" s="143">
        <v>56989</v>
      </c>
      <c r="O30" s="143">
        <v>12867</v>
      </c>
      <c r="P30" s="143">
        <v>25151</v>
      </c>
      <c r="Q30" s="143">
        <v>905</v>
      </c>
      <c r="R30" s="143">
        <v>372</v>
      </c>
      <c r="S30" s="143"/>
      <c r="T30" s="121">
        <f t="shared" si="1"/>
        <v>0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</row>
    <row r="31" spans="1:237" x14ac:dyDescent="0.2">
      <c r="A31" s="99" t="s">
        <v>35</v>
      </c>
      <c r="B31" s="134">
        <v>21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43"/>
      <c r="T31" s="121">
        <f t="shared" si="1"/>
        <v>0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</row>
    <row r="32" spans="1:237" x14ac:dyDescent="0.2">
      <c r="A32" s="99" t="s">
        <v>12</v>
      </c>
      <c r="B32" s="134">
        <v>22</v>
      </c>
      <c r="C32" s="99" t="s">
        <v>12</v>
      </c>
      <c r="D32" s="99" t="s">
        <v>472</v>
      </c>
      <c r="F32" s="121">
        <f>SUM(G32:R32)</f>
        <v>2205517587</v>
      </c>
      <c r="G32" s="121">
        <f>'Rate Base'!G107</f>
        <v>961044342.07423806</v>
      </c>
      <c r="H32" s="121">
        <f>'Rate Base'!H107</f>
        <v>272806307.77811056</v>
      </c>
      <c r="I32" s="121">
        <f>'Rate Base'!I107</f>
        <v>34104258.686189666</v>
      </c>
      <c r="J32" s="121">
        <f>'Rate Base'!J107</f>
        <v>384614338.63069081</v>
      </c>
      <c r="K32" s="121">
        <f>'Rate Base'!K107</f>
        <v>276988137.9809463</v>
      </c>
      <c r="L32" s="121">
        <f>'Rate Base'!L107</f>
        <v>98909268.102990672</v>
      </c>
      <c r="M32" s="121">
        <f>'Rate Base'!M107</f>
        <v>61617327.1458041</v>
      </c>
      <c r="N32" s="121">
        <f>'Rate Base'!N107</f>
        <v>35476992.373818472</v>
      </c>
      <c r="O32" s="121">
        <f>'Rate Base'!O107</f>
        <v>8724348.5494972728</v>
      </c>
      <c r="P32" s="121">
        <f>'Rate Base'!P107</f>
        <v>70168388.099479616</v>
      </c>
      <c r="Q32" s="121">
        <f>'Rate Base'!Q107</f>
        <v>536596.77291644481</v>
      </c>
      <c r="R32" s="121">
        <f>'Rate Base'!R107</f>
        <v>527280.80531814822</v>
      </c>
      <c r="S32" s="143"/>
      <c r="T32" s="121">
        <f t="shared" si="1"/>
        <v>0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</row>
    <row r="33" spans="1:244" x14ac:dyDescent="0.2">
      <c r="A33" s="99" t="s">
        <v>373</v>
      </c>
      <c r="B33" s="134">
        <v>23</v>
      </c>
      <c r="C33" s="99" t="s">
        <v>373</v>
      </c>
      <c r="D33" s="99" t="s">
        <v>473</v>
      </c>
      <c r="F33" s="121">
        <f>SUM(G33:R33)</f>
        <v>4079661192.0000005</v>
      </c>
      <c r="G33" s="121">
        <f>'Rate Base'!G95</f>
        <v>1763051646.7526803</v>
      </c>
      <c r="H33" s="121">
        <f>'Rate Base'!H95</f>
        <v>504423394.59610277</v>
      </c>
      <c r="I33" s="121">
        <f>'Rate Base'!I95</f>
        <v>64205662.269110374</v>
      </c>
      <c r="J33" s="121">
        <f>'Rate Base'!J95</f>
        <v>718966413.92663932</v>
      </c>
      <c r="K33" s="121">
        <f>'Rate Base'!K95</f>
        <v>520342902.29166776</v>
      </c>
      <c r="L33" s="121">
        <f>'Rate Base'!L95</f>
        <v>185192686.96382579</v>
      </c>
      <c r="M33" s="121">
        <f>'Rate Base'!M95</f>
        <v>118268634.6341963</v>
      </c>
      <c r="N33" s="121">
        <f>'Rate Base'!N95</f>
        <v>66511307.841886394</v>
      </c>
      <c r="O33" s="121">
        <f>'Rate Base'!O95</f>
        <v>16379530.553088216</v>
      </c>
      <c r="P33" s="121">
        <f>'Rate Base'!P95</f>
        <v>120351921.8635584</v>
      </c>
      <c r="Q33" s="121">
        <f>'Rate Base'!Q95</f>
        <v>993282.87601115787</v>
      </c>
      <c r="R33" s="121">
        <f>'Rate Base'!R95</f>
        <v>973807.4312332921</v>
      </c>
      <c r="S33" s="143"/>
      <c r="T33" s="121">
        <f t="shared" si="1"/>
        <v>0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</row>
    <row r="34" spans="1:244" x14ac:dyDescent="0.2">
      <c r="A34" s="99" t="s">
        <v>240</v>
      </c>
      <c r="B34" s="134">
        <v>24</v>
      </c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43"/>
      <c r="T34" s="121">
        <f t="shared" si="1"/>
        <v>0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</row>
    <row r="35" spans="1:244" x14ac:dyDescent="0.2">
      <c r="A35" s="99" t="s">
        <v>374</v>
      </c>
      <c r="B35" s="134">
        <v>25</v>
      </c>
      <c r="D35" s="104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43"/>
      <c r="T35" s="121">
        <f t="shared" si="1"/>
        <v>0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</row>
    <row r="36" spans="1:244" x14ac:dyDescent="0.2">
      <c r="A36" s="99" t="s">
        <v>375</v>
      </c>
      <c r="B36" s="134">
        <v>26</v>
      </c>
      <c r="C36" s="99" t="s">
        <v>455</v>
      </c>
      <c r="D36" s="99" t="s">
        <v>474</v>
      </c>
      <c r="F36" s="121">
        <f t="shared" ref="F36:F41" si="11">SUM(G36:R36)</f>
        <v>30717106</v>
      </c>
      <c r="G36" s="144">
        <v>21498606</v>
      </c>
      <c r="H36" s="144">
        <v>6384636</v>
      </c>
      <c r="I36" s="144">
        <v>291331</v>
      </c>
      <c r="J36" s="144">
        <v>1672797</v>
      </c>
      <c r="K36" s="144">
        <v>327846</v>
      </c>
      <c r="L36" s="144">
        <v>100501</v>
      </c>
      <c r="M36" s="144">
        <v>289746</v>
      </c>
      <c r="N36" s="144">
        <v>26341</v>
      </c>
      <c r="O36" s="144">
        <v>52681</v>
      </c>
      <c r="P36" s="144">
        <v>0</v>
      </c>
      <c r="Q36" s="144">
        <v>10549</v>
      </c>
      <c r="R36" s="144">
        <v>62072</v>
      </c>
      <c r="S36" s="144"/>
      <c r="T36" s="117">
        <f t="shared" si="1"/>
        <v>0</v>
      </c>
      <c r="U36" s="144"/>
      <c r="V36" s="144"/>
      <c r="W36" s="144"/>
      <c r="X36" s="144"/>
      <c r="Y36" s="144"/>
      <c r="Z36" s="144"/>
      <c r="AA36" s="143"/>
      <c r="AB36" s="143"/>
      <c r="AC36" s="143"/>
      <c r="AD36" s="143"/>
    </row>
    <row r="37" spans="1:244" x14ac:dyDescent="0.2">
      <c r="A37" s="99" t="s">
        <v>376</v>
      </c>
      <c r="B37" s="134">
        <v>27</v>
      </c>
      <c r="C37" s="99" t="s">
        <v>376</v>
      </c>
      <c r="D37" s="99" t="s">
        <v>475</v>
      </c>
      <c r="F37" s="121">
        <f t="shared" si="11"/>
        <v>134946455</v>
      </c>
      <c r="G37" s="144">
        <v>111626948</v>
      </c>
      <c r="H37" s="144">
        <v>18642791</v>
      </c>
      <c r="I37" s="144">
        <v>0</v>
      </c>
      <c r="J37" s="144">
        <v>3982520</v>
      </c>
      <c r="K37" s="144">
        <v>0</v>
      </c>
      <c r="L37" s="144">
        <v>317130</v>
      </c>
      <c r="M37" s="144">
        <v>0</v>
      </c>
      <c r="N37" s="144">
        <v>0</v>
      </c>
      <c r="O37" s="144">
        <v>0</v>
      </c>
      <c r="P37" s="144">
        <v>0</v>
      </c>
      <c r="Q37" s="144">
        <v>54771</v>
      </c>
      <c r="R37" s="144">
        <v>322295</v>
      </c>
      <c r="S37" s="144"/>
      <c r="T37" s="117">
        <f t="shared" si="1"/>
        <v>0</v>
      </c>
      <c r="U37" s="144"/>
      <c r="V37" s="144"/>
      <c r="W37" s="144"/>
      <c r="X37" s="144"/>
      <c r="Y37" s="144"/>
      <c r="Z37" s="144"/>
      <c r="AA37" s="144"/>
      <c r="AB37" s="143"/>
      <c r="AC37" s="143"/>
      <c r="AD37" s="143"/>
    </row>
    <row r="38" spans="1:244" x14ac:dyDescent="0.2">
      <c r="A38" s="99" t="s">
        <v>377</v>
      </c>
      <c r="B38" s="134">
        <v>28</v>
      </c>
      <c r="C38" s="99" t="s">
        <v>377</v>
      </c>
      <c r="D38" s="99" t="s">
        <v>476</v>
      </c>
      <c r="F38" s="121">
        <f t="shared" si="11"/>
        <v>3063701</v>
      </c>
      <c r="G38" s="143">
        <v>1469824</v>
      </c>
      <c r="H38" s="143">
        <f>H30</f>
        <v>416991</v>
      </c>
      <c r="I38" s="143">
        <f>I30</f>
        <v>43457</v>
      </c>
      <c r="J38" s="143">
        <f>J30</f>
        <v>508405</v>
      </c>
      <c r="K38" s="143">
        <f>K30</f>
        <v>406845</v>
      </c>
      <c r="L38" s="143">
        <f>L30</f>
        <v>121895</v>
      </c>
      <c r="M38" s="143">
        <v>0</v>
      </c>
      <c r="N38" s="143">
        <f>N30</f>
        <v>56989</v>
      </c>
      <c r="O38" s="143">
        <f>O30</f>
        <v>12867</v>
      </c>
      <c r="P38" s="143">
        <f>P30</f>
        <v>25151</v>
      </c>
      <c r="Q38" s="143">
        <f>Q30</f>
        <v>905</v>
      </c>
      <c r="R38" s="143">
        <f>R30</f>
        <v>372</v>
      </c>
      <c r="S38" s="143"/>
      <c r="T38" s="121">
        <f t="shared" si="1"/>
        <v>0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</row>
    <row r="39" spans="1:244" x14ac:dyDescent="0.2">
      <c r="A39" s="99" t="s">
        <v>378</v>
      </c>
      <c r="B39" s="134">
        <v>29</v>
      </c>
      <c r="C39" s="99" t="s">
        <v>378</v>
      </c>
      <c r="D39" s="99" t="s">
        <v>477</v>
      </c>
      <c r="F39" s="121">
        <f t="shared" si="11"/>
        <v>4317584</v>
      </c>
      <c r="G39" s="143">
        <v>2988203</v>
      </c>
      <c r="H39" s="143">
        <v>575992</v>
      </c>
      <c r="I39" s="143">
        <v>0</v>
      </c>
      <c r="J39" s="143">
        <v>574237</v>
      </c>
      <c r="K39" s="143">
        <v>0</v>
      </c>
      <c r="L39" s="143">
        <v>154086</v>
      </c>
      <c r="M39" s="143">
        <v>0</v>
      </c>
      <c r="N39" s="143">
        <v>0</v>
      </c>
      <c r="O39" s="143">
        <v>0</v>
      </c>
      <c r="P39" s="143">
        <v>23829</v>
      </c>
      <c r="Q39" s="143">
        <v>885</v>
      </c>
      <c r="R39" s="143">
        <v>352</v>
      </c>
      <c r="S39" s="143"/>
      <c r="T39" s="121">
        <f t="shared" si="1"/>
        <v>0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</row>
    <row r="40" spans="1:244" x14ac:dyDescent="0.2">
      <c r="A40" s="99" t="s">
        <v>379</v>
      </c>
      <c r="B40" s="134">
        <v>30</v>
      </c>
      <c r="C40" s="99" t="s">
        <v>379</v>
      </c>
      <c r="D40" s="99" t="s">
        <v>478</v>
      </c>
      <c r="F40" s="121">
        <f t="shared" si="11"/>
        <v>2653133</v>
      </c>
      <c r="G40" s="143">
        <v>1295444</v>
      </c>
      <c r="H40" s="143">
        <v>346779</v>
      </c>
      <c r="I40" s="143">
        <v>38901</v>
      </c>
      <c r="J40" s="143">
        <v>463942</v>
      </c>
      <c r="K40" s="143">
        <v>274019</v>
      </c>
      <c r="L40" s="143">
        <v>104635</v>
      </c>
      <c r="M40" s="143">
        <v>69989</v>
      </c>
      <c r="N40" s="143">
        <v>49470</v>
      </c>
      <c r="O40" s="143">
        <v>9560</v>
      </c>
      <c r="P40" s="143">
        <v>0</v>
      </c>
      <c r="Q40" s="143">
        <v>22</v>
      </c>
      <c r="R40" s="143">
        <v>372</v>
      </c>
      <c r="S40" s="143"/>
      <c r="T40" s="121">
        <f t="shared" si="1"/>
        <v>0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</row>
    <row r="41" spans="1:244" x14ac:dyDescent="0.2">
      <c r="A41" s="99" t="s">
        <v>380</v>
      </c>
      <c r="B41" s="134">
        <v>31</v>
      </c>
      <c r="C41" s="99" t="s">
        <v>380</v>
      </c>
      <c r="D41" s="99" t="s">
        <v>479</v>
      </c>
      <c r="F41" s="121">
        <f t="shared" si="11"/>
        <v>1690104</v>
      </c>
      <c r="G41" s="143">
        <v>681511</v>
      </c>
      <c r="H41" s="143">
        <v>269020</v>
      </c>
      <c r="I41" s="143">
        <v>27396</v>
      </c>
      <c r="J41" s="143">
        <v>315495</v>
      </c>
      <c r="K41" s="143">
        <v>207553</v>
      </c>
      <c r="L41" s="143">
        <v>79282</v>
      </c>
      <c r="M41" s="143">
        <v>73466</v>
      </c>
      <c r="N41" s="143">
        <v>30160</v>
      </c>
      <c r="O41" s="143">
        <v>5837</v>
      </c>
      <c r="P41" s="143">
        <v>0</v>
      </c>
      <c r="Q41" s="143">
        <v>12</v>
      </c>
      <c r="R41" s="143">
        <v>372</v>
      </c>
      <c r="S41" s="143"/>
      <c r="T41" s="121">
        <f t="shared" si="1"/>
        <v>0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</row>
    <row r="42" spans="1:244" x14ac:dyDescent="0.2">
      <c r="A42" s="99" t="s">
        <v>381</v>
      </c>
      <c r="B42" s="134">
        <v>32</v>
      </c>
      <c r="F42" s="121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21">
        <f t="shared" si="1"/>
        <v>0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</row>
    <row r="43" spans="1:244" x14ac:dyDescent="0.2">
      <c r="A43" s="99" t="s">
        <v>382</v>
      </c>
      <c r="B43" s="134">
        <v>33</v>
      </c>
      <c r="F43" s="121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21">
        <f t="shared" ref="T43:T78" si="12">SUM(G43:R43)-F43</f>
        <v>0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</row>
    <row r="44" spans="1:244" x14ac:dyDescent="0.2">
      <c r="A44" s="99" t="s">
        <v>383</v>
      </c>
      <c r="B44" s="134">
        <v>34</v>
      </c>
      <c r="F44" s="121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5"/>
      <c r="T44" s="121">
        <f t="shared" si="12"/>
        <v>0</v>
      </c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</row>
    <row r="45" spans="1:244" x14ac:dyDescent="0.2">
      <c r="A45" s="99" t="s">
        <v>384</v>
      </c>
      <c r="B45" s="134">
        <v>35</v>
      </c>
      <c r="F45" s="121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21">
        <f t="shared" si="12"/>
        <v>0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</row>
    <row r="46" spans="1:244" x14ac:dyDescent="0.2">
      <c r="A46" s="99" t="s">
        <v>385</v>
      </c>
      <c r="B46" s="134">
        <v>36</v>
      </c>
      <c r="F46" s="121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21">
        <f t="shared" si="12"/>
        <v>0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</row>
    <row r="47" spans="1:244" x14ac:dyDescent="0.2">
      <c r="A47" s="99" t="s">
        <v>384</v>
      </c>
      <c r="B47" s="134">
        <v>37</v>
      </c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43"/>
      <c r="T47" s="121">
        <f t="shared" si="12"/>
        <v>0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</row>
    <row r="48" spans="1:244" x14ac:dyDescent="0.2">
      <c r="A48" s="99" t="s">
        <v>386</v>
      </c>
      <c r="B48" s="134">
        <v>38</v>
      </c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43"/>
      <c r="T48" s="121">
        <f t="shared" si="12"/>
        <v>0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</row>
    <row r="49" spans="1:254" x14ac:dyDescent="0.2">
      <c r="A49" s="99" t="s">
        <v>387</v>
      </c>
      <c r="B49" s="134">
        <v>39</v>
      </c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43"/>
      <c r="T49" s="121">
        <f t="shared" si="12"/>
        <v>0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</row>
    <row r="50" spans="1:254" x14ac:dyDescent="0.2">
      <c r="A50" s="99" t="s">
        <v>388</v>
      </c>
      <c r="B50" s="134">
        <v>40</v>
      </c>
      <c r="F50" s="121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21">
        <f t="shared" si="12"/>
        <v>0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</row>
    <row r="51" spans="1:254" x14ac:dyDescent="0.2">
      <c r="A51" s="99" t="s">
        <v>389</v>
      </c>
      <c r="B51" s="134">
        <v>41</v>
      </c>
      <c r="F51" s="121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21">
        <f t="shared" si="12"/>
        <v>0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</row>
    <row r="52" spans="1:254" x14ac:dyDescent="0.2">
      <c r="A52" s="99" t="s">
        <v>390</v>
      </c>
      <c r="B52" s="134">
        <v>42</v>
      </c>
      <c r="F52" s="121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21">
        <f t="shared" si="12"/>
        <v>0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</row>
    <row r="53" spans="1:254" x14ac:dyDescent="0.2">
      <c r="A53" s="99" t="s">
        <v>391</v>
      </c>
      <c r="B53" s="134">
        <v>43</v>
      </c>
      <c r="C53" s="99" t="s">
        <v>391</v>
      </c>
      <c r="F53" s="121">
        <f>SUM(G53:R53)</f>
        <v>-8285846</v>
      </c>
      <c r="G53" s="143">
        <v>-3179957</v>
      </c>
      <c r="H53" s="143">
        <v>-1016165</v>
      </c>
      <c r="I53" s="143">
        <v>-182388</v>
      </c>
      <c r="J53" s="143">
        <v>-1628781</v>
      </c>
      <c r="K53" s="143">
        <v>-1291556</v>
      </c>
      <c r="L53" s="143">
        <v>-366407</v>
      </c>
      <c r="M53" s="143">
        <v>-364710</v>
      </c>
      <c r="N53" s="143">
        <v>-152577</v>
      </c>
      <c r="O53" s="143">
        <v>-40644</v>
      </c>
      <c r="P53" s="143">
        <v>-58627</v>
      </c>
      <c r="Q53" s="143">
        <v>-2022</v>
      </c>
      <c r="R53" s="143">
        <v>-2012</v>
      </c>
      <c r="S53" s="143"/>
      <c r="T53" s="121">
        <f t="shared" si="12"/>
        <v>0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</row>
    <row r="54" spans="1:254" x14ac:dyDescent="0.2">
      <c r="A54" s="146" t="s">
        <v>392</v>
      </c>
      <c r="B54" s="147">
        <v>44</v>
      </c>
      <c r="C54" s="146"/>
      <c r="D54" s="146"/>
      <c r="E54" s="146"/>
      <c r="F54" s="121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9"/>
      <c r="R54" s="149"/>
      <c r="S54" s="149"/>
      <c r="T54" s="121">
        <f t="shared" si="12"/>
        <v>0</v>
      </c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6"/>
      <c r="FG54" s="146"/>
      <c r="FH54" s="146"/>
      <c r="FI54" s="146"/>
      <c r="FJ54" s="146"/>
      <c r="FK54" s="146"/>
      <c r="FL54" s="146"/>
      <c r="FM54" s="146"/>
      <c r="FN54" s="146"/>
      <c r="FO54" s="146"/>
      <c r="FP54" s="146"/>
      <c r="FQ54" s="146"/>
      <c r="FR54" s="146"/>
      <c r="FS54" s="146"/>
      <c r="FT54" s="146"/>
      <c r="FU54" s="146"/>
      <c r="FV54" s="146"/>
      <c r="FW54" s="146"/>
      <c r="FX54" s="146"/>
      <c r="FY54" s="146"/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T54" s="146"/>
      <c r="GU54" s="146"/>
      <c r="GV54" s="146"/>
      <c r="GW54" s="146"/>
      <c r="GX54" s="146"/>
      <c r="GY54" s="146"/>
      <c r="GZ54" s="146"/>
      <c r="HA54" s="146"/>
      <c r="HB54" s="146"/>
      <c r="HC54" s="146"/>
      <c r="HD54" s="146"/>
      <c r="HE54" s="146"/>
      <c r="HF54" s="146"/>
      <c r="HG54" s="146"/>
      <c r="HH54" s="146"/>
      <c r="HI54" s="146"/>
      <c r="HJ54" s="146"/>
      <c r="HK54" s="146"/>
      <c r="HL54" s="146"/>
      <c r="HM54" s="146"/>
      <c r="HN54" s="146"/>
      <c r="HO54" s="146"/>
      <c r="HP54" s="146"/>
      <c r="HQ54" s="146"/>
      <c r="HR54" s="146"/>
      <c r="HS54" s="146"/>
      <c r="HT54" s="146"/>
      <c r="HU54" s="146"/>
      <c r="HV54" s="146"/>
      <c r="HW54" s="146"/>
      <c r="HX54" s="146"/>
      <c r="HY54" s="146"/>
      <c r="HZ54" s="146"/>
      <c r="IA54" s="146"/>
      <c r="IB54" s="146"/>
      <c r="IC54" s="146"/>
      <c r="ID54" s="146"/>
      <c r="IE54" s="146"/>
      <c r="IF54" s="146"/>
      <c r="IG54" s="146"/>
      <c r="IH54" s="146"/>
      <c r="II54" s="146"/>
      <c r="IJ54" s="146"/>
      <c r="IK54" s="146"/>
      <c r="IL54" s="146"/>
      <c r="IM54" s="146"/>
      <c r="IN54" s="146"/>
      <c r="IO54" s="146"/>
      <c r="IP54" s="146"/>
      <c r="IQ54" s="146"/>
      <c r="IR54" s="146"/>
      <c r="IS54" s="146"/>
      <c r="IT54" s="146"/>
    </row>
    <row r="55" spans="1:254" x14ac:dyDescent="0.2">
      <c r="A55" s="99" t="s">
        <v>393</v>
      </c>
      <c r="B55" s="134">
        <v>45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43"/>
      <c r="T55" s="121">
        <f t="shared" si="12"/>
        <v>0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</row>
    <row r="56" spans="1:254" x14ac:dyDescent="0.2">
      <c r="A56" s="99" t="s">
        <v>394</v>
      </c>
      <c r="B56" s="134">
        <v>46</v>
      </c>
      <c r="F56" s="121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21">
        <f t="shared" si="12"/>
        <v>0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</row>
    <row r="57" spans="1:254" x14ac:dyDescent="0.2">
      <c r="A57" s="99" t="s">
        <v>395</v>
      </c>
      <c r="B57" s="134">
        <v>47</v>
      </c>
      <c r="F57" s="121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21">
        <f t="shared" si="12"/>
        <v>0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</row>
    <row r="58" spans="1:254" x14ac:dyDescent="0.2">
      <c r="A58" s="143" t="s">
        <v>396</v>
      </c>
      <c r="B58" s="134">
        <v>48</v>
      </c>
      <c r="C58" s="143" t="s">
        <v>396</v>
      </c>
      <c r="D58" s="143" t="s">
        <v>480</v>
      </c>
      <c r="F58" s="121">
        <f>SUM(G58:R58)</f>
        <v>14423888</v>
      </c>
      <c r="G58" s="143">
        <v>9998518</v>
      </c>
      <c r="H58" s="143">
        <v>2376817</v>
      </c>
      <c r="I58" s="143">
        <v>134492</v>
      </c>
      <c r="J58" s="143">
        <v>1368757</v>
      </c>
      <c r="K58" s="143">
        <v>254806</v>
      </c>
      <c r="L58" s="143">
        <v>290498</v>
      </c>
      <c r="M58" s="143">
        <v>0</v>
      </c>
      <c r="N58" s="143">
        <v>0</v>
      </c>
      <c r="O58" s="143">
        <v>0</v>
      </c>
      <c r="P58" s="143">
        <v>0</v>
      </c>
      <c r="Q58" s="143">
        <v>0</v>
      </c>
      <c r="R58" s="143">
        <v>0</v>
      </c>
      <c r="S58" s="143"/>
      <c r="T58" s="121">
        <f t="shared" si="12"/>
        <v>0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</row>
    <row r="59" spans="1:254" x14ac:dyDescent="0.2">
      <c r="A59" s="99" t="s">
        <v>397</v>
      </c>
      <c r="B59" s="134">
        <v>49</v>
      </c>
      <c r="C59" s="99" t="s">
        <v>397</v>
      </c>
      <c r="D59" s="99" t="s">
        <v>481</v>
      </c>
      <c r="F59" s="121">
        <f>SUM(G59:R59)</f>
        <v>5979130</v>
      </c>
      <c r="G59" s="143">
        <v>2388225</v>
      </c>
      <c r="H59" s="143">
        <v>900977</v>
      </c>
      <c r="I59" s="143">
        <v>119565</v>
      </c>
      <c r="J59" s="143">
        <v>1179789</v>
      </c>
      <c r="K59" s="143">
        <v>735409</v>
      </c>
      <c r="L59" s="143">
        <v>239943</v>
      </c>
      <c r="M59" s="143">
        <v>196069</v>
      </c>
      <c r="N59" s="143">
        <v>86285</v>
      </c>
      <c r="O59" s="143">
        <v>18832</v>
      </c>
      <c r="P59" s="143">
        <v>111110</v>
      </c>
      <c r="Q59" s="143">
        <v>1293</v>
      </c>
      <c r="R59" s="143">
        <v>1633</v>
      </c>
      <c r="S59" s="143"/>
      <c r="T59" s="121">
        <f t="shared" si="12"/>
        <v>0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</row>
    <row r="60" spans="1:254" x14ac:dyDescent="0.2">
      <c r="A60" s="99" t="s">
        <v>398</v>
      </c>
      <c r="B60" s="134">
        <v>50</v>
      </c>
      <c r="F60" s="121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21">
        <f t="shared" si="12"/>
        <v>0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</row>
    <row r="61" spans="1:254" x14ac:dyDescent="0.2">
      <c r="A61" s="150" t="s">
        <v>399</v>
      </c>
      <c r="B61" s="134">
        <v>51</v>
      </c>
      <c r="C61" s="99" t="s">
        <v>399</v>
      </c>
      <c r="E61" s="151"/>
      <c r="F61" s="121">
        <f>SUM(G61:R61)</f>
        <v>2409933760</v>
      </c>
      <c r="G61" s="121">
        <f>'Rate Base'!G39</f>
        <v>956374365.65501416</v>
      </c>
      <c r="H61" s="121">
        <f>'Rate Base'!H39</f>
        <v>296806184.1675992</v>
      </c>
      <c r="I61" s="121">
        <f>'Rate Base'!I39</f>
        <v>44443554.88107688</v>
      </c>
      <c r="J61" s="121">
        <f>'Rate Base'!J39</f>
        <v>468439706.64316458</v>
      </c>
      <c r="K61" s="121">
        <f>'Rate Base'!K39</f>
        <v>353772411.16605443</v>
      </c>
      <c r="L61" s="121">
        <f>'Rate Base'!L39</f>
        <v>122385815.58369009</v>
      </c>
      <c r="M61" s="121">
        <f>'Rate Base'!M39</f>
        <v>94805606.09844996</v>
      </c>
      <c r="N61" s="121">
        <f>'Rate Base'!N39</f>
        <v>44448140.746820569</v>
      </c>
      <c r="O61" s="121">
        <f>'Rate Base'!O39</f>
        <v>11080033.522368709</v>
      </c>
      <c r="P61" s="121">
        <f>'Rate Base'!P39</f>
        <v>16220707.261009375</v>
      </c>
      <c r="Q61" s="121">
        <f>'Rate Base'!Q39</f>
        <v>590887.61557134544</v>
      </c>
      <c r="R61" s="121">
        <f>'Rate Base'!R39</f>
        <v>566346.65918079263</v>
      </c>
      <c r="S61" s="143"/>
      <c r="T61" s="121">
        <f t="shared" si="12"/>
        <v>0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</row>
    <row r="62" spans="1:254" x14ac:dyDescent="0.2">
      <c r="A62" s="99" t="s">
        <v>400</v>
      </c>
      <c r="B62" s="134">
        <v>52</v>
      </c>
      <c r="C62" s="99" t="s">
        <v>400</v>
      </c>
      <c r="F62" s="121">
        <f>SUM(G62:R62)</f>
        <v>258654497.00000003</v>
      </c>
      <c r="G62" s="121">
        <f>'Rate Base'!G43</f>
        <v>102646194.92786048</v>
      </c>
      <c r="H62" s="121">
        <f>'Rate Base'!H43</f>
        <v>31855752.862003867</v>
      </c>
      <c r="I62" s="121">
        <f>'Rate Base'!I43</f>
        <v>4770058.6312616467</v>
      </c>
      <c r="J62" s="121">
        <f>'Rate Base'!J43</f>
        <v>50276915.784031875</v>
      </c>
      <c r="K62" s="121">
        <f>'Rate Base'!K43</f>
        <v>37969850.699395575</v>
      </c>
      <c r="L62" s="121">
        <f>'Rate Base'!L43</f>
        <v>13135482.018283408</v>
      </c>
      <c r="M62" s="121">
        <f>'Rate Base'!M43</f>
        <v>10175340.403619519</v>
      </c>
      <c r="N62" s="121">
        <f>'Rate Base'!N43</f>
        <v>4770550.8252036264</v>
      </c>
      <c r="O62" s="121">
        <f>'Rate Base'!O43</f>
        <v>1189203.0167133792</v>
      </c>
      <c r="P62" s="121">
        <f>'Rate Base'!P43</f>
        <v>1740943.6504929611</v>
      </c>
      <c r="Q62" s="121">
        <f>'Rate Base'!Q43</f>
        <v>63419.062185815317</v>
      </c>
      <c r="R62" s="121">
        <f>'Rate Base'!R43</f>
        <v>60785.118947849565</v>
      </c>
      <c r="S62" s="143"/>
      <c r="T62" s="121">
        <f t="shared" si="12"/>
        <v>0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</row>
    <row r="63" spans="1:254" x14ac:dyDescent="0.2">
      <c r="A63" s="99" t="s">
        <v>401</v>
      </c>
      <c r="B63" s="134">
        <v>53</v>
      </c>
      <c r="C63" s="99" t="s">
        <v>401</v>
      </c>
      <c r="F63" s="121">
        <f>SUM(G63:R63)</f>
        <v>982954507.00000012</v>
      </c>
      <c r="G63" s="121">
        <f>'Rate Base'!G75</f>
        <v>520780760.36766815</v>
      </c>
      <c r="H63" s="121">
        <f>'Rate Base'!H75</f>
        <v>122851592.5648898</v>
      </c>
      <c r="I63" s="121">
        <f>'Rate Base'!I75</f>
        <v>8119264.1080007609</v>
      </c>
      <c r="J63" s="121">
        <f>'Rate Base'!J75</f>
        <v>123895202.76950671</v>
      </c>
      <c r="K63" s="121">
        <f>'Rate Base'!K75</f>
        <v>73034337.876900151</v>
      </c>
      <c r="L63" s="121">
        <f>'Rate Base'!L75</f>
        <v>29968094.797041718</v>
      </c>
      <c r="M63" s="121">
        <f>'Rate Base'!M75</f>
        <v>359625.08556977985</v>
      </c>
      <c r="N63" s="121">
        <f>'Rate Base'!N75</f>
        <v>10206013.496510327</v>
      </c>
      <c r="O63" s="121">
        <f>'Rate Base'!O75</f>
        <v>2362322.6072311914</v>
      </c>
      <c r="P63" s="121">
        <f>'Rate Base'!P75</f>
        <v>90897968.608883843</v>
      </c>
      <c r="Q63" s="121">
        <f>'Rate Base'!Q75</f>
        <v>234655.65109085763</v>
      </c>
      <c r="R63" s="121">
        <f>'Rate Base'!R75</f>
        <v>244669.06670677313</v>
      </c>
      <c r="S63" s="143"/>
      <c r="T63" s="121">
        <f t="shared" si="12"/>
        <v>0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</row>
    <row r="64" spans="1:254" x14ac:dyDescent="0.2">
      <c r="A64" s="99" t="s">
        <v>402</v>
      </c>
      <c r="B64" s="134">
        <v>54</v>
      </c>
      <c r="C64" s="99" t="s">
        <v>456</v>
      </c>
      <c r="F64" s="121">
        <f>SUM(G64:R64)</f>
        <v>3651542764.0000005</v>
      </c>
      <c r="G64" s="121">
        <f>'Rate Base'!G39+'Rate Base'!G43+'Rate Base'!G75</f>
        <v>1579801320.9505429</v>
      </c>
      <c r="H64" s="121">
        <f>'Rate Base'!H39+'Rate Base'!H43+'Rate Base'!H75</f>
        <v>451513529.59449285</v>
      </c>
      <c r="I64" s="121">
        <f>'Rate Base'!I39+'Rate Base'!I43+'Rate Base'!I75</f>
        <v>57332877.620339289</v>
      </c>
      <c r="J64" s="121">
        <f>'Rate Base'!J39+'Rate Base'!J43+'Rate Base'!J75</f>
        <v>642611825.1967032</v>
      </c>
      <c r="K64" s="121">
        <f>'Rate Base'!K39+'Rate Base'!K43+'Rate Base'!K75</f>
        <v>464776599.74235016</v>
      </c>
      <c r="L64" s="121">
        <f>'Rate Base'!L39+'Rate Base'!L43+'Rate Base'!L75</f>
        <v>165489392.39901522</v>
      </c>
      <c r="M64" s="121">
        <f>'Rate Base'!M39+'Rate Base'!M43+'Rate Base'!M75</f>
        <v>105340571.58763926</v>
      </c>
      <c r="N64" s="121">
        <f>'Rate Base'!N39+'Rate Base'!N43+'Rate Base'!N75</f>
        <v>59424705.068534523</v>
      </c>
      <c r="O64" s="121">
        <f>'Rate Base'!O39+'Rate Base'!O43+'Rate Base'!O75</f>
        <v>14631559.14631328</v>
      </c>
      <c r="P64" s="121">
        <f>'Rate Base'!P39+'Rate Base'!P43+'Rate Base'!P75</f>
        <v>108859619.52038617</v>
      </c>
      <c r="Q64" s="121">
        <f>'Rate Base'!Q39+'Rate Base'!Q43+'Rate Base'!Q75</f>
        <v>888962.32884801831</v>
      </c>
      <c r="R64" s="121">
        <f>'Rate Base'!R39+'Rate Base'!R43+'Rate Base'!R75</f>
        <v>871800.84483541537</v>
      </c>
      <c r="S64" s="143"/>
      <c r="T64" s="121">
        <f t="shared" si="12"/>
        <v>0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</row>
    <row r="65" spans="1:30" x14ac:dyDescent="0.2">
      <c r="A65" s="110" t="s">
        <v>403</v>
      </c>
      <c r="B65" s="134">
        <v>55</v>
      </c>
      <c r="C65" s="110" t="s">
        <v>403</v>
      </c>
      <c r="F65" s="121">
        <f>SUM(G65:R65)</f>
        <v>371611072</v>
      </c>
      <c r="G65" s="121">
        <f>SUM('Rate Base'!G50:G55)</f>
        <v>198009604.70249718</v>
      </c>
      <c r="H65" s="121">
        <f>SUM('Rate Base'!H50:H55)</f>
        <v>50327932.340082824</v>
      </c>
      <c r="I65" s="121">
        <f>SUM('Rate Base'!I50:I55)</f>
        <v>3953331.8580788402</v>
      </c>
      <c r="J65" s="121">
        <f>SUM('Rate Base'!J50:J55)</f>
        <v>58606203.216761976</v>
      </c>
      <c r="K65" s="121">
        <f>SUM('Rate Base'!K50:K55)</f>
        <v>37011144.344986662</v>
      </c>
      <c r="L65" s="121">
        <f>SUM('Rate Base'!L50:L55)</f>
        <v>14404439.704286903</v>
      </c>
      <c r="M65" s="121">
        <f>SUM('Rate Base'!M50:M55)</f>
        <v>0</v>
      </c>
      <c r="N65" s="121">
        <f>SUM('Rate Base'!N50:N55)</f>
        <v>5184353.0216088323</v>
      </c>
      <c r="O65" s="121">
        <f>SUM('Rate Base'!O50:O55)</f>
        <v>1170525.3703177953</v>
      </c>
      <c r="P65" s="121">
        <f>SUM('Rate Base'!P50:P55)</f>
        <v>2800750.4189891904</v>
      </c>
      <c r="Q65" s="121">
        <f>SUM('Rate Base'!Q50:Q55)</f>
        <v>101371.67558706715</v>
      </c>
      <c r="R65" s="121">
        <f>SUM('Rate Base'!R50:R55)</f>
        <v>41415.346802706255</v>
      </c>
      <c r="S65" s="143"/>
      <c r="T65" s="121">
        <f t="shared" si="12"/>
        <v>0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</row>
    <row r="66" spans="1:30" x14ac:dyDescent="0.2">
      <c r="A66" s="110" t="s">
        <v>404</v>
      </c>
      <c r="B66" s="134">
        <v>56</v>
      </c>
      <c r="C66" s="110"/>
      <c r="F66" s="121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21">
        <f t="shared" si="12"/>
        <v>0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</row>
    <row r="67" spans="1:30" x14ac:dyDescent="0.2">
      <c r="A67" s="110" t="s">
        <v>405</v>
      </c>
      <c r="B67" s="134">
        <v>57</v>
      </c>
      <c r="C67" s="110" t="s">
        <v>405</v>
      </c>
      <c r="F67" s="121">
        <f t="shared" ref="F67:F83" si="13">SUM(G67:R67)</f>
        <v>3934849118.0000005</v>
      </c>
      <c r="G67" s="143">
        <f>'Rate Base'!G94</f>
        <v>1702431751.4265389</v>
      </c>
      <c r="H67" s="143">
        <f>'Rate Base'!H94</f>
        <v>486545216.18614978</v>
      </c>
      <c r="I67" s="143">
        <f>'Rate Base'!I94</f>
        <v>61776404.923397332</v>
      </c>
      <c r="J67" s="143">
        <f>'Rate Base'!J94</f>
        <v>692437794.79833066</v>
      </c>
      <c r="K67" s="143">
        <f>'Rate Base'!K94</f>
        <v>500803247.5152567</v>
      </c>
      <c r="L67" s="143">
        <f>'Rate Base'!L94</f>
        <v>178319649.38493884</v>
      </c>
      <c r="M67" s="143">
        <f>'Rate Base'!M94</f>
        <v>113495599.51542567</v>
      </c>
      <c r="N67" s="143">
        <f>'Rate Base'!N94</f>
        <v>64031499.644306034</v>
      </c>
      <c r="O67" s="143">
        <f>'Rate Base'!O94</f>
        <v>15765748.668098647</v>
      </c>
      <c r="P67" s="143">
        <f>'Rate Base'!P94</f>
        <v>117344829.86264308</v>
      </c>
      <c r="Q67" s="143">
        <f>'Rate Base'!Q94</f>
        <v>957929.85196005064</v>
      </c>
      <c r="R67" s="143">
        <f>'Rate Base'!R94</f>
        <v>939446.22295432363</v>
      </c>
      <c r="S67" s="143"/>
      <c r="T67" s="121">
        <f t="shared" si="12"/>
        <v>0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</row>
    <row r="68" spans="1:30" x14ac:dyDescent="0.2">
      <c r="A68" s="110" t="s">
        <v>406</v>
      </c>
      <c r="B68" s="134">
        <v>58</v>
      </c>
      <c r="C68" s="110" t="s">
        <v>406</v>
      </c>
      <c r="F68" s="121">
        <f t="shared" si="13"/>
        <v>212881720.00000003</v>
      </c>
      <c r="G68" s="143">
        <f>SUM('Rate Base'!G59:G64)</f>
        <v>113432102.54399443</v>
      </c>
      <c r="H68" s="143">
        <f>SUM('Rate Base'!H59:H64)</f>
        <v>28830940.754640535</v>
      </c>
      <c r="I68" s="143">
        <f>SUM('Rate Base'!I59:I64)</f>
        <v>2264712.0850011148</v>
      </c>
      <c r="J68" s="143">
        <f>SUM('Rate Base'!J59:J64)</f>
        <v>33573244.403906845</v>
      </c>
      <c r="K68" s="143">
        <f>SUM('Rate Base'!K59:K64)</f>
        <v>21202264.03622612</v>
      </c>
      <c r="L68" s="143">
        <f>SUM('Rate Base'!L59:L64)</f>
        <v>8251750.6364419814</v>
      </c>
      <c r="M68" s="143">
        <f>SUM('Rate Base'!M59:M64)</f>
        <v>0</v>
      </c>
      <c r="N68" s="143">
        <f>SUM('Rate Base'!N59:N64)</f>
        <v>2969916.8606238011</v>
      </c>
      <c r="O68" s="143">
        <f>SUM('Rate Base'!O59:O64)</f>
        <v>670549.05763649917</v>
      </c>
      <c r="P68" s="143">
        <f>SUM('Rate Base'!P59:P64)</f>
        <v>1604442.4168425733</v>
      </c>
      <c r="Q68" s="143">
        <f>SUM('Rate Base'!Q59:Q64)</f>
        <v>58071.942103643421</v>
      </c>
      <c r="R68" s="143">
        <f>SUM('Rate Base'!R59:R64)</f>
        <v>23725.262582479263</v>
      </c>
      <c r="S68" s="143"/>
      <c r="T68" s="121">
        <f t="shared" si="12"/>
        <v>0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</row>
    <row r="69" spans="1:30" x14ac:dyDescent="0.2">
      <c r="A69" s="110" t="s">
        <v>407</v>
      </c>
      <c r="B69" s="134">
        <v>59</v>
      </c>
      <c r="C69" s="110" t="s">
        <v>407</v>
      </c>
      <c r="F69" s="121">
        <f t="shared" si="13"/>
        <v>16083153.999999994</v>
      </c>
      <c r="G69" s="121">
        <f>'Rate Base'!G78</f>
        <v>6958206.3189144135</v>
      </c>
      <c r="H69" s="121">
        <f>'Rate Base'!H78</f>
        <v>1988683.1673298145</v>
      </c>
      <c r="I69" s="121">
        <f>'Rate Base'!I78</f>
        <v>252521.62157919892</v>
      </c>
      <c r="J69" s="121">
        <f>'Rate Base'!J78</f>
        <v>2830372.1508489652</v>
      </c>
      <c r="K69" s="121">
        <f>'Rate Base'!K78</f>
        <v>2047100.1196941142</v>
      </c>
      <c r="L69" s="121">
        <f>'Rate Base'!L78</f>
        <v>728895.03295977029</v>
      </c>
      <c r="M69" s="121">
        <f>'Rate Base'!M78</f>
        <v>463970.64057279285</v>
      </c>
      <c r="N69" s="121">
        <f>'Rate Base'!N78</f>
        <v>261735.03770633129</v>
      </c>
      <c r="O69" s="121">
        <f>'Rate Base'!O78</f>
        <v>64444.437384183126</v>
      </c>
      <c r="P69" s="121">
        <f>'Rate Base'!P78</f>
        <v>479470.22348709835</v>
      </c>
      <c r="Q69" s="121">
        <f>'Rate Base'!Q78</f>
        <v>3915.4184844872652</v>
      </c>
      <c r="R69" s="121">
        <f>'Rate Base'!R78</f>
        <v>3839.8310388288496</v>
      </c>
      <c r="S69" s="143"/>
      <c r="T69" s="121">
        <f t="shared" si="12"/>
        <v>0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</row>
    <row r="70" spans="1:30" x14ac:dyDescent="0.2">
      <c r="A70" s="110" t="s">
        <v>408</v>
      </c>
      <c r="B70" s="134">
        <v>60</v>
      </c>
      <c r="C70" s="110" t="s">
        <v>408</v>
      </c>
      <c r="D70" s="110"/>
      <c r="E70" s="110"/>
      <c r="F70" s="121">
        <f t="shared" si="13"/>
        <v>18662563.000000004</v>
      </c>
      <c r="G70" s="121">
        <f>SUM(Labor!G17:G22)</f>
        <v>7331962.0076165758</v>
      </c>
      <c r="H70" s="121">
        <f>SUM(Labor!H17:H22)</f>
        <v>2292345.8192522293</v>
      </c>
      <c r="I70" s="121">
        <f>SUM(Labor!I17:I22)</f>
        <v>347239.70421613927</v>
      </c>
      <c r="J70" s="121">
        <f>SUM(Labor!J17:J22)</f>
        <v>3643444.3355722604</v>
      </c>
      <c r="K70" s="121">
        <f>SUM(Labor!K17:K22)</f>
        <v>2774944.5514713572</v>
      </c>
      <c r="L70" s="121">
        <f>SUM(Labor!L17:L22)</f>
        <v>956967.7439465475</v>
      </c>
      <c r="M70" s="121">
        <f>SUM(Labor!M17:M22)</f>
        <v>744696.51856774301</v>
      </c>
      <c r="N70" s="121">
        <f>SUM(Labor!N17:N22)</f>
        <v>344042.95435749169</v>
      </c>
      <c r="O70" s="121">
        <f>SUM(Labor!O17:O22)</f>
        <v>86611.151133509687</v>
      </c>
      <c r="P70" s="121">
        <f>SUM(Labor!P17:P22)</f>
        <v>131077.31469984632</v>
      </c>
      <c r="Q70" s="121">
        <f>SUM(Labor!Q17:Q22)</f>
        <v>4768.1505644404515</v>
      </c>
      <c r="R70" s="121">
        <f>SUM(Labor!R17:R22)</f>
        <v>4462.748601859681</v>
      </c>
      <c r="S70" s="143"/>
      <c r="T70" s="121">
        <f t="shared" si="12"/>
        <v>0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</row>
    <row r="71" spans="1:30" x14ac:dyDescent="0.2">
      <c r="A71" s="110" t="s">
        <v>409</v>
      </c>
      <c r="B71" s="134">
        <v>61</v>
      </c>
      <c r="C71" s="110" t="s">
        <v>409</v>
      </c>
      <c r="D71" s="110"/>
      <c r="E71" s="110"/>
      <c r="F71" s="121">
        <f t="shared" si="13"/>
        <v>9366509</v>
      </c>
      <c r="G71" s="121">
        <f>SUM(Labor!G28:G31)</f>
        <v>3433856.9309350126</v>
      </c>
      <c r="H71" s="121">
        <f>SUM(Labor!H28:H31)</f>
        <v>1130198.2029166464</v>
      </c>
      <c r="I71" s="121">
        <f>SUM(Labor!I28:I31)</f>
        <v>184443.74653282654</v>
      </c>
      <c r="J71" s="121">
        <f>SUM(Labor!J28:J31)</f>
        <v>1881097.190505801</v>
      </c>
      <c r="K71" s="121">
        <f>SUM(Labor!K28:K31)</f>
        <v>1509786.4765772738</v>
      </c>
      <c r="L71" s="121">
        <f>SUM(Labor!L28:L31)</f>
        <v>510814.48827481677</v>
      </c>
      <c r="M71" s="121">
        <f>SUM(Labor!M28:M31)</f>
        <v>408620.8715512894</v>
      </c>
      <c r="N71" s="121">
        <f>SUM(Labor!N28:N31)</f>
        <v>172126.99862810876</v>
      </c>
      <c r="O71" s="121">
        <f>SUM(Labor!O28:O31)</f>
        <v>46144.299054982192</v>
      </c>
      <c r="P71" s="121">
        <f>SUM(Labor!P28:P31)</f>
        <v>83894.542996371252</v>
      </c>
      <c r="Q71" s="121">
        <f>SUM(Labor!Q28:Q31)</f>
        <v>3030.4214044144883</v>
      </c>
      <c r="R71" s="121">
        <f>SUM(Labor!R28:R31)</f>
        <v>2494.830622457659</v>
      </c>
      <c r="S71" s="143"/>
      <c r="T71" s="121">
        <f t="shared" si="12"/>
        <v>0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</row>
    <row r="72" spans="1:30" x14ac:dyDescent="0.2">
      <c r="A72" s="110" t="s">
        <v>410</v>
      </c>
      <c r="B72" s="134">
        <v>62</v>
      </c>
      <c r="C72" s="110" t="s">
        <v>410</v>
      </c>
      <c r="D72" s="110"/>
      <c r="E72" s="110"/>
      <c r="F72" s="121">
        <f t="shared" si="13"/>
        <v>213216</v>
      </c>
      <c r="G72" s="121">
        <f>SUM(Labor!G39:G43)</f>
        <v>84614.075345996025</v>
      </c>
      <c r="H72" s="121">
        <f>SUM(Labor!H39:H43)</f>
        <v>26259.571285261733</v>
      </c>
      <c r="I72" s="121">
        <f>SUM(Labor!I39:I43)</f>
        <v>3932.0902320251689</v>
      </c>
      <c r="J72" s="121">
        <f>SUM(Labor!J39:J43)</f>
        <v>41444.641404429713</v>
      </c>
      <c r="K72" s="121">
        <f>SUM(Labor!K39:K43)</f>
        <v>31299.589918679536</v>
      </c>
      <c r="L72" s="121">
        <f>SUM(Labor!L39:L43)</f>
        <v>10827.938297977147</v>
      </c>
      <c r="M72" s="121">
        <f>SUM(Labor!M39:M43)</f>
        <v>8387.8123313593096</v>
      </c>
      <c r="N72" s="121">
        <f>SUM(Labor!N39:N43)</f>
        <v>3932.4959609985685</v>
      </c>
      <c r="O72" s="121">
        <f>SUM(Labor!O39:O43)</f>
        <v>980.29268136621602</v>
      </c>
      <c r="P72" s="121">
        <f>SUM(Labor!P39:P43)</f>
        <v>1435.1076269263829</v>
      </c>
      <c r="Q72" s="121">
        <f>SUM(Labor!Q39:Q43)</f>
        <v>52.278073336613204</v>
      </c>
      <c r="R72" s="121">
        <f>SUM(Labor!R39:R43)</f>
        <v>50.106841643602635</v>
      </c>
      <c r="S72" s="143"/>
      <c r="T72" s="121">
        <f t="shared" si="12"/>
        <v>0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</row>
    <row r="73" spans="1:30" x14ac:dyDescent="0.2">
      <c r="A73" s="110" t="s">
        <v>411</v>
      </c>
      <c r="B73" s="134">
        <v>63</v>
      </c>
      <c r="C73" s="110" t="s">
        <v>411</v>
      </c>
      <c r="D73" s="110"/>
      <c r="E73" s="110"/>
      <c r="F73" s="121">
        <f t="shared" si="13"/>
        <v>184133</v>
      </c>
      <c r="G73" s="121">
        <f>SUM(Labor!G49:G52)</f>
        <v>69239.905499776592</v>
      </c>
      <c r="H73" s="121">
        <f>SUM(Labor!H49:H52)</f>
        <v>22361.376917014059</v>
      </c>
      <c r="I73" s="121">
        <f>SUM(Labor!I49:I52)</f>
        <v>3554.1943390551214</v>
      </c>
      <c r="J73" s="121">
        <f>SUM(Labor!J49:J52)</f>
        <v>36609.559234944085</v>
      </c>
      <c r="K73" s="121">
        <f>SUM(Labor!K49:K52)</f>
        <v>28854.589414986727</v>
      </c>
      <c r="L73" s="121">
        <f>SUM(Labor!L49:L52)</f>
        <v>9826.6273508818358</v>
      </c>
      <c r="M73" s="121">
        <f>SUM(Labor!M49:M52)</f>
        <v>7787.0072376167482</v>
      </c>
      <c r="N73" s="121">
        <f>SUM(Labor!N49:N52)</f>
        <v>3387.6221683129324</v>
      </c>
      <c r="O73" s="121">
        <f>SUM(Labor!O49:O52)</f>
        <v>888.26545874688748</v>
      </c>
      <c r="P73" s="121">
        <f>SUM(Labor!P49:P52)</f>
        <v>1521.5276503260648</v>
      </c>
      <c r="Q73" s="121">
        <f>SUM(Labor!Q49:Q52)</f>
        <v>55.078555051534593</v>
      </c>
      <c r="R73" s="121">
        <f>SUM(Labor!R49:R52)</f>
        <v>47.2461732874172</v>
      </c>
      <c r="S73" s="143"/>
      <c r="T73" s="121">
        <f t="shared" si="12"/>
        <v>0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</row>
    <row r="74" spans="1:30" x14ac:dyDescent="0.2">
      <c r="A74" s="110" t="s">
        <v>412</v>
      </c>
      <c r="B74" s="134">
        <v>64</v>
      </c>
      <c r="C74" s="110" t="s">
        <v>412</v>
      </c>
      <c r="D74" s="110"/>
      <c r="E74" s="110"/>
      <c r="F74" s="121">
        <f t="shared" si="13"/>
        <v>6205471</v>
      </c>
      <c r="G74" s="121">
        <f>SUM(Labor!G101:G109)</f>
        <v>3655152.9784325198</v>
      </c>
      <c r="H74" s="121">
        <f>SUM(Labor!H101:H109)</f>
        <v>999743.39202620101</v>
      </c>
      <c r="I74" s="121">
        <f>SUM(Labor!I101:I109)</f>
        <v>63499.651303614432</v>
      </c>
      <c r="J74" s="121">
        <f>SUM(Labor!J101:J109)</f>
        <v>710435.96111454663</v>
      </c>
      <c r="K74" s="121">
        <f>SUM(Labor!K101:K109)</f>
        <v>408451.48637406522</v>
      </c>
      <c r="L74" s="121">
        <f>SUM(Labor!L101:L109)</f>
        <v>149685.85565891778</v>
      </c>
      <c r="M74" s="121">
        <f>SUM(Labor!M101:M109)</f>
        <v>22463.064997807582</v>
      </c>
      <c r="N74" s="121">
        <f>SUM(Labor!N101:N109)</f>
        <v>55695.886680428703</v>
      </c>
      <c r="O74" s="121">
        <f>SUM(Labor!O101:O109)</f>
        <v>16198.153506858642</v>
      </c>
      <c r="P74" s="121">
        <f>SUM(Labor!P101:P109)</f>
        <v>116993.59701433739</v>
      </c>
      <c r="Q74" s="121">
        <f>SUM(Labor!Q101:Q109)</f>
        <v>1839.9173196414488</v>
      </c>
      <c r="R74" s="121">
        <f>SUM(Labor!R101:R109)</f>
        <v>5311.0555710612216</v>
      </c>
      <c r="S74" s="143"/>
      <c r="T74" s="121">
        <f t="shared" si="12"/>
        <v>0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</row>
    <row r="75" spans="1:30" x14ac:dyDescent="0.2">
      <c r="A75" s="110" t="s">
        <v>413</v>
      </c>
      <c r="B75" s="134">
        <v>65</v>
      </c>
      <c r="C75" s="110" t="s">
        <v>413</v>
      </c>
      <c r="D75" s="110"/>
      <c r="E75" s="110"/>
      <c r="F75" s="121">
        <f t="shared" si="13"/>
        <v>2752384</v>
      </c>
      <c r="G75" s="121">
        <f>SUM(Labor!G116:G123)</f>
        <v>1476206.1842535441</v>
      </c>
      <c r="H75" s="121">
        <f>SUM(Labor!H116:H123)</f>
        <v>369999.95947277744</v>
      </c>
      <c r="I75" s="121">
        <f>SUM(Labor!I116:I123)</f>
        <v>28684.622993463108</v>
      </c>
      <c r="J75" s="121">
        <f>SUM(Labor!J116:J123)</f>
        <v>424577.00993042765</v>
      </c>
      <c r="K75" s="121">
        <f>SUM(Labor!K116:K123)</f>
        <v>268386.72268435539</v>
      </c>
      <c r="L75" s="121">
        <f>SUM(Labor!L116:L123)</f>
        <v>104239.58393491012</v>
      </c>
      <c r="M75" s="121">
        <f>SUM(Labor!M116:M123)</f>
        <v>19.209917252993336</v>
      </c>
      <c r="N75" s="121">
        <f>SUM(Labor!N116:N123)</f>
        <v>37593.095010365505</v>
      </c>
      <c r="O75" s="121">
        <f>SUM(Labor!O116:O123)</f>
        <v>8490.8829525024594</v>
      </c>
      <c r="P75" s="121">
        <f>SUM(Labor!P116:P123)</f>
        <v>33129.93947344226</v>
      </c>
      <c r="Q75" s="121">
        <f>SUM(Labor!Q116:Q123)</f>
        <v>737.07869730094171</v>
      </c>
      <c r="R75" s="121">
        <f>SUM(Labor!R116:R123)</f>
        <v>319.71067965816883</v>
      </c>
      <c r="S75" s="143"/>
      <c r="T75" s="121">
        <f t="shared" si="12"/>
        <v>0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</row>
    <row r="76" spans="1:30" x14ac:dyDescent="0.2">
      <c r="A76" s="110" t="s">
        <v>414</v>
      </c>
      <c r="B76" s="134">
        <v>66</v>
      </c>
      <c r="C76" s="110" t="s">
        <v>414</v>
      </c>
      <c r="D76" s="110"/>
      <c r="E76" s="110"/>
      <c r="F76" s="121">
        <f t="shared" si="13"/>
        <v>51037788</v>
      </c>
      <c r="G76" s="121">
        <f>Labor!G157</f>
        <v>23167492.507853772</v>
      </c>
      <c r="H76" s="121">
        <f>Labor!H157</f>
        <v>6836157.2358653257</v>
      </c>
      <c r="I76" s="121">
        <f>Labor!I157</f>
        <v>799393.39986997447</v>
      </c>
      <c r="J76" s="121">
        <f>Labor!J157</f>
        <v>8599973.144855395</v>
      </c>
      <c r="K76" s="121">
        <f>Labor!K157</f>
        <v>6338450.5704916622</v>
      </c>
      <c r="L76" s="121">
        <f>Labor!L157</f>
        <v>2227396.648498049</v>
      </c>
      <c r="M76" s="121">
        <f>Labor!M157</f>
        <v>1522150.3535160574</v>
      </c>
      <c r="N76" s="121">
        <f>Labor!N157</f>
        <v>777013.09074398479</v>
      </c>
      <c r="O76" s="121">
        <f>Labor!O157</f>
        <v>200474.13022654707</v>
      </c>
      <c r="P76" s="121">
        <f>Labor!P157</f>
        <v>539428.15806997649</v>
      </c>
      <c r="Q76" s="121">
        <f>Labor!Q157</f>
        <v>13161.58761866645</v>
      </c>
      <c r="R76" s="121">
        <f>Labor!R157</f>
        <v>16697.172390591688</v>
      </c>
      <c r="S76" s="143"/>
      <c r="T76" s="121">
        <f t="shared" si="12"/>
        <v>0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</row>
    <row r="77" spans="1:30" x14ac:dyDescent="0.2">
      <c r="A77" s="110" t="s">
        <v>415</v>
      </c>
      <c r="B77" s="134">
        <v>67</v>
      </c>
      <c r="C77" s="110" t="s">
        <v>415</v>
      </c>
      <c r="D77" s="110"/>
      <c r="E77" s="110"/>
      <c r="F77" s="121">
        <f t="shared" si="13"/>
        <v>659819056.99999988</v>
      </c>
      <c r="G77" s="121">
        <f>Expenses!G150</f>
        <v>268525213.29052943</v>
      </c>
      <c r="H77" s="121">
        <f>Expenses!H150</f>
        <v>84062164.921332732</v>
      </c>
      <c r="I77" s="121">
        <f>Expenses!I150</f>
        <v>11812360.439044191</v>
      </c>
      <c r="J77" s="121">
        <f>Expenses!J150</f>
        <v>122823573.34885091</v>
      </c>
      <c r="K77" s="121">
        <f>Expenses!K150</f>
        <v>95158308.900855377</v>
      </c>
      <c r="L77" s="121">
        <f>Expenses!L150</f>
        <v>31652374.555875607</v>
      </c>
      <c r="M77" s="121">
        <f>Expenses!M150</f>
        <v>24472748.565141335</v>
      </c>
      <c r="N77" s="121">
        <f>Expenses!N150</f>
        <v>11158730.533113386</v>
      </c>
      <c r="O77" s="121">
        <f>Expenses!O150</f>
        <v>2942402.2676614202</v>
      </c>
      <c r="P77" s="121">
        <f>Expenses!P150</f>
        <v>6835722.3660561293</v>
      </c>
      <c r="Q77" s="121">
        <f>Expenses!Q150</f>
        <v>191756.85050132102</v>
      </c>
      <c r="R77" s="121">
        <f>Expenses!R150</f>
        <v>183700.96103812539</v>
      </c>
      <c r="S77" s="143"/>
      <c r="T77" s="121">
        <f t="shared" si="12"/>
        <v>0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</row>
    <row r="78" spans="1:30" x14ac:dyDescent="0.2">
      <c r="A78" s="110" t="s">
        <v>416</v>
      </c>
      <c r="B78" s="134">
        <v>68</v>
      </c>
      <c r="C78" s="110" t="s">
        <v>416</v>
      </c>
      <c r="D78" s="110"/>
      <c r="E78" s="110"/>
      <c r="F78" s="121">
        <f t="shared" si="13"/>
        <v>584492792</v>
      </c>
      <c r="G78" s="121">
        <f>SUM('Rate Base'!G50:G64)</f>
        <v>311441707.24649161</v>
      </c>
      <c r="H78" s="121">
        <f>SUM('Rate Base'!H50:H64)</f>
        <v>79158873.094723359</v>
      </c>
      <c r="I78" s="121">
        <f>SUM('Rate Base'!I50:I64)</f>
        <v>6218043.9430799549</v>
      </c>
      <c r="J78" s="121">
        <f>SUM('Rate Base'!J50:J64)</f>
        <v>92179447.620668828</v>
      </c>
      <c r="K78" s="121">
        <f>SUM('Rate Base'!K50:K64)</f>
        <v>58213408.381212786</v>
      </c>
      <c r="L78" s="121">
        <f>SUM('Rate Base'!L50:L64)</f>
        <v>22656190.340728883</v>
      </c>
      <c r="M78" s="121">
        <f>SUM('Rate Base'!M50:M64)</f>
        <v>0</v>
      </c>
      <c r="N78" s="121">
        <f>SUM('Rate Base'!N50:N64)</f>
        <v>8154269.8822326334</v>
      </c>
      <c r="O78" s="121">
        <f>SUM('Rate Base'!O50:O64)</f>
        <v>1841074.4279542945</v>
      </c>
      <c r="P78" s="121">
        <f>SUM('Rate Base'!P50:P64)</f>
        <v>4405192.8358317632</v>
      </c>
      <c r="Q78" s="121">
        <f>SUM('Rate Base'!Q50:Q64)</f>
        <v>159443.61769071058</v>
      </c>
      <c r="R78" s="121">
        <f>SUM('Rate Base'!R50:R64)</f>
        <v>65140.609385185518</v>
      </c>
      <c r="S78" s="143"/>
      <c r="T78" s="121">
        <f t="shared" si="12"/>
        <v>0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</row>
    <row r="79" spans="1:30" x14ac:dyDescent="0.2">
      <c r="A79" s="110" t="s">
        <v>417</v>
      </c>
      <c r="B79" s="134">
        <v>69</v>
      </c>
      <c r="C79" s="110" t="s">
        <v>417</v>
      </c>
      <c r="D79" s="110"/>
      <c r="E79" s="110"/>
      <c r="F79" s="121">
        <f t="shared" si="13"/>
        <v>1920997668.0000002</v>
      </c>
      <c r="G79" s="121">
        <f>'Rate Base'!G131</f>
        <v>835730539.6372391</v>
      </c>
      <c r="H79" s="121">
        <f>'Rate Base'!H131</f>
        <v>237923436.04296061</v>
      </c>
      <c r="I79" s="121">
        <f>'Rate Base'!I131</f>
        <v>29823877.639134146</v>
      </c>
      <c r="J79" s="121">
        <f>'Rate Base'!J131</f>
        <v>335402235.28362107</v>
      </c>
      <c r="K79" s="121">
        <f>'Rate Base'!K131</f>
        <v>242200377.50156233</v>
      </c>
      <c r="L79" s="121">
        <f>'Rate Base'!L131</f>
        <v>86240516.455594271</v>
      </c>
      <c r="M79" s="121">
        <f>'Rate Base'!M131</f>
        <v>54118578.671151467</v>
      </c>
      <c r="N79" s="121">
        <f>'Rate Base'!N131</f>
        <v>30901945.822310962</v>
      </c>
      <c r="O79" s="121">
        <f>'Rate Base'!O131</f>
        <v>7622525.1683162702</v>
      </c>
      <c r="P79" s="121">
        <f>'Rate Base'!P131</f>
        <v>60099697.175580174</v>
      </c>
      <c r="Q79" s="121">
        <f>'Rate Base'!Q131</f>
        <v>471193.5450037297</v>
      </c>
      <c r="R79" s="121">
        <f>'Rate Base'!R131</f>
        <v>462745.05752602918</v>
      </c>
      <c r="S79" s="143"/>
      <c r="T79" s="121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</row>
    <row r="80" spans="1:30" x14ac:dyDescent="0.2">
      <c r="A80" s="110" t="s">
        <v>418</v>
      </c>
      <c r="B80" s="134">
        <v>70</v>
      </c>
      <c r="C80" s="110" t="s">
        <v>418</v>
      </c>
      <c r="D80" s="110"/>
      <c r="E80" s="110"/>
      <c r="F80" s="121">
        <f t="shared" si="13"/>
        <v>139487571</v>
      </c>
      <c r="G80" s="121">
        <f>SUM('Rate Base'!G67:G68)</f>
        <v>107069647.53655925</v>
      </c>
      <c r="H80" s="121">
        <f>SUM('Rate Base'!H67:H68)</f>
        <v>17065301.475977033</v>
      </c>
      <c r="I80" s="121">
        <f>SUM('Rate Base'!I67:I68)</f>
        <v>0</v>
      </c>
      <c r="J80" s="121">
        <f>SUM('Rate Base'!J67:J68)</f>
        <v>10771565.003469536</v>
      </c>
      <c r="K80" s="121">
        <f>SUM('Rate Base'!K67:K68)</f>
        <v>0</v>
      </c>
      <c r="L80" s="121">
        <f>SUM('Rate Base'!L67:L68)</f>
        <v>2796497.4948311029</v>
      </c>
      <c r="M80" s="121">
        <f>SUM('Rate Base'!M67:M68)</f>
        <v>0</v>
      </c>
      <c r="N80" s="121">
        <f>SUM('Rate Base'!N67:N68)</f>
        <v>0</v>
      </c>
      <c r="O80" s="121">
        <f>SUM('Rate Base'!O67:O68)</f>
        <v>0</v>
      </c>
      <c r="P80" s="121">
        <f>SUM('Rate Base'!P67:P68)</f>
        <v>1744296.4736450505</v>
      </c>
      <c r="Q80" s="121">
        <f>SUM('Rate Base'!Q67:Q68)</f>
        <v>18540.592775388755</v>
      </c>
      <c r="R80" s="121">
        <f>SUM('Rate Base'!R67:R68)</f>
        <v>21722.422742639435</v>
      </c>
      <c r="S80" s="121">
        <f>SUM('Rate Base'!S67:S68)</f>
        <v>0</v>
      </c>
      <c r="T80" s="121">
        <f>SUM('Rate Base'!T67:T68)</f>
        <v>0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</row>
    <row r="81" spans="1:30" x14ac:dyDescent="0.2">
      <c r="A81" s="110" t="s">
        <v>207</v>
      </c>
      <c r="B81" s="134">
        <v>71</v>
      </c>
      <c r="C81" s="110" t="s">
        <v>207</v>
      </c>
      <c r="D81" s="110" t="s">
        <v>482</v>
      </c>
      <c r="E81" s="110"/>
      <c r="F81" s="121">
        <f t="shared" si="13"/>
        <v>121970365.00000001</v>
      </c>
      <c r="G81" s="121">
        <f>Expenses!G162</f>
        <v>51840223.318061665</v>
      </c>
      <c r="H81" s="121">
        <f>Expenses!H162</f>
        <v>15068911.630369641</v>
      </c>
      <c r="I81" s="121">
        <f>Expenses!I162</f>
        <v>1986192.0337110723</v>
      </c>
      <c r="J81" s="121">
        <f>Expenses!J162</f>
        <v>21942214.763147827</v>
      </c>
      <c r="K81" s="121">
        <f>Expenses!K162</f>
        <v>16031164.073076559</v>
      </c>
      <c r="L81" s="121">
        <f>Expenses!L162</f>
        <v>5669545.7037596041</v>
      </c>
      <c r="M81" s="121">
        <f>Expenses!M162</f>
        <v>3790920.7090457957</v>
      </c>
      <c r="N81" s="121">
        <f>Expenses!N162</f>
        <v>2041245.4639546652</v>
      </c>
      <c r="O81" s="121">
        <f>Expenses!O162</f>
        <v>504060.47380341135</v>
      </c>
      <c r="P81" s="121">
        <f>Expenses!P162</f>
        <v>3037125.0831296458</v>
      </c>
      <c r="Q81" s="121">
        <f>Expenses!Q162</f>
        <v>29738.650443127062</v>
      </c>
      <c r="R81" s="121">
        <f>Expenses!R162</f>
        <v>29023.097496985978</v>
      </c>
      <c r="S81" s="143"/>
      <c r="T81" s="121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</row>
    <row r="82" spans="1:30" x14ac:dyDescent="0.2">
      <c r="A82" s="110" t="s">
        <v>419</v>
      </c>
      <c r="B82" s="134">
        <v>72</v>
      </c>
      <c r="C82" s="110" t="s">
        <v>419</v>
      </c>
      <c r="D82" s="110" t="s">
        <v>483</v>
      </c>
      <c r="E82" s="110"/>
      <c r="F82" s="121">
        <f t="shared" si="13"/>
        <v>63964275</v>
      </c>
      <c r="G82" s="121">
        <f>Labor!G176</f>
        <v>29008549.285399042</v>
      </c>
      <c r="H82" s="121">
        <f>Labor!H176</f>
        <v>8554689.8994535524</v>
      </c>
      <c r="I82" s="121">
        <f>Labor!I176</f>
        <v>1001905.8953971725</v>
      </c>
      <c r="J82" s="121">
        <f>Labor!J176</f>
        <v>10787475.357166111</v>
      </c>
      <c r="K82" s="121">
        <f>Labor!K176</f>
        <v>7947676.0782912876</v>
      </c>
      <c r="L82" s="121">
        <f>Labor!L176</f>
        <v>2793635.9843154643</v>
      </c>
      <c r="M82" s="121">
        <f>Labor!M176</f>
        <v>1906448.7003825177</v>
      </c>
      <c r="N82" s="121">
        <f>Labor!N176</f>
        <v>975122.8703714211</v>
      </c>
      <c r="O82" s="121">
        <f>Labor!O176</f>
        <v>251347.64509740262</v>
      </c>
      <c r="P82" s="121">
        <f>Labor!P176</f>
        <v>700130.79701971542</v>
      </c>
      <c r="Q82" s="121">
        <f>Labor!Q176</f>
        <v>16477.002114912437</v>
      </c>
      <c r="R82" s="121">
        <f>Labor!R176</f>
        <v>20815.484991402907</v>
      </c>
      <c r="S82" s="143"/>
      <c r="T82" s="121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</row>
    <row r="83" spans="1:30" x14ac:dyDescent="0.2">
      <c r="A83" s="110" t="s">
        <v>420</v>
      </c>
      <c r="B83" s="134">
        <v>73</v>
      </c>
      <c r="C83" s="110" t="s">
        <v>420</v>
      </c>
      <c r="D83" s="110"/>
      <c r="E83" s="110"/>
      <c r="F83" s="121">
        <f t="shared" si="13"/>
        <v>43789329.000000007</v>
      </c>
      <c r="G83" s="121">
        <f>Expenses!G108</f>
        <v>24298801.44730581</v>
      </c>
      <c r="H83" s="121">
        <f>Expenses!H108</f>
        <v>6390123.132240735</v>
      </c>
      <c r="I83" s="121">
        <f>Expenses!I108</f>
        <v>457802.54541817372</v>
      </c>
      <c r="J83" s="121">
        <f>Expenses!J108</f>
        <v>6035141.4644618453</v>
      </c>
      <c r="K83" s="121">
        <f>Expenses!K108</f>
        <v>3714436.7467876077</v>
      </c>
      <c r="L83" s="121">
        <f>Expenses!L108</f>
        <v>1405484.4164511566</v>
      </c>
      <c r="M83" s="121">
        <f>Expenses!M108</f>
        <v>69009.317217430318</v>
      </c>
      <c r="N83" s="121">
        <f>Expenses!N108</f>
        <v>515637.50900238607</v>
      </c>
      <c r="O83" s="121">
        <f>Expenses!O108</f>
        <v>127551.50242533353</v>
      </c>
      <c r="P83" s="121">
        <f>Expenses!P108</f>
        <v>743882.20768539072</v>
      </c>
      <c r="Q83" s="121">
        <f>Expenses!Q108</f>
        <v>12335.662341926709</v>
      </c>
      <c r="R83" s="121">
        <f>Expenses!R108</f>
        <v>19123.048662209017</v>
      </c>
      <c r="S83" s="143"/>
      <c r="T83" s="121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</row>
    <row r="84" spans="1:30" x14ac:dyDescent="0.2">
      <c r="A84" s="110" t="s">
        <v>421</v>
      </c>
      <c r="B84" s="134">
        <v>74</v>
      </c>
      <c r="C84" s="110" t="s">
        <v>421</v>
      </c>
      <c r="D84" s="110" t="s">
        <v>484</v>
      </c>
      <c r="E84" s="110"/>
      <c r="F84" s="121">
        <f>SUM(G84:R84)</f>
        <v>908031044</v>
      </c>
      <c r="G84" s="121">
        <v>364714022</v>
      </c>
      <c r="H84" s="121">
        <v>136541859</v>
      </c>
      <c r="I84" s="121">
        <v>17392664</v>
      </c>
      <c r="J84" s="121">
        <v>178058720</v>
      </c>
      <c r="K84" s="121">
        <v>112262374</v>
      </c>
      <c r="L84" s="121">
        <v>37487526</v>
      </c>
      <c r="M84" s="121">
        <v>29062094</v>
      </c>
      <c r="N84" s="121">
        <v>11987837</v>
      </c>
      <c r="O84" s="121">
        <v>2850388</v>
      </c>
      <c r="P84" s="121">
        <v>17199655</v>
      </c>
      <c r="Q84" s="121">
        <v>217032</v>
      </c>
      <c r="R84" s="121">
        <v>256873</v>
      </c>
      <c r="S84" s="143"/>
      <c r="T84" s="121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</row>
    <row r="85" spans="1:30" x14ac:dyDescent="0.2">
      <c r="A85" s="110" t="s">
        <v>422</v>
      </c>
      <c r="B85" s="134">
        <v>75</v>
      </c>
      <c r="C85" s="110"/>
      <c r="D85" s="110"/>
      <c r="E85" s="110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43"/>
      <c r="T85" s="121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</row>
    <row r="86" spans="1:30" x14ac:dyDescent="0.2">
      <c r="A86" s="110" t="s">
        <v>423</v>
      </c>
      <c r="B86" s="134">
        <v>76</v>
      </c>
      <c r="C86" s="110" t="s">
        <v>423</v>
      </c>
      <c r="D86" s="110"/>
      <c r="E86" s="110"/>
      <c r="F86" s="121">
        <f>SUM(G86:R86)</f>
        <v>5456486</v>
      </c>
      <c r="G86" s="121">
        <v>4190879</v>
      </c>
      <c r="H86" s="121">
        <v>944054</v>
      </c>
      <c r="I86" s="121">
        <v>10700</v>
      </c>
      <c r="J86" s="121">
        <v>193798</v>
      </c>
      <c r="K86" s="121">
        <v>71158</v>
      </c>
      <c r="L86" s="121">
        <v>40121</v>
      </c>
      <c r="M86" s="121">
        <v>5776</v>
      </c>
      <c r="N86" s="121">
        <v>0</v>
      </c>
      <c r="O86" s="121">
        <v>0</v>
      </c>
      <c r="P86" s="121">
        <v>0</v>
      </c>
      <c r="Q86" s="121">
        <v>0</v>
      </c>
      <c r="R86" s="121">
        <v>0</v>
      </c>
      <c r="S86" s="143"/>
      <c r="T86" s="121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</row>
    <row r="87" spans="1:30" x14ac:dyDescent="0.2">
      <c r="A87" s="110" t="s">
        <v>424</v>
      </c>
      <c r="B87" s="134">
        <v>77</v>
      </c>
      <c r="C87" s="110"/>
      <c r="D87" s="110"/>
      <c r="E87" s="110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43"/>
      <c r="T87" s="121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</row>
    <row r="88" spans="1:30" x14ac:dyDescent="0.2">
      <c r="A88" s="110" t="s">
        <v>230</v>
      </c>
      <c r="B88" s="134">
        <v>78</v>
      </c>
      <c r="C88" s="110" t="s">
        <v>230</v>
      </c>
      <c r="D88" s="110" t="s">
        <v>485</v>
      </c>
      <c r="E88" s="110"/>
      <c r="F88" s="121">
        <f>SUM(G88:R88)</f>
        <v>728886235.99999988</v>
      </c>
      <c r="G88" s="121">
        <f>Expenses!G148</f>
        <v>294423782.18812406</v>
      </c>
      <c r="H88" s="121">
        <f>Expenses!H148</f>
        <v>92443765.348094493</v>
      </c>
      <c r="I88" s="121">
        <f>Expenses!I148</f>
        <v>13148531.201645771</v>
      </c>
      <c r="J88" s="121">
        <f>Expenses!J148</f>
        <v>136571158.51700193</v>
      </c>
      <c r="K88" s="121">
        <f>Expenses!K148</f>
        <v>106016192.38509125</v>
      </c>
      <c r="L88" s="121">
        <f>Expenses!L148</f>
        <v>35347330.514240056</v>
      </c>
      <c r="M88" s="121">
        <f>Expenses!M148</f>
        <v>27403942.456066355</v>
      </c>
      <c r="N88" s="121">
        <f>Expenses!N148</f>
        <v>12429245.992049592</v>
      </c>
      <c r="O88" s="121">
        <f>Expenses!O148</f>
        <v>3276378.2170878658</v>
      </c>
      <c r="P88" s="121">
        <f>Expenses!P148</f>
        <v>7411805.4832907692</v>
      </c>
      <c r="Q88" s="121">
        <f>Expenses!Q148</f>
        <v>212605.390911753</v>
      </c>
      <c r="R88" s="121">
        <f>Expenses!R148</f>
        <v>201498.30639611342</v>
      </c>
      <c r="S88" s="143"/>
      <c r="T88" s="121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</row>
    <row r="89" spans="1:30" x14ac:dyDescent="0.2">
      <c r="A89" s="110" t="s">
        <v>425</v>
      </c>
      <c r="B89" s="134">
        <v>79</v>
      </c>
      <c r="C89" s="110"/>
      <c r="D89" s="110"/>
      <c r="E89" s="110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43"/>
      <c r="T89" s="121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</row>
    <row r="90" spans="1:30" x14ac:dyDescent="0.2">
      <c r="A90" s="110" t="s">
        <v>426</v>
      </c>
      <c r="B90" s="134">
        <v>80</v>
      </c>
      <c r="C90" s="110"/>
      <c r="D90" s="110"/>
      <c r="E90" s="110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43"/>
      <c r="T90" s="121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</row>
    <row r="91" spans="1:30" x14ac:dyDescent="0.2">
      <c r="A91" s="110" t="s">
        <v>427</v>
      </c>
      <c r="B91" s="152">
        <v>81</v>
      </c>
      <c r="C91" s="110"/>
      <c r="D91" s="110"/>
      <c r="E91" s="110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43"/>
      <c r="T91" s="121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</row>
    <row r="92" spans="1:30" x14ac:dyDescent="0.2">
      <c r="A92" s="110" t="s">
        <v>428</v>
      </c>
      <c r="B92" s="134">
        <v>82</v>
      </c>
      <c r="C92" s="110" t="s">
        <v>428</v>
      </c>
      <c r="D92" s="110" t="s">
        <v>486</v>
      </c>
      <c r="E92" s="110"/>
      <c r="F92" s="121">
        <f t="shared" ref="F92:F99" si="14">SUM(G92:R92)</f>
        <v>46874069</v>
      </c>
      <c r="G92" s="121">
        <v>18135543</v>
      </c>
      <c r="H92" s="121">
        <v>5995058</v>
      </c>
      <c r="I92" s="121">
        <v>880360</v>
      </c>
      <c r="J92" s="121">
        <v>9188146</v>
      </c>
      <c r="K92" s="121">
        <v>6982573</v>
      </c>
      <c r="L92" s="121">
        <v>2335272</v>
      </c>
      <c r="M92" s="121">
        <v>1944553</v>
      </c>
      <c r="N92" s="121">
        <v>859817</v>
      </c>
      <c r="O92" s="121">
        <v>214611</v>
      </c>
      <c r="P92" s="143">
        <v>315338</v>
      </c>
      <c r="Q92" s="143">
        <v>11309</v>
      </c>
      <c r="R92" s="143">
        <v>11489</v>
      </c>
      <c r="S92" s="143"/>
      <c r="T92" s="121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</row>
    <row r="93" spans="1:30" x14ac:dyDescent="0.2">
      <c r="A93" s="110" t="s">
        <v>429</v>
      </c>
      <c r="B93" s="134">
        <v>83</v>
      </c>
      <c r="C93" s="110" t="s">
        <v>429</v>
      </c>
      <c r="D93" s="110"/>
      <c r="E93" s="110"/>
      <c r="F93" s="153">
        <f t="shared" si="14"/>
        <v>1</v>
      </c>
      <c r="G93" s="153">
        <v>0.84509999999999996</v>
      </c>
      <c r="H93" s="153">
        <v>0.15490000000000001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3">
        <v>0</v>
      </c>
      <c r="O93" s="153">
        <v>0</v>
      </c>
      <c r="P93" s="153">
        <v>0</v>
      </c>
      <c r="Q93" s="153">
        <v>0</v>
      </c>
      <c r="R93" s="153">
        <v>0</v>
      </c>
      <c r="S93" s="143"/>
      <c r="T93" s="121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</row>
    <row r="94" spans="1:30" x14ac:dyDescent="0.2">
      <c r="A94" s="99" t="s">
        <v>430</v>
      </c>
      <c r="B94" s="134">
        <v>84</v>
      </c>
      <c r="C94" s="99" t="s">
        <v>430</v>
      </c>
      <c r="F94" s="143">
        <f t="shared" si="14"/>
        <v>-101432</v>
      </c>
      <c r="G94" s="143">
        <v>-87579</v>
      </c>
      <c r="H94" s="143">
        <v>-2148925</v>
      </c>
      <c r="I94" s="143">
        <v>-301015</v>
      </c>
      <c r="J94" s="143">
        <v>-1256382</v>
      </c>
      <c r="K94" s="143">
        <v>453445</v>
      </c>
      <c r="L94" s="143">
        <v>3016796</v>
      </c>
      <c r="M94" s="143">
        <v>0</v>
      </c>
      <c r="N94" s="143">
        <v>0</v>
      </c>
      <c r="O94" s="143">
        <v>221863</v>
      </c>
      <c r="P94" s="143">
        <v>0</v>
      </c>
      <c r="Q94" s="143">
        <v>365</v>
      </c>
      <c r="R94" s="143">
        <v>0</v>
      </c>
      <c r="S94" s="143"/>
      <c r="T94" s="121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</row>
    <row r="95" spans="1:30" x14ac:dyDescent="0.2">
      <c r="A95" s="99" t="s">
        <v>431</v>
      </c>
      <c r="B95" s="134">
        <v>85</v>
      </c>
      <c r="C95" s="99" t="s">
        <v>431</v>
      </c>
      <c r="F95" s="143">
        <f t="shared" si="14"/>
        <v>908031044</v>
      </c>
      <c r="G95" s="143">
        <v>364714022</v>
      </c>
      <c r="H95" s="143">
        <v>136541859</v>
      </c>
      <c r="I95" s="143">
        <v>17392664</v>
      </c>
      <c r="J95" s="143">
        <v>178058720</v>
      </c>
      <c r="K95" s="143">
        <v>112262374</v>
      </c>
      <c r="L95" s="143">
        <v>37487526</v>
      </c>
      <c r="M95" s="143">
        <v>29062094</v>
      </c>
      <c r="N95" s="143">
        <v>11987837</v>
      </c>
      <c r="O95" s="143">
        <v>2850388</v>
      </c>
      <c r="P95" s="143">
        <v>17199655</v>
      </c>
      <c r="Q95" s="143">
        <v>217032</v>
      </c>
      <c r="R95" s="143">
        <v>256873</v>
      </c>
      <c r="S95" s="143"/>
      <c r="T95" s="121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</row>
    <row r="96" spans="1:30" x14ac:dyDescent="0.2">
      <c r="A96" s="99" t="s">
        <v>432</v>
      </c>
      <c r="B96" s="134">
        <v>86</v>
      </c>
      <c r="C96" s="99" t="s">
        <v>432</v>
      </c>
      <c r="F96" s="143">
        <f t="shared" si="14"/>
        <v>488377</v>
      </c>
      <c r="G96" s="143">
        <f t="shared" ref="G96:R96" si="15">G26</f>
        <v>352585</v>
      </c>
      <c r="H96" s="143">
        <f t="shared" si="15"/>
        <v>44326</v>
      </c>
      <c r="I96" s="143">
        <f t="shared" si="15"/>
        <v>85</v>
      </c>
      <c r="J96" s="143">
        <f t="shared" si="15"/>
        <v>2899</v>
      </c>
      <c r="K96" s="143">
        <f t="shared" si="15"/>
        <v>94</v>
      </c>
      <c r="L96" s="143">
        <f t="shared" si="15"/>
        <v>157</v>
      </c>
      <c r="M96" s="143">
        <f t="shared" si="15"/>
        <v>11</v>
      </c>
      <c r="N96" s="143">
        <f t="shared" si="15"/>
        <v>1</v>
      </c>
      <c r="O96" s="143">
        <f t="shared" si="15"/>
        <v>2</v>
      </c>
      <c r="P96" s="143">
        <f t="shared" si="15"/>
        <v>87026</v>
      </c>
      <c r="Q96" s="143">
        <f t="shared" si="15"/>
        <v>173</v>
      </c>
      <c r="R96" s="143">
        <f t="shared" si="15"/>
        <v>1018</v>
      </c>
      <c r="S96" s="143"/>
      <c r="T96" s="121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</row>
    <row r="97" spans="1:30" x14ac:dyDescent="0.2">
      <c r="A97" s="99" t="s">
        <v>433</v>
      </c>
      <c r="B97" s="134">
        <v>87</v>
      </c>
      <c r="C97" s="99" t="s">
        <v>433</v>
      </c>
      <c r="F97" s="144">
        <f t="shared" si="14"/>
        <v>312680886.00000006</v>
      </c>
      <c r="G97" s="144">
        <f>Expenses!G150-Expenses!G15</f>
        <v>141214408.23532957</v>
      </c>
      <c r="H97" s="144">
        <f>Expenses!H150-Expenses!H15</f>
        <v>41552165.295994669</v>
      </c>
      <c r="I97" s="144">
        <f>Expenses!I150-Expenses!I15</f>
        <v>4878459.9954339471</v>
      </c>
      <c r="J97" s="144">
        <f>Expenses!J150-Expenses!J15</f>
        <v>52938267.756526574</v>
      </c>
      <c r="K97" s="144">
        <f>Expenses!K150-Expenses!K15</f>
        <v>39185276.451918133</v>
      </c>
      <c r="L97" s="144">
        <f>Expenses!L150-Expenses!L15</f>
        <v>13754727.728760414</v>
      </c>
      <c r="M97" s="144">
        <f>Expenses!M150-Expenses!M15</f>
        <v>9277743.8488128725</v>
      </c>
      <c r="N97" s="144">
        <f>Expenses!N150-Expenses!N15</f>
        <v>4780153.2465206692</v>
      </c>
      <c r="O97" s="144">
        <f>Expenses!O150-Expenses!O15</f>
        <v>1228228.1800272905</v>
      </c>
      <c r="P97" s="144">
        <f>Expenses!P150-Expenses!P15</f>
        <v>3700011.8633365347</v>
      </c>
      <c r="Q97" s="144">
        <f>Expenses!Q150-Expenses!Q15</f>
        <v>80616.005570918031</v>
      </c>
      <c r="R97" s="144">
        <f>Expenses!R150-Expenses!R15</f>
        <v>90827.391768400106</v>
      </c>
      <c r="S97" s="144"/>
      <c r="T97" s="117"/>
      <c r="U97" s="144"/>
      <c r="V97" s="144"/>
      <c r="W97" s="143"/>
      <c r="X97" s="143"/>
      <c r="Y97" s="143"/>
      <c r="Z97" s="143"/>
      <c r="AA97" s="143"/>
      <c r="AB97" s="143"/>
      <c r="AC97" s="143"/>
      <c r="AD97" s="143"/>
    </row>
    <row r="98" spans="1:30" x14ac:dyDescent="0.2">
      <c r="A98" s="99" t="s">
        <v>434</v>
      </c>
      <c r="B98" s="134">
        <v>88</v>
      </c>
      <c r="C98" s="99" t="s">
        <v>457</v>
      </c>
      <c r="F98" s="144">
        <f t="shared" si="14"/>
        <v>614243916.74879992</v>
      </c>
      <c r="G98" s="144">
        <f>'Rate Base'!G26+'Rate Base'!G27+'Rate Base'!G31+'Rate Base'!G32+'Rate Base'!G36+'Rate Base'!G37</f>
        <v>299916587.8562184</v>
      </c>
      <c r="H98" s="144">
        <f>'Rate Base'!H26+'Rate Base'!H27+'Rate Base'!H31+'Rate Base'!H32+'Rate Base'!H36+'Rate Base'!H37</f>
        <v>80285040.820129305</v>
      </c>
      <c r="I98" s="144">
        <f>'Rate Base'!I26+'Rate Base'!I27+'Rate Base'!I31+'Rate Base'!I32+'Rate Base'!I36+'Rate Base'!I37</f>
        <v>9006221.1752841137</v>
      </c>
      <c r="J98" s="144">
        <f>'Rate Base'!J26+'Rate Base'!J27+'Rate Base'!J31+'Rate Base'!J32+'Rate Base'!J36+'Rate Base'!J37</f>
        <v>107410201.91007075</v>
      </c>
      <c r="K98" s="144">
        <f>'Rate Base'!K26+'Rate Base'!K27+'Rate Base'!K31+'Rate Base'!K32+'Rate Base'!K36+'Rate Base'!K37</f>
        <v>63439904.378555238</v>
      </c>
      <c r="L98" s="144">
        <f>'Rate Base'!L26+'Rate Base'!L27+'Rate Base'!L31+'Rate Base'!L32+'Rate Base'!L36+'Rate Base'!L37</f>
        <v>24224723.083618756</v>
      </c>
      <c r="M98" s="144">
        <f>'Rate Base'!M26+'Rate Base'!M27+'Rate Base'!M31+'Rate Base'!M32+'Rate Base'!M36+'Rate Base'!M37</f>
        <v>16203604.376158964</v>
      </c>
      <c r="N98" s="144">
        <f>'Rate Base'!N26+'Rate Base'!N27+'Rate Base'!N31+'Rate Base'!N32+'Rate Base'!N36+'Rate Base'!N37</f>
        <v>11453118.468453385</v>
      </c>
      <c r="O98" s="144">
        <f>'Rate Base'!O26+'Rate Base'!O27+'Rate Base'!O31+'Rate Base'!O32+'Rate Base'!O36+'Rate Base'!O37</f>
        <v>2213297.2015042319</v>
      </c>
      <c r="P98" s="144">
        <f>'Rate Base'!P26+'Rate Base'!P27+'Rate Base'!P31+'Rate Base'!P32+'Rate Base'!P36+'Rate Base'!P37</f>
        <v>0</v>
      </c>
      <c r="Q98" s="144">
        <f>'Rate Base'!Q26+'Rate Base'!Q27+'Rate Base'!Q31+'Rate Base'!Q32+'Rate Base'!Q36+'Rate Base'!Q37</f>
        <v>5093.3617607837978</v>
      </c>
      <c r="R98" s="144">
        <f>'Rate Base'!R26+'Rate Base'!R27+'Rate Base'!R31+'Rate Base'!R32+'Rate Base'!R36+'Rate Base'!R37</f>
        <v>86124.117045980558</v>
      </c>
      <c r="S98" s="144"/>
      <c r="T98" s="117"/>
      <c r="U98" s="144"/>
      <c r="V98" s="144"/>
      <c r="W98" s="143"/>
      <c r="X98" s="143"/>
      <c r="Y98" s="143"/>
      <c r="Z98" s="143"/>
      <c r="AA98" s="143"/>
      <c r="AB98" s="143"/>
      <c r="AC98" s="143"/>
      <c r="AD98" s="143"/>
    </row>
    <row r="99" spans="1:30" x14ac:dyDescent="0.2">
      <c r="A99" s="99" t="s">
        <v>435</v>
      </c>
      <c r="B99" s="134">
        <v>89</v>
      </c>
      <c r="C99" s="99" t="s">
        <v>435</v>
      </c>
      <c r="F99" s="144">
        <f t="shared" si="14"/>
        <v>-10117393.000000004</v>
      </c>
      <c r="G99" s="143">
        <f>Expenses!G209-SUM(Expenses!G212:G231)</f>
        <v>-4981637.5919365324</v>
      </c>
      <c r="H99" s="143">
        <f>Expenses!H209-SUM(Expenses!H212:H231)</f>
        <v>-3680360.623159023</v>
      </c>
      <c r="I99" s="143">
        <f>Expenses!I209-SUM(Expenses!I212:I231)</f>
        <v>-475359.50437571446</v>
      </c>
      <c r="J99" s="143">
        <f>Expenses!J209-SUM(Expenses!J212:J231)</f>
        <v>-2934961.2189920601</v>
      </c>
      <c r="K99" s="143">
        <f>Expenses!K209-SUM(Expenses!K212:K231)</f>
        <v>-470374.898544956</v>
      </c>
      <c r="L99" s="143">
        <f>Expenses!L209-SUM(Expenses!L212:L231)</f>
        <v>2671184.9861614876</v>
      </c>
      <c r="M99" s="143">
        <f>Expenses!M209-SUM(Expenses!M212:M231)</f>
        <v>-263987.86675448716</v>
      </c>
      <c r="N99" s="143">
        <f>Expenses!N209-SUM(Expenses!N212:N231)</f>
        <v>-106940.22088485654</v>
      </c>
      <c r="O99" s="143">
        <f>Expenses!O209-SUM(Expenses!O212:O231)</f>
        <v>198653.00312515214</v>
      </c>
      <c r="P99" s="143">
        <f>Expenses!P209-SUM(Expenses!P212:P231)</f>
        <v>-72813.630690559075</v>
      </c>
      <c r="Q99" s="143">
        <f>Expenses!Q209-SUM(Expenses!Q212:Q231)</f>
        <v>-381.53040398971825</v>
      </c>
      <c r="R99" s="143">
        <f>Expenses!R209-SUM(Expenses!R212:R231)</f>
        <v>-413.90354446272249</v>
      </c>
      <c r="S99" s="143"/>
      <c r="T99" s="121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</row>
    <row r="100" spans="1:30" x14ac:dyDescent="0.2">
      <c r="A100" s="99" t="s">
        <v>392</v>
      </c>
      <c r="B100" s="134" t="s">
        <v>446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43"/>
      <c r="P100" s="143"/>
      <c r="Q100" s="143"/>
      <c r="R100" s="143"/>
      <c r="S100" s="143"/>
      <c r="T100" s="121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</row>
    <row r="101" spans="1:30" x14ac:dyDescent="0.2">
      <c r="A101" s="99" t="s">
        <v>436</v>
      </c>
      <c r="B101" s="13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43"/>
      <c r="P101" s="143"/>
      <c r="Q101" s="143"/>
      <c r="R101" s="143"/>
      <c r="S101" s="143"/>
      <c r="T101" s="121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</row>
    <row r="102" spans="1:30" x14ac:dyDescent="0.2">
      <c r="A102" s="99" t="s">
        <v>437</v>
      </c>
      <c r="B102" s="13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43"/>
      <c r="P102" s="143"/>
      <c r="Q102" s="143"/>
      <c r="R102" s="143"/>
      <c r="S102" s="143"/>
      <c r="T102" s="121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</row>
    <row r="103" spans="1:30" x14ac:dyDescent="0.2">
      <c r="A103" s="150" t="s">
        <v>438</v>
      </c>
      <c r="B103" s="13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54"/>
      <c r="P103" s="154"/>
      <c r="Q103" s="154"/>
      <c r="R103" s="154"/>
      <c r="T103" s="121"/>
    </row>
    <row r="104" spans="1:30" x14ac:dyDescent="0.2">
      <c r="B104" s="13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T104" s="121"/>
    </row>
    <row r="105" spans="1:30" x14ac:dyDescent="0.2">
      <c r="B105" s="134" t="s">
        <v>446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T105" s="121"/>
    </row>
    <row r="106" spans="1:30" x14ac:dyDescent="0.2">
      <c r="A106" s="99" t="s">
        <v>439</v>
      </c>
      <c r="B106" s="13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43"/>
      <c r="P106" s="143"/>
      <c r="Q106" s="143"/>
      <c r="R106" s="143"/>
      <c r="T106" s="121"/>
    </row>
    <row r="107" spans="1:30" x14ac:dyDescent="0.2">
      <c r="A107" s="99" t="s">
        <v>331</v>
      </c>
      <c r="B107" s="13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43"/>
      <c r="P107" s="143"/>
      <c r="Q107" s="143"/>
      <c r="R107" s="143"/>
      <c r="T107" s="121"/>
    </row>
    <row r="108" spans="1:30" x14ac:dyDescent="0.2">
      <c r="A108" s="99" t="s">
        <v>440</v>
      </c>
      <c r="B108" s="13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43"/>
      <c r="P108" s="143"/>
      <c r="Q108" s="143"/>
      <c r="R108" s="143"/>
      <c r="T108" s="121"/>
    </row>
    <row r="109" spans="1:30" x14ac:dyDescent="0.2">
      <c r="A109" s="99" t="s">
        <v>441</v>
      </c>
      <c r="B109" s="13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43"/>
      <c r="P109" s="143"/>
      <c r="Q109" s="143"/>
      <c r="R109" s="143"/>
      <c r="T109" s="121"/>
    </row>
    <row r="110" spans="1:30" x14ac:dyDescent="0.2">
      <c r="A110" s="99" t="s">
        <v>442</v>
      </c>
      <c r="B110" s="13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43"/>
      <c r="P110" s="143"/>
      <c r="Q110" s="143"/>
      <c r="R110" s="143"/>
      <c r="T110" s="121"/>
    </row>
    <row r="111" spans="1:30" x14ac:dyDescent="0.2">
      <c r="A111" s="150" t="s">
        <v>443</v>
      </c>
      <c r="B111" s="13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43"/>
      <c r="P111" s="143"/>
      <c r="Q111" s="143"/>
      <c r="R111" s="143"/>
      <c r="T111" s="121"/>
    </row>
    <row r="112" spans="1:30" x14ac:dyDescent="0.2">
      <c r="B112" s="13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43"/>
      <c r="P112" s="143"/>
      <c r="Q112" s="143"/>
      <c r="R112" s="143"/>
      <c r="T112" s="121"/>
    </row>
    <row r="113" spans="1:20" x14ac:dyDescent="0.2">
      <c r="A113" s="99" t="s">
        <v>444</v>
      </c>
      <c r="B113" s="134">
        <v>103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T113" s="121"/>
    </row>
    <row r="114" spans="1:20" x14ac:dyDescent="0.2">
      <c r="B114" s="134">
        <v>104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20" x14ac:dyDescent="0.2">
      <c r="B115" s="134">
        <v>105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20" x14ac:dyDescent="0.2">
      <c r="B116" s="134">
        <v>106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20" x14ac:dyDescent="0.2">
      <c r="B117" s="134">
        <v>107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20" x14ac:dyDescent="0.2">
      <c r="B118" s="134">
        <v>108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20" x14ac:dyDescent="0.2">
      <c r="B119" s="134">
        <v>109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20" x14ac:dyDescent="0.2">
      <c r="B120" s="134">
        <v>110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20" x14ac:dyDescent="0.2">
      <c r="B121" s="134">
        <v>111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20" x14ac:dyDescent="0.2">
      <c r="B122" s="134">
        <v>112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20" x14ac:dyDescent="0.2">
      <c r="B123" s="134">
        <v>113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20" x14ac:dyDescent="0.2">
      <c r="B124" s="134">
        <v>114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20" x14ac:dyDescent="0.2">
      <c r="B125" s="134">
        <v>115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20" x14ac:dyDescent="0.2">
      <c r="B126" s="134">
        <v>116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20" x14ac:dyDescent="0.2">
      <c r="B127" s="134">
        <v>117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20" x14ac:dyDescent="0.2">
      <c r="B128" s="134">
        <v>118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 x14ac:dyDescent="0.2">
      <c r="B129" s="134">
        <v>119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 x14ac:dyDescent="0.2">
      <c r="B130" s="134">
        <v>120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 x14ac:dyDescent="0.2">
      <c r="B131" s="134">
        <v>121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 x14ac:dyDescent="0.2">
      <c r="B132" s="134">
        <v>122</v>
      </c>
    </row>
    <row r="133" spans="2:14" x14ac:dyDescent="0.2">
      <c r="B133" s="134">
        <v>123</v>
      </c>
    </row>
    <row r="134" spans="2:14" x14ac:dyDescent="0.2">
      <c r="B134" s="134">
        <v>124</v>
      </c>
    </row>
    <row r="135" spans="2:14" x14ac:dyDescent="0.2">
      <c r="B135" s="134">
        <v>125</v>
      </c>
    </row>
    <row r="136" spans="2:14" x14ac:dyDescent="0.2">
      <c r="B136" s="134">
        <v>126</v>
      </c>
    </row>
    <row r="137" spans="2:14" x14ac:dyDescent="0.2">
      <c r="B137" s="134">
        <v>127</v>
      </c>
    </row>
    <row r="138" spans="2:14" x14ac:dyDescent="0.2">
      <c r="B138" s="134">
        <v>128</v>
      </c>
    </row>
    <row r="139" spans="2:14" x14ac:dyDescent="0.2">
      <c r="B139" s="134">
        <v>129</v>
      </c>
    </row>
    <row r="140" spans="2:14" x14ac:dyDescent="0.2">
      <c r="B140" s="134">
        <v>130</v>
      </c>
    </row>
    <row r="141" spans="2:14" x14ac:dyDescent="0.2">
      <c r="B141" s="134">
        <v>131</v>
      </c>
    </row>
    <row r="142" spans="2:14" x14ac:dyDescent="0.2">
      <c r="B142" s="134">
        <v>132</v>
      </c>
    </row>
    <row r="143" spans="2:14" x14ac:dyDescent="0.2">
      <c r="B143" s="134">
        <v>133</v>
      </c>
    </row>
    <row r="144" spans="2:14" x14ac:dyDescent="0.2">
      <c r="B144" s="134">
        <v>134</v>
      </c>
    </row>
    <row r="145" spans="2:2" x14ac:dyDescent="0.2">
      <c r="B145" s="134">
        <v>135</v>
      </c>
    </row>
    <row r="146" spans="2:2" x14ac:dyDescent="0.2">
      <c r="B146" s="134">
        <v>136</v>
      </c>
    </row>
    <row r="147" spans="2:2" x14ac:dyDescent="0.2">
      <c r="B147" s="134">
        <v>137</v>
      </c>
    </row>
    <row r="148" spans="2:2" x14ac:dyDescent="0.2">
      <c r="B148" s="134">
        <v>138</v>
      </c>
    </row>
    <row r="149" spans="2:2" x14ac:dyDescent="0.2">
      <c r="B149" s="134">
        <v>139</v>
      </c>
    </row>
    <row r="150" spans="2:2" x14ac:dyDescent="0.2">
      <c r="B150" s="134">
        <v>140</v>
      </c>
    </row>
    <row r="151" spans="2:2" x14ac:dyDescent="0.2">
      <c r="B151" s="134">
        <v>141</v>
      </c>
    </row>
    <row r="152" spans="2:2" x14ac:dyDescent="0.2">
      <c r="B152" s="134">
        <v>142</v>
      </c>
    </row>
    <row r="153" spans="2:2" x14ac:dyDescent="0.2">
      <c r="B153" s="134">
        <v>143</v>
      </c>
    </row>
    <row r="154" spans="2:2" x14ac:dyDescent="0.2">
      <c r="B154" s="134">
        <v>144</v>
      </c>
    </row>
    <row r="155" spans="2:2" x14ac:dyDescent="0.2">
      <c r="B155" s="134">
        <v>145</v>
      </c>
    </row>
    <row r="156" spans="2:2" x14ac:dyDescent="0.2">
      <c r="B156" s="134">
        <v>146</v>
      </c>
    </row>
    <row r="157" spans="2:2" x14ac:dyDescent="0.2">
      <c r="B157" s="134">
        <v>147</v>
      </c>
    </row>
  </sheetData>
  <printOptions horizontalCentered="1"/>
  <pageMargins left="0.5" right="0.5" top="0.5" bottom="0.5" header="0" footer="0"/>
  <pageSetup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2"/>
  <sheetViews>
    <sheetView zoomScale="87" zoomScaleNormal="87" workbookViewId="0">
      <selection activeCell="A2" sqref="A2"/>
    </sheetView>
  </sheetViews>
  <sheetFormatPr defaultRowHeight="15" x14ac:dyDescent="0.2"/>
  <cols>
    <col min="1" max="1" width="9.6640625" style="1" customWidth="1"/>
    <col min="2" max="2" width="42.6640625" style="1" customWidth="1"/>
    <col min="3" max="3" width="7.6640625" style="1" customWidth="1"/>
    <col min="4" max="5" width="2.6640625" style="1" customWidth="1"/>
    <col min="6" max="256" width="9.6640625" style="1" customWidth="1"/>
  </cols>
  <sheetData>
    <row r="1" spans="1:256" x14ac:dyDescent="0.2">
      <c r="A1" s="134"/>
      <c r="B1" s="110"/>
      <c r="C1" s="110"/>
      <c r="D1" s="110"/>
      <c r="E1" s="110"/>
      <c r="F1" s="155"/>
      <c r="G1" s="100">
        <v>6</v>
      </c>
      <c r="H1" s="100">
        <v>7</v>
      </c>
      <c r="I1" s="100">
        <v>8</v>
      </c>
      <c r="J1" s="100">
        <v>9</v>
      </c>
      <c r="K1" s="100">
        <v>10</v>
      </c>
      <c r="L1" s="100">
        <v>11</v>
      </c>
      <c r="M1" s="100">
        <v>12</v>
      </c>
      <c r="N1" s="100">
        <v>13</v>
      </c>
      <c r="O1" s="100">
        <v>14</v>
      </c>
      <c r="P1" s="100">
        <v>15</v>
      </c>
      <c r="Q1" s="110">
        <v>16</v>
      </c>
      <c r="R1" s="110">
        <v>17</v>
      </c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</row>
    <row r="2" spans="1:256" x14ac:dyDescent="0.2">
      <c r="A2" s="134"/>
      <c r="B2" s="135"/>
      <c r="C2" s="135"/>
      <c r="D2" s="135"/>
      <c r="E2" s="135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</row>
    <row r="3" spans="1:256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</row>
    <row r="4" spans="1:256" x14ac:dyDescent="0.2">
      <c r="A4" s="101"/>
      <c r="B4" s="136" t="s">
        <v>16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35"/>
      <c r="Q4" s="101"/>
      <c r="R4" s="101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</row>
    <row r="5" spans="1:256" x14ac:dyDescent="0.2">
      <c r="A5" s="101"/>
      <c r="B5" s="136" t="s">
        <v>17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35"/>
      <c r="Q5" s="101"/>
      <c r="R5" s="101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</row>
    <row r="6" spans="1:256" x14ac:dyDescent="0.2">
      <c r="A6" s="101"/>
      <c r="B6" s="136" t="s">
        <v>488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35"/>
      <c r="Q6" s="101"/>
      <c r="R6" s="101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</row>
    <row r="7" spans="1:256" x14ac:dyDescent="0.2">
      <c r="A7" s="99"/>
      <c r="B7" s="136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35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</row>
    <row r="8" spans="1:256" x14ac:dyDescent="0.2">
      <c r="A8" s="137"/>
      <c r="B8" s="138"/>
      <c r="C8" s="137"/>
      <c r="D8" s="137"/>
      <c r="E8" s="137"/>
      <c r="F8" s="137" t="s">
        <v>487</v>
      </c>
      <c r="G8" s="137" t="s">
        <v>83</v>
      </c>
      <c r="H8" s="137" t="s">
        <v>85</v>
      </c>
      <c r="I8" s="137" t="s">
        <v>87</v>
      </c>
      <c r="J8" s="137" t="s">
        <v>87</v>
      </c>
      <c r="K8" s="137" t="s">
        <v>90</v>
      </c>
      <c r="L8" s="137" t="s">
        <v>90</v>
      </c>
      <c r="M8" s="138" t="s">
        <v>91</v>
      </c>
      <c r="N8" s="138" t="s">
        <v>93</v>
      </c>
      <c r="O8" s="138" t="s">
        <v>93</v>
      </c>
      <c r="P8" s="137" t="s">
        <v>96</v>
      </c>
      <c r="Q8" s="137" t="s">
        <v>98</v>
      </c>
      <c r="R8" s="137" t="s">
        <v>100</v>
      </c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</row>
    <row r="9" spans="1:256" x14ac:dyDescent="0.2">
      <c r="A9" s="139" t="s">
        <v>445</v>
      </c>
      <c r="B9" s="140" t="s">
        <v>448</v>
      </c>
      <c r="C9" s="141"/>
      <c r="D9" s="141"/>
      <c r="E9" s="141"/>
      <c r="F9" s="139" t="s">
        <v>82</v>
      </c>
      <c r="G9" s="139" t="s">
        <v>84</v>
      </c>
      <c r="H9" s="139" t="s">
        <v>86</v>
      </c>
      <c r="I9" s="139" t="s">
        <v>88</v>
      </c>
      <c r="J9" s="139" t="s">
        <v>89</v>
      </c>
      <c r="K9" s="139" t="s">
        <v>88</v>
      </c>
      <c r="L9" s="139" t="s">
        <v>89</v>
      </c>
      <c r="M9" s="139" t="s">
        <v>92</v>
      </c>
      <c r="N9" s="139" t="s">
        <v>94</v>
      </c>
      <c r="O9" s="139" t="s">
        <v>95</v>
      </c>
      <c r="P9" s="139" t="s">
        <v>97</v>
      </c>
      <c r="Q9" s="139" t="s">
        <v>99</v>
      </c>
      <c r="R9" s="139" t="s">
        <v>101</v>
      </c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</row>
    <row r="10" spans="1:256" x14ac:dyDescent="0.2">
      <c r="A10" s="142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</row>
    <row r="11" spans="1:256" x14ac:dyDescent="0.2">
      <c r="A11" s="134">
        <f>'Alloc Amt'!B11</f>
        <v>1</v>
      </c>
      <c r="B11" s="157" t="str">
        <f>'Alloc Amt'!C11</f>
        <v>Average Demand (Loss Adjusted) Adjusted For Rate Switching</v>
      </c>
      <c r="C11" s="134"/>
      <c r="D11" s="134"/>
      <c r="E11" s="134"/>
      <c r="F11" s="158">
        <f t="shared" ref="F11:F30" si="0">SUM(G11:R11)</f>
        <v>1</v>
      </c>
      <c r="G11" s="158">
        <f>'Alloc Amt'!G11/'Alloc Amt'!$F11</f>
        <v>0.36557414425769708</v>
      </c>
      <c r="H11" s="158">
        <f>'Alloc Amt'!H11/'Alloc Amt'!$F11</f>
        <v>0.12057825250904461</v>
      </c>
      <c r="I11" s="158">
        <f>'Alloc Amt'!I11/'Alloc Amt'!$F11</f>
        <v>1.9734662886788639E-2</v>
      </c>
      <c r="J11" s="158">
        <f>'Alloc Amt'!J11/'Alloc Amt'!$F11</f>
        <v>0.20105337572073642</v>
      </c>
      <c r="K11" s="158">
        <f>'Alloc Amt'!K11/'Alloc Amt'!$F11</f>
        <v>0.16168299212621007</v>
      </c>
      <c r="L11" s="158">
        <f>'Alloc Amt'!L11/'Alloc Amt'!$F11</f>
        <v>5.4664836953326537E-2</v>
      </c>
      <c r="M11" s="158">
        <f>'Alloc Amt'!M11/'Alloc Amt'!$F11</f>
        <v>4.3772593589980743E-2</v>
      </c>
      <c r="N11" s="158">
        <f>'Alloc Amt'!N11/'Alloc Amt'!$F11</f>
        <v>1.8374566410994341E-2</v>
      </c>
      <c r="O11" s="158">
        <f>'Alloc Amt'!O11/'Alloc Amt'!$F11</f>
        <v>4.9377883124909483E-3</v>
      </c>
      <c r="P11" s="158">
        <f>'Alloc Amt'!P11/'Alloc Amt'!$F11</f>
        <v>9.0331341584250699E-3</v>
      </c>
      <c r="Q11" s="158">
        <f>'Alloc Amt'!Q11/'Alloc Amt'!$F11</f>
        <v>3.2622240194328175E-4</v>
      </c>
      <c r="R11" s="158">
        <f>'Alloc Amt'!R11/'Alloc Amt'!$F11</f>
        <v>2.6743067236229473E-4</v>
      </c>
      <c r="S11" s="110"/>
      <c r="T11" s="159">
        <f t="shared" ref="T11:T42" si="1">SUM(G11:R11)-F11</f>
        <v>0</v>
      </c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</row>
    <row r="12" spans="1:256" x14ac:dyDescent="0.2">
      <c r="A12" s="134">
        <f>'Alloc Amt'!B12</f>
        <v>2</v>
      </c>
      <c r="B12" s="157" t="str">
        <f>'Alloc Amt'!C12</f>
        <v>Energy (Loss Adjusted)Before Rate Switching</v>
      </c>
      <c r="C12" s="134">
        <f>'Alloc Amt'!D12</f>
        <v>0</v>
      </c>
      <c r="D12" s="134"/>
      <c r="E12" s="134"/>
      <c r="F12" s="158">
        <f t="shared" si="0"/>
        <v>1</v>
      </c>
      <c r="G12" s="158">
        <f>'Alloc Amt'!G12/'Alloc Amt'!$F12</f>
        <v>0.36674389534419677</v>
      </c>
      <c r="H12" s="158">
        <f>'Alloc Amt'!H12/'Alloc Amt'!$F12</f>
        <v>0.12245844213236366</v>
      </c>
      <c r="I12" s="158">
        <f>'Alloc Amt'!I12/'Alloc Amt'!$F12</f>
        <v>1.9974468447637939E-2</v>
      </c>
      <c r="J12" s="158">
        <f>'Alloc Amt'!J12/'Alloc Amt'!$F12</f>
        <v>0.20131841275479997</v>
      </c>
      <c r="K12" s="158">
        <f>'Alloc Amt'!K12/'Alloc Amt'!$F12</f>
        <v>0.16124136475022577</v>
      </c>
      <c r="L12" s="158">
        <f>'Alloc Amt'!L12/'Alloc Amt'!$F12</f>
        <v>5.155770330746829E-2</v>
      </c>
      <c r="M12" s="158">
        <f>'Alloc Amt'!M12/'Alloc Amt'!$F12</f>
        <v>4.3772209413203547E-2</v>
      </c>
      <c r="N12" s="158">
        <f>'Alloc Amt'!N12/'Alloc Amt'!$F12</f>
        <v>1.8374750515674974E-2</v>
      </c>
      <c r="O12" s="158">
        <f>'Alloc Amt'!O12/'Alloc Amt'!$F12</f>
        <v>4.938016705843996E-3</v>
      </c>
      <c r="P12" s="158">
        <f>'Alloc Amt'!P12/'Alloc Amt'!$F12</f>
        <v>9.0330328516929209E-3</v>
      </c>
      <c r="Q12" s="158">
        <f>'Alloc Amt'!Q12/'Alloc Amt'!$F12</f>
        <v>3.2016313449552338E-4</v>
      </c>
      <c r="R12" s="158">
        <f>'Alloc Amt'!R12/'Alloc Amt'!$F12</f>
        <v>2.6754064239661299E-4</v>
      </c>
      <c r="S12" s="110"/>
      <c r="T12" s="159">
        <f t="shared" si="1"/>
        <v>0</v>
      </c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</row>
    <row r="13" spans="1:256" x14ac:dyDescent="0.2">
      <c r="A13" s="134">
        <f>'Alloc Amt'!B13</f>
        <v>3</v>
      </c>
      <c r="B13" s="157" t="str">
        <f>'Alloc Amt'!C13</f>
        <v>Customers (Monthly Bills)</v>
      </c>
      <c r="C13" s="134"/>
      <c r="D13" s="134"/>
      <c r="E13" s="134"/>
      <c r="F13" s="158">
        <f t="shared" si="0"/>
        <v>1</v>
      </c>
      <c r="G13" s="158">
        <f>'Alloc Amt'!G13/'Alloc Amt'!$F13</f>
        <v>0.70826120427357042</v>
      </c>
      <c r="H13" s="158">
        <f>'Alloc Amt'!H13/'Alloc Amt'!$F13</f>
        <v>8.814748135506234E-2</v>
      </c>
      <c r="I13" s="158">
        <f>'Alloc Amt'!I13/'Alloc Amt'!$F13</f>
        <v>1.7310974343099438E-4</v>
      </c>
      <c r="J13" s="158">
        <f>'Alloc Amt'!J13/'Alloc Amt'!$F13</f>
        <v>5.9264629809905132E-3</v>
      </c>
      <c r="K13" s="158">
        <f>'Alloc Amt'!K13/'Alloc Amt'!$F13</f>
        <v>1.8736583994884097E-4</v>
      </c>
      <c r="L13" s="158">
        <f>'Alloc Amt'!L13/'Alloc Amt'!$F13</f>
        <v>3.2992680512730692E-4</v>
      </c>
      <c r="M13" s="158">
        <f>'Alloc Amt'!M13/'Alloc Amt'!$F13</f>
        <v>2.240243738518751E-5</v>
      </c>
      <c r="N13" s="158">
        <f>'Alloc Amt'!N13/'Alloc Amt'!$F13</f>
        <v>2.0365852168352281E-6</v>
      </c>
      <c r="O13" s="158">
        <f>'Alloc Amt'!O13/'Alloc Amt'!$F13</f>
        <v>4.0731704336704562E-6</v>
      </c>
      <c r="P13" s="158">
        <f>'Alloc Amt'!P13/'Alloc Amt'!$F13</f>
        <v>0.19452647357123365</v>
      </c>
      <c r="Q13" s="158">
        <f>'Alloc Amt'!Q13/'Alloc Amt'!$F13</f>
        <v>3.4621948686198875E-4</v>
      </c>
      <c r="R13" s="158">
        <f>'Alloc Amt'!R13/'Alloc Amt'!$F13</f>
        <v>2.0732437507382621E-3</v>
      </c>
      <c r="S13" s="110"/>
      <c r="T13" s="159">
        <f t="shared" si="1"/>
        <v>0</v>
      </c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</row>
    <row r="14" spans="1:256" x14ac:dyDescent="0.2">
      <c r="A14" s="134">
        <f>'Alloc Amt'!B14</f>
        <v>4</v>
      </c>
      <c r="B14" s="157" t="str">
        <f>'Alloc Amt'!C14</f>
        <v>Average Customers (Bills/12)</v>
      </c>
      <c r="C14" s="134"/>
      <c r="D14" s="134"/>
      <c r="E14" s="134"/>
      <c r="F14" s="158">
        <f t="shared" si="0"/>
        <v>1</v>
      </c>
      <c r="G14" s="158">
        <f>'Alloc Amt'!G14/'Alloc Amt'!$F14</f>
        <v>0.70826120427357042</v>
      </c>
      <c r="H14" s="158">
        <f>'Alloc Amt'!H14/'Alloc Amt'!$F14</f>
        <v>8.814748135506234E-2</v>
      </c>
      <c r="I14" s="158">
        <f>'Alloc Amt'!I14/'Alloc Amt'!$F14</f>
        <v>1.7310974343099438E-4</v>
      </c>
      <c r="J14" s="158">
        <f>'Alloc Amt'!J14/'Alloc Amt'!$F14</f>
        <v>5.9264629809905132E-3</v>
      </c>
      <c r="K14" s="158">
        <f>'Alloc Amt'!K14/'Alloc Amt'!$F14</f>
        <v>1.8736583994884097E-4</v>
      </c>
      <c r="L14" s="158">
        <f>'Alloc Amt'!L14/'Alloc Amt'!$F14</f>
        <v>3.2992680512730692E-4</v>
      </c>
      <c r="M14" s="158">
        <f>'Alloc Amt'!M14/'Alloc Amt'!$F14</f>
        <v>2.240243738518751E-5</v>
      </c>
      <c r="N14" s="158">
        <f>'Alloc Amt'!N14/'Alloc Amt'!$F14</f>
        <v>2.0365852168352281E-6</v>
      </c>
      <c r="O14" s="158">
        <f>'Alloc Amt'!O14/'Alloc Amt'!$F14</f>
        <v>4.0731704336704562E-6</v>
      </c>
      <c r="P14" s="158">
        <f>'Alloc Amt'!P14/'Alloc Amt'!$F14</f>
        <v>0.19452647357123365</v>
      </c>
      <c r="Q14" s="158">
        <f>'Alloc Amt'!Q14/'Alloc Amt'!$F14</f>
        <v>3.4621948686198875E-4</v>
      </c>
      <c r="R14" s="158">
        <f>'Alloc Amt'!R14/'Alloc Amt'!$F14</f>
        <v>2.0732437507382621E-3</v>
      </c>
      <c r="S14" s="110"/>
      <c r="T14" s="159">
        <f t="shared" si="1"/>
        <v>0</v>
      </c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</row>
    <row r="15" spans="1:256" x14ac:dyDescent="0.2">
      <c r="A15" s="134">
        <f>'Alloc Amt'!B15</f>
        <v>5</v>
      </c>
      <c r="B15" s="157" t="str">
        <f>'Alloc Amt'!C15</f>
        <v>Average Customers (Lighting = Lights)</v>
      </c>
      <c r="C15" s="134"/>
      <c r="D15" s="134"/>
      <c r="E15" s="134"/>
      <c r="F15" s="158">
        <f t="shared" si="0"/>
        <v>1</v>
      </c>
      <c r="G15" s="158">
        <f>'Alloc Amt'!G15/'Alloc Amt'!$F15</f>
        <v>0.70826120427357042</v>
      </c>
      <c r="H15" s="158">
        <f>'Alloc Amt'!H15/'Alloc Amt'!$F15</f>
        <v>8.814748135506234E-2</v>
      </c>
      <c r="I15" s="158">
        <f>'Alloc Amt'!I15/'Alloc Amt'!$F15</f>
        <v>1.7310974343099438E-4</v>
      </c>
      <c r="J15" s="158">
        <f>'Alloc Amt'!J15/'Alloc Amt'!$F15</f>
        <v>5.9264629809905132E-3</v>
      </c>
      <c r="K15" s="158">
        <f>'Alloc Amt'!K15/'Alloc Amt'!$F15</f>
        <v>1.8736583994884097E-4</v>
      </c>
      <c r="L15" s="158">
        <f>'Alloc Amt'!L15/'Alloc Amt'!$F15</f>
        <v>3.2992680512730692E-4</v>
      </c>
      <c r="M15" s="158">
        <f>'Alloc Amt'!M15/'Alloc Amt'!$F15</f>
        <v>2.240243738518751E-5</v>
      </c>
      <c r="N15" s="158">
        <f>'Alloc Amt'!N15/'Alloc Amt'!$F15</f>
        <v>2.0365852168352281E-6</v>
      </c>
      <c r="O15" s="158">
        <f>'Alloc Amt'!O15/'Alloc Amt'!$F15</f>
        <v>4.0731704336704562E-6</v>
      </c>
      <c r="P15" s="158">
        <f>'Alloc Amt'!P15/'Alloc Amt'!$F15</f>
        <v>0.19452647357123365</v>
      </c>
      <c r="Q15" s="158">
        <f>'Alloc Amt'!Q15/'Alloc Amt'!$F15</f>
        <v>3.4621948686198875E-4</v>
      </c>
      <c r="R15" s="158">
        <f>'Alloc Amt'!R15/'Alloc Amt'!$F15</f>
        <v>2.0732437507382621E-3</v>
      </c>
      <c r="S15" s="110"/>
      <c r="T15" s="159">
        <f t="shared" si="1"/>
        <v>0</v>
      </c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</row>
    <row r="16" spans="1:256" x14ac:dyDescent="0.2">
      <c r="A16" s="134">
        <f>'Alloc Amt'!B16</f>
        <v>6</v>
      </c>
      <c r="B16" s="157" t="str">
        <f>'Alloc Amt'!C16</f>
        <v>Weighted Average Customers (Lighting =10 Lights per Cust)</v>
      </c>
      <c r="C16" s="134" t="str">
        <f>'Alloc Amt'!D16</f>
        <v>Cust05</v>
      </c>
      <c r="D16" s="134"/>
      <c r="E16" s="134"/>
      <c r="F16" s="158">
        <f t="shared" si="0"/>
        <v>1.0000000000000002</v>
      </c>
      <c r="G16" s="158">
        <f>'Alloc Amt'!G16/'Alloc Amt'!$F16</f>
        <v>0.74689606738556635</v>
      </c>
      <c r="H16" s="158">
        <f>'Alloc Amt'!H16/'Alloc Amt'!$F16</f>
        <v>0.18591165738511531</v>
      </c>
      <c r="I16" s="158">
        <f>'Alloc Amt'!I16/'Alloc Amt'!$F16</f>
        <v>9.1276343963626915E-4</v>
      </c>
      <c r="J16" s="158">
        <f>'Alloc Amt'!J16/'Alloc Amt'!$F16</f>
        <v>3.124872481578286E-2</v>
      </c>
      <c r="K16" s="158">
        <f>'Alloc Amt'!K16/'Alloc Amt'!$F16</f>
        <v>4.9396609674433392E-3</v>
      </c>
      <c r="L16" s="158">
        <f>'Alloc Amt'!L16/'Alloc Amt'!$F16</f>
        <v>8.698098660063271E-3</v>
      </c>
      <c r="M16" s="158">
        <f>'Alloc Amt'!M16/'Alloc Amt'!$F16</f>
        <v>5.9061163741170361E-4</v>
      </c>
      <c r="N16" s="158">
        <f>'Alloc Amt'!N16/'Alloc Amt'!$F16</f>
        <v>1.0738393407485519E-5</v>
      </c>
      <c r="O16" s="158">
        <f>'Alloc Amt'!O16/'Alloc Amt'!$F16</f>
        <v>2.1476786814971038E-5</v>
      </c>
      <c r="P16" s="158">
        <f>'Alloc Amt'!P16/'Alloc Amt'!$F16</f>
        <v>2.0514626765660335E-2</v>
      </c>
      <c r="Q16" s="158">
        <f>'Alloc Amt'!Q16/'Alloc Amt'!$F16</f>
        <v>3.6510537585450765E-5</v>
      </c>
      <c r="R16" s="158">
        <f>'Alloc Amt'!R16/'Alloc Amt'!$F16</f>
        <v>2.1906322551270459E-4</v>
      </c>
      <c r="S16" s="110"/>
      <c r="T16" s="159">
        <f t="shared" si="1"/>
        <v>0</v>
      </c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</row>
    <row r="17" spans="1:256" x14ac:dyDescent="0.2">
      <c r="A17" s="134">
        <f>'Alloc Amt'!B17</f>
        <v>7</v>
      </c>
      <c r="B17" s="157" t="str">
        <f>'Alloc Amt'!C17</f>
        <v>Street Lighting</v>
      </c>
      <c r="C17" s="134" t="str">
        <f>'Alloc Amt'!D17</f>
        <v>Cust04</v>
      </c>
      <c r="D17" s="134"/>
      <c r="E17" s="134"/>
      <c r="F17" s="158">
        <f t="shared" si="0"/>
        <v>1</v>
      </c>
      <c r="G17" s="158">
        <f>'Alloc Amt'!G17/'Alloc Amt'!$F17</f>
        <v>0</v>
      </c>
      <c r="H17" s="158">
        <f>'Alloc Amt'!H17/'Alloc Amt'!$F17</f>
        <v>0</v>
      </c>
      <c r="I17" s="158">
        <f>'Alloc Amt'!I17/'Alloc Amt'!$F17</f>
        <v>0</v>
      </c>
      <c r="J17" s="158">
        <f>'Alloc Amt'!J17/'Alloc Amt'!$F17</f>
        <v>0</v>
      </c>
      <c r="K17" s="158">
        <f>'Alloc Amt'!K17/'Alloc Amt'!$F17</f>
        <v>0</v>
      </c>
      <c r="L17" s="158">
        <f>'Alloc Amt'!L17/'Alloc Amt'!$F17</f>
        <v>0</v>
      </c>
      <c r="M17" s="158">
        <f>'Alloc Amt'!M17/'Alloc Amt'!$F17</f>
        <v>0</v>
      </c>
      <c r="N17" s="158">
        <f>'Alloc Amt'!N17/'Alloc Amt'!$F17</f>
        <v>0</v>
      </c>
      <c r="O17" s="158">
        <f>'Alloc Amt'!O17/'Alloc Amt'!$F17</f>
        <v>0</v>
      </c>
      <c r="P17" s="158">
        <f>'Alloc Amt'!P17/'Alloc Amt'!$F17</f>
        <v>1</v>
      </c>
      <c r="Q17" s="158">
        <f>'Alloc Amt'!Q17/'Alloc Amt'!$F17</f>
        <v>0</v>
      </c>
      <c r="R17" s="158">
        <f>'Alloc Amt'!R17/'Alloc Amt'!$F17</f>
        <v>0</v>
      </c>
      <c r="S17" s="110"/>
      <c r="T17" s="159">
        <f t="shared" si="1"/>
        <v>0</v>
      </c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</row>
    <row r="18" spans="1:256" x14ac:dyDescent="0.2">
      <c r="A18" s="134">
        <f>'Alloc Amt'!B18</f>
        <v>8</v>
      </c>
      <c r="B18" s="157" t="str">
        <f>'Alloc Amt'!C18</f>
        <v xml:space="preserve">Average Customers </v>
      </c>
      <c r="C18" s="134" t="str">
        <f>'Alloc Amt'!D18</f>
        <v>Cust01</v>
      </c>
      <c r="D18" s="134"/>
      <c r="E18" s="134"/>
      <c r="F18" s="158">
        <f t="shared" si="0"/>
        <v>1</v>
      </c>
      <c r="G18" s="158">
        <f>'Alloc Amt'!G18/'Alloc Amt'!$F18</f>
        <v>0.70826120427357042</v>
      </c>
      <c r="H18" s="158">
        <f>'Alloc Amt'!H18/'Alloc Amt'!$F18</f>
        <v>8.814748135506234E-2</v>
      </c>
      <c r="I18" s="158">
        <f>'Alloc Amt'!I18/'Alloc Amt'!$F18</f>
        <v>1.7310974343099438E-4</v>
      </c>
      <c r="J18" s="158">
        <f>'Alloc Amt'!J18/'Alloc Amt'!$F18</f>
        <v>5.9264629809905132E-3</v>
      </c>
      <c r="K18" s="158">
        <f>'Alloc Amt'!K18/'Alloc Amt'!$F18</f>
        <v>1.8736583994884097E-4</v>
      </c>
      <c r="L18" s="158">
        <f>'Alloc Amt'!L18/'Alloc Amt'!$F18</f>
        <v>3.2992680512730692E-4</v>
      </c>
      <c r="M18" s="158">
        <f>'Alloc Amt'!M18/'Alloc Amt'!$F18</f>
        <v>2.240243738518751E-5</v>
      </c>
      <c r="N18" s="158">
        <f>'Alloc Amt'!N18/'Alloc Amt'!$F18</f>
        <v>2.0365852168352281E-6</v>
      </c>
      <c r="O18" s="158">
        <f>'Alloc Amt'!O18/'Alloc Amt'!$F18</f>
        <v>4.0731704336704562E-6</v>
      </c>
      <c r="P18" s="158">
        <f>'Alloc Amt'!P18/'Alloc Amt'!$F18</f>
        <v>0.19452647357123365</v>
      </c>
      <c r="Q18" s="158">
        <f>'Alloc Amt'!Q18/'Alloc Amt'!$F18</f>
        <v>3.4621948686198875E-4</v>
      </c>
      <c r="R18" s="158">
        <f>'Alloc Amt'!R18/'Alloc Amt'!$F18</f>
        <v>2.0732437507382621E-3</v>
      </c>
      <c r="S18" s="110"/>
      <c r="T18" s="159">
        <f t="shared" si="1"/>
        <v>0</v>
      </c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</row>
    <row r="19" spans="1:256" x14ac:dyDescent="0.2">
      <c r="A19" s="134">
        <f>'Alloc Amt'!B19</f>
        <v>9</v>
      </c>
      <c r="B19" s="157" t="str">
        <f>'Alloc Amt'!C19</f>
        <v>Average Customers (Lighting = 10 Lights per Cust)</v>
      </c>
      <c r="C19" s="134" t="str">
        <f>'Alloc Amt'!D19</f>
        <v>Cust06</v>
      </c>
      <c r="D19" s="134"/>
      <c r="E19" s="134"/>
      <c r="F19" s="158">
        <f t="shared" si="0"/>
        <v>1</v>
      </c>
      <c r="G19" s="158">
        <f>'Alloc Amt'!G19/'Alloc Amt'!$F19</f>
        <v>0.86084759708543213</v>
      </c>
      <c r="H19" s="158">
        <f>'Alloc Amt'!H19/'Alloc Amt'!$F19</f>
        <v>0.10713780037050936</v>
      </c>
      <c r="I19" s="158">
        <f>'Alloc Amt'!I19/'Alloc Amt'!$F19</f>
        <v>2.1040416412118886E-4</v>
      </c>
      <c r="J19" s="158">
        <f>'Alloc Amt'!J19/'Alloc Amt'!$F19</f>
        <v>7.2032484422665834E-3</v>
      </c>
      <c r="K19" s="158">
        <f>'Alloc Amt'!K19/'Alloc Amt'!$F19</f>
        <v>2.277315658723456E-4</v>
      </c>
      <c r="L19" s="158">
        <f>'Alloc Amt'!L19/'Alloc Amt'!$F19</f>
        <v>4.0100558338391286E-4</v>
      </c>
      <c r="M19" s="158">
        <f>'Alloc Amt'!M19/'Alloc Amt'!$F19</f>
        <v>2.7228774180389146E-5</v>
      </c>
      <c r="N19" s="158">
        <f>'Alloc Amt'!N19/'Alloc Amt'!$F19</f>
        <v>2.475343107308104E-6</v>
      </c>
      <c r="O19" s="158">
        <f>'Alloc Amt'!O19/'Alloc Amt'!$F19</f>
        <v>4.9506862146162081E-6</v>
      </c>
      <c r="P19" s="158">
        <f>'Alloc Amt'!P19/'Alloc Amt'!$F19</f>
        <v>2.3643487223764088E-2</v>
      </c>
      <c r="Q19" s="158">
        <f>'Alloc Amt'!Q19/'Alloc Amt'!$F19</f>
        <v>4.2080832824237772E-5</v>
      </c>
      <c r="R19" s="158">
        <f>'Alloc Amt'!R19/'Alloc Amt'!$F19</f>
        <v>2.51989928323965E-4</v>
      </c>
      <c r="S19" s="110"/>
      <c r="T19" s="159">
        <f t="shared" si="1"/>
        <v>0</v>
      </c>
      <c r="U19" s="110"/>
      <c r="V19" s="110"/>
      <c r="W19" s="110"/>
      <c r="X19" s="110"/>
      <c r="Y19" s="110"/>
      <c r="Z19" s="110"/>
      <c r="AA19" s="110"/>
      <c r="AB19" s="110"/>
      <c r="AC19" s="110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</row>
    <row r="20" spans="1:256" x14ac:dyDescent="0.2">
      <c r="A20" s="134">
        <f>'Alloc Amt'!B20</f>
        <v>10</v>
      </c>
      <c r="B20" s="157" t="str">
        <f>'Alloc Amt'!C20</f>
        <v>Average Secondary Customers</v>
      </c>
      <c r="C20" s="134" t="str">
        <f>'Alloc Amt'!D20</f>
        <v>Cust07</v>
      </c>
      <c r="D20" s="134"/>
      <c r="E20" s="134"/>
      <c r="F20" s="158">
        <f t="shared" si="0"/>
        <v>1</v>
      </c>
      <c r="G20" s="158">
        <f>'Alloc Amt'!G20/'Alloc Amt'!$F20</f>
        <v>0.86125479019716522</v>
      </c>
      <c r="H20" s="158">
        <f>'Alloc Amt'!H20/'Alloc Amt'!$F20</f>
        <v>0.10718847806823986</v>
      </c>
      <c r="I20" s="158">
        <f>'Alloc Amt'!I20/'Alloc Amt'!$F20</f>
        <v>0</v>
      </c>
      <c r="J20" s="158">
        <f>'Alloc Amt'!J20/'Alloc Amt'!$F20</f>
        <v>7.2066556808506538E-3</v>
      </c>
      <c r="K20" s="158">
        <f>'Alloc Amt'!K20/'Alloc Amt'!$F20</f>
        <v>0</v>
      </c>
      <c r="L20" s="158">
        <f>'Alloc Amt'!L20/'Alloc Amt'!$F20</f>
        <v>4.0119526470714978E-4</v>
      </c>
      <c r="M20" s="158">
        <f>'Alloc Amt'!M20/'Alloc Amt'!$F20</f>
        <v>0</v>
      </c>
      <c r="N20" s="158">
        <f>'Alloc Amt'!N20/'Alloc Amt'!$F20</f>
        <v>0</v>
      </c>
      <c r="O20" s="158">
        <f>'Alloc Amt'!O20/'Alloc Amt'!$F20</f>
        <v>0</v>
      </c>
      <c r="P20" s="158">
        <f>'Alloc Amt'!P20/'Alloc Amt'!$F20</f>
        <v>2.3654670928251926E-2</v>
      </c>
      <c r="Q20" s="158">
        <f>'Alloc Amt'!Q20/'Alloc Amt'!$F20</f>
        <v>4.2100737654453992E-5</v>
      </c>
      <c r="R20" s="158">
        <f>'Alloc Amt'!R20/'Alloc Amt'!$F20</f>
        <v>2.5210912313078918E-4</v>
      </c>
      <c r="S20" s="110"/>
      <c r="T20" s="159">
        <f t="shared" si="1"/>
        <v>0</v>
      </c>
      <c r="U20" s="110"/>
      <c r="V20" s="110"/>
      <c r="W20" s="110"/>
      <c r="X20" s="110"/>
      <c r="Y20" s="110"/>
      <c r="Z20" s="110"/>
      <c r="AA20" s="110"/>
      <c r="AB20" s="110"/>
      <c r="AC20" s="110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</row>
    <row r="21" spans="1:256" x14ac:dyDescent="0.2">
      <c r="A21" s="134">
        <f>'Alloc Amt'!B21</f>
        <v>11</v>
      </c>
      <c r="B21" s="157" t="str">
        <f>'Alloc Amt'!C21</f>
        <v>Average Primary Customers</v>
      </c>
      <c r="C21" s="134" t="str">
        <f>'Alloc Amt'!D21</f>
        <v>Cust08</v>
      </c>
      <c r="D21" s="134"/>
      <c r="E21" s="134"/>
      <c r="F21" s="158">
        <f t="shared" si="0"/>
        <v>1</v>
      </c>
      <c r="G21" s="158">
        <f>'Alloc Amt'!G21/'Alloc Amt'!$F21</f>
        <v>0.86087103754851191</v>
      </c>
      <c r="H21" s="158">
        <f>'Alloc Amt'!H21/'Alloc Amt'!$F21</f>
        <v>0.10714071768091663</v>
      </c>
      <c r="I21" s="158">
        <f>'Alloc Amt'!I21/'Alloc Amt'!$F21</f>
        <v>2.1040989332465952E-4</v>
      </c>
      <c r="J21" s="158">
        <f>'Alloc Amt'!J21/'Alloc Amt'!$F21</f>
        <v>7.2034445832324613E-3</v>
      </c>
      <c r="K21" s="158">
        <f>'Alloc Amt'!K21/'Alloc Amt'!$F21</f>
        <v>2.2773776689257266E-4</v>
      </c>
      <c r="L21" s="158">
        <f>'Alloc Amt'!L21/'Alloc Amt'!$F21</f>
        <v>4.01016502571704E-4</v>
      </c>
      <c r="M21" s="158">
        <f>'Alloc Amt'!M21/'Alloc Amt'!$F21</f>
        <v>0</v>
      </c>
      <c r="N21" s="158">
        <f>'Alloc Amt'!N21/'Alloc Amt'!$F21</f>
        <v>2.4754105097018764E-6</v>
      </c>
      <c r="O21" s="158">
        <f>'Alloc Amt'!O21/'Alloc Amt'!$F21</f>
        <v>4.9508210194037529E-6</v>
      </c>
      <c r="P21" s="158">
        <f>'Alloc Amt'!P21/'Alloc Amt'!$F21</f>
        <v>2.3644131024468447E-2</v>
      </c>
      <c r="Q21" s="158">
        <f>'Alloc Amt'!Q21/'Alloc Amt'!$F21</f>
        <v>4.2081978664931903E-5</v>
      </c>
      <c r="R21" s="158">
        <f>'Alloc Amt'!R21/'Alloc Amt'!$F21</f>
        <v>2.5199678988765105E-4</v>
      </c>
      <c r="S21" s="110"/>
      <c r="T21" s="159">
        <f t="shared" si="1"/>
        <v>0</v>
      </c>
      <c r="U21" s="110"/>
      <c r="V21" s="110"/>
      <c r="W21" s="110"/>
      <c r="X21" s="110"/>
      <c r="Y21" s="110"/>
      <c r="Z21" s="110"/>
      <c r="AA21" s="110"/>
      <c r="AB21" s="110"/>
      <c r="AC21" s="110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</row>
    <row r="22" spans="1:256" x14ac:dyDescent="0.2">
      <c r="A22" s="134">
        <f>'Alloc Amt'!B22</f>
        <v>12</v>
      </c>
      <c r="B22" s="157" t="str">
        <f>'Alloc Amt'!C22</f>
        <v>Year End Customers</v>
      </c>
      <c r="C22" s="134"/>
      <c r="D22" s="134"/>
      <c r="E22" s="134"/>
      <c r="F22" s="158">
        <f t="shared" si="0"/>
        <v>1</v>
      </c>
      <c r="G22" s="158">
        <f>'Alloc Amt'!G22/'Alloc Amt'!$F22</f>
        <v>0.72195250800099109</v>
      </c>
      <c r="H22" s="158">
        <f>'Alloc Amt'!H22/'Alloc Amt'!$F22</f>
        <v>9.0761849964269406E-2</v>
      </c>
      <c r="I22" s="158">
        <f>'Alloc Amt'!I22/'Alloc Amt'!$F22</f>
        <v>1.7404587030101746E-4</v>
      </c>
      <c r="J22" s="158">
        <f>'Alloc Amt'!J22/'Alloc Amt'!$F22</f>
        <v>5.9359879765017599E-3</v>
      </c>
      <c r="K22" s="158">
        <f>'Alloc Amt'!K22/'Alloc Amt'!$F22</f>
        <v>1.92474256568184E-4</v>
      </c>
      <c r="L22" s="158">
        <f>'Alloc Amt'!L22/'Alloc Amt'!$F22</f>
        <v>3.2147296043834989E-4</v>
      </c>
      <c r="M22" s="158">
        <f>'Alloc Amt'!M22/'Alloc Amt'!$F22</f>
        <v>2.2523583215425787E-5</v>
      </c>
      <c r="N22" s="158">
        <f>'Alloc Amt'!N22/'Alloc Amt'!$F22</f>
        <v>2.0475984741296171E-6</v>
      </c>
      <c r="O22" s="158">
        <f>'Alloc Amt'!O22/'Alloc Amt'!$F22</f>
        <v>4.0951969482592341E-6</v>
      </c>
      <c r="P22" s="158">
        <f>'Alloc Amt'!P22/'Alloc Amt'!$F22</f>
        <v>0.17819430480960405</v>
      </c>
      <c r="Q22" s="158">
        <f>'Alloc Amt'!Q22/'Alloc Amt'!$F22</f>
        <v>3.5423453602442378E-4</v>
      </c>
      <c r="R22" s="158">
        <f>'Alloc Amt'!R22/'Alloc Amt'!$F22</f>
        <v>2.0844552466639504E-3</v>
      </c>
      <c r="S22" s="110"/>
      <c r="T22" s="159">
        <f t="shared" si="1"/>
        <v>0</v>
      </c>
      <c r="U22" s="110"/>
      <c r="V22" s="110"/>
      <c r="W22" s="110"/>
      <c r="X22" s="110"/>
      <c r="Y22" s="110"/>
      <c r="Z22" s="110"/>
      <c r="AA22" s="110"/>
      <c r="AB22" s="110"/>
      <c r="AC22" s="110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</row>
    <row r="23" spans="1:256" x14ac:dyDescent="0.2">
      <c r="A23" s="134">
        <f>'Alloc Amt'!B23</f>
        <v>13</v>
      </c>
      <c r="B23" s="157" t="str">
        <f>'Alloc Amt'!C23</f>
        <v>Year End Customers (Lighting = Lights)</v>
      </c>
      <c r="C23" s="134"/>
      <c r="D23" s="134"/>
      <c r="E23" s="134"/>
      <c r="F23" s="158">
        <f t="shared" si="0"/>
        <v>1</v>
      </c>
      <c r="G23" s="158">
        <f>'Alloc Amt'!G23/'Alloc Amt'!$F23</f>
        <v>0.72195250800099109</v>
      </c>
      <c r="H23" s="158">
        <f>'Alloc Amt'!H23/'Alloc Amt'!$F23</f>
        <v>9.0761849964269406E-2</v>
      </c>
      <c r="I23" s="158">
        <f>'Alloc Amt'!I23/'Alloc Amt'!$F23</f>
        <v>1.7404587030101746E-4</v>
      </c>
      <c r="J23" s="158">
        <f>'Alloc Amt'!J23/'Alloc Amt'!$F23</f>
        <v>5.9359879765017599E-3</v>
      </c>
      <c r="K23" s="158">
        <f>'Alloc Amt'!K23/'Alloc Amt'!$F23</f>
        <v>1.92474256568184E-4</v>
      </c>
      <c r="L23" s="158">
        <f>'Alloc Amt'!L23/'Alloc Amt'!$F23</f>
        <v>3.2147296043834989E-4</v>
      </c>
      <c r="M23" s="158">
        <f>'Alloc Amt'!M23/'Alloc Amt'!$F23</f>
        <v>2.2523583215425787E-5</v>
      </c>
      <c r="N23" s="158">
        <f>'Alloc Amt'!N23/'Alloc Amt'!$F23</f>
        <v>2.0475984741296171E-6</v>
      </c>
      <c r="O23" s="158">
        <f>'Alloc Amt'!O23/'Alloc Amt'!$F23</f>
        <v>4.0951969482592341E-6</v>
      </c>
      <c r="P23" s="158">
        <f>'Alloc Amt'!P23/'Alloc Amt'!$F23</f>
        <v>0.17819430480960405</v>
      </c>
      <c r="Q23" s="158">
        <f>'Alloc Amt'!Q23/'Alloc Amt'!$F23</f>
        <v>3.5423453602442378E-4</v>
      </c>
      <c r="R23" s="158">
        <f>'Alloc Amt'!R23/'Alloc Amt'!$F23</f>
        <v>2.0844552466639504E-3</v>
      </c>
      <c r="S23" s="110"/>
      <c r="T23" s="159">
        <f t="shared" si="1"/>
        <v>0</v>
      </c>
      <c r="U23" s="110"/>
      <c r="V23" s="110"/>
      <c r="W23" s="110"/>
      <c r="X23" s="110"/>
      <c r="Y23" s="110"/>
      <c r="Z23" s="110"/>
      <c r="AA23" s="110"/>
      <c r="AB23" s="110"/>
      <c r="AC23" s="110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</row>
    <row r="24" spans="1:256" x14ac:dyDescent="0.2">
      <c r="A24" s="134">
        <f>'Alloc Amt'!B24</f>
        <v>14</v>
      </c>
      <c r="B24" s="157" t="str">
        <f>'Alloc Amt'!C24</f>
        <v>Weighted Year End Customers (Lighting =10 Lights per Cust)</v>
      </c>
      <c r="C24" s="134" t="str">
        <f>'Alloc Amt'!D24</f>
        <v>YECust05</v>
      </c>
      <c r="D24" s="134"/>
      <c r="E24" s="134"/>
      <c r="F24" s="158">
        <f t="shared" si="0"/>
        <v>0.99999999999999989</v>
      </c>
      <c r="G24" s="158">
        <f>'Alloc Amt'!G24/'Alloc Amt'!$F24</f>
        <v>0.74772449654751205</v>
      </c>
      <c r="H24" s="158">
        <f>'Alloc Amt'!H24/'Alloc Amt'!$F24</f>
        <v>0.18800366455728415</v>
      </c>
      <c r="I24" s="158">
        <f>'Alloc Amt'!I24/'Alloc Amt'!$F24</f>
        <v>9.0129447092954207E-4</v>
      </c>
      <c r="J24" s="158">
        <f>'Alloc Amt'!J24/'Alloc Amt'!$F24</f>
        <v>3.0739443190879324E-2</v>
      </c>
      <c r="K24" s="158">
        <f>'Alloc Amt'!K24/'Alloc Amt'!$F24</f>
        <v>4.9836282510221739E-3</v>
      </c>
      <c r="L24" s="158">
        <f>'Alloc Amt'!L24/'Alloc Amt'!$F24</f>
        <v>8.3237195256434179E-3</v>
      </c>
      <c r="M24" s="158">
        <f>'Alloc Amt'!M24/'Alloc Amt'!$F24</f>
        <v>5.8319054001323316E-4</v>
      </c>
      <c r="N24" s="158">
        <f>'Alloc Amt'!N24/'Alloc Amt'!$F24</f>
        <v>1.0603464363876966E-5</v>
      </c>
      <c r="O24" s="158">
        <f>'Alloc Amt'!O24/'Alloc Amt'!$F24</f>
        <v>2.1206928727753932E-5</v>
      </c>
      <c r="P24" s="158">
        <f>'Alloc Amt'!P24/'Alloc Amt'!$F24</f>
        <v>1.8456390071764247E-2</v>
      </c>
      <c r="Q24" s="158">
        <f>'Alloc Amt'!Q24/'Alloc Amt'!$F24</f>
        <v>3.6051778837181682E-5</v>
      </c>
      <c r="R24" s="158">
        <f>'Alloc Amt'!R24/'Alloc Amt'!$F24</f>
        <v>2.1631067302309011E-4</v>
      </c>
      <c r="S24" s="110"/>
      <c r="T24" s="159">
        <f t="shared" si="1"/>
        <v>0</v>
      </c>
      <c r="U24" s="110"/>
      <c r="V24" s="110"/>
      <c r="W24" s="110"/>
      <c r="X24" s="110"/>
      <c r="Y24" s="110"/>
      <c r="Z24" s="110"/>
      <c r="AA24" s="110"/>
      <c r="AB24" s="110"/>
      <c r="AC24" s="110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</row>
    <row r="25" spans="1:256" x14ac:dyDescent="0.2">
      <c r="A25" s="134">
        <f>'Alloc Amt'!B25</f>
        <v>15</v>
      </c>
      <c r="B25" s="157" t="str">
        <f>'Alloc Amt'!C25</f>
        <v>Street Lighting</v>
      </c>
      <c r="C25" s="134" t="str">
        <f>'Alloc Amt'!D25</f>
        <v>YECust04</v>
      </c>
      <c r="D25" s="134"/>
      <c r="E25" s="134"/>
      <c r="F25" s="158">
        <f t="shared" si="0"/>
        <v>1</v>
      </c>
      <c r="G25" s="158">
        <f>'Alloc Amt'!G25/'Alloc Amt'!$F25</f>
        <v>0</v>
      </c>
      <c r="H25" s="158">
        <f>'Alloc Amt'!H25/'Alloc Amt'!$F25</f>
        <v>0</v>
      </c>
      <c r="I25" s="158">
        <f>'Alloc Amt'!I25/'Alloc Amt'!$F25</f>
        <v>0</v>
      </c>
      <c r="J25" s="158">
        <f>'Alloc Amt'!J25/'Alloc Amt'!$F25</f>
        <v>0</v>
      </c>
      <c r="K25" s="158">
        <f>'Alloc Amt'!K25/'Alloc Amt'!$F25</f>
        <v>0</v>
      </c>
      <c r="L25" s="158">
        <f>'Alloc Amt'!L25/'Alloc Amt'!$F25</f>
        <v>0</v>
      </c>
      <c r="M25" s="158">
        <f>'Alloc Amt'!M25/'Alloc Amt'!$F25</f>
        <v>0</v>
      </c>
      <c r="N25" s="158">
        <f>'Alloc Amt'!N25/'Alloc Amt'!$F25</f>
        <v>0</v>
      </c>
      <c r="O25" s="158">
        <f>'Alloc Amt'!O25/'Alloc Amt'!$F25</f>
        <v>0</v>
      </c>
      <c r="P25" s="158">
        <f>'Alloc Amt'!P25/'Alloc Amt'!$F25</f>
        <v>1</v>
      </c>
      <c r="Q25" s="158">
        <f>'Alloc Amt'!Q25/'Alloc Amt'!$F25</f>
        <v>0</v>
      </c>
      <c r="R25" s="158">
        <f>'Alloc Amt'!R25/'Alloc Amt'!$F25</f>
        <v>0</v>
      </c>
      <c r="S25" s="110"/>
      <c r="T25" s="159">
        <f t="shared" si="1"/>
        <v>0</v>
      </c>
      <c r="U25" s="110"/>
      <c r="V25" s="110"/>
      <c r="W25" s="110"/>
      <c r="X25" s="110"/>
      <c r="Y25" s="110"/>
      <c r="Z25" s="110"/>
      <c r="AA25" s="110"/>
      <c r="AB25" s="110"/>
      <c r="AC25" s="110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</row>
    <row r="26" spans="1:256" x14ac:dyDescent="0.2">
      <c r="A26" s="134">
        <f>'Alloc Amt'!B26</f>
        <v>16</v>
      </c>
      <c r="B26" s="157" t="str">
        <f>'Alloc Amt'!C26</f>
        <v xml:space="preserve">Year End Customers </v>
      </c>
      <c r="C26" s="134" t="str">
        <f>'Alloc Amt'!D26</f>
        <v>YECust01</v>
      </c>
      <c r="D26" s="134"/>
      <c r="E26" s="134"/>
      <c r="F26" s="158">
        <f t="shared" si="0"/>
        <v>1</v>
      </c>
      <c r="G26" s="158">
        <f>'Alloc Amt'!G26/'Alloc Amt'!$F26</f>
        <v>0.72195250800099109</v>
      </c>
      <c r="H26" s="158">
        <f>'Alloc Amt'!H26/'Alloc Amt'!$F26</f>
        <v>9.0761849964269406E-2</v>
      </c>
      <c r="I26" s="158">
        <f>'Alloc Amt'!I26/'Alloc Amt'!$F26</f>
        <v>1.7404587030101746E-4</v>
      </c>
      <c r="J26" s="158">
        <f>'Alloc Amt'!J26/'Alloc Amt'!$F26</f>
        <v>5.9359879765017599E-3</v>
      </c>
      <c r="K26" s="158">
        <f>'Alloc Amt'!K26/'Alloc Amt'!$F26</f>
        <v>1.92474256568184E-4</v>
      </c>
      <c r="L26" s="158">
        <f>'Alloc Amt'!L26/'Alloc Amt'!$F26</f>
        <v>3.2147296043834989E-4</v>
      </c>
      <c r="M26" s="158">
        <f>'Alloc Amt'!M26/'Alloc Amt'!$F26</f>
        <v>2.2523583215425787E-5</v>
      </c>
      <c r="N26" s="158">
        <f>'Alloc Amt'!N26/'Alloc Amt'!$F26</f>
        <v>2.0475984741296171E-6</v>
      </c>
      <c r="O26" s="158">
        <f>'Alloc Amt'!O26/'Alloc Amt'!$F26</f>
        <v>4.0951969482592341E-6</v>
      </c>
      <c r="P26" s="158">
        <f>'Alloc Amt'!P26/'Alloc Amt'!$F26</f>
        <v>0.17819430480960405</v>
      </c>
      <c r="Q26" s="158">
        <f>'Alloc Amt'!Q26/'Alloc Amt'!$F26</f>
        <v>3.5423453602442378E-4</v>
      </c>
      <c r="R26" s="158">
        <f>'Alloc Amt'!R26/'Alloc Amt'!$F26</f>
        <v>2.0844552466639504E-3</v>
      </c>
      <c r="S26" s="110"/>
      <c r="T26" s="159">
        <f t="shared" si="1"/>
        <v>0</v>
      </c>
      <c r="U26" s="110"/>
      <c r="V26" s="110"/>
      <c r="W26" s="110"/>
      <c r="X26" s="110"/>
      <c r="Y26" s="110"/>
      <c r="Z26" s="110"/>
      <c r="AA26" s="110"/>
      <c r="AB26" s="110"/>
      <c r="AC26" s="110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</row>
    <row r="27" spans="1:256" x14ac:dyDescent="0.2">
      <c r="A27" s="134">
        <f>'Alloc Amt'!B27</f>
        <v>17</v>
      </c>
      <c r="B27" s="157" t="str">
        <f>'Alloc Amt'!C27</f>
        <v>Year End Customers (Lighting = 10 Lights per Cust)</v>
      </c>
      <c r="C27" s="134" t="str">
        <f>'Alloc Amt'!D27</f>
        <v>YECust06</v>
      </c>
      <c r="D27" s="134"/>
      <c r="E27" s="134"/>
      <c r="F27" s="158">
        <f t="shared" si="0"/>
        <v>1</v>
      </c>
      <c r="G27" s="158">
        <f>'Alloc Amt'!G27/'Alloc Amt'!$F27</f>
        <v>0.86210458805369539</v>
      </c>
      <c r="H27" s="158">
        <f>'Alloc Amt'!H27/'Alloc Amt'!$F27</f>
        <v>0.1083813774552749</v>
      </c>
      <c r="I27" s="158">
        <f>'Alloc Amt'!I27/'Alloc Amt'!$F27</f>
        <v>2.0783326002116968E-4</v>
      </c>
      <c r="J27" s="158">
        <f>'Alloc Amt'!J27/'Alloc Amt'!$F27</f>
        <v>7.0883367153102457E-3</v>
      </c>
      <c r="K27" s="158">
        <f>'Alloc Amt'!K27/'Alloc Amt'!$F27</f>
        <v>2.2983913461164648E-4</v>
      </c>
      <c r="L27" s="158">
        <f>'Alloc Amt'!L27/'Alloc Amt'!$F27</f>
        <v>3.8388025674498401E-4</v>
      </c>
      <c r="M27" s="158">
        <f>'Alloc Amt'!M27/'Alloc Amt'!$F27</f>
        <v>2.6896068943916075E-5</v>
      </c>
      <c r="N27" s="158">
        <f>'Alloc Amt'!N27/'Alloc Amt'!$F27</f>
        <v>2.445097176719643E-6</v>
      </c>
      <c r="O27" s="158">
        <f>'Alloc Amt'!O27/'Alloc Amt'!$F27</f>
        <v>4.8901943534392861E-6</v>
      </c>
      <c r="P27" s="158">
        <f>'Alloc Amt'!P27/'Alloc Amt'!$F27</f>
        <v>2.1278702690120367E-2</v>
      </c>
      <c r="Q27" s="158">
        <f>'Alloc Amt'!Q27/'Alloc Amt'!$F27</f>
        <v>4.230018115724983E-5</v>
      </c>
      <c r="R27" s="158">
        <f>'Alloc Amt'!R27/'Alloc Amt'!$F27</f>
        <v>2.4891089259005967E-4</v>
      </c>
      <c r="S27" s="110"/>
      <c r="T27" s="159">
        <f t="shared" si="1"/>
        <v>0</v>
      </c>
      <c r="U27" s="110"/>
      <c r="V27" s="110"/>
      <c r="W27" s="110"/>
      <c r="X27" s="110"/>
      <c r="Y27" s="110"/>
      <c r="Z27" s="110"/>
      <c r="AA27" s="110"/>
      <c r="AB27" s="110"/>
      <c r="AC27" s="110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</row>
    <row r="28" spans="1:256" x14ac:dyDescent="0.2">
      <c r="A28" s="134">
        <f>'Alloc Amt'!B28</f>
        <v>18</v>
      </c>
      <c r="B28" s="157" t="str">
        <f>'Alloc Amt'!C28</f>
        <v>Year End Secondary Customers</v>
      </c>
      <c r="C28" s="134" t="str">
        <f>'Alloc Amt'!D28</f>
        <v>YECust07</v>
      </c>
      <c r="D28" s="134"/>
      <c r="E28" s="134"/>
      <c r="F28" s="158">
        <f t="shared" si="0"/>
        <v>1.0000000000000002</v>
      </c>
      <c r="G28" s="158">
        <f>'Alloc Amt'!G28/'Alloc Amt'!$F28</f>
        <v>0.86251161052152381</v>
      </c>
      <c r="H28" s="158">
        <f>'Alloc Amt'!H28/'Alloc Amt'!$F28</f>
        <v>0.10843254718146564</v>
      </c>
      <c r="I28" s="158">
        <f>'Alloc Amt'!I28/'Alloc Amt'!$F28</f>
        <v>0</v>
      </c>
      <c r="J28" s="158">
        <f>'Alloc Amt'!J28/'Alloc Amt'!$F28</f>
        <v>7.0916833072929859E-3</v>
      </c>
      <c r="K28" s="158">
        <f>'Alloc Amt'!K28/'Alloc Amt'!$F28</f>
        <v>0</v>
      </c>
      <c r="L28" s="158">
        <f>'Alloc Amt'!L28/'Alloc Amt'!$F28</f>
        <v>3.8406149680751943E-4</v>
      </c>
      <c r="M28" s="158">
        <f>'Alloc Amt'!M28/'Alloc Amt'!$F28</f>
        <v>0</v>
      </c>
      <c r="N28" s="158">
        <f>'Alloc Amt'!N28/'Alloc Amt'!$F28</f>
        <v>0</v>
      </c>
      <c r="O28" s="158">
        <f>'Alloc Amt'!O28/'Alloc Amt'!$F28</f>
        <v>0</v>
      </c>
      <c r="P28" s="158">
        <f>'Alloc Amt'!P28/'Alloc Amt'!$F28</f>
        <v>2.1288748930682284E-2</v>
      </c>
      <c r="Q28" s="158">
        <f>'Alloc Amt'!Q28/'Alloc Amt'!$F28</f>
        <v>4.2320152195987809E-5</v>
      </c>
      <c r="R28" s="158">
        <f>'Alloc Amt'!R28/'Alloc Amt'!$F28</f>
        <v>2.4902841003188203E-4</v>
      </c>
      <c r="S28" s="110"/>
      <c r="T28" s="159">
        <f t="shared" si="1"/>
        <v>0</v>
      </c>
      <c r="U28" s="110"/>
      <c r="V28" s="110"/>
      <c r="W28" s="110"/>
      <c r="X28" s="110"/>
      <c r="Y28" s="110"/>
      <c r="Z28" s="110"/>
      <c r="AA28" s="110"/>
      <c r="AB28" s="110"/>
      <c r="AC28" s="110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</row>
    <row r="29" spans="1:256" x14ac:dyDescent="0.2">
      <c r="A29" s="134">
        <f>'Alloc Amt'!B29</f>
        <v>19</v>
      </c>
      <c r="B29" s="157" t="str">
        <f>'Alloc Amt'!C29</f>
        <v>Year End Primary Customers</v>
      </c>
      <c r="C29" s="134" t="str">
        <f>'Alloc Amt'!D29</f>
        <v>YECust08</v>
      </c>
      <c r="D29" s="134"/>
      <c r="E29" s="134"/>
      <c r="F29" s="158">
        <f t="shared" si="0"/>
        <v>1.0000000000000002</v>
      </c>
      <c r="G29" s="158">
        <f>'Alloc Amt'!G29/'Alloc Amt'!$F29</f>
        <v>0.86212777590179457</v>
      </c>
      <c r="H29" s="158">
        <f>'Alloc Amt'!H29/'Alloc Amt'!$F29</f>
        <v>0.10838429256668022</v>
      </c>
      <c r="I29" s="158">
        <f>'Alloc Amt'!I29/'Alloc Amt'!$F29</f>
        <v>2.0783885006921037E-4</v>
      </c>
      <c r="J29" s="158">
        <f>'Alloc Amt'!J29/'Alloc Amt'!$F29</f>
        <v>7.0885273688310688E-3</v>
      </c>
      <c r="K29" s="158">
        <f>'Alloc Amt'!K29/'Alloc Amt'!$F29</f>
        <v>2.2984531654712676E-4</v>
      </c>
      <c r="L29" s="158">
        <f>'Alloc Amt'!L29/'Alloc Amt'!$F29</f>
        <v>3.8389058189254149E-4</v>
      </c>
      <c r="M29" s="158">
        <f>'Alloc Amt'!M29/'Alloc Amt'!$F29</f>
        <v>0</v>
      </c>
      <c r="N29" s="158">
        <f>'Alloc Amt'!N29/'Alloc Amt'!$F29</f>
        <v>2.4451629419907101E-6</v>
      </c>
      <c r="O29" s="158">
        <f>'Alloc Amt'!O29/'Alloc Amt'!$F29</f>
        <v>4.8903258839814202E-6</v>
      </c>
      <c r="P29" s="158">
        <f>'Alloc Amt'!P29/'Alloc Amt'!$F29</f>
        <v>2.1279275018968355E-2</v>
      </c>
      <c r="Q29" s="158">
        <f>'Alloc Amt'!Q29/'Alloc Amt'!$F29</f>
        <v>4.2301318896439285E-5</v>
      </c>
      <c r="R29" s="158">
        <f>'Alloc Amt'!R29/'Alloc Amt'!$F29</f>
        <v>2.489175874946543E-4</v>
      </c>
      <c r="S29" s="110"/>
      <c r="T29" s="159">
        <f t="shared" si="1"/>
        <v>0</v>
      </c>
      <c r="U29" s="110"/>
      <c r="V29" s="110"/>
      <c r="W29" s="110"/>
      <c r="X29" s="110"/>
      <c r="Y29" s="110"/>
      <c r="Z29" s="110"/>
      <c r="AA29" s="110"/>
      <c r="AB29" s="110"/>
      <c r="AC29" s="110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</row>
    <row r="30" spans="1:256" x14ac:dyDescent="0.2">
      <c r="A30" s="134">
        <f>'Alloc Amt'!B30</f>
        <v>20</v>
      </c>
      <c r="B30" s="157" t="str">
        <f>'Alloc Amt'!C30</f>
        <v>Maximum Class Non-Coincident Peak Demands</v>
      </c>
      <c r="C30" s="134" t="str">
        <f>'Alloc Amt'!D30</f>
        <v>NCP</v>
      </c>
      <c r="D30" s="134"/>
      <c r="E30" s="134"/>
      <c r="F30" s="158">
        <f t="shared" si="0"/>
        <v>1</v>
      </c>
      <c r="G30" s="158">
        <f>'Alloc Amt'!G30/'Alloc Amt'!$F30</f>
        <v>0.46464776746368042</v>
      </c>
      <c r="H30" s="158">
        <f>'Alloc Amt'!H30/'Alloc Amt'!$F30</f>
        <v>0.13182118212959346</v>
      </c>
      <c r="I30" s="158">
        <f>'Alloc Amt'!I30/'Alloc Amt'!$F30</f>
        <v>1.3737833938396135E-2</v>
      </c>
      <c r="J30" s="158">
        <f>'Alloc Amt'!J30/'Alloc Amt'!$F30</f>
        <v>0.16071941145155641</v>
      </c>
      <c r="K30" s="158">
        <f>'Alloc Amt'!K30/'Alloc Amt'!$F30</f>
        <v>0.12861378025788195</v>
      </c>
      <c r="L30" s="158">
        <f>'Alloc Amt'!L30/'Alloc Amt'!$F30</f>
        <v>3.8534028302018013E-2</v>
      </c>
      <c r="M30" s="158">
        <f>'Alloc Amt'!M30/'Alloc Amt'!$F30</f>
        <v>3.1488239526470389E-2</v>
      </c>
      <c r="N30" s="158">
        <f>'Alloc Amt'!N30/'Alloc Amt'!$F30</f>
        <v>1.8015634266407191E-2</v>
      </c>
      <c r="O30" s="158">
        <f>'Alloc Amt'!O30/'Alloc Amt'!$F30</f>
        <v>4.0675773588913881E-3</v>
      </c>
      <c r="P30" s="158">
        <f>'Alloc Amt'!P30/'Alloc Amt'!$F30</f>
        <v>7.950853979441775E-3</v>
      </c>
      <c r="Q30" s="158">
        <f>'Alloc Amt'!Q30/'Alloc Amt'!$F30</f>
        <v>2.8609291286210513E-4</v>
      </c>
      <c r="R30" s="158">
        <f>'Alloc Amt'!R30/'Alloc Amt'!$F30</f>
        <v>1.1759841280077691E-4</v>
      </c>
      <c r="S30" s="110"/>
      <c r="T30" s="159">
        <f t="shared" si="1"/>
        <v>0</v>
      </c>
      <c r="U30" s="110"/>
      <c r="V30" s="110"/>
      <c r="W30" s="110"/>
      <c r="X30" s="110"/>
      <c r="Y30" s="110"/>
      <c r="Z30" s="110"/>
      <c r="AA30" s="110"/>
      <c r="AB30" s="110"/>
      <c r="AC30" s="110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</row>
    <row r="31" spans="1:256" x14ac:dyDescent="0.2">
      <c r="A31" s="134">
        <f>'Alloc Amt'!B31</f>
        <v>21</v>
      </c>
      <c r="B31" s="157"/>
      <c r="C31" s="134"/>
      <c r="D31" s="134"/>
      <c r="E31" s="134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10"/>
      <c r="T31" s="159">
        <f t="shared" si="1"/>
        <v>0</v>
      </c>
      <c r="U31" s="110"/>
      <c r="V31" s="110"/>
      <c r="W31" s="110"/>
      <c r="X31" s="110"/>
      <c r="Y31" s="110"/>
      <c r="Z31" s="110"/>
      <c r="AA31" s="110"/>
      <c r="AB31" s="110"/>
      <c r="AC31" s="110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  <c r="IV31" s="99"/>
    </row>
    <row r="32" spans="1:256" x14ac:dyDescent="0.2">
      <c r="A32" s="134">
        <f>'Alloc Amt'!B32</f>
        <v>22</v>
      </c>
      <c r="B32" s="157" t="str">
        <f>'Alloc Amt'!C32</f>
        <v>Net Utility Plant</v>
      </c>
      <c r="C32" s="134" t="str">
        <f>'Alloc Amt'!D39</f>
        <v>SICD</v>
      </c>
      <c r="D32" s="134"/>
      <c r="E32" s="134"/>
      <c r="F32" s="158">
        <f>SUM(G32:R32)</f>
        <v>1.0000000000000002</v>
      </c>
      <c r="G32" s="158">
        <f>'Alloc Amt'!G32/'Alloc Amt'!$F32</f>
        <v>0.43574549019193021</v>
      </c>
      <c r="H32" s="158">
        <f>'Alloc Amt'!H32/'Alloc Amt'!$F32</f>
        <v>0.12369264674474371</v>
      </c>
      <c r="I32" s="158">
        <f>'Alloc Amt'!I32/'Alloc Amt'!$F32</f>
        <v>1.5463154266921594E-2</v>
      </c>
      <c r="J32" s="158">
        <f>'Alloc Amt'!J32/'Alloc Amt'!$F32</f>
        <v>0.17438733696694425</v>
      </c>
      <c r="K32" s="158">
        <f>'Alloc Amt'!K32/'Alloc Amt'!$F32</f>
        <v>0.12558872330631127</v>
      </c>
      <c r="L32" s="158">
        <f>'Alloc Amt'!L32/'Alloc Amt'!$F32</f>
        <v>4.4846284013327464E-2</v>
      </c>
      <c r="M32" s="158">
        <f>'Alloc Amt'!M32/'Alloc Amt'!$F32</f>
        <v>2.7937808117693374E-2</v>
      </c>
      <c r="N32" s="158">
        <f>'Alloc Amt'!N32/'Alloc Amt'!$F32</f>
        <v>1.6085563127191001E-2</v>
      </c>
      <c r="O32" s="158">
        <f>'Alloc Amt'!O32/'Alloc Amt'!$F32</f>
        <v>3.9556921245703369E-3</v>
      </c>
      <c r="P32" s="158">
        <f>'Alloc Amt'!P32/'Alloc Amt'!$F32</f>
        <v>3.1814930206439392E-2</v>
      </c>
      <c r="Q32" s="158">
        <f>'Alloc Amt'!Q32/'Alloc Amt'!$F32</f>
        <v>2.4329743552230619E-4</v>
      </c>
      <c r="R32" s="158">
        <f>'Alloc Amt'!R32/'Alloc Amt'!$F32</f>
        <v>2.3907349840513795E-4</v>
      </c>
      <c r="S32" s="110"/>
      <c r="T32" s="159">
        <f t="shared" si="1"/>
        <v>0</v>
      </c>
      <c r="U32" s="110"/>
      <c r="V32" s="110"/>
      <c r="W32" s="110"/>
      <c r="X32" s="110"/>
      <c r="Y32" s="110"/>
      <c r="Z32" s="110"/>
      <c r="AA32" s="110"/>
      <c r="AB32" s="110"/>
      <c r="AC32" s="110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  <c r="IV32" s="99"/>
    </row>
    <row r="33" spans="1:256" x14ac:dyDescent="0.2">
      <c r="A33" s="134">
        <f>'Alloc Amt'!B33</f>
        <v>23</v>
      </c>
      <c r="B33" s="157" t="str">
        <f>'Alloc Amt'!C33</f>
        <v>Total Utility Plant</v>
      </c>
      <c r="C33" s="134" t="str">
        <f>'Alloc Amt'!D40</f>
        <v>SCP</v>
      </c>
      <c r="D33" s="134"/>
      <c r="E33" s="134"/>
      <c r="F33" s="158">
        <f>SUM(G33:R33)</f>
        <v>0.99999999999999978</v>
      </c>
      <c r="G33" s="158">
        <f>'Alloc Amt'!G33/'Alloc Amt'!$F33</f>
        <v>0.43215638842998316</v>
      </c>
      <c r="H33" s="158">
        <f>'Alloc Amt'!H33/'Alloc Amt'!$F33</f>
        <v>0.12364345244777933</v>
      </c>
      <c r="I33" s="158">
        <f>'Alloc Amt'!I33/'Alloc Amt'!$F33</f>
        <v>1.5737988829811228E-2</v>
      </c>
      <c r="J33" s="158">
        <f>'Alloc Amt'!J33/'Alloc Amt'!$F33</f>
        <v>0.1762318928190641</v>
      </c>
      <c r="K33" s="158">
        <f>'Alloc Amt'!K33/'Alloc Amt'!$F33</f>
        <v>0.12754561660954411</v>
      </c>
      <c r="L33" s="158">
        <f>'Alloc Amt'!L33/'Alloc Amt'!$F33</f>
        <v>4.5394134034213149E-2</v>
      </c>
      <c r="M33" s="158">
        <f>'Alloc Amt'!M33/'Alloc Amt'!$F33</f>
        <v>2.8989817798133536E-2</v>
      </c>
      <c r="N33" s="158">
        <f>'Alloc Amt'!N33/'Alloc Amt'!$F33</f>
        <v>1.6303144970055736E-2</v>
      </c>
      <c r="O33" s="158">
        <f>'Alloc Amt'!O33/'Alloc Amt'!$F33</f>
        <v>4.014924225866503E-3</v>
      </c>
      <c r="P33" s="158">
        <f>'Alloc Amt'!P33/'Alloc Amt'!$F33</f>
        <v>2.950046981831779E-2</v>
      </c>
      <c r="Q33" s="158">
        <f>'Alloc Amt'!Q33/'Alloc Amt'!$F33</f>
        <v>2.4347190349015575E-4</v>
      </c>
      <c r="R33" s="158">
        <f>'Alloc Amt'!R33/'Alloc Amt'!$F33</f>
        <v>2.386981137411305E-4</v>
      </c>
      <c r="S33" s="110"/>
      <c r="T33" s="159">
        <f t="shared" si="1"/>
        <v>0</v>
      </c>
      <c r="U33" s="110"/>
      <c r="V33" s="110"/>
      <c r="W33" s="110"/>
      <c r="X33" s="110"/>
      <c r="Y33" s="110"/>
      <c r="Z33" s="110"/>
      <c r="AA33" s="110"/>
      <c r="AB33" s="110"/>
      <c r="AC33" s="110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  <c r="IV33" s="99"/>
    </row>
    <row r="34" spans="1:256" x14ac:dyDescent="0.2">
      <c r="A34" s="134">
        <f>'Alloc Amt'!B34</f>
        <v>24</v>
      </c>
      <c r="B34" s="157"/>
      <c r="C34" s="134"/>
      <c r="D34" s="134"/>
      <c r="E34" s="134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10"/>
      <c r="T34" s="159">
        <f t="shared" si="1"/>
        <v>0</v>
      </c>
      <c r="U34" s="110"/>
      <c r="V34" s="110"/>
      <c r="W34" s="110"/>
      <c r="X34" s="110"/>
      <c r="Y34" s="110"/>
      <c r="Z34" s="110"/>
      <c r="AA34" s="110"/>
      <c r="AB34" s="110"/>
      <c r="AC34" s="110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  <c r="IV34" s="99"/>
    </row>
    <row r="35" spans="1:256" x14ac:dyDescent="0.2">
      <c r="A35" s="134">
        <f>'Alloc Amt'!B35</f>
        <v>25</v>
      </c>
      <c r="B35" s="157"/>
      <c r="C35" s="134"/>
      <c r="D35" s="134"/>
      <c r="E35" s="134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10"/>
      <c r="T35" s="159">
        <f t="shared" si="1"/>
        <v>0</v>
      </c>
      <c r="U35" s="110"/>
      <c r="V35" s="110"/>
      <c r="W35" s="110"/>
      <c r="X35" s="110"/>
      <c r="Y35" s="110"/>
      <c r="Z35" s="110"/>
      <c r="AA35" s="110"/>
      <c r="AB35" s="110"/>
      <c r="AC35" s="110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  <c r="IV35" s="99"/>
    </row>
    <row r="36" spans="1:256" x14ac:dyDescent="0.2">
      <c r="A36" s="134">
        <f>'Alloc Amt'!B36</f>
        <v>26</v>
      </c>
      <c r="B36" s="157" t="str">
        <f>'Alloc Amt'!C36</f>
        <v>Meter Cost - Weighted Cost of Meters</v>
      </c>
      <c r="C36" s="134">
        <f>'Alloc Amt'!D43</f>
        <v>0</v>
      </c>
      <c r="D36" s="134"/>
      <c r="E36" s="134"/>
      <c r="F36" s="158">
        <f t="shared" ref="F36:F41" si="2">SUM(G36:R36)</f>
        <v>1</v>
      </c>
      <c r="G36" s="158">
        <f>'Alloc Amt'!G36/'Alloc Amt'!$F36</f>
        <v>0.69989034774304582</v>
      </c>
      <c r="H36" s="158">
        <f>'Alloc Amt'!H36/'Alloc Amt'!$F36</f>
        <v>0.20785278404808058</v>
      </c>
      <c r="I36" s="158">
        <f>'Alloc Amt'!I36/'Alloc Amt'!$F36</f>
        <v>9.4843244672854279E-3</v>
      </c>
      <c r="J36" s="158">
        <f>'Alloc Amt'!J36/'Alloc Amt'!$F36</f>
        <v>5.4458157614197117E-2</v>
      </c>
      <c r="K36" s="158">
        <f>'Alloc Amt'!K36/'Alloc Amt'!$F36</f>
        <v>1.0673075777386059E-2</v>
      </c>
      <c r="L36" s="158">
        <f>'Alloc Amt'!L36/'Alloc Amt'!$F36</f>
        <v>3.2718251517574607E-3</v>
      </c>
      <c r="M36" s="158">
        <f>'Alloc Amt'!M36/'Alloc Amt'!$F36</f>
        <v>9.4327245541946554E-3</v>
      </c>
      <c r="N36" s="158">
        <f>'Alloc Amt'!N36/'Alloc Amt'!$F36</f>
        <v>8.5753521181324835E-4</v>
      </c>
      <c r="O36" s="158">
        <f>'Alloc Amt'!O36/'Alloc Amt'!$F36</f>
        <v>1.7150378684762815E-3</v>
      </c>
      <c r="P36" s="158">
        <f>'Alloc Amt'!P36/'Alloc Amt'!$F36</f>
        <v>0</v>
      </c>
      <c r="Q36" s="158">
        <f>'Alloc Amt'!Q36/'Alloc Amt'!$F36</f>
        <v>3.4342427961800827E-4</v>
      </c>
      <c r="R36" s="158">
        <f>'Alloc Amt'!R36/'Alloc Amt'!$F36</f>
        <v>2.0207632841453228E-3</v>
      </c>
      <c r="S36" s="110"/>
      <c r="T36" s="159">
        <f t="shared" si="1"/>
        <v>0</v>
      </c>
      <c r="U36" s="110"/>
      <c r="V36" s="110"/>
      <c r="W36" s="110"/>
      <c r="X36" s="110"/>
      <c r="Y36" s="110"/>
      <c r="Z36" s="110"/>
      <c r="AA36" s="110"/>
      <c r="AB36" s="110"/>
      <c r="AC36" s="110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  <c r="IV36" s="99"/>
    </row>
    <row r="37" spans="1:256" x14ac:dyDescent="0.2">
      <c r="A37" s="134">
        <f>'Alloc Amt'!B37</f>
        <v>27</v>
      </c>
      <c r="B37" s="157" t="str">
        <f>'Alloc Amt'!C37</f>
        <v>Customer Services - Weighted cost of Services</v>
      </c>
      <c r="C37" s="134"/>
      <c r="D37" s="134"/>
      <c r="E37" s="134"/>
      <c r="F37" s="158">
        <f t="shared" si="2"/>
        <v>0.99999999999999989</v>
      </c>
      <c r="G37" s="158">
        <f>'Alloc Amt'!G37/'Alloc Amt'!$F37</f>
        <v>0.82719437127859341</v>
      </c>
      <c r="H37" s="158">
        <f>'Alloc Amt'!H37/'Alloc Amt'!$F37</f>
        <v>0.13814954234996391</v>
      </c>
      <c r="I37" s="158">
        <f>'Alloc Amt'!I37/'Alloc Amt'!$F37</f>
        <v>0</v>
      </c>
      <c r="J37" s="158">
        <f>'Alloc Amt'!J37/'Alloc Amt'!$F37</f>
        <v>2.9511853423641252E-2</v>
      </c>
      <c r="K37" s="158">
        <f>'Alloc Amt'!K37/'Alloc Amt'!$F37</f>
        <v>0</v>
      </c>
      <c r="L37" s="158">
        <f>'Alloc Amt'!L37/'Alloc Amt'!$F37</f>
        <v>2.3500432078782654E-3</v>
      </c>
      <c r="M37" s="158">
        <f>'Alloc Amt'!M37/'Alloc Amt'!$F37</f>
        <v>0</v>
      </c>
      <c r="N37" s="158">
        <f>'Alloc Amt'!N37/'Alloc Amt'!$F37</f>
        <v>0</v>
      </c>
      <c r="O37" s="158">
        <f>'Alloc Amt'!O37/'Alloc Amt'!$F37</f>
        <v>0</v>
      </c>
      <c r="P37" s="158">
        <f>'Alloc Amt'!P37/'Alloc Amt'!$F37</f>
        <v>0</v>
      </c>
      <c r="Q37" s="158">
        <f>'Alloc Amt'!Q37/'Alloc Amt'!$F37</f>
        <v>4.0587209200864148E-4</v>
      </c>
      <c r="R37" s="158">
        <f>'Alloc Amt'!R37/'Alloc Amt'!$F37</f>
        <v>2.3883176479145007E-3</v>
      </c>
      <c r="S37" s="110"/>
      <c r="T37" s="159">
        <f t="shared" si="1"/>
        <v>0</v>
      </c>
      <c r="U37" s="110"/>
      <c r="V37" s="110"/>
      <c r="W37" s="110"/>
      <c r="X37" s="110"/>
      <c r="Y37" s="110"/>
      <c r="Z37" s="110"/>
      <c r="AA37" s="110"/>
      <c r="AB37" s="110"/>
      <c r="AC37" s="110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99"/>
      <c r="IM37" s="99"/>
      <c r="IN37" s="99"/>
      <c r="IO37" s="99"/>
      <c r="IP37" s="99"/>
      <c r="IQ37" s="99"/>
      <c r="IR37" s="99"/>
      <c r="IS37" s="99"/>
      <c r="IT37" s="99"/>
      <c r="IU37" s="99"/>
      <c r="IV37" s="99"/>
    </row>
    <row r="38" spans="1:256" x14ac:dyDescent="0.2">
      <c r="A38" s="134">
        <f>'Alloc Amt'!B38</f>
        <v>28</v>
      </c>
      <c r="B38" s="157" t="str">
        <f>'Alloc Amt'!C38</f>
        <v>Maximum Class Demands (Primary)</v>
      </c>
      <c r="C38" s="134"/>
      <c r="D38" s="134"/>
      <c r="E38" s="134"/>
      <c r="F38" s="158">
        <f t="shared" si="2"/>
        <v>1.0000000000000002</v>
      </c>
      <c r="G38" s="158">
        <f>'Alloc Amt'!G38/'Alloc Amt'!$F38</f>
        <v>0.47975438856468045</v>
      </c>
      <c r="H38" s="158">
        <f>'Alloc Amt'!H38/'Alloc Amt'!$F38</f>
        <v>0.13610695038451859</v>
      </c>
      <c r="I38" s="158">
        <f>'Alloc Amt'!I38/'Alloc Amt'!$F38</f>
        <v>1.418447818504482E-2</v>
      </c>
      <c r="J38" s="158">
        <f>'Alloc Amt'!J38/'Alloc Amt'!$F38</f>
        <v>0.16594471849570178</v>
      </c>
      <c r="K38" s="158">
        <f>'Alloc Amt'!K38/'Alloc Amt'!$F38</f>
        <v>0.13279526951226636</v>
      </c>
      <c r="L38" s="158">
        <f>'Alloc Amt'!L38/'Alloc Amt'!$F38</f>
        <v>3.9786846040132509E-2</v>
      </c>
      <c r="M38" s="158">
        <f>'Alloc Amt'!M38/'Alloc Amt'!$F38</f>
        <v>0</v>
      </c>
      <c r="N38" s="158">
        <f>'Alloc Amt'!N38/'Alloc Amt'!$F38</f>
        <v>1.8601358291817641E-2</v>
      </c>
      <c r="O38" s="158">
        <f>'Alloc Amt'!O38/'Alloc Amt'!$F38</f>
        <v>4.1998223717001106E-3</v>
      </c>
      <c r="P38" s="158">
        <f>'Alloc Amt'!P38/'Alloc Amt'!$F38</f>
        <v>8.2093520222763245E-3</v>
      </c>
      <c r="Q38" s="158">
        <f>'Alloc Amt'!Q38/'Alloc Amt'!$F38</f>
        <v>2.9539436126436623E-4</v>
      </c>
      <c r="R38" s="158">
        <f>'Alloc Amt'!R38/'Alloc Amt'!$F38</f>
        <v>1.2142177059706545E-4</v>
      </c>
      <c r="S38" s="110"/>
      <c r="T38" s="159">
        <f t="shared" si="1"/>
        <v>0</v>
      </c>
      <c r="U38" s="110"/>
      <c r="V38" s="110"/>
      <c r="W38" s="110"/>
      <c r="X38" s="110"/>
      <c r="Y38" s="110"/>
      <c r="Z38" s="110"/>
      <c r="AA38" s="110"/>
      <c r="AB38" s="110"/>
      <c r="AC38" s="110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  <c r="IA38" s="99"/>
      <c r="IB38" s="99"/>
      <c r="IC38" s="99"/>
      <c r="ID38" s="99"/>
      <c r="IE38" s="99"/>
      <c r="IF38" s="99"/>
      <c r="IG38" s="99"/>
      <c r="IH38" s="99"/>
      <c r="II38" s="99"/>
      <c r="IJ38" s="99"/>
      <c r="IK38" s="99"/>
      <c r="IL38" s="99"/>
      <c r="IM38" s="99"/>
      <c r="IN38" s="99"/>
      <c r="IO38" s="99"/>
      <c r="IP38" s="99"/>
      <c r="IQ38" s="99"/>
      <c r="IR38" s="99"/>
      <c r="IS38" s="99"/>
      <c r="IT38" s="99"/>
      <c r="IU38" s="99"/>
      <c r="IV38" s="99"/>
    </row>
    <row r="39" spans="1:256" x14ac:dyDescent="0.2">
      <c r="A39" s="134">
        <f>'Alloc Amt'!B39</f>
        <v>29</v>
      </c>
      <c r="B39" s="157" t="str">
        <f>'Alloc Amt'!C39</f>
        <v>Sum of the Individual Customer Demands (Secondary)</v>
      </c>
      <c r="C39" s="134"/>
      <c r="D39" s="134"/>
      <c r="E39" s="134"/>
      <c r="F39" s="158">
        <f t="shared" si="2"/>
        <v>1</v>
      </c>
      <c r="G39" s="158">
        <f>'Alloc Amt'!G39/'Alloc Amt'!$F39</f>
        <v>0.69210072114404719</v>
      </c>
      <c r="H39" s="158">
        <f>'Alloc Amt'!H39/'Alloc Amt'!$F39</f>
        <v>0.13340609007259616</v>
      </c>
      <c r="I39" s="158">
        <f>'Alloc Amt'!I39/'Alloc Amt'!$F39</f>
        <v>0</v>
      </c>
      <c r="J39" s="158">
        <f>'Alloc Amt'!J39/'Alloc Amt'!$F39</f>
        <v>0.1329996127463878</v>
      </c>
      <c r="K39" s="158">
        <f>'Alloc Amt'!K39/'Alloc Amt'!$F39</f>
        <v>0</v>
      </c>
      <c r="L39" s="158">
        <f>'Alloc Amt'!L39/'Alloc Amt'!$F39</f>
        <v>3.5688014408057842E-2</v>
      </c>
      <c r="M39" s="158">
        <f>'Alloc Amt'!M39/'Alloc Amt'!$F39</f>
        <v>0</v>
      </c>
      <c r="N39" s="158">
        <f>'Alloc Amt'!N39/'Alloc Amt'!$F39</f>
        <v>0</v>
      </c>
      <c r="O39" s="158">
        <f>'Alloc Amt'!O39/'Alloc Amt'!$F39</f>
        <v>0</v>
      </c>
      <c r="P39" s="158">
        <f>'Alloc Amt'!P39/'Alloc Amt'!$F39</f>
        <v>5.5190588069624121E-3</v>
      </c>
      <c r="Q39" s="158">
        <f>'Alloc Amt'!Q39/'Alloc Amt'!$F39</f>
        <v>2.049757456948145E-4</v>
      </c>
      <c r="R39" s="158">
        <f>'Alloc Amt'!R39/'Alloc Amt'!$F39</f>
        <v>8.1527076253756734E-5</v>
      </c>
      <c r="S39" s="110"/>
      <c r="T39" s="159">
        <f t="shared" si="1"/>
        <v>0</v>
      </c>
      <c r="U39" s="110"/>
      <c r="V39" s="110"/>
      <c r="W39" s="110"/>
      <c r="X39" s="110"/>
      <c r="Y39" s="110"/>
      <c r="Z39" s="110"/>
      <c r="AA39" s="110"/>
      <c r="AB39" s="110"/>
      <c r="AC39" s="110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  <c r="IV39" s="99"/>
    </row>
    <row r="40" spans="1:256" x14ac:dyDescent="0.2">
      <c r="A40" s="134">
        <f>'Alloc Amt'!B40</f>
        <v>30</v>
      </c>
      <c r="B40" s="157" t="str">
        <f>'Alloc Amt'!C40</f>
        <v>Summer Peak Period Demand Allocator</v>
      </c>
      <c r="C40" s="134"/>
      <c r="D40" s="134"/>
      <c r="E40" s="134"/>
      <c r="F40" s="158">
        <f t="shared" si="2"/>
        <v>1</v>
      </c>
      <c r="G40" s="158">
        <f>'Alloc Amt'!G40/'Alloc Amt'!$F40</f>
        <v>0.48826952889282216</v>
      </c>
      <c r="H40" s="158">
        <f>'Alloc Amt'!H40/'Alloc Amt'!$F40</f>
        <v>0.13070547160658738</v>
      </c>
      <c r="I40" s="158">
        <f>'Alloc Amt'!I40/'Alloc Amt'!$F40</f>
        <v>1.4662287944102311E-2</v>
      </c>
      <c r="J40" s="158">
        <f>'Alloc Amt'!J40/'Alloc Amt'!$F40</f>
        <v>0.17486571536368511</v>
      </c>
      <c r="K40" s="158">
        <f>'Alloc Amt'!K40/'Alloc Amt'!$F40</f>
        <v>0.10328129045924196</v>
      </c>
      <c r="L40" s="158">
        <f>'Alloc Amt'!L40/'Alloc Amt'!$F40</f>
        <v>3.9438279196708191E-2</v>
      </c>
      <c r="M40" s="158">
        <f>'Alloc Amt'!M40/'Alloc Amt'!$F40</f>
        <v>2.6379755556920816E-2</v>
      </c>
      <c r="N40" s="158">
        <f>'Alloc Amt'!N40/'Alloc Amt'!$F40</f>
        <v>1.8645880172611023E-2</v>
      </c>
      <c r="O40" s="158">
        <f>'Alloc Amt'!O40/'Alloc Amt'!$F40</f>
        <v>3.6032871326088815E-3</v>
      </c>
      <c r="P40" s="158">
        <f>'Alloc Amt'!P40/'Alloc Amt'!$F40</f>
        <v>0</v>
      </c>
      <c r="Q40" s="158">
        <f>'Alloc Amt'!Q40/'Alloc Amt'!$F40</f>
        <v>8.2920833595601887E-6</v>
      </c>
      <c r="R40" s="158">
        <f>'Alloc Amt'!R40/'Alloc Amt'!$F40</f>
        <v>1.4021159135256317E-4</v>
      </c>
      <c r="S40" s="110"/>
      <c r="T40" s="159">
        <f t="shared" si="1"/>
        <v>0</v>
      </c>
      <c r="U40" s="110"/>
      <c r="V40" s="110"/>
      <c r="W40" s="110"/>
      <c r="X40" s="110"/>
      <c r="Y40" s="110"/>
      <c r="Z40" s="110"/>
      <c r="AA40" s="110"/>
      <c r="AB40" s="110"/>
      <c r="AC40" s="110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  <c r="IA40" s="99"/>
      <c r="IB40" s="99"/>
      <c r="IC40" s="99"/>
      <c r="ID40" s="99"/>
      <c r="IE40" s="99"/>
      <c r="IF40" s="99"/>
      <c r="IG40" s="99"/>
      <c r="IH40" s="99"/>
      <c r="II40" s="99"/>
      <c r="IJ40" s="99"/>
      <c r="IK40" s="99"/>
      <c r="IL40" s="99"/>
      <c r="IM40" s="99"/>
      <c r="IN40" s="99"/>
      <c r="IO40" s="99"/>
      <c r="IP40" s="99"/>
      <c r="IQ40" s="99"/>
      <c r="IR40" s="99"/>
      <c r="IS40" s="99"/>
      <c r="IT40" s="99"/>
      <c r="IU40" s="99"/>
      <c r="IV40" s="99"/>
    </row>
    <row r="41" spans="1:256" x14ac:dyDescent="0.2">
      <c r="A41" s="134">
        <f>'Alloc Amt'!B41</f>
        <v>31</v>
      </c>
      <c r="B41" s="157" t="str">
        <f>'Alloc Amt'!C41</f>
        <v>Winter Peak Period Demand Allocator</v>
      </c>
      <c r="C41" s="134">
        <f>'Alloc Amt'!D44</f>
        <v>0</v>
      </c>
      <c r="D41" s="134"/>
      <c r="E41" s="134"/>
      <c r="F41" s="158">
        <f t="shared" si="2"/>
        <v>1</v>
      </c>
      <c r="G41" s="158">
        <f>'Alloc Amt'!G41/'Alloc Amt'!$F41</f>
        <v>0.40323613221434895</v>
      </c>
      <c r="H41" s="158">
        <f>'Alloc Amt'!H41/'Alloc Amt'!$F41</f>
        <v>0.15917363665194567</v>
      </c>
      <c r="I41" s="158">
        <f>'Alloc Amt'!I41/'Alloc Amt'!$F41</f>
        <v>1.6209653370443475E-2</v>
      </c>
      <c r="J41" s="158">
        <f>'Alloc Amt'!J41/'Alloc Amt'!$F41</f>
        <v>0.18667194444838897</v>
      </c>
      <c r="K41" s="158">
        <f>'Alloc Amt'!K41/'Alloc Amt'!$F41</f>
        <v>0.12280486881280679</v>
      </c>
      <c r="L41" s="158">
        <f>'Alloc Amt'!L41/'Alloc Amt'!$F41</f>
        <v>4.6909539294623291E-2</v>
      </c>
      <c r="M41" s="158">
        <f>'Alloc Amt'!M41/'Alloc Amt'!$F41</f>
        <v>4.3468330942947893E-2</v>
      </c>
      <c r="N41" s="158">
        <f>'Alloc Amt'!N41/'Alloc Amt'!$F41</f>
        <v>1.7845055688880684E-2</v>
      </c>
      <c r="O41" s="158">
        <f>'Alloc Amt'!O41/'Alloc Amt'!$F41</f>
        <v>3.4536336225463047E-3</v>
      </c>
      <c r="P41" s="158">
        <f>'Alloc Amt'!P41/'Alloc Amt'!$F41</f>
        <v>0</v>
      </c>
      <c r="Q41" s="158">
        <f>'Alloc Amt'!Q41/'Alloc Amt'!$F41</f>
        <v>7.1001547833742778E-6</v>
      </c>
      <c r="R41" s="158">
        <f>'Alloc Amt'!R41/'Alloc Amt'!$F41</f>
        <v>2.2010479828460261E-4</v>
      </c>
      <c r="S41" s="110"/>
      <c r="T41" s="159">
        <f t="shared" si="1"/>
        <v>0</v>
      </c>
      <c r="U41" s="110"/>
      <c r="V41" s="110"/>
      <c r="W41" s="110"/>
      <c r="X41" s="110"/>
      <c r="Y41" s="110"/>
      <c r="Z41" s="110"/>
      <c r="AA41" s="110"/>
      <c r="AB41" s="110"/>
      <c r="AC41" s="110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  <c r="HH41" s="99"/>
      <c r="HI41" s="99"/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99"/>
      <c r="HU41" s="99"/>
      <c r="HV41" s="99"/>
      <c r="HW41" s="99"/>
      <c r="HX41" s="99"/>
      <c r="HY41" s="99"/>
      <c r="HZ41" s="99"/>
      <c r="IA41" s="99"/>
      <c r="IB41" s="99"/>
      <c r="IC41" s="99"/>
      <c r="ID41" s="99"/>
      <c r="IE41" s="99"/>
      <c r="IF41" s="99"/>
      <c r="IG41" s="99"/>
      <c r="IH41" s="99"/>
      <c r="II41" s="99"/>
      <c r="IJ41" s="99"/>
      <c r="IK41" s="99"/>
      <c r="IL41" s="99"/>
      <c r="IM41" s="99"/>
      <c r="IN41" s="99"/>
      <c r="IO41" s="99"/>
      <c r="IP41" s="99"/>
      <c r="IQ41" s="99"/>
      <c r="IR41" s="99"/>
      <c r="IS41" s="99"/>
      <c r="IT41" s="99"/>
      <c r="IU41" s="99"/>
      <c r="IV41" s="99"/>
    </row>
    <row r="42" spans="1:256" x14ac:dyDescent="0.2">
      <c r="A42" s="134">
        <f>'Alloc Amt'!B42</f>
        <v>32</v>
      </c>
      <c r="B42" s="157"/>
      <c r="C42" s="134"/>
      <c r="D42" s="134"/>
      <c r="E42" s="134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10"/>
      <c r="T42" s="159">
        <f t="shared" si="1"/>
        <v>0</v>
      </c>
      <c r="U42" s="110"/>
      <c r="V42" s="110"/>
      <c r="W42" s="110"/>
      <c r="X42" s="110"/>
      <c r="Y42" s="110"/>
      <c r="Z42" s="110"/>
      <c r="AA42" s="110"/>
      <c r="AB42" s="110"/>
      <c r="AC42" s="110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  <c r="HA42" s="99"/>
      <c r="HB42" s="99"/>
      <c r="HC42" s="99"/>
      <c r="HD42" s="99"/>
      <c r="HE42" s="99"/>
      <c r="HF42" s="99"/>
      <c r="HG42" s="99"/>
      <c r="HH42" s="99"/>
      <c r="HI42" s="99"/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99"/>
      <c r="HU42" s="99"/>
      <c r="HV42" s="99"/>
      <c r="HW42" s="99"/>
      <c r="HX42" s="99"/>
      <c r="HY42" s="99"/>
      <c r="HZ42" s="99"/>
      <c r="IA42" s="99"/>
      <c r="IB42" s="99"/>
      <c r="IC42" s="99"/>
      <c r="ID42" s="99"/>
      <c r="IE42" s="99"/>
      <c r="IF42" s="99"/>
      <c r="IG42" s="99"/>
      <c r="IH42" s="99"/>
      <c r="II42" s="99"/>
      <c r="IJ42" s="99"/>
      <c r="IK42" s="99"/>
      <c r="IL42" s="99"/>
      <c r="IM42" s="99"/>
      <c r="IN42" s="99"/>
      <c r="IO42" s="99"/>
      <c r="IP42" s="99"/>
      <c r="IQ42" s="99"/>
      <c r="IR42" s="99"/>
      <c r="IS42" s="99"/>
      <c r="IT42" s="99"/>
      <c r="IU42" s="99"/>
      <c r="IV42" s="99"/>
    </row>
    <row r="43" spans="1:256" x14ac:dyDescent="0.2">
      <c r="A43" s="134">
        <f>'Alloc Amt'!B43</f>
        <v>33</v>
      </c>
      <c r="B43" s="157"/>
      <c r="C43" s="134"/>
      <c r="D43" s="134"/>
      <c r="E43" s="134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10"/>
      <c r="T43" s="159">
        <f t="shared" ref="T43:T74" si="3">SUM(G43:R43)-F43</f>
        <v>0</v>
      </c>
      <c r="U43" s="110"/>
      <c r="V43" s="110"/>
      <c r="W43" s="110"/>
      <c r="X43" s="110"/>
      <c r="Y43" s="110"/>
      <c r="Z43" s="110"/>
      <c r="AA43" s="110"/>
      <c r="AB43" s="110"/>
      <c r="AC43" s="110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99"/>
      <c r="HW43" s="99"/>
      <c r="HX43" s="99"/>
      <c r="HY43" s="99"/>
      <c r="HZ43" s="99"/>
      <c r="IA43" s="99"/>
      <c r="IB43" s="99"/>
      <c r="IC43" s="99"/>
      <c r="ID43" s="99"/>
      <c r="IE43" s="99"/>
      <c r="IF43" s="99"/>
      <c r="IG43" s="99"/>
      <c r="IH43" s="99"/>
      <c r="II43" s="99"/>
      <c r="IJ43" s="99"/>
      <c r="IK43" s="99"/>
      <c r="IL43" s="99"/>
      <c r="IM43" s="99"/>
      <c r="IN43" s="99"/>
      <c r="IO43" s="99"/>
      <c r="IP43" s="99"/>
      <c r="IQ43" s="99"/>
      <c r="IR43" s="99"/>
      <c r="IS43" s="99"/>
      <c r="IT43" s="99"/>
      <c r="IU43" s="99"/>
      <c r="IV43" s="99"/>
    </row>
    <row r="44" spans="1:256" x14ac:dyDescent="0.2">
      <c r="A44" s="134">
        <f>'Alloc Amt'!B44</f>
        <v>34</v>
      </c>
      <c r="B44" s="157"/>
      <c r="C44" s="134"/>
      <c r="D44" s="134"/>
      <c r="E44" s="134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10"/>
      <c r="T44" s="159">
        <f t="shared" si="3"/>
        <v>0</v>
      </c>
      <c r="U44" s="110"/>
      <c r="V44" s="110"/>
      <c r="W44" s="110"/>
      <c r="X44" s="110"/>
      <c r="Y44" s="110"/>
      <c r="Z44" s="110"/>
      <c r="AA44" s="110"/>
      <c r="AB44" s="110"/>
      <c r="AC44" s="110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  <c r="IA44" s="99"/>
      <c r="IB44" s="99"/>
      <c r="IC44" s="99"/>
      <c r="ID44" s="99"/>
      <c r="IE44" s="99"/>
      <c r="IF44" s="99"/>
      <c r="IG44" s="99"/>
      <c r="IH44" s="99"/>
      <c r="II44" s="99"/>
      <c r="IJ44" s="99"/>
      <c r="IK44" s="99"/>
      <c r="IL44" s="99"/>
      <c r="IM44" s="99"/>
      <c r="IN44" s="99"/>
      <c r="IO44" s="99"/>
      <c r="IP44" s="99"/>
      <c r="IQ44" s="99"/>
      <c r="IR44" s="99"/>
      <c r="IS44" s="99"/>
      <c r="IT44" s="99"/>
      <c r="IU44" s="99"/>
      <c r="IV44" s="99"/>
    </row>
    <row r="45" spans="1:256" x14ac:dyDescent="0.2">
      <c r="A45" s="134">
        <f>'Alloc Amt'!B45</f>
        <v>35</v>
      </c>
      <c r="B45" s="157"/>
      <c r="C45" s="134"/>
      <c r="D45" s="134"/>
      <c r="E45" s="134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10"/>
      <c r="T45" s="159">
        <f t="shared" si="3"/>
        <v>0</v>
      </c>
      <c r="U45" s="110"/>
      <c r="V45" s="110"/>
      <c r="W45" s="110"/>
      <c r="X45" s="110"/>
      <c r="Y45" s="110"/>
      <c r="Z45" s="110"/>
      <c r="AA45" s="110"/>
      <c r="AB45" s="110"/>
      <c r="AC45" s="110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  <c r="IA45" s="99"/>
      <c r="IB45" s="99"/>
      <c r="IC45" s="99"/>
      <c r="ID45" s="99"/>
      <c r="IE45" s="99"/>
      <c r="IF45" s="99"/>
      <c r="IG45" s="99"/>
      <c r="IH45" s="99"/>
      <c r="II45" s="99"/>
      <c r="IJ45" s="99"/>
      <c r="IK45" s="99"/>
      <c r="IL45" s="99"/>
      <c r="IM45" s="99"/>
      <c r="IN45" s="99"/>
      <c r="IO45" s="99"/>
      <c r="IP45" s="99"/>
      <c r="IQ45" s="99"/>
      <c r="IR45" s="99"/>
      <c r="IS45" s="99"/>
      <c r="IT45" s="99"/>
      <c r="IU45" s="99"/>
      <c r="IV45" s="99"/>
    </row>
    <row r="46" spans="1:256" x14ac:dyDescent="0.2">
      <c r="A46" s="134">
        <v>36</v>
      </c>
      <c r="B46" s="157"/>
      <c r="C46" s="134"/>
      <c r="D46" s="134"/>
      <c r="E46" s="134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10"/>
      <c r="T46" s="159">
        <f t="shared" si="3"/>
        <v>0</v>
      </c>
      <c r="U46" s="110"/>
      <c r="V46" s="110"/>
      <c r="W46" s="110"/>
      <c r="X46" s="110"/>
      <c r="Y46" s="110"/>
      <c r="Z46" s="110"/>
      <c r="AA46" s="110"/>
      <c r="AB46" s="110"/>
      <c r="AC46" s="110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  <c r="IA46" s="99"/>
      <c r="IB46" s="99"/>
      <c r="IC46" s="99"/>
      <c r="ID46" s="99"/>
      <c r="IE46" s="99"/>
      <c r="IF46" s="99"/>
      <c r="IG46" s="99"/>
      <c r="IH46" s="99"/>
      <c r="II46" s="99"/>
      <c r="IJ46" s="99"/>
      <c r="IK46" s="99"/>
      <c r="IL46" s="99"/>
      <c r="IM46" s="99"/>
      <c r="IN46" s="99"/>
      <c r="IO46" s="99"/>
      <c r="IP46" s="99"/>
      <c r="IQ46" s="99"/>
      <c r="IR46" s="99"/>
      <c r="IS46" s="99"/>
      <c r="IT46" s="99"/>
      <c r="IU46" s="99"/>
      <c r="IV46" s="99"/>
    </row>
    <row r="47" spans="1:256" x14ac:dyDescent="0.2">
      <c r="A47" s="134">
        <f>'Alloc Amt'!B47</f>
        <v>37</v>
      </c>
      <c r="B47" s="157"/>
      <c r="C47" s="134"/>
      <c r="D47" s="134"/>
      <c r="E47" s="134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10"/>
      <c r="T47" s="159">
        <f t="shared" si="3"/>
        <v>0</v>
      </c>
      <c r="U47" s="110"/>
      <c r="V47" s="110"/>
      <c r="W47" s="110"/>
      <c r="X47" s="110"/>
      <c r="Y47" s="110"/>
      <c r="Z47" s="110"/>
      <c r="AA47" s="110"/>
      <c r="AB47" s="110"/>
      <c r="AC47" s="110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99"/>
      <c r="HU47" s="99"/>
      <c r="HV47" s="99"/>
      <c r="HW47" s="99"/>
      <c r="HX47" s="99"/>
      <c r="HY47" s="99"/>
      <c r="HZ47" s="99"/>
      <c r="IA47" s="99"/>
      <c r="IB47" s="99"/>
      <c r="IC47" s="99"/>
      <c r="ID47" s="99"/>
      <c r="IE47" s="99"/>
      <c r="IF47" s="99"/>
      <c r="IG47" s="99"/>
      <c r="IH47" s="99"/>
      <c r="II47" s="99"/>
      <c r="IJ47" s="99"/>
      <c r="IK47" s="99"/>
      <c r="IL47" s="99"/>
      <c r="IM47" s="99"/>
      <c r="IN47" s="99"/>
      <c r="IO47" s="99"/>
      <c r="IP47" s="99"/>
      <c r="IQ47" s="99"/>
      <c r="IR47" s="99"/>
      <c r="IS47" s="99"/>
      <c r="IT47" s="99"/>
      <c r="IU47" s="99"/>
      <c r="IV47" s="99"/>
    </row>
    <row r="48" spans="1:256" x14ac:dyDescent="0.2">
      <c r="A48" s="134">
        <f>'Alloc Amt'!B48</f>
        <v>38</v>
      </c>
      <c r="B48" s="157"/>
      <c r="C48" s="134"/>
      <c r="D48" s="134"/>
      <c r="E48" s="134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10"/>
      <c r="T48" s="159">
        <f t="shared" si="3"/>
        <v>0</v>
      </c>
      <c r="U48" s="110"/>
      <c r="V48" s="110"/>
      <c r="W48" s="110"/>
      <c r="X48" s="110"/>
      <c r="Y48" s="110"/>
      <c r="Z48" s="110"/>
      <c r="AA48" s="110"/>
      <c r="AB48" s="110"/>
      <c r="AC48" s="110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  <c r="IA48" s="99"/>
      <c r="IB48" s="99"/>
      <c r="IC48" s="99"/>
      <c r="ID48" s="99"/>
      <c r="IE48" s="99"/>
      <c r="IF48" s="99"/>
      <c r="IG48" s="99"/>
      <c r="IH48" s="99"/>
      <c r="II48" s="99"/>
      <c r="IJ48" s="99"/>
      <c r="IK48" s="99"/>
      <c r="IL48" s="99"/>
      <c r="IM48" s="99"/>
      <c r="IN48" s="99"/>
      <c r="IO48" s="99"/>
      <c r="IP48" s="99"/>
      <c r="IQ48" s="99"/>
      <c r="IR48" s="99"/>
      <c r="IS48" s="99"/>
      <c r="IT48" s="99"/>
      <c r="IU48" s="99"/>
      <c r="IV48" s="99"/>
    </row>
    <row r="49" spans="1:256" x14ac:dyDescent="0.2">
      <c r="A49" s="134">
        <f>'Alloc Amt'!B49</f>
        <v>39</v>
      </c>
      <c r="B49" s="157"/>
      <c r="C49" s="134"/>
      <c r="D49" s="134"/>
      <c r="E49" s="134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10"/>
      <c r="T49" s="159">
        <f t="shared" si="3"/>
        <v>0</v>
      </c>
      <c r="U49" s="110"/>
      <c r="V49" s="110"/>
      <c r="W49" s="110"/>
      <c r="X49" s="110"/>
      <c r="Y49" s="110"/>
      <c r="Z49" s="110"/>
      <c r="AA49" s="110"/>
      <c r="AB49" s="110"/>
      <c r="AC49" s="110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  <c r="IA49" s="99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9"/>
      <c r="IM49" s="99"/>
      <c r="IN49" s="99"/>
      <c r="IO49" s="99"/>
      <c r="IP49" s="99"/>
      <c r="IQ49" s="99"/>
      <c r="IR49" s="99"/>
      <c r="IS49" s="99"/>
      <c r="IT49" s="99"/>
      <c r="IU49" s="99"/>
      <c r="IV49" s="99"/>
    </row>
    <row r="50" spans="1:256" x14ac:dyDescent="0.2">
      <c r="A50" s="134">
        <f>'Alloc Amt'!B50</f>
        <v>40</v>
      </c>
      <c r="B50" s="157"/>
      <c r="C50" s="134"/>
      <c r="D50" s="134"/>
      <c r="E50" s="134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10"/>
      <c r="T50" s="159">
        <f t="shared" si="3"/>
        <v>0</v>
      </c>
      <c r="U50" s="110"/>
      <c r="V50" s="110"/>
      <c r="W50" s="110"/>
      <c r="X50" s="110"/>
      <c r="Y50" s="110"/>
      <c r="Z50" s="110"/>
      <c r="AA50" s="110"/>
      <c r="AB50" s="110"/>
      <c r="AC50" s="110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  <c r="HA50" s="99"/>
      <c r="HB50" s="99"/>
      <c r="HC50" s="99"/>
      <c r="HD50" s="99"/>
      <c r="HE50" s="99"/>
      <c r="HF50" s="99"/>
      <c r="HG50" s="99"/>
      <c r="HH50" s="99"/>
      <c r="HI50" s="99"/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99"/>
      <c r="HU50" s="99"/>
      <c r="HV50" s="99"/>
      <c r="HW50" s="99"/>
      <c r="HX50" s="99"/>
      <c r="HY50" s="99"/>
      <c r="HZ50" s="99"/>
      <c r="IA50" s="99"/>
      <c r="IB50" s="99"/>
      <c r="IC50" s="99"/>
      <c r="ID50" s="99"/>
      <c r="IE50" s="99"/>
      <c r="IF50" s="99"/>
      <c r="IG50" s="99"/>
      <c r="IH50" s="99"/>
      <c r="II50" s="99"/>
      <c r="IJ50" s="99"/>
      <c r="IK50" s="99"/>
      <c r="IL50" s="99"/>
      <c r="IM50" s="99"/>
      <c r="IN50" s="99"/>
      <c r="IO50" s="99"/>
      <c r="IP50" s="99"/>
      <c r="IQ50" s="99"/>
      <c r="IR50" s="99"/>
      <c r="IS50" s="99"/>
      <c r="IT50" s="99"/>
      <c r="IU50" s="99"/>
      <c r="IV50" s="99"/>
    </row>
    <row r="51" spans="1:256" x14ac:dyDescent="0.2">
      <c r="A51" s="134">
        <f>'Alloc Amt'!B51</f>
        <v>41</v>
      </c>
      <c r="B51" s="157"/>
      <c r="C51" s="134"/>
      <c r="D51" s="134"/>
      <c r="E51" s="134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10"/>
      <c r="T51" s="159">
        <f t="shared" si="3"/>
        <v>0</v>
      </c>
      <c r="U51" s="110"/>
      <c r="V51" s="110"/>
      <c r="W51" s="110"/>
      <c r="X51" s="110"/>
      <c r="Y51" s="110"/>
      <c r="Z51" s="110"/>
      <c r="AA51" s="110"/>
      <c r="AB51" s="110"/>
      <c r="AC51" s="110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99"/>
      <c r="ID51" s="99"/>
      <c r="IE51" s="99"/>
      <c r="IF51" s="99"/>
      <c r="IG51" s="99"/>
      <c r="IH51" s="99"/>
      <c r="II51" s="99"/>
      <c r="IJ51" s="99"/>
      <c r="IK51" s="99"/>
      <c r="IL51" s="99"/>
      <c r="IM51" s="99"/>
      <c r="IN51" s="99"/>
      <c r="IO51" s="99"/>
      <c r="IP51" s="99"/>
      <c r="IQ51" s="99"/>
      <c r="IR51" s="99"/>
      <c r="IS51" s="99"/>
      <c r="IT51" s="99"/>
      <c r="IU51" s="99"/>
      <c r="IV51" s="99"/>
    </row>
    <row r="52" spans="1:256" x14ac:dyDescent="0.2">
      <c r="A52" s="134">
        <f>'Alloc Amt'!B52</f>
        <v>42</v>
      </c>
      <c r="B52" s="157"/>
      <c r="C52" s="134"/>
      <c r="D52" s="134"/>
      <c r="E52" s="134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10"/>
      <c r="T52" s="159">
        <f t="shared" si="3"/>
        <v>0</v>
      </c>
      <c r="U52" s="110"/>
      <c r="V52" s="110"/>
      <c r="W52" s="110"/>
      <c r="X52" s="110"/>
      <c r="Y52" s="110"/>
      <c r="Z52" s="110"/>
      <c r="AA52" s="110"/>
      <c r="AB52" s="110"/>
      <c r="AC52" s="110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9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9"/>
      <c r="HK52" s="99"/>
      <c r="HL52" s="99"/>
      <c r="HM52" s="99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9"/>
      <c r="HY52" s="99"/>
      <c r="HZ52" s="99"/>
      <c r="IA52" s="99"/>
      <c r="IB52" s="99"/>
      <c r="IC52" s="99"/>
      <c r="ID52" s="99"/>
      <c r="IE52" s="99"/>
      <c r="IF52" s="99"/>
      <c r="IG52" s="99"/>
      <c r="IH52" s="99"/>
      <c r="II52" s="99"/>
      <c r="IJ52" s="99"/>
      <c r="IK52" s="99"/>
      <c r="IL52" s="99"/>
      <c r="IM52" s="99"/>
      <c r="IN52" s="99"/>
      <c r="IO52" s="99"/>
      <c r="IP52" s="99"/>
      <c r="IQ52" s="99"/>
      <c r="IR52" s="99"/>
      <c r="IS52" s="99"/>
      <c r="IT52" s="99"/>
      <c r="IU52" s="99"/>
      <c r="IV52" s="99"/>
    </row>
    <row r="53" spans="1:256" x14ac:dyDescent="0.2">
      <c r="A53" s="134">
        <f>'Alloc Amt'!B53</f>
        <v>43</v>
      </c>
      <c r="B53" s="157" t="str">
        <f>'Alloc Amt'!C53</f>
        <v>FAC Roll-In</v>
      </c>
      <c r="C53" s="134">
        <f>'Alloc Amt'!D55</f>
        <v>0</v>
      </c>
      <c r="D53" s="134"/>
      <c r="E53" s="134"/>
      <c r="F53" s="158">
        <f>SUM(G53:R53)</f>
        <v>0.99999999999999989</v>
      </c>
      <c r="G53" s="158">
        <f>'Alloc Amt'!G53/'Alloc Amt'!$F53</f>
        <v>0.38378181298566255</v>
      </c>
      <c r="H53" s="158">
        <f>'Alloc Amt'!H53/'Alloc Amt'!$F53</f>
        <v>0.1226386539165705</v>
      </c>
      <c r="I53" s="158">
        <f>'Alloc Amt'!I53/'Alloc Amt'!$F53</f>
        <v>2.2011994912770526E-2</v>
      </c>
      <c r="J53" s="158">
        <f>'Alloc Amt'!J53/'Alloc Amt'!$F53</f>
        <v>0.19657389239433126</v>
      </c>
      <c r="K53" s="158">
        <f>'Alloc Amt'!K53/'Alloc Amt'!$F53</f>
        <v>0.15587497040133258</v>
      </c>
      <c r="L53" s="158">
        <f>'Alloc Amt'!L53/'Alloc Amt'!$F53</f>
        <v>4.4220831524023015E-2</v>
      </c>
      <c r="M53" s="158">
        <f>'Alloc Amt'!M53/'Alloc Amt'!$F53</f>
        <v>4.4016024434921912E-2</v>
      </c>
      <c r="N53" s="158">
        <f>'Alloc Amt'!N53/'Alloc Amt'!$F53</f>
        <v>1.8414172795391079E-2</v>
      </c>
      <c r="O53" s="158">
        <f>'Alloc Amt'!O53/'Alloc Amt'!$F53</f>
        <v>4.9052323685475204E-3</v>
      </c>
      <c r="P53" s="158">
        <f>'Alloc Amt'!P53/'Alloc Amt'!$F53</f>
        <v>7.0755599367885906E-3</v>
      </c>
      <c r="Q53" s="158">
        <f>'Alloc Amt'!Q53/'Alloc Amt'!$F53</f>
        <v>2.4403060351350965E-4</v>
      </c>
      <c r="R53" s="158">
        <f>'Alloc Amt'!R53/'Alloc Amt'!$F53</f>
        <v>2.4282372614697401E-4</v>
      </c>
      <c r="S53" s="110"/>
      <c r="T53" s="159">
        <f t="shared" si="3"/>
        <v>0</v>
      </c>
      <c r="U53" s="110"/>
      <c r="V53" s="110"/>
      <c r="W53" s="110"/>
      <c r="X53" s="110"/>
      <c r="Y53" s="110"/>
      <c r="Z53" s="110"/>
      <c r="AA53" s="110"/>
      <c r="AB53" s="110"/>
      <c r="AC53" s="110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  <c r="IA53" s="99"/>
      <c r="IB53" s="99"/>
      <c r="IC53" s="99"/>
      <c r="ID53" s="99"/>
      <c r="IE53" s="99"/>
      <c r="IF53" s="99"/>
      <c r="IG53" s="99"/>
      <c r="IH53" s="99"/>
      <c r="II53" s="99"/>
      <c r="IJ53" s="99"/>
      <c r="IK53" s="99"/>
      <c r="IL53" s="99"/>
      <c r="IM53" s="99"/>
      <c r="IN53" s="99"/>
      <c r="IO53" s="99"/>
      <c r="IP53" s="99"/>
      <c r="IQ53" s="99"/>
      <c r="IR53" s="99"/>
      <c r="IS53" s="99"/>
      <c r="IT53" s="99"/>
      <c r="IU53" s="99"/>
      <c r="IV53" s="99"/>
    </row>
    <row r="54" spans="1:256" x14ac:dyDescent="0.2">
      <c r="A54" s="134">
        <f>'Alloc Amt'!B54</f>
        <v>44</v>
      </c>
      <c r="B54" s="157"/>
      <c r="C54" s="134"/>
      <c r="D54" s="134"/>
      <c r="E54" s="134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10"/>
      <c r="T54" s="159">
        <f t="shared" si="3"/>
        <v>0</v>
      </c>
      <c r="U54" s="110"/>
      <c r="V54" s="110"/>
      <c r="W54" s="110"/>
      <c r="X54" s="110"/>
      <c r="Y54" s="110"/>
      <c r="Z54" s="110"/>
      <c r="AA54" s="110"/>
      <c r="AB54" s="110"/>
      <c r="AC54" s="110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9"/>
      <c r="HK54" s="99"/>
      <c r="HL54" s="99"/>
      <c r="HM54" s="99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9"/>
      <c r="HY54" s="99"/>
      <c r="HZ54" s="99"/>
      <c r="IA54" s="99"/>
      <c r="IB54" s="99"/>
      <c r="IC54" s="99"/>
      <c r="ID54" s="99"/>
      <c r="IE54" s="99"/>
      <c r="IF54" s="99"/>
      <c r="IG54" s="99"/>
      <c r="IH54" s="99"/>
      <c r="II54" s="99"/>
      <c r="IJ54" s="99"/>
      <c r="IK54" s="99"/>
      <c r="IL54" s="99"/>
      <c r="IM54" s="99"/>
      <c r="IN54" s="99"/>
      <c r="IO54" s="99"/>
      <c r="IP54" s="99"/>
      <c r="IQ54" s="99"/>
      <c r="IR54" s="99"/>
      <c r="IS54" s="99"/>
      <c r="IT54" s="99"/>
      <c r="IU54" s="99"/>
      <c r="IV54" s="99"/>
    </row>
    <row r="55" spans="1:256" x14ac:dyDescent="0.2">
      <c r="A55" s="134">
        <f>'Alloc Amt'!B55</f>
        <v>45</v>
      </c>
      <c r="B55" s="157"/>
      <c r="C55" s="134"/>
      <c r="D55" s="134"/>
      <c r="E55" s="134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10"/>
      <c r="T55" s="159">
        <f t="shared" si="3"/>
        <v>0</v>
      </c>
      <c r="U55" s="110"/>
      <c r="V55" s="110"/>
      <c r="W55" s="110"/>
      <c r="X55" s="110"/>
      <c r="Y55" s="110"/>
      <c r="Z55" s="110"/>
      <c r="AA55" s="110"/>
      <c r="AB55" s="110"/>
      <c r="AC55" s="110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9"/>
      <c r="HK55" s="99"/>
      <c r="HL55" s="99"/>
      <c r="HM55" s="99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9"/>
      <c r="HY55" s="99"/>
      <c r="HZ55" s="99"/>
      <c r="IA55" s="99"/>
      <c r="IB55" s="99"/>
      <c r="IC55" s="99"/>
      <c r="ID55" s="99"/>
      <c r="IE55" s="99"/>
      <c r="IF55" s="99"/>
      <c r="IG55" s="99"/>
      <c r="IH55" s="99"/>
      <c r="II55" s="99"/>
      <c r="IJ55" s="99"/>
      <c r="IK55" s="99"/>
      <c r="IL55" s="99"/>
      <c r="IM55" s="99"/>
      <c r="IN55" s="99"/>
      <c r="IO55" s="99"/>
      <c r="IP55" s="99"/>
      <c r="IQ55" s="99"/>
      <c r="IR55" s="99"/>
      <c r="IS55" s="99"/>
      <c r="IT55" s="99"/>
      <c r="IU55" s="99"/>
      <c r="IV55" s="99"/>
    </row>
    <row r="56" spans="1:256" x14ac:dyDescent="0.2">
      <c r="A56" s="134">
        <f>'Alloc Amt'!B56</f>
        <v>46</v>
      </c>
      <c r="B56" s="157"/>
      <c r="C56" s="134"/>
      <c r="D56" s="134"/>
      <c r="E56" s="134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10"/>
      <c r="T56" s="159">
        <f t="shared" si="3"/>
        <v>0</v>
      </c>
      <c r="U56" s="110"/>
      <c r="V56" s="110"/>
      <c r="W56" s="110"/>
      <c r="X56" s="110"/>
      <c r="Y56" s="110"/>
      <c r="Z56" s="110"/>
      <c r="AA56" s="110"/>
      <c r="AB56" s="110"/>
      <c r="AC56" s="110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99"/>
      <c r="FI56" s="99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9"/>
      <c r="GI56" s="99"/>
      <c r="GJ56" s="99"/>
      <c r="GK56" s="99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9"/>
      <c r="GW56" s="99"/>
      <c r="GX56" s="99"/>
      <c r="GY56" s="99"/>
      <c r="GZ56" s="99"/>
      <c r="HA56" s="99"/>
      <c r="HB56" s="99"/>
      <c r="HC56" s="99"/>
      <c r="HD56" s="99"/>
      <c r="HE56" s="99"/>
      <c r="HF56" s="99"/>
      <c r="HG56" s="99"/>
      <c r="HH56" s="99"/>
      <c r="HI56" s="99"/>
      <c r="HJ56" s="99"/>
      <c r="HK56" s="99"/>
      <c r="HL56" s="99"/>
      <c r="HM56" s="99"/>
      <c r="HN56" s="99"/>
      <c r="HO56" s="99"/>
      <c r="HP56" s="99"/>
      <c r="HQ56" s="99"/>
      <c r="HR56" s="99"/>
      <c r="HS56" s="99"/>
      <c r="HT56" s="99"/>
      <c r="HU56" s="99"/>
      <c r="HV56" s="99"/>
      <c r="HW56" s="99"/>
      <c r="HX56" s="99"/>
      <c r="HY56" s="99"/>
      <c r="HZ56" s="99"/>
      <c r="IA56" s="99"/>
      <c r="IB56" s="99"/>
      <c r="IC56" s="99"/>
      <c r="ID56" s="99"/>
      <c r="IE56" s="99"/>
      <c r="IF56" s="99"/>
      <c r="IG56" s="99"/>
      <c r="IH56" s="99"/>
      <c r="II56" s="99"/>
      <c r="IJ56" s="99"/>
      <c r="IK56" s="99"/>
      <c r="IL56" s="99"/>
      <c r="IM56" s="99"/>
      <c r="IN56" s="99"/>
      <c r="IO56" s="99"/>
      <c r="IP56" s="99"/>
      <c r="IQ56" s="99"/>
      <c r="IR56" s="99"/>
      <c r="IS56" s="99"/>
      <c r="IT56" s="99"/>
      <c r="IU56" s="99"/>
      <c r="IV56" s="99"/>
    </row>
    <row r="57" spans="1:256" x14ac:dyDescent="0.2">
      <c r="A57" s="134">
        <f>'Alloc Amt'!B57</f>
        <v>47</v>
      </c>
      <c r="B57" s="157"/>
      <c r="C57" s="134"/>
      <c r="D57" s="134"/>
      <c r="E57" s="134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10"/>
      <c r="T57" s="159">
        <f t="shared" si="3"/>
        <v>0</v>
      </c>
      <c r="U57" s="110"/>
      <c r="V57" s="110"/>
      <c r="W57" s="110"/>
      <c r="X57" s="110"/>
      <c r="Y57" s="110"/>
      <c r="Z57" s="110"/>
      <c r="AA57" s="110"/>
      <c r="AB57" s="110"/>
      <c r="AC57" s="110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9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9"/>
      <c r="HK57" s="99"/>
      <c r="HL57" s="99"/>
      <c r="HM57" s="99"/>
      <c r="HN57" s="99"/>
      <c r="HO57" s="99"/>
      <c r="HP57" s="99"/>
      <c r="HQ57" s="99"/>
      <c r="HR57" s="99"/>
      <c r="HS57" s="99"/>
      <c r="HT57" s="99"/>
      <c r="HU57" s="99"/>
      <c r="HV57" s="99"/>
      <c r="HW57" s="99"/>
      <c r="HX57" s="99"/>
      <c r="HY57" s="99"/>
      <c r="HZ57" s="99"/>
      <c r="IA57" s="99"/>
      <c r="IB57" s="99"/>
      <c r="IC57" s="99"/>
      <c r="ID57" s="99"/>
      <c r="IE57" s="99"/>
      <c r="IF57" s="99"/>
      <c r="IG57" s="99"/>
      <c r="IH57" s="99"/>
      <c r="II57" s="99"/>
      <c r="IJ57" s="99"/>
      <c r="IK57" s="99"/>
      <c r="IL57" s="99"/>
      <c r="IM57" s="99"/>
      <c r="IN57" s="99"/>
      <c r="IO57" s="99"/>
      <c r="IP57" s="99"/>
      <c r="IQ57" s="99"/>
      <c r="IR57" s="99"/>
      <c r="IS57" s="99"/>
      <c r="IT57" s="99"/>
      <c r="IU57" s="99"/>
      <c r="IV57" s="99"/>
    </row>
    <row r="58" spans="1:256" x14ac:dyDescent="0.2">
      <c r="A58" s="134">
        <f>'Alloc Amt'!B58</f>
        <v>48</v>
      </c>
      <c r="B58" s="157" t="str">
        <f>'Alloc Amt'!C58</f>
        <v>Remove DSM Revenues</v>
      </c>
      <c r="C58" s="134">
        <f>'Alloc Amt'!D57</f>
        <v>0</v>
      </c>
      <c r="D58" s="134"/>
      <c r="E58" s="134"/>
      <c r="F58" s="158">
        <f>SUM(G58:R58)</f>
        <v>1</v>
      </c>
      <c r="G58" s="158">
        <f>'Alloc Amt'!G58/'Alloc Amt'!$F58</f>
        <v>0.69319159993477486</v>
      </c>
      <c r="H58" s="158">
        <f>'Alloc Amt'!H58/'Alloc Amt'!$F58</f>
        <v>0.16478337879495458</v>
      </c>
      <c r="I58" s="158">
        <f>'Alloc Amt'!I58/'Alloc Amt'!$F58</f>
        <v>9.3242543203330471E-3</v>
      </c>
      <c r="J58" s="158">
        <f>'Alloc Amt'!J58/'Alloc Amt'!$F58</f>
        <v>9.489514893626462E-2</v>
      </c>
      <c r="K58" s="158">
        <f>'Alloc Amt'!K58/'Alloc Amt'!$F58</f>
        <v>1.7665555916684877E-2</v>
      </c>
      <c r="L58" s="158">
        <f>'Alloc Amt'!L58/'Alloc Amt'!$F58</f>
        <v>2.0140062096987998E-2</v>
      </c>
      <c r="M58" s="158">
        <f>'Alloc Amt'!M58/'Alloc Amt'!$F58</f>
        <v>0</v>
      </c>
      <c r="N58" s="158">
        <f>'Alloc Amt'!N58/'Alloc Amt'!$F58</f>
        <v>0</v>
      </c>
      <c r="O58" s="158">
        <f>'Alloc Amt'!O58/'Alloc Amt'!$F58</f>
        <v>0</v>
      </c>
      <c r="P58" s="158">
        <f>'Alloc Amt'!P58/'Alloc Amt'!$F58</f>
        <v>0</v>
      </c>
      <c r="Q58" s="158">
        <f>'Alloc Amt'!Q58/'Alloc Amt'!$F58</f>
        <v>0</v>
      </c>
      <c r="R58" s="158">
        <f>'Alloc Amt'!R58/'Alloc Amt'!$F58</f>
        <v>0</v>
      </c>
      <c r="S58" s="110"/>
      <c r="T58" s="159">
        <f t="shared" si="3"/>
        <v>0</v>
      </c>
      <c r="U58" s="110"/>
      <c r="V58" s="110"/>
      <c r="W58" s="110"/>
      <c r="X58" s="110"/>
      <c r="Y58" s="110"/>
      <c r="Z58" s="110"/>
      <c r="AA58" s="110"/>
      <c r="AB58" s="110"/>
      <c r="AC58" s="110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99"/>
      <c r="HD58" s="99"/>
      <c r="HE58" s="99"/>
      <c r="HF58" s="99"/>
      <c r="HG58" s="99"/>
      <c r="HH58" s="99"/>
      <c r="HI58" s="99"/>
      <c r="HJ58" s="99"/>
      <c r="HK58" s="99"/>
      <c r="HL58" s="99"/>
      <c r="HM58" s="99"/>
      <c r="HN58" s="99"/>
      <c r="HO58" s="99"/>
      <c r="HP58" s="99"/>
      <c r="HQ58" s="99"/>
      <c r="HR58" s="99"/>
      <c r="HS58" s="99"/>
      <c r="HT58" s="99"/>
      <c r="HU58" s="99"/>
      <c r="HV58" s="99"/>
      <c r="HW58" s="99"/>
      <c r="HX58" s="99"/>
      <c r="HY58" s="99"/>
      <c r="HZ58" s="99"/>
      <c r="IA58" s="99"/>
      <c r="IB58" s="99"/>
      <c r="IC58" s="99"/>
      <c r="ID58" s="99"/>
      <c r="IE58" s="99"/>
      <c r="IF58" s="99"/>
      <c r="IG58" s="99"/>
      <c r="IH58" s="99"/>
      <c r="II58" s="99"/>
      <c r="IJ58" s="99"/>
      <c r="IK58" s="99"/>
      <c r="IL58" s="99"/>
      <c r="IM58" s="99"/>
      <c r="IN58" s="99"/>
      <c r="IO58" s="99"/>
      <c r="IP58" s="99"/>
      <c r="IQ58" s="99"/>
      <c r="IR58" s="99"/>
      <c r="IS58" s="99"/>
      <c r="IT58" s="99"/>
      <c r="IU58" s="99"/>
      <c r="IV58" s="99"/>
    </row>
    <row r="59" spans="1:256" x14ac:dyDescent="0.2">
      <c r="A59" s="134">
        <f>'Alloc Amt'!B59</f>
        <v>49</v>
      </c>
      <c r="B59" s="157" t="str">
        <f>'Alloc Amt'!C59</f>
        <v>Remove ECR Revenues</v>
      </c>
      <c r="C59" s="134">
        <f>'Alloc Amt'!D63</f>
        <v>0</v>
      </c>
      <c r="D59" s="134">
        <f>'Alloc Amt'!E63</f>
        <v>0</v>
      </c>
      <c r="E59" s="134" t="e">
        <f>#REF!</f>
        <v>#REF!</v>
      </c>
      <c r="F59" s="158">
        <f>SUM(G59:R59)</f>
        <v>0.99999999999999989</v>
      </c>
      <c r="G59" s="158">
        <f>'Alloc Amt'!G59/'Alloc Amt'!$F59</f>
        <v>0.39942683969072423</v>
      </c>
      <c r="H59" s="158">
        <f>'Alloc Amt'!H59/'Alloc Amt'!$F59</f>
        <v>0.15068697285391019</v>
      </c>
      <c r="I59" s="158">
        <f>'Alloc Amt'!I59/'Alloc Amt'!$F59</f>
        <v>1.9997056427941858E-2</v>
      </c>
      <c r="J59" s="158">
        <f>'Alloc Amt'!J59/'Alloc Amt'!$F59</f>
        <v>0.19731783721043028</v>
      </c>
      <c r="K59" s="158">
        <f>'Alloc Amt'!K59/'Alloc Amt'!$F59</f>
        <v>0.12299598771058666</v>
      </c>
      <c r="L59" s="158">
        <f>'Alloc Amt'!L59/'Alloc Amt'!$F59</f>
        <v>4.01300858151604E-2</v>
      </c>
      <c r="M59" s="158">
        <f>'Alloc Amt'!M59/'Alloc Amt'!$F59</f>
        <v>3.2792228969766503E-2</v>
      </c>
      <c r="N59" s="158">
        <f>'Alloc Amt'!N59/'Alloc Amt'!$F59</f>
        <v>1.4431029263454716E-2</v>
      </c>
      <c r="O59" s="158">
        <f>'Alloc Amt'!O59/'Alloc Amt'!$F59</f>
        <v>3.1496221022121948E-3</v>
      </c>
      <c r="P59" s="158">
        <f>'Alloc Amt'!P59/'Alloc Amt'!$F59</f>
        <v>1.8582971101146824E-2</v>
      </c>
      <c r="Q59" s="158">
        <f>'Alloc Amt'!Q59/'Alloc Amt'!$F59</f>
        <v>2.1625219722601783E-4</v>
      </c>
      <c r="R59" s="158">
        <f>'Alloc Amt'!R59/'Alloc Amt'!$F59</f>
        <v>2.7311665744012925E-4</v>
      </c>
      <c r="S59" s="110"/>
      <c r="T59" s="159">
        <f t="shared" si="3"/>
        <v>0</v>
      </c>
      <c r="U59" s="110"/>
      <c r="V59" s="110"/>
      <c r="W59" s="110"/>
      <c r="X59" s="110"/>
      <c r="Y59" s="110"/>
      <c r="Z59" s="110"/>
      <c r="AA59" s="110"/>
      <c r="AB59" s="110"/>
      <c r="AC59" s="110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9"/>
      <c r="EU59" s="99"/>
      <c r="EV59" s="99"/>
      <c r="EW59" s="99"/>
      <c r="EX59" s="99"/>
      <c r="EY59" s="99"/>
      <c r="EZ59" s="99"/>
      <c r="FA59" s="99"/>
      <c r="FB59" s="99"/>
      <c r="FC59" s="99"/>
      <c r="FD59" s="99"/>
      <c r="FE59" s="99"/>
      <c r="FF59" s="99"/>
      <c r="FG59" s="99"/>
      <c r="FH59" s="99"/>
      <c r="FI59" s="99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9"/>
      <c r="FU59" s="99"/>
      <c r="FV59" s="99"/>
      <c r="FW59" s="99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99"/>
      <c r="GI59" s="99"/>
      <c r="GJ59" s="99"/>
      <c r="GK59" s="99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9"/>
      <c r="GW59" s="99"/>
      <c r="GX59" s="99"/>
      <c r="GY59" s="99"/>
      <c r="GZ59" s="99"/>
      <c r="HA59" s="99"/>
      <c r="HB59" s="99"/>
      <c r="HC59" s="99"/>
      <c r="HD59" s="99"/>
      <c r="HE59" s="99"/>
      <c r="HF59" s="99"/>
      <c r="HG59" s="99"/>
      <c r="HH59" s="99"/>
      <c r="HI59" s="99"/>
      <c r="HJ59" s="99"/>
      <c r="HK59" s="99"/>
      <c r="HL59" s="99"/>
      <c r="HM59" s="99"/>
      <c r="HN59" s="99"/>
      <c r="HO59" s="99"/>
      <c r="HP59" s="99"/>
      <c r="HQ59" s="99"/>
      <c r="HR59" s="99"/>
      <c r="HS59" s="99"/>
      <c r="HT59" s="99"/>
      <c r="HU59" s="99"/>
      <c r="HV59" s="99"/>
      <c r="HW59" s="99"/>
      <c r="HX59" s="99"/>
      <c r="HY59" s="99"/>
      <c r="HZ59" s="99"/>
      <c r="IA59" s="99"/>
      <c r="IB59" s="99"/>
      <c r="IC59" s="99"/>
      <c r="ID59" s="99"/>
      <c r="IE59" s="99"/>
      <c r="IF59" s="99"/>
      <c r="IG59" s="99"/>
      <c r="IH59" s="99"/>
      <c r="II59" s="99"/>
      <c r="IJ59" s="99"/>
      <c r="IK59" s="99"/>
      <c r="IL59" s="99"/>
      <c r="IM59" s="99"/>
      <c r="IN59" s="99"/>
      <c r="IO59" s="99"/>
      <c r="IP59" s="99"/>
      <c r="IQ59" s="99"/>
      <c r="IR59" s="99"/>
      <c r="IS59" s="99"/>
      <c r="IT59" s="99"/>
      <c r="IU59" s="99"/>
      <c r="IV59" s="99"/>
    </row>
    <row r="60" spans="1:256" x14ac:dyDescent="0.2">
      <c r="A60" s="134">
        <f>'Alloc Amt'!B60</f>
        <v>50</v>
      </c>
      <c r="B60" s="157"/>
      <c r="C60" s="134"/>
      <c r="D60" s="134"/>
      <c r="E60" s="134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10"/>
      <c r="T60" s="159">
        <f t="shared" si="3"/>
        <v>0</v>
      </c>
      <c r="U60" s="110"/>
      <c r="V60" s="110"/>
      <c r="W60" s="110"/>
      <c r="X60" s="110"/>
      <c r="Y60" s="110"/>
      <c r="Z60" s="110"/>
      <c r="AA60" s="110"/>
      <c r="AB60" s="110"/>
      <c r="AC60" s="110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  <c r="IJ60" s="99"/>
      <c r="IK60" s="99"/>
      <c r="IL60" s="99"/>
      <c r="IM60" s="99"/>
      <c r="IN60" s="99"/>
      <c r="IO60" s="99"/>
      <c r="IP60" s="99"/>
      <c r="IQ60" s="99"/>
      <c r="IR60" s="99"/>
      <c r="IS60" s="99"/>
      <c r="IT60" s="99"/>
      <c r="IU60" s="99"/>
      <c r="IV60" s="99"/>
    </row>
    <row r="61" spans="1:256" x14ac:dyDescent="0.2">
      <c r="A61" s="134">
        <f>'Alloc Amt'!B61</f>
        <v>51</v>
      </c>
      <c r="B61" s="157" t="str">
        <f>'Alloc Amt'!C61</f>
        <v>Gross Production Plant</v>
      </c>
      <c r="C61" s="134">
        <f>'Alloc Amt'!D65</f>
        <v>0</v>
      </c>
      <c r="D61" s="134">
        <f>'Alloc Amt'!E65</f>
        <v>0</v>
      </c>
      <c r="E61" s="134" t="e">
        <f>#REF!</f>
        <v>#REF!</v>
      </c>
      <c r="F61" s="158">
        <f>SUM(G61:R61)</f>
        <v>1.0000000000000002</v>
      </c>
      <c r="G61" s="158">
        <f>'Alloc Amt'!G61/'Alloc Amt'!$F61</f>
        <v>0.39684674389349778</v>
      </c>
      <c r="H61" s="158">
        <f>'Alloc Amt'!H61/'Alloc Amt'!$F61</f>
        <v>0.1231594781126263</v>
      </c>
      <c r="I61" s="158">
        <f>'Alloc Amt'!I61/'Alloc Amt'!$F61</f>
        <v>1.8441815961396747E-2</v>
      </c>
      <c r="J61" s="158">
        <f>'Alloc Amt'!J61/'Alloc Amt'!$F61</f>
        <v>0.19437866484893118</v>
      </c>
      <c r="K61" s="158">
        <f>'Alloc Amt'!K61/'Alloc Amt'!$F61</f>
        <v>0.14679756640533326</v>
      </c>
      <c r="L61" s="158">
        <f>'Alloc Amt'!L61/'Alloc Amt'!$F61</f>
        <v>5.0783891912319655E-2</v>
      </c>
      <c r="M61" s="158">
        <f>'Alloc Amt'!M61/'Alloc Amt'!$F61</f>
        <v>3.9339507032114425E-2</v>
      </c>
      <c r="N61" s="158">
        <f>'Alloc Amt'!N61/'Alloc Amt'!$F61</f>
        <v>1.8443718862555195E-2</v>
      </c>
      <c r="O61" s="158">
        <f>'Alloc Amt'!O61/'Alloc Amt'!$F61</f>
        <v>4.5976506517626066E-3</v>
      </c>
      <c r="P61" s="158">
        <f>'Alloc Amt'!P61/'Alloc Amt'!$F61</f>
        <v>6.7307689241256881E-3</v>
      </c>
      <c r="Q61" s="158">
        <f>'Alloc Amt'!Q61/'Alloc Amt'!$F61</f>
        <v>2.4518832234266284E-4</v>
      </c>
      <c r="R61" s="158">
        <f>'Alloc Amt'!R61/'Alloc Amt'!$F61</f>
        <v>2.3500507299453434E-4</v>
      </c>
      <c r="S61" s="110"/>
      <c r="T61" s="159">
        <f t="shared" si="3"/>
        <v>0</v>
      </c>
      <c r="U61" s="110"/>
      <c r="V61" s="110"/>
      <c r="W61" s="110"/>
      <c r="X61" s="110"/>
      <c r="Y61" s="110"/>
      <c r="Z61" s="110"/>
      <c r="AA61" s="110"/>
      <c r="AB61" s="110"/>
      <c r="AC61" s="110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9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99"/>
      <c r="HM61" s="99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9"/>
      <c r="IM61" s="99"/>
      <c r="IN61" s="99"/>
      <c r="IO61" s="99"/>
      <c r="IP61" s="99"/>
      <c r="IQ61" s="99"/>
      <c r="IR61" s="99"/>
      <c r="IS61" s="99"/>
      <c r="IT61" s="99"/>
      <c r="IU61" s="99"/>
      <c r="IV61" s="99"/>
    </row>
    <row r="62" spans="1:256" x14ac:dyDescent="0.2">
      <c r="A62" s="134">
        <f>'Alloc Amt'!B62</f>
        <v>52</v>
      </c>
      <c r="B62" s="157" t="str">
        <f>'Alloc Amt'!C62</f>
        <v>Gross Transmission Plant</v>
      </c>
      <c r="C62" s="134">
        <f>'Alloc Amt'!D66</f>
        <v>0</v>
      </c>
      <c r="D62" s="134">
        <f>'Alloc Amt'!E66</f>
        <v>0</v>
      </c>
      <c r="E62" s="134" t="e">
        <f>#REF!</f>
        <v>#REF!</v>
      </c>
      <c r="F62" s="158">
        <f>SUM(G62:R62)</f>
        <v>1</v>
      </c>
      <c r="G62" s="158">
        <f>'Alloc Amt'!G62/'Alloc Amt'!$F62</f>
        <v>0.39684674389349772</v>
      </c>
      <c r="H62" s="158">
        <f>'Alloc Amt'!H62/'Alloc Amt'!$F62</f>
        <v>0.12315947811262629</v>
      </c>
      <c r="I62" s="158">
        <f>'Alloc Amt'!I62/'Alloc Amt'!$F62</f>
        <v>1.8441815961396744E-2</v>
      </c>
      <c r="J62" s="158">
        <f>'Alloc Amt'!J62/'Alloc Amt'!$F62</f>
        <v>0.19437866484893115</v>
      </c>
      <c r="K62" s="158">
        <f>'Alloc Amt'!K62/'Alloc Amt'!$F62</f>
        <v>0.14679756640533326</v>
      </c>
      <c r="L62" s="158">
        <f>'Alloc Amt'!L62/'Alloc Amt'!$F62</f>
        <v>5.0783891912319648E-2</v>
      </c>
      <c r="M62" s="158">
        <f>'Alloc Amt'!M62/'Alloc Amt'!$F62</f>
        <v>3.9339507032114418E-2</v>
      </c>
      <c r="N62" s="158">
        <f>'Alloc Amt'!N62/'Alloc Amt'!$F62</f>
        <v>1.8443718862555195E-2</v>
      </c>
      <c r="O62" s="158">
        <f>'Alloc Amt'!O62/'Alloc Amt'!$F62</f>
        <v>4.5976506517626057E-3</v>
      </c>
      <c r="P62" s="158">
        <f>'Alloc Amt'!P62/'Alloc Amt'!$F62</f>
        <v>6.7307689241256873E-3</v>
      </c>
      <c r="Q62" s="158">
        <f>'Alloc Amt'!Q62/'Alloc Amt'!$F62</f>
        <v>2.4518832234266279E-4</v>
      </c>
      <c r="R62" s="158">
        <f>'Alloc Amt'!R62/'Alloc Amt'!$F62</f>
        <v>2.3500507299453432E-4</v>
      </c>
      <c r="S62" s="110"/>
      <c r="T62" s="159">
        <f t="shared" si="3"/>
        <v>0</v>
      </c>
      <c r="U62" s="110"/>
      <c r="V62" s="110"/>
      <c r="W62" s="110"/>
      <c r="X62" s="110"/>
      <c r="Y62" s="110"/>
      <c r="Z62" s="110"/>
      <c r="AA62" s="110"/>
      <c r="AB62" s="110"/>
      <c r="AC62" s="110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</row>
    <row r="63" spans="1:256" x14ac:dyDescent="0.2">
      <c r="A63" s="134">
        <f>'Alloc Amt'!B63</f>
        <v>53</v>
      </c>
      <c r="B63" s="157" t="str">
        <f>'Alloc Amt'!C63</f>
        <v>Gross Distribution Plant</v>
      </c>
      <c r="C63" s="134">
        <f>'Alloc Amt'!D67</f>
        <v>0</v>
      </c>
      <c r="D63" s="134">
        <f>'Alloc Amt'!E67</f>
        <v>0</v>
      </c>
      <c r="E63" s="134" t="e">
        <f>#REF!</f>
        <v>#REF!</v>
      </c>
      <c r="F63" s="158">
        <f>SUM(G63:R63)</f>
        <v>0.99999999999999989</v>
      </c>
      <c r="G63" s="158">
        <f>'Alloc Amt'!G63/'Alloc Amt'!$F63</f>
        <v>0.5298116613322249</v>
      </c>
      <c r="H63" s="158">
        <f>'Alloc Amt'!H63/'Alloc Amt'!$F63</f>
        <v>0.12498197189189936</v>
      </c>
      <c r="I63" s="158">
        <f>'Alloc Amt'!I63/'Alloc Amt'!$F63</f>
        <v>8.2600609185677805E-3</v>
      </c>
      <c r="J63" s="158">
        <f>'Alloc Amt'!J63/'Alloc Amt'!$F63</f>
        <v>0.12604367942483699</v>
      </c>
      <c r="K63" s="158">
        <f>'Alloc Amt'!K63/'Alloc Amt'!$F63</f>
        <v>7.4300832191921726E-2</v>
      </c>
      <c r="L63" s="158">
        <f>'Alloc Amt'!L63/'Alloc Amt'!$F63</f>
        <v>3.0487773934223097E-2</v>
      </c>
      <c r="M63" s="158">
        <f>'Alloc Amt'!M63/'Alloc Amt'!$F63</f>
        <v>3.6586137304295388E-4</v>
      </c>
      <c r="N63" s="158">
        <f>'Alloc Amt'!N63/'Alloc Amt'!$F63</f>
        <v>1.0382996795710633E-2</v>
      </c>
      <c r="O63" s="158">
        <f>'Alloc Amt'!O63/'Alloc Amt'!$F63</f>
        <v>2.4032878331684492E-3</v>
      </c>
      <c r="P63" s="158">
        <f>'Alloc Amt'!P63/'Alloc Amt'!$F63</f>
        <v>9.247423757820343E-2</v>
      </c>
      <c r="Q63" s="158">
        <f>'Alloc Amt'!Q63/'Alloc Amt'!$F63</f>
        <v>2.3872483357040815E-4</v>
      </c>
      <c r="R63" s="158">
        <f>'Alloc Amt'!R63/'Alloc Amt'!$F63</f>
        <v>2.4891189263021821E-4</v>
      </c>
      <c r="S63" s="110"/>
      <c r="T63" s="159">
        <f t="shared" si="3"/>
        <v>0</v>
      </c>
      <c r="U63" s="110"/>
      <c r="V63" s="110"/>
      <c r="W63" s="110"/>
      <c r="X63" s="110"/>
      <c r="Y63" s="110"/>
      <c r="Z63" s="110"/>
      <c r="AA63" s="110"/>
      <c r="AB63" s="110"/>
      <c r="AC63" s="110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</row>
    <row r="64" spans="1:256" x14ac:dyDescent="0.2">
      <c r="A64" s="134">
        <f>'Alloc Amt'!B64</f>
        <v>54</v>
      </c>
      <c r="B64" s="157" t="str">
        <f>'Alloc Amt'!C64</f>
        <v>Total Prod.,Trans., Distrib Plant</v>
      </c>
      <c r="C64" s="134">
        <f>'Alloc Amt'!D68</f>
        <v>0</v>
      </c>
      <c r="D64" s="134">
        <f>'Alloc Amt'!E68</f>
        <v>0</v>
      </c>
      <c r="E64" s="134" t="e">
        <f>#REF!</f>
        <v>#REF!</v>
      </c>
      <c r="F64" s="158">
        <f>SUM(G64:R64)</f>
        <v>1</v>
      </c>
      <c r="G64" s="158">
        <f>'Alloc Amt'!G64/'Alloc Amt'!$F64</f>
        <v>0.43263941381860882</v>
      </c>
      <c r="H64" s="158">
        <f>'Alloc Amt'!H64/'Alloc Amt'!$F64</f>
        <v>0.12365007307209858</v>
      </c>
      <c r="I64" s="158">
        <f>'Alloc Amt'!I64/'Alloc Amt'!$F64</f>
        <v>1.5701001282410088E-2</v>
      </c>
      <c r="J64" s="158">
        <f>'Alloc Amt'!J64/'Alloc Amt'!$F64</f>
        <v>0.17598365039898053</v>
      </c>
      <c r="K64" s="158">
        <f>'Alloc Amt'!K64/'Alloc Amt'!$F64</f>
        <v>0.12728225568779072</v>
      </c>
      <c r="L64" s="158">
        <f>'Alloc Amt'!L64/'Alloc Amt'!$F64</f>
        <v>4.532040375661206E-2</v>
      </c>
      <c r="M64" s="158">
        <f>'Alloc Amt'!M64/'Alloc Amt'!$F64</f>
        <v>2.8848237141346333E-2</v>
      </c>
      <c r="N64" s="158">
        <f>'Alloc Amt'!N64/'Alloc Amt'!$F64</f>
        <v>1.6273862558695347E-2</v>
      </c>
      <c r="O64" s="158">
        <f>'Alloc Amt'!O64/'Alloc Amt'!$F64</f>
        <v>4.0069527024477365E-3</v>
      </c>
      <c r="P64" s="158">
        <f>'Alloc Amt'!P64/'Alloc Amt'!$F64</f>
        <v>2.9811952524181409E-2</v>
      </c>
      <c r="Q64" s="158">
        <f>'Alloc Amt'!Q64/'Alloc Amt'!$F64</f>
        <v>2.4344842339302759E-4</v>
      </c>
      <c r="R64" s="158">
        <f>'Alloc Amt'!R64/'Alloc Amt'!$F64</f>
        <v>2.3874863343526087E-4</v>
      </c>
      <c r="S64" s="110"/>
      <c r="T64" s="159">
        <f t="shared" si="3"/>
        <v>0</v>
      </c>
      <c r="U64" s="110"/>
      <c r="V64" s="110"/>
      <c r="W64" s="110"/>
      <c r="X64" s="110"/>
      <c r="Y64" s="110"/>
      <c r="Z64" s="110"/>
      <c r="AA64" s="110"/>
      <c r="AB64" s="110"/>
      <c r="AC64" s="110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9"/>
      <c r="GI64" s="99"/>
      <c r="GJ64" s="99"/>
      <c r="GK64" s="99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9"/>
      <c r="GW64" s="99"/>
      <c r="GX64" s="99"/>
      <c r="GY64" s="99"/>
      <c r="GZ64" s="99"/>
      <c r="HA64" s="99"/>
      <c r="HB64" s="99"/>
      <c r="HC64" s="99"/>
      <c r="HD64" s="99"/>
      <c r="HE64" s="99"/>
      <c r="HF64" s="99"/>
      <c r="HG64" s="99"/>
      <c r="HH64" s="99"/>
      <c r="HI64" s="99"/>
      <c r="HJ64" s="99"/>
      <c r="HK64" s="99"/>
      <c r="HL64" s="99"/>
      <c r="HM64" s="99"/>
      <c r="HN64" s="99"/>
      <c r="HO64" s="99"/>
      <c r="HP64" s="99"/>
      <c r="HQ64" s="99"/>
      <c r="HR64" s="99"/>
      <c r="HS64" s="99"/>
      <c r="HT64" s="99"/>
      <c r="HU64" s="99"/>
      <c r="HV64" s="99"/>
      <c r="HW64" s="99"/>
      <c r="HX64" s="99"/>
      <c r="HY64" s="99"/>
      <c r="HZ64" s="99"/>
      <c r="IA64" s="99"/>
      <c r="IB64" s="99"/>
      <c r="IC64" s="99"/>
      <c r="ID64" s="99"/>
      <c r="IE64" s="99"/>
      <c r="IF64" s="99"/>
      <c r="IG64" s="99"/>
      <c r="IH64" s="99"/>
      <c r="II64" s="99"/>
      <c r="IJ64" s="99"/>
      <c r="IK64" s="99"/>
      <c r="IL64" s="99"/>
      <c r="IM64" s="99"/>
      <c r="IN64" s="99"/>
      <c r="IO64" s="99"/>
      <c r="IP64" s="99"/>
      <c r="IQ64" s="99"/>
      <c r="IR64" s="99"/>
      <c r="IS64" s="99"/>
      <c r="IT64" s="99"/>
      <c r="IU64" s="99"/>
      <c r="IV64" s="99"/>
    </row>
    <row r="65" spans="1:256" x14ac:dyDescent="0.2">
      <c r="A65" s="134">
        <f>'Alloc Amt'!B65</f>
        <v>55</v>
      </c>
      <c r="B65" s="157" t="str">
        <f>'Alloc Amt'!C65</f>
        <v>Dist. Overhead Lines Gross Plant</v>
      </c>
      <c r="C65" s="134">
        <f>'Alloc Amt'!D69</f>
        <v>0</v>
      </c>
      <c r="D65" s="134">
        <f>'Alloc Amt'!E69</f>
        <v>0</v>
      </c>
      <c r="E65" s="134" t="e">
        <f>#REF!</f>
        <v>#REF!</v>
      </c>
      <c r="F65" s="158">
        <f>SUM(G65:R65)</f>
        <v>1</v>
      </c>
      <c r="G65" s="158">
        <f>'Alloc Amt'!G65/'Alloc Amt'!$F65</f>
        <v>0.53284097170952216</v>
      </c>
      <c r="H65" s="158">
        <f>'Alloc Amt'!H65/'Alloc Amt'!$F65</f>
        <v>0.13543173530653796</v>
      </c>
      <c r="I65" s="158">
        <f>'Alloc Amt'!I65/'Alloc Amt'!$F65</f>
        <v>1.0638358638783615E-2</v>
      </c>
      <c r="J65" s="158">
        <f>'Alloc Amt'!J65/'Alloc Amt'!$F65</f>
        <v>0.15770844205837325</v>
      </c>
      <c r="K65" s="158">
        <f>'Alloc Amt'!K65/'Alloc Amt'!$F65</f>
        <v>9.9596452134199764E-2</v>
      </c>
      <c r="L65" s="158">
        <f>'Alloc Amt'!L65/'Alloc Amt'!$F65</f>
        <v>3.8762138132113842E-2</v>
      </c>
      <c r="M65" s="158">
        <f>'Alloc Amt'!M65/'Alloc Amt'!$F65</f>
        <v>0</v>
      </c>
      <c r="N65" s="158">
        <f>'Alloc Amt'!N65/'Alloc Amt'!$F65</f>
        <v>1.3951018718863232E-2</v>
      </c>
      <c r="O65" s="158">
        <f>'Alloc Amt'!O65/'Alloc Amt'!$F65</f>
        <v>3.1498667787750825E-3</v>
      </c>
      <c r="P65" s="158">
        <f>'Alloc Amt'!P65/'Alloc Amt'!$F65</f>
        <v>7.5367787184478464E-3</v>
      </c>
      <c r="Q65" s="158">
        <f>'Alloc Amt'!Q65/'Alloc Amt'!$F65</f>
        <v>2.7278970737197827E-4</v>
      </c>
      <c r="R65" s="158">
        <f>'Alloc Amt'!R65/'Alloc Amt'!$F65</f>
        <v>1.1144809701123828E-4</v>
      </c>
      <c r="S65" s="110"/>
      <c r="T65" s="159">
        <f t="shared" si="3"/>
        <v>0</v>
      </c>
      <c r="U65" s="110"/>
      <c r="V65" s="110"/>
      <c r="W65" s="110"/>
      <c r="X65" s="110"/>
      <c r="Y65" s="110"/>
      <c r="Z65" s="110"/>
      <c r="AA65" s="110"/>
      <c r="AB65" s="110"/>
      <c r="AC65" s="110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  <c r="HA65" s="99"/>
      <c r="HB65" s="99"/>
      <c r="HC65" s="99"/>
      <c r="HD65" s="99"/>
      <c r="HE65" s="99"/>
      <c r="HF65" s="99"/>
      <c r="HG65" s="99"/>
      <c r="HH65" s="99"/>
      <c r="HI65" s="99"/>
      <c r="HJ65" s="99"/>
      <c r="HK65" s="99"/>
      <c r="HL65" s="99"/>
      <c r="HM65" s="99"/>
      <c r="HN65" s="99"/>
      <c r="HO65" s="99"/>
      <c r="HP65" s="99"/>
      <c r="HQ65" s="99"/>
      <c r="HR65" s="99"/>
      <c r="HS65" s="99"/>
      <c r="HT65" s="99"/>
      <c r="HU65" s="99"/>
      <c r="HV65" s="99"/>
      <c r="HW65" s="99"/>
      <c r="HX65" s="99"/>
      <c r="HY65" s="99"/>
      <c r="HZ65" s="99"/>
      <c r="IA65" s="99"/>
      <c r="IB65" s="99"/>
      <c r="IC65" s="99"/>
      <c r="ID65" s="99"/>
      <c r="IE65" s="99"/>
      <c r="IF65" s="99"/>
      <c r="IG65" s="99"/>
      <c r="IH65" s="99"/>
      <c r="II65" s="99"/>
      <c r="IJ65" s="99"/>
      <c r="IK65" s="99"/>
      <c r="IL65" s="99"/>
      <c r="IM65" s="99"/>
      <c r="IN65" s="99"/>
      <c r="IO65" s="99"/>
      <c r="IP65" s="99"/>
      <c r="IQ65" s="99"/>
      <c r="IR65" s="99"/>
      <c r="IS65" s="99"/>
      <c r="IT65" s="99"/>
      <c r="IU65" s="99"/>
      <c r="IV65" s="99"/>
    </row>
    <row r="66" spans="1:256" x14ac:dyDescent="0.2">
      <c r="A66" s="134">
        <f>'Alloc Amt'!B66</f>
        <v>56</v>
      </c>
      <c r="B66" s="157"/>
      <c r="C66" s="134"/>
      <c r="D66" s="134"/>
      <c r="E66" s="134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10"/>
      <c r="T66" s="159">
        <f t="shared" si="3"/>
        <v>0</v>
      </c>
      <c r="U66" s="110"/>
      <c r="V66" s="110"/>
      <c r="W66" s="110"/>
      <c r="X66" s="110"/>
      <c r="Y66" s="110"/>
      <c r="Z66" s="110"/>
      <c r="AA66" s="110"/>
      <c r="AB66" s="110"/>
      <c r="AC66" s="110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  <c r="HA66" s="99"/>
      <c r="HB66" s="99"/>
      <c r="HC66" s="99"/>
      <c r="HD66" s="99"/>
      <c r="HE66" s="99"/>
      <c r="HF66" s="99"/>
      <c r="HG66" s="99"/>
      <c r="HH66" s="99"/>
      <c r="HI66" s="99"/>
      <c r="HJ66" s="99"/>
      <c r="HK66" s="99"/>
      <c r="HL66" s="99"/>
      <c r="HM66" s="99"/>
      <c r="HN66" s="99"/>
      <c r="HO66" s="99"/>
      <c r="HP66" s="99"/>
      <c r="HQ66" s="99"/>
      <c r="HR66" s="99"/>
      <c r="HS66" s="99"/>
      <c r="HT66" s="99"/>
      <c r="HU66" s="99"/>
      <c r="HV66" s="99"/>
      <c r="HW66" s="99"/>
      <c r="HX66" s="99"/>
      <c r="HY66" s="99"/>
      <c r="HZ66" s="99"/>
      <c r="IA66" s="99"/>
      <c r="IB66" s="99"/>
      <c r="IC66" s="99"/>
      <c r="ID66" s="99"/>
      <c r="IE66" s="99"/>
      <c r="IF66" s="99"/>
      <c r="IG66" s="99"/>
      <c r="IH66" s="99"/>
      <c r="II66" s="99"/>
      <c r="IJ66" s="99"/>
      <c r="IK66" s="99"/>
      <c r="IL66" s="99"/>
      <c r="IM66" s="99"/>
      <c r="IN66" s="99"/>
      <c r="IO66" s="99"/>
      <c r="IP66" s="99"/>
      <c r="IQ66" s="99"/>
      <c r="IR66" s="99"/>
      <c r="IS66" s="99"/>
      <c r="IT66" s="99"/>
      <c r="IU66" s="99"/>
      <c r="IV66" s="99"/>
    </row>
    <row r="67" spans="1:256" x14ac:dyDescent="0.2">
      <c r="A67" s="134">
        <f>'Alloc Amt'!B67</f>
        <v>57</v>
      </c>
      <c r="B67" s="157" t="str">
        <f>'Alloc Amt'!C67</f>
        <v>Gross Total Plant in Service</v>
      </c>
      <c r="C67" s="134">
        <f>'Alloc Amt'!D71</f>
        <v>0</v>
      </c>
      <c r="D67" s="134">
        <f>'Alloc Amt'!E71</f>
        <v>0</v>
      </c>
      <c r="E67" s="134" t="e">
        <f>#REF!</f>
        <v>#REF!</v>
      </c>
      <c r="F67" s="158">
        <f t="shared" ref="F67:F84" si="4">SUM(G67:R67)</f>
        <v>0.99999999999999989</v>
      </c>
      <c r="G67" s="158">
        <f>'Alloc Amt'!G67/'Alloc Amt'!$F67</f>
        <v>0.43265489993980977</v>
      </c>
      <c r="H67" s="158">
        <f>'Alloc Amt'!H67/'Alloc Amt'!$F67</f>
        <v>0.12365028533379961</v>
      </c>
      <c r="I67" s="158">
        <f>'Alloc Amt'!I67/'Alloc Amt'!$F67</f>
        <v>1.5699815436581964E-2</v>
      </c>
      <c r="J67" s="158">
        <f>'Alloc Amt'!J67/'Alloc Amt'!$F67</f>
        <v>0.17597569157881254</v>
      </c>
      <c r="K67" s="158">
        <f>'Alloc Amt'!K67/'Alloc Amt'!$F67</f>
        <v>0.1272738121582167</v>
      </c>
      <c r="L67" s="158">
        <f>'Alloc Amt'!L67/'Alloc Amt'!$F67</f>
        <v>4.5318039913961147E-2</v>
      </c>
      <c r="M67" s="158">
        <f>'Alloc Amt'!M67/'Alloc Amt'!$F67</f>
        <v>2.8843697969571206E-2</v>
      </c>
      <c r="N67" s="158">
        <f>'Alloc Amt'!N67/'Alloc Amt'!$F67</f>
        <v>1.6272923744748789E-2</v>
      </c>
      <c r="O67" s="158">
        <f>'Alloc Amt'!O67/'Alloc Amt'!$F67</f>
        <v>4.0066971300063573E-3</v>
      </c>
      <c r="P67" s="158">
        <f>'Alloc Amt'!P67/'Alloc Amt'!$F67</f>
        <v>2.982193887075572E-2</v>
      </c>
      <c r="Q67" s="158">
        <f>'Alloc Amt'!Q67/'Alloc Amt'!$F67</f>
        <v>2.4344767060520631E-4</v>
      </c>
      <c r="R67" s="158">
        <f>'Alloc Amt'!R67/'Alloc Amt'!$F67</f>
        <v>2.3875025313088092E-4</v>
      </c>
      <c r="S67" s="110"/>
      <c r="T67" s="159">
        <f t="shared" si="3"/>
        <v>0</v>
      </c>
      <c r="U67" s="110"/>
      <c r="V67" s="110"/>
      <c r="W67" s="110"/>
      <c r="X67" s="110"/>
      <c r="Y67" s="110"/>
      <c r="Z67" s="110"/>
      <c r="AA67" s="110"/>
      <c r="AB67" s="110"/>
      <c r="AC67" s="110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99"/>
      <c r="GI67" s="99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  <c r="HA67" s="99"/>
      <c r="HB67" s="99"/>
      <c r="HC67" s="99"/>
      <c r="HD67" s="99"/>
      <c r="HE67" s="99"/>
      <c r="HF67" s="99"/>
      <c r="HG67" s="99"/>
      <c r="HH67" s="99"/>
      <c r="HI67" s="99"/>
      <c r="HJ67" s="99"/>
      <c r="HK67" s="99"/>
      <c r="HL67" s="99"/>
      <c r="HM67" s="99"/>
      <c r="HN67" s="99"/>
      <c r="HO67" s="99"/>
      <c r="HP67" s="99"/>
      <c r="HQ67" s="99"/>
      <c r="HR67" s="99"/>
      <c r="HS67" s="99"/>
      <c r="HT67" s="99"/>
      <c r="HU67" s="99"/>
      <c r="HV67" s="99"/>
      <c r="HW67" s="99"/>
      <c r="HX67" s="99"/>
      <c r="HY67" s="99"/>
      <c r="HZ67" s="99"/>
      <c r="IA67" s="99"/>
      <c r="IB67" s="99"/>
      <c r="IC67" s="99"/>
      <c r="ID67" s="99"/>
      <c r="IE67" s="99"/>
      <c r="IF67" s="99"/>
      <c r="IG67" s="99"/>
      <c r="IH67" s="99"/>
      <c r="II67" s="99"/>
      <c r="IJ67" s="99"/>
      <c r="IK67" s="99"/>
      <c r="IL67" s="99"/>
      <c r="IM67" s="99"/>
      <c r="IN67" s="99"/>
      <c r="IO67" s="99"/>
      <c r="IP67" s="99"/>
      <c r="IQ67" s="99"/>
      <c r="IR67" s="99"/>
      <c r="IS67" s="99"/>
      <c r="IT67" s="99"/>
      <c r="IU67" s="99"/>
      <c r="IV67" s="99"/>
    </row>
    <row r="68" spans="1:256" x14ac:dyDescent="0.2">
      <c r="A68" s="134">
        <f>'Alloc Amt'!B68</f>
        <v>58</v>
      </c>
      <c r="B68" s="157" t="str">
        <f>'Alloc Amt'!C68</f>
        <v>Dist. Underground Lines Gross Plant</v>
      </c>
      <c r="C68" s="134">
        <f>'Alloc Amt'!D72</f>
        <v>0</v>
      </c>
      <c r="D68" s="134">
        <f>'Alloc Amt'!E72</f>
        <v>0</v>
      </c>
      <c r="E68" s="134" t="e">
        <f>#REF!</f>
        <v>#REF!</v>
      </c>
      <c r="F68" s="158">
        <f t="shared" si="4"/>
        <v>1</v>
      </c>
      <c r="G68" s="158">
        <f>'Alloc Amt'!G68/'Alloc Amt'!$F68</f>
        <v>0.53284097170952216</v>
      </c>
      <c r="H68" s="158">
        <f>'Alloc Amt'!H68/'Alloc Amt'!$F68</f>
        <v>0.13543173530653796</v>
      </c>
      <c r="I68" s="158">
        <f>'Alloc Amt'!I68/'Alloc Amt'!$F68</f>
        <v>1.0638358638783613E-2</v>
      </c>
      <c r="J68" s="158">
        <f>'Alloc Amt'!J68/'Alloc Amt'!$F68</f>
        <v>0.15770844205837325</v>
      </c>
      <c r="K68" s="158">
        <f>'Alloc Amt'!K68/'Alloc Amt'!$F68</f>
        <v>9.9596452134199764E-2</v>
      </c>
      <c r="L68" s="158">
        <f>'Alloc Amt'!L68/'Alloc Amt'!$F68</f>
        <v>3.8762138132113835E-2</v>
      </c>
      <c r="M68" s="158">
        <f>'Alloc Amt'!M68/'Alloc Amt'!$F68</f>
        <v>0</v>
      </c>
      <c r="N68" s="158">
        <f>'Alloc Amt'!N68/'Alloc Amt'!$F68</f>
        <v>1.395101871886323E-2</v>
      </c>
      <c r="O68" s="158">
        <f>'Alloc Amt'!O68/'Alloc Amt'!$F68</f>
        <v>3.1498667787750825E-3</v>
      </c>
      <c r="P68" s="158">
        <f>'Alloc Amt'!P68/'Alloc Amt'!$F68</f>
        <v>7.5367787184478455E-3</v>
      </c>
      <c r="Q68" s="158">
        <f>'Alloc Amt'!Q68/'Alloc Amt'!$F68</f>
        <v>2.7278970737197827E-4</v>
      </c>
      <c r="R68" s="158">
        <f>'Alloc Amt'!R68/'Alloc Amt'!$F68</f>
        <v>1.1144809701123826E-4</v>
      </c>
      <c r="S68" s="110"/>
      <c r="T68" s="159">
        <f t="shared" si="3"/>
        <v>0</v>
      </c>
      <c r="U68" s="110"/>
      <c r="V68" s="110"/>
      <c r="W68" s="110"/>
      <c r="X68" s="110"/>
      <c r="Y68" s="110"/>
      <c r="Z68" s="110"/>
      <c r="AA68" s="110"/>
      <c r="AB68" s="110"/>
      <c r="AC68" s="110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  <c r="HA68" s="99"/>
      <c r="HB68" s="99"/>
      <c r="HC68" s="99"/>
      <c r="HD68" s="99"/>
      <c r="HE68" s="99"/>
      <c r="HF68" s="99"/>
      <c r="HG68" s="99"/>
      <c r="HH68" s="99"/>
      <c r="HI68" s="99"/>
      <c r="HJ68" s="99"/>
      <c r="HK68" s="99"/>
      <c r="HL68" s="99"/>
      <c r="HM68" s="99"/>
      <c r="HN68" s="99"/>
      <c r="HO68" s="99"/>
      <c r="HP68" s="99"/>
      <c r="HQ68" s="99"/>
      <c r="HR68" s="99"/>
      <c r="HS68" s="99"/>
      <c r="HT68" s="99"/>
      <c r="HU68" s="99"/>
      <c r="HV68" s="99"/>
      <c r="HW68" s="99"/>
      <c r="HX68" s="99"/>
      <c r="HY68" s="99"/>
      <c r="HZ68" s="99"/>
      <c r="IA68" s="99"/>
      <c r="IB68" s="99"/>
      <c r="IC68" s="99"/>
      <c r="ID68" s="99"/>
      <c r="IE68" s="99"/>
      <c r="IF68" s="99"/>
      <c r="IG68" s="99"/>
      <c r="IH68" s="99"/>
      <c r="II68" s="99"/>
      <c r="IJ68" s="99"/>
      <c r="IK68" s="99"/>
      <c r="IL68" s="99"/>
      <c r="IM68" s="99"/>
      <c r="IN68" s="99"/>
      <c r="IO68" s="99"/>
      <c r="IP68" s="99"/>
      <c r="IQ68" s="99"/>
      <c r="IR68" s="99"/>
      <c r="IS68" s="99"/>
      <c r="IT68" s="99"/>
      <c r="IU68" s="99"/>
      <c r="IV68" s="99"/>
    </row>
    <row r="69" spans="1:256" x14ac:dyDescent="0.2">
      <c r="A69" s="134">
        <f>'Alloc Amt'!B69</f>
        <v>59</v>
      </c>
      <c r="B69" s="157" t="str">
        <f>'Alloc Amt'!C69</f>
        <v>Gross General Plant</v>
      </c>
      <c r="C69" s="134">
        <f>'Alloc Amt'!D73</f>
        <v>0</v>
      </c>
      <c r="D69" s="134">
        <f>'Alloc Amt'!E73</f>
        <v>0</v>
      </c>
      <c r="E69" s="134" t="e">
        <f>#REF!</f>
        <v>#REF!</v>
      </c>
      <c r="F69" s="158">
        <f t="shared" si="4"/>
        <v>1.0000000000000002</v>
      </c>
      <c r="G69" s="158">
        <f>'Alloc Amt'!G69/'Alloc Amt'!$F69</f>
        <v>0.43263941381860893</v>
      </c>
      <c r="H69" s="158">
        <f>'Alloc Amt'!H69/'Alloc Amt'!$F69</f>
        <v>0.12365007307209862</v>
      </c>
      <c r="I69" s="158">
        <f>'Alloc Amt'!I69/'Alloc Amt'!$F69</f>
        <v>1.5701001282410091E-2</v>
      </c>
      <c r="J69" s="158">
        <f>'Alloc Amt'!J69/'Alloc Amt'!$F69</f>
        <v>0.17598365039898059</v>
      </c>
      <c r="K69" s="158">
        <f>'Alloc Amt'!K69/'Alloc Amt'!$F69</f>
        <v>0.12728225568779078</v>
      </c>
      <c r="L69" s="158">
        <f>'Alloc Amt'!L69/'Alloc Amt'!$F69</f>
        <v>4.5320403756612074E-2</v>
      </c>
      <c r="M69" s="158">
        <f>'Alloc Amt'!M69/'Alloc Amt'!$F69</f>
        <v>2.8848237141346343E-2</v>
      </c>
      <c r="N69" s="158">
        <f>'Alloc Amt'!N69/'Alloc Amt'!$F69</f>
        <v>1.627386255869535E-2</v>
      </c>
      <c r="O69" s="158">
        <f>'Alloc Amt'!O69/'Alloc Amt'!$F69</f>
        <v>4.0069527024477383E-3</v>
      </c>
      <c r="P69" s="158">
        <f>'Alloc Amt'!P69/'Alloc Amt'!$F69</f>
        <v>2.981195252418142E-2</v>
      </c>
      <c r="Q69" s="158">
        <f>'Alloc Amt'!Q69/'Alloc Amt'!$F69</f>
        <v>2.4344842339302767E-4</v>
      </c>
      <c r="R69" s="158">
        <f>'Alloc Amt'!R69/'Alloc Amt'!$F69</f>
        <v>2.3874863343526095E-4</v>
      </c>
      <c r="S69" s="110"/>
      <c r="T69" s="159">
        <f t="shared" si="3"/>
        <v>0</v>
      </c>
      <c r="U69" s="110"/>
      <c r="V69" s="110"/>
      <c r="W69" s="110"/>
      <c r="X69" s="110"/>
      <c r="Y69" s="110"/>
      <c r="Z69" s="110"/>
      <c r="AA69" s="110"/>
      <c r="AB69" s="110"/>
      <c r="AC69" s="110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9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99"/>
      <c r="GB69" s="99"/>
      <c r="GC69" s="99"/>
      <c r="GD69" s="99"/>
      <c r="GE69" s="99"/>
      <c r="GF69" s="99"/>
      <c r="GG69" s="99"/>
      <c r="GH69" s="99"/>
      <c r="GI69" s="99"/>
      <c r="GJ69" s="99"/>
      <c r="GK69" s="99"/>
      <c r="GL69" s="99"/>
      <c r="GM69" s="99"/>
      <c r="GN69" s="99"/>
      <c r="GO69" s="99"/>
      <c r="GP69" s="99"/>
      <c r="GQ69" s="99"/>
      <c r="GR69" s="99"/>
      <c r="GS69" s="99"/>
      <c r="GT69" s="99"/>
      <c r="GU69" s="99"/>
      <c r="GV69" s="99"/>
      <c r="GW69" s="99"/>
      <c r="GX69" s="99"/>
      <c r="GY69" s="99"/>
      <c r="GZ69" s="99"/>
      <c r="HA69" s="99"/>
      <c r="HB69" s="99"/>
      <c r="HC69" s="99"/>
      <c r="HD69" s="99"/>
      <c r="HE69" s="99"/>
      <c r="HF69" s="99"/>
      <c r="HG69" s="99"/>
      <c r="HH69" s="99"/>
      <c r="HI69" s="99"/>
      <c r="HJ69" s="99"/>
      <c r="HK69" s="99"/>
      <c r="HL69" s="99"/>
      <c r="HM69" s="99"/>
      <c r="HN69" s="99"/>
      <c r="HO69" s="99"/>
      <c r="HP69" s="99"/>
      <c r="HQ69" s="99"/>
      <c r="HR69" s="99"/>
      <c r="HS69" s="99"/>
      <c r="HT69" s="99"/>
      <c r="HU69" s="99"/>
      <c r="HV69" s="99"/>
      <c r="HW69" s="99"/>
      <c r="HX69" s="99"/>
      <c r="HY69" s="99"/>
      <c r="HZ69" s="99"/>
      <c r="IA69" s="99"/>
      <c r="IB69" s="99"/>
      <c r="IC69" s="99"/>
      <c r="ID69" s="99"/>
      <c r="IE69" s="99"/>
      <c r="IF69" s="99"/>
      <c r="IG69" s="99"/>
      <c r="IH69" s="99"/>
      <c r="II69" s="99"/>
      <c r="IJ69" s="99"/>
      <c r="IK69" s="99"/>
      <c r="IL69" s="99"/>
      <c r="IM69" s="99"/>
      <c r="IN69" s="99"/>
      <c r="IO69" s="99"/>
      <c r="IP69" s="99"/>
      <c r="IQ69" s="99"/>
      <c r="IR69" s="99"/>
      <c r="IS69" s="99"/>
      <c r="IT69" s="99"/>
      <c r="IU69" s="99"/>
      <c r="IV69" s="99"/>
    </row>
    <row r="70" spans="1:256" x14ac:dyDescent="0.2">
      <c r="A70" s="134">
        <f>'Alloc Amt'!B70</f>
        <v>60</v>
      </c>
      <c r="B70" s="157" t="str">
        <f>'Alloc Amt'!C70</f>
        <v>Labor Accts 501-507</v>
      </c>
      <c r="C70" s="134">
        <f>'Alloc Amt'!D74</f>
        <v>0</v>
      </c>
      <c r="D70" s="134">
        <f>'Alloc Amt'!E74</f>
        <v>0</v>
      </c>
      <c r="E70" s="134" t="e">
        <f>#REF!</f>
        <v>#REF!</v>
      </c>
      <c r="F70" s="158">
        <f t="shared" si="4"/>
        <v>1</v>
      </c>
      <c r="G70" s="158">
        <f>'Alloc Amt'!G70/'Alloc Amt'!$F70</f>
        <v>0.39287004725002533</v>
      </c>
      <c r="H70" s="158">
        <f>'Alloc Amt'!H70/'Alloc Amt'!$F70</f>
        <v>0.12283124344990712</v>
      </c>
      <c r="I70" s="158">
        <f>'Alloc Amt'!I70/'Alloc Amt'!$F70</f>
        <v>1.8606217389119554E-2</v>
      </c>
      <c r="J70" s="158">
        <f>'Alloc Amt'!J70/'Alloc Amt'!$F70</f>
        <v>0.19522743663730752</v>
      </c>
      <c r="K70" s="158">
        <f>'Alloc Amt'!K70/'Alloc Amt'!$F70</f>
        <v>0.14869043182714811</v>
      </c>
      <c r="L70" s="158">
        <f>'Alloc Amt'!L70/'Alloc Amt'!$F70</f>
        <v>5.127740192740661E-2</v>
      </c>
      <c r="M70" s="158">
        <f>'Alloc Amt'!M70/'Alloc Amt'!$F70</f>
        <v>3.9903228649127286E-2</v>
      </c>
      <c r="N70" s="158">
        <f>'Alloc Amt'!N70/'Alloc Amt'!$F70</f>
        <v>1.8434925275670422E-2</v>
      </c>
      <c r="O70" s="158">
        <f>'Alloc Amt'!O70/'Alloc Amt'!$F70</f>
        <v>4.6409033493154004E-3</v>
      </c>
      <c r="P70" s="158">
        <f>'Alloc Amt'!P70/'Alloc Amt'!$F70</f>
        <v>7.0235430524653178E-3</v>
      </c>
      <c r="Q70" s="158">
        <f>'Alloc Amt'!Q70/'Alloc Amt'!$F70</f>
        <v>2.5549280473643684E-4</v>
      </c>
      <c r="R70" s="158">
        <f>'Alloc Amt'!R70/'Alloc Amt'!$F70</f>
        <v>2.391283877707301E-4</v>
      </c>
      <c r="S70" s="110"/>
      <c r="T70" s="159">
        <f t="shared" si="3"/>
        <v>0</v>
      </c>
      <c r="U70" s="110"/>
      <c r="V70" s="110"/>
      <c r="W70" s="110"/>
      <c r="X70" s="110"/>
      <c r="Y70" s="110"/>
      <c r="Z70" s="110"/>
      <c r="AA70" s="110"/>
      <c r="AB70" s="110"/>
      <c r="AC70" s="110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99"/>
      <c r="EV70" s="99"/>
      <c r="EW70" s="99"/>
      <c r="EX70" s="99"/>
      <c r="EY70" s="99"/>
      <c r="EZ70" s="99"/>
      <c r="FA70" s="99"/>
      <c r="FB70" s="99"/>
      <c r="FC70" s="99"/>
      <c r="FD70" s="99"/>
      <c r="FE70" s="99"/>
      <c r="FF70" s="99"/>
      <c r="FG70" s="99"/>
      <c r="FH70" s="99"/>
      <c r="FI70" s="99"/>
      <c r="FJ70" s="99"/>
      <c r="FK70" s="99"/>
      <c r="FL70" s="99"/>
      <c r="FM70" s="99"/>
      <c r="FN70" s="99"/>
      <c r="FO70" s="99"/>
      <c r="FP70" s="99"/>
      <c r="FQ70" s="99"/>
      <c r="FR70" s="99"/>
      <c r="FS70" s="99"/>
      <c r="FT70" s="99"/>
      <c r="FU70" s="99"/>
      <c r="FV70" s="99"/>
      <c r="FW70" s="99"/>
      <c r="FX70" s="99"/>
      <c r="FY70" s="99"/>
      <c r="FZ70" s="99"/>
      <c r="GA70" s="99"/>
      <c r="GB70" s="99"/>
      <c r="GC70" s="99"/>
      <c r="GD70" s="99"/>
      <c r="GE70" s="99"/>
      <c r="GF70" s="99"/>
      <c r="GG70" s="99"/>
      <c r="GH70" s="99"/>
      <c r="GI70" s="99"/>
      <c r="GJ70" s="99"/>
      <c r="GK70" s="99"/>
      <c r="GL70" s="99"/>
      <c r="GM70" s="99"/>
      <c r="GN70" s="99"/>
      <c r="GO70" s="99"/>
      <c r="GP70" s="99"/>
      <c r="GQ70" s="99"/>
      <c r="GR70" s="99"/>
      <c r="GS70" s="99"/>
      <c r="GT70" s="99"/>
      <c r="GU70" s="99"/>
      <c r="GV70" s="99"/>
      <c r="GW70" s="99"/>
      <c r="GX70" s="99"/>
      <c r="GY70" s="99"/>
      <c r="GZ70" s="99"/>
      <c r="HA70" s="99"/>
      <c r="HB70" s="99"/>
      <c r="HC70" s="99"/>
      <c r="HD70" s="99"/>
      <c r="HE70" s="99"/>
      <c r="HF70" s="99"/>
      <c r="HG70" s="99"/>
      <c r="HH70" s="99"/>
      <c r="HI70" s="99"/>
      <c r="HJ70" s="99"/>
      <c r="HK70" s="99"/>
      <c r="HL70" s="99"/>
      <c r="HM70" s="99"/>
      <c r="HN70" s="99"/>
      <c r="HO70" s="99"/>
      <c r="HP70" s="99"/>
      <c r="HQ70" s="99"/>
      <c r="HR70" s="99"/>
      <c r="HS70" s="99"/>
      <c r="HT70" s="99"/>
      <c r="HU70" s="99"/>
      <c r="HV70" s="99"/>
      <c r="HW70" s="99"/>
      <c r="HX70" s="99"/>
      <c r="HY70" s="99"/>
      <c r="HZ70" s="99"/>
      <c r="IA70" s="99"/>
      <c r="IB70" s="99"/>
      <c r="IC70" s="99"/>
      <c r="ID70" s="99"/>
      <c r="IE70" s="99"/>
      <c r="IF70" s="99"/>
      <c r="IG70" s="99"/>
      <c r="IH70" s="99"/>
      <c r="II70" s="99"/>
      <c r="IJ70" s="99"/>
      <c r="IK70" s="99"/>
      <c r="IL70" s="99"/>
      <c r="IM70" s="99"/>
      <c r="IN70" s="99"/>
      <c r="IO70" s="99"/>
      <c r="IP70" s="99"/>
      <c r="IQ70" s="99"/>
      <c r="IR70" s="99"/>
      <c r="IS70" s="99"/>
      <c r="IT70" s="99"/>
      <c r="IU70" s="99"/>
      <c r="IV70" s="99"/>
    </row>
    <row r="71" spans="1:256" x14ac:dyDescent="0.2">
      <c r="A71" s="134">
        <f>'Alloc Amt'!B71</f>
        <v>61</v>
      </c>
      <c r="B71" s="157" t="str">
        <f>'Alloc Amt'!C71</f>
        <v>Labor Accts 511-514</v>
      </c>
      <c r="C71" s="134">
        <f>'Alloc Amt'!D75</f>
        <v>0</v>
      </c>
      <c r="D71" s="134">
        <f>'Alloc Amt'!E75</f>
        <v>0</v>
      </c>
      <c r="E71" s="134" t="e">
        <f>#REF!</f>
        <v>#REF!</v>
      </c>
      <c r="F71" s="158">
        <f t="shared" si="4"/>
        <v>1.0000000000000004</v>
      </c>
      <c r="G71" s="158">
        <f>'Alloc Amt'!G71/'Alloc Amt'!$F71</f>
        <v>0.36661011385725595</v>
      </c>
      <c r="H71" s="158">
        <f>'Alloc Amt'!H71/'Alloc Amt'!$F71</f>
        <v>0.12066376095049355</v>
      </c>
      <c r="I71" s="158">
        <f>'Alloc Amt'!I71/'Alloc Amt'!$F71</f>
        <v>1.9691834656095086E-2</v>
      </c>
      <c r="J71" s="158">
        <f>'Alloc Amt'!J71/'Alloc Amt'!$F71</f>
        <v>0.20083226210595656</v>
      </c>
      <c r="K71" s="158">
        <f>'Alloc Amt'!K71/'Alloc Amt'!$F71</f>
        <v>0.16118988158526018</v>
      </c>
      <c r="L71" s="158">
        <f>'Alloc Amt'!L71/'Alloc Amt'!$F71</f>
        <v>5.4536272614996342E-2</v>
      </c>
      <c r="M71" s="158">
        <f>'Alloc Amt'!M71/'Alloc Amt'!$F71</f>
        <v>4.3625738420930295E-2</v>
      </c>
      <c r="N71" s="158">
        <f>'Alloc Amt'!N71/'Alloc Amt'!$F71</f>
        <v>1.8376857229103049E-2</v>
      </c>
      <c r="O71" s="158">
        <f>'Alloc Amt'!O71/'Alloc Amt'!$F71</f>
        <v>4.9265205483688948E-3</v>
      </c>
      <c r="P71" s="158">
        <f>'Alloc Amt'!P71/'Alloc Amt'!$F71</f>
        <v>8.9568635439704648E-3</v>
      </c>
      <c r="Q71" s="158">
        <f>'Alloc Amt'!Q71/'Alloc Amt'!$F71</f>
        <v>3.2353798030989862E-4</v>
      </c>
      <c r="R71" s="158">
        <f>'Alloc Amt'!R71/'Alloc Amt'!$F71</f>
        <v>2.6635650725981888E-4</v>
      </c>
      <c r="S71" s="110"/>
      <c r="T71" s="159">
        <f t="shared" si="3"/>
        <v>0</v>
      </c>
      <c r="U71" s="110"/>
      <c r="V71" s="110"/>
      <c r="W71" s="110"/>
      <c r="X71" s="110"/>
      <c r="Y71" s="110"/>
      <c r="Z71" s="110"/>
      <c r="AA71" s="110"/>
      <c r="AB71" s="110"/>
      <c r="AC71" s="110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  <c r="EY71" s="99"/>
      <c r="EZ71" s="99"/>
      <c r="FA71" s="99"/>
      <c r="FB71" s="99"/>
      <c r="FC71" s="99"/>
      <c r="FD71" s="99"/>
      <c r="FE71" s="99"/>
      <c r="FF71" s="99"/>
      <c r="FG71" s="99"/>
      <c r="FH71" s="99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9"/>
      <c r="FU71" s="99"/>
      <c r="FV71" s="99"/>
      <c r="FW71" s="99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9"/>
      <c r="GI71" s="99"/>
      <c r="GJ71" s="99"/>
      <c r="GK71" s="99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9"/>
      <c r="GW71" s="99"/>
      <c r="GX71" s="99"/>
      <c r="GY71" s="99"/>
      <c r="GZ71" s="99"/>
      <c r="HA71" s="99"/>
      <c r="HB71" s="99"/>
      <c r="HC71" s="99"/>
      <c r="HD71" s="99"/>
      <c r="HE71" s="99"/>
      <c r="HF71" s="99"/>
      <c r="HG71" s="99"/>
      <c r="HH71" s="99"/>
      <c r="HI71" s="99"/>
      <c r="HJ71" s="99"/>
      <c r="HK71" s="99"/>
      <c r="HL71" s="99"/>
      <c r="HM71" s="99"/>
      <c r="HN71" s="99"/>
      <c r="HO71" s="99"/>
      <c r="HP71" s="99"/>
      <c r="HQ71" s="99"/>
      <c r="HR71" s="99"/>
      <c r="HS71" s="99"/>
      <c r="HT71" s="99"/>
      <c r="HU71" s="99"/>
      <c r="HV71" s="99"/>
      <c r="HW71" s="99"/>
      <c r="HX71" s="99"/>
      <c r="HY71" s="99"/>
      <c r="HZ71" s="99"/>
      <c r="IA71" s="99"/>
      <c r="IB71" s="99"/>
      <c r="IC71" s="99"/>
      <c r="ID71" s="99"/>
      <c r="IE71" s="99"/>
      <c r="IF71" s="99"/>
      <c r="IG71" s="99"/>
      <c r="IH71" s="99"/>
      <c r="II71" s="99"/>
      <c r="IJ71" s="99"/>
      <c r="IK71" s="99"/>
      <c r="IL71" s="99"/>
      <c r="IM71" s="99"/>
      <c r="IN71" s="99"/>
      <c r="IO71" s="99"/>
      <c r="IP71" s="99"/>
      <c r="IQ71" s="99"/>
      <c r="IR71" s="99"/>
      <c r="IS71" s="99"/>
      <c r="IT71" s="99"/>
      <c r="IU71" s="99"/>
      <c r="IV71" s="99"/>
    </row>
    <row r="72" spans="1:256" x14ac:dyDescent="0.2">
      <c r="A72" s="134">
        <f>'Alloc Amt'!B72</f>
        <v>62</v>
      </c>
      <c r="B72" s="157" t="str">
        <f>'Alloc Amt'!C72</f>
        <v>Labor Accts 536-540</v>
      </c>
      <c r="C72" s="134">
        <f>'Alloc Amt'!D76</f>
        <v>0</v>
      </c>
      <c r="D72" s="134">
        <f>'Alloc Amt'!E76</f>
        <v>0</v>
      </c>
      <c r="E72" s="134" t="e">
        <f>#REF!</f>
        <v>#REF!</v>
      </c>
      <c r="F72" s="158">
        <f t="shared" si="4"/>
        <v>1.0000000000000002</v>
      </c>
      <c r="G72" s="158">
        <f>'Alloc Amt'!G72/'Alloc Amt'!$F72</f>
        <v>0.39684674389349778</v>
      </c>
      <c r="H72" s="158">
        <f>'Alloc Amt'!H72/'Alloc Amt'!$F72</f>
        <v>0.12315947811262631</v>
      </c>
      <c r="I72" s="158">
        <f>'Alloc Amt'!I72/'Alloc Amt'!$F72</f>
        <v>1.8441815961396747E-2</v>
      </c>
      <c r="J72" s="158">
        <f>'Alloc Amt'!J72/'Alloc Amt'!$F72</f>
        <v>0.19437866484893118</v>
      </c>
      <c r="K72" s="158">
        <f>'Alloc Amt'!K72/'Alloc Amt'!$F72</f>
        <v>0.14679756640533326</v>
      </c>
      <c r="L72" s="158">
        <f>'Alloc Amt'!L72/'Alloc Amt'!$F72</f>
        <v>5.0783891912319655E-2</v>
      </c>
      <c r="M72" s="158">
        <f>'Alloc Amt'!M72/'Alloc Amt'!$F72</f>
        <v>3.9339507032114425E-2</v>
      </c>
      <c r="N72" s="158">
        <f>'Alloc Amt'!N72/'Alloc Amt'!$F72</f>
        <v>1.8443718862555195E-2</v>
      </c>
      <c r="O72" s="158">
        <f>'Alloc Amt'!O72/'Alloc Amt'!$F72</f>
        <v>4.5976506517626074E-3</v>
      </c>
      <c r="P72" s="158">
        <f>'Alloc Amt'!P72/'Alloc Amt'!$F72</f>
        <v>6.730768924125689E-3</v>
      </c>
      <c r="Q72" s="158">
        <f>'Alloc Amt'!Q72/'Alloc Amt'!$F72</f>
        <v>2.4518832234266284E-4</v>
      </c>
      <c r="R72" s="158">
        <f>'Alloc Amt'!R72/'Alloc Amt'!$F72</f>
        <v>2.3500507299453434E-4</v>
      </c>
      <c r="S72" s="110"/>
      <c r="T72" s="159">
        <f t="shared" si="3"/>
        <v>0</v>
      </c>
      <c r="U72" s="110"/>
      <c r="V72" s="110"/>
      <c r="W72" s="110"/>
      <c r="X72" s="110"/>
      <c r="Y72" s="110"/>
      <c r="Z72" s="110"/>
      <c r="AA72" s="110"/>
      <c r="AB72" s="110"/>
      <c r="AC72" s="110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X72" s="99"/>
      <c r="FY72" s="99"/>
      <c r="FZ72" s="99"/>
      <c r="GA72" s="99"/>
      <c r="GB72" s="99"/>
      <c r="GC72" s="99"/>
      <c r="GD72" s="99"/>
      <c r="GE72" s="99"/>
      <c r="GF72" s="99"/>
      <c r="GG72" s="99"/>
      <c r="GH72" s="99"/>
      <c r="GI72" s="99"/>
      <c r="GJ72" s="99"/>
      <c r="GK72" s="99"/>
      <c r="GL72" s="99"/>
      <c r="GM72" s="99"/>
      <c r="GN72" s="99"/>
      <c r="GO72" s="99"/>
      <c r="GP72" s="99"/>
      <c r="GQ72" s="99"/>
      <c r="GR72" s="99"/>
      <c r="GS72" s="99"/>
      <c r="GT72" s="99"/>
      <c r="GU72" s="99"/>
      <c r="GV72" s="99"/>
      <c r="GW72" s="99"/>
      <c r="GX72" s="99"/>
      <c r="GY72" s="99"/>
      <c r="GZ72" s="99"/>
      <c r="HA72" s="99"/>
      <c r="HB72" s="99"/>
      <c r="HC72" s="99"/>
      <c r="HD72" s="99"/>
      <c r="HE72" s="99"/>
      <c r="HF72" s="99"/>
      <c r="HG72" s="99"/>
      <c r="HH72" s="99"/>
      <c r="HI72" s="99"/>
      <c r="HJ72" s="99"/>
      <c r="HK72" s="99"/>
      <c r="HL72" s="99"/>
      <c r="HM72" s="99"/>
      <c r="HN72" s="99"/>
      <c r="HO72" s="99"/>
      <c r="HP72" s="99"/>
      <c r="HQ72" s="99"/>
      <c r="HR72" s="99"/>
      <c r="HS72" s="99"/>
      <c r="HT72" s="99"/>
      <c r="HU72" s="99"/>
      <c r="HV72" s="99"/>
      <c r="HW72" s="99"/>
      <c r="HX72" s="99"/>
      <c r="HY72" s="99"/>
      <c r="HZ72" s="99"/>
      <c r="IA72" s="99"/>
      <c r="IB72" s="99"/>
      <c r="IC72" s="99"/>
      <c r="ID72" s="99"/>
      <c r="IE72" s="99"/>
      <c r="IF72" s="99"/>
      <c r="IG72" s="99"/>
      <c r="IH72" s="99"/>
      <c r="II72" s="99"/>
      <c r="IJ72" s="99"/>
      <c r="IK72" s="99"/>
      <c r="IL72" s="99"/>
      <c r="IM72" s="99"/>
      <c r="IN72" s="99"/>
      <c r="IO72" s="99"/>
      <c r="IP72" s="99"/>
      <c r="IQ72" s="99"/>
      <c r="IR72" s="99"/>
      <c r="IS72" s="99"/>
      <c r="IT72" s="99"/>
      <c r="IU72" s="99"/>
      <c r="IV72" s="99"/>
    </row>
    <row r="73" spans="1:256" x14ac:dyDescent="0.2">
      <c r="A73" s="134">
        <f>'Alloc Amt'!B73</f>
        <v>63</v>
      </c>
      <c r="B73" s="157" t="str">
        <f>'Alloc Amt'!C73</f>
        <v>Labor Accts 542-545</v>
      </c>
      <c r="C73" s="134">
        <f>'Alloc Amt'!D77</f>
        <v>0</v>
      </c>
      <c r="D73" s="134">
        <f>'Alloc Amt'!E77</f>
        <v>0</v>
      </c>
      <c r="E73" s="134" t="e">
        <f>#REF!</f>
        <v>#REF!</v>
      </c>
      <c r="F73" s="158">
        <f t="shared" si="4"/>
        <v>0.99999999999999978</v>
      </c>
      <c r="G73" s="158">
        <f>'Alloc Amt'!G73/'Alloc Amt'!$F73</f>
        <v>0.37603202847820105</v>
      </c>
      <c r="H73" s="158">
        <f>'Alloc Amt'!H73/'Alloc Amt'!$F73</f>
        <v>0.12144144133324314</v>
      </c>
      <c r="I73" s="158">
        <f>'Alloc Amt'!I73/'Alloc Amt'!$F73</f>
        <v>1.9302321360403194E-2</v>
      </c>
      <c r="J73" s="158">
        <f>'Alloc Amt'!J73/'Alloc Amt'!$F73</f>
        <v>0.1988212826323586</v>
      </c>
      <c r="K73" s="158">
        <f>'Alloc Amt'!K73/'Alloc Amt'!$F73</f>
        <v>0.15670515016312517</v>
      </c>
      <c r="L73" s="158">
        <f>'Alloc Amt'!L73/'Alloc Amt'!$F73</f>
        <v>5.3367008362878117E-2</v>
      </c>
      <c r="M73" s="158">
        <f>'Alloc Amt'!M73/'Alloc Amt'!$F73</f>
        <v>4.2290123104586075E-2</v>
      </c>
      <c r="N73" s="158">
        <f>'Alloc Amt'!N73/'Alloc Amt'!$F73</f>
        <v>1.8397691713668556E-2</v>
      </c>
      <c r="O73" s="158">
        <f>'Alloc Amt'!O73/'Alloc Amt'!$F73</f>
        <v>4.824042723177744E-3</v>
      </c>
      <c r="P73" s="158">
        <f>'Alloc Amt'!P73/'Alloc Amt'!$F73</f>
        <v>8.2631991567294547E-3</v>
      </c>
      <c r="Q73" s="158">
        <f>'Alloc Amt'!Q73/'Alloc Amt'!$F73</f>
        <v>2.9912375865018541E-4</v>
      </c>
      <c r="R73" s="158">
        <f>'Alloc Amt'!R73/'Alloc Amt'!$F73</f>
        <v>2.5658721297875558E-4</v>
      </c>
      <c r="S73" s="110"/>
      <c r="T73" s="159">
        <f t="shared" si="3"/>
        <v>0</v>
      </c>
      <c r="U73" s="110"/>
      <c r="V73" s="110"/>
      <c r="W73" s="110"/>
      <c r="X73" s="110"/>
      <c r="Y73" s="110"/>
      <c r="Z73" s="110"/>
      <c r="AA73" s="110"/>
      <c r="AB73" s="110"/>
      <c r="AC73" s="110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99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X73" s="99"/>
      <c r="FY73" s="99"/>
      <c r="FZ73" s="99"/>
      <c r="GA73" s="99"/>
      <c r="GB73" s="99"/>
      <c r="GC73" s="99"/>
      <c r="GD73" s="99"/>
      <c r="GE73" s="99"/>
      <c r="GF73" s="99"/>
      <c r="GG73" s="99"/>
      <c r="GH73" s="99"/>
      <c r="GI73" s="99"/>
      <c r="GJ73" s="99"/>
      <c r="GK73" s="99"/>
      <c r="GL73" s="99"/>
      <c r="GM73" s="99"/>
      <c r="GN73" s="99"/>
      <c r="GO73" s="99"/>
      <c r="GP73" s="99"/>
      <c r="GQ73" s="99"/>
      <c r="GR73" s="99"/>
      <c r="GS73" s="99"/>
      <c r="GT73" s="99"/>
      <c r="GU73" s="99"/>
      <c r="GV73" s="99"/>
      <c r="GW73" s="99"/>
      <c r="GX73" s="99"/>
      <c r="GY73" s="99"/>
      <c r="GZ73" s="99"/>
      <c r="HA73" s="99"/>
      <c r="HB73" s="99"/>
      <c r="HC73" s="99"/>
      <c r="HD73" s="99"/>
      <c r="HE73" s="99"/>
      <c r="HF73" s="99"/>
      <c r="HG73" s="99"/>
      <c r="HH73" s="99"/>
      <c r="HI73" s="99"/>
      <c r="HJ73" s="99"/>
      <c r="HK73" s="99"/>
      <c r="HL73" s="99"/>
      <c r="HM73" s="99"/>
      <c r="HN73" s="99"/>
      <c r="HO73" s="99"/>
      <c r="HP73" s="99"/>
      <c r="HQ73" s="99"/>
      <c r="HR73" s="99"/>
      <c r="HS73" s="99"/>
      <c r="HT73" s="99"/>
      <c r="HU73" s="99"/>
      <c r="HV73" s="99"/>
      <c r="HW73" s="99"/>
      <c r="HX73" s="99"/>
      <c r="HY73" s="99"/>
      <c r="HZ73" s="99"/>
      <c r="IA73" s="99"/>
      <c r="IB73" s="99"/>
      <c r="IC73" s="99"/>
      <c r="ID73" s="99"/>
      <c r="IE73" s="99"/>
      <c r="IF73" s="99"/>
      <c r="IG73" s="99"/>
      <c r="IH73" s="99"/>
      <c r="II73" s="99"/>
      <c r="IJ73" s="99"/>
      <c r="IK73" s="99"/>
      <c r="IL73" s="99"/>
      <c r="IM73" s="99"/>
      <c r="IN73" s="99"/>
      <c r="IO73" s="99"/>
      <c r="IP73" s="99"/>
      <c r="IQ73" s="99"/>
      <c r="IR73" s="99"/>
      <c r="IS73" s="99"/>
      <c r="IT73" s="99"/>
      <c r="IU73" s="99"/>
      <c r="IV73" s="99"/>
    </row>
    <row r="74" spans="1:256" x14ac:dyDescent="0.2">
      <c r="A74" s="134">
        <f>'Alloc Amt'!B74</f>
        <v>64</v>
      </c>
      <c r="B74" s="157" t="str">
        <f>'Alloc Amt'!C74</f>
        <v>Labor Accts 581-588</v>
      </c>
      <c r="C74" s="134">
        <f>'Alloc Amt'!D78</f>
        <v>0</v>
      </c>
      <c r="D74" s="134">
        <f>'Alloc Amt'!E78</f>
        <v>0</v>
      </c>
      <c r="E74" s="134" t="e">
        <f>#REF!</f>
        <v>#REF!</v>
      </c>
      <c r="F74" s="158">
        <f t="shared" si="4"/>
        <v>1</v>
      </c>
      <c r="G74" s="158">
        <f>'Alloc Amt'!G74/'Alloc Amt'!$F74</f>
        <v>0.5890210394074068</v>
      </c>
      <c r="H74" s="158">
        <f>'Alloc Amt'!H74/'Alloc Amt'!$F74</f>
        <v>0.16110677046532021</v>
      </c>
      <c r="I74" s="158">
        <f>'Alloc Amt'!I74/'Alloc Amt'!$F74</f>
        <v>1.023284957799568E-2</v>
      </c>
      <c r="J74" s="158">
        <f>'Alloc Amt'!J74/'Alloc Amt'!$F74</f>
        <v>0.11448542118955139</v>
      </c>
      <c r="K74" s="158">
        <f>'Alloc Amt'!K74/'Alloc Amt'!$F74</f>
        <v>6.5821190103710944E-2</v>
      </c>
      <c r="L74" s="158">
        <f>'Alloc Amt'!L74/'Alloc Amt'!$F74</f>
        <v>2.4121594583057075E-2</v>
      </c>
      <c r="M74" s="158">
        <f>'Alloc Amt'!M74/'Alloc Amt'!$F74</f>
        <v>3.6198807468131883E-3</v>
      </c>
      <c r="N74" s="158">
        <f>'Alloc Amt'!N74/'Alloc Amt'!$F74</f>
        <v>8.975287561641768E-3</v>
      </c>
      <c r="O74" s="158">
        <f>'Alloc Amt'!O74/'Alloc Amt'!$F74</f>
        <v>2.6103020233047003E-3</v>
      </c>
      <c r="P74" s="158">
        <f>'Alloc Amt'!P74/'Alloc Amt'!$F74</f>
        <v>1.8853298486825154E-2</v>
      </c>
      <c r="Q74" s="158">
        <f>'Alloc Amt'!Q74/'Alloc Amt'!$F74</f>
        <v>2.9649922135506696E-4</v>
      </c>
      <c r="R74" s="158">
        <f>'Alloc Amt'!R74/'Alloc Amt'!$F74</f>
        <v>8.558666330180613E-4</v>
      </c>
      <c r="S74" s="110"/>
      <c r="T74" s="159">
        <f t="shared" si="3"/>
        <v>0</v>
      </c>
      <c r="U74" s="110"/>
      <c r="V74" s="110"/>
      <c r="W74" s="110"/>
      <c r="X74" s="110"/>
      <c r="Y74" s="110"/>
      <c r="Z74" s="110"/>
      <c r="AA74" s="110"/>
      <c r="AB74" s="110"/>
      <c r="AC74" s="110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X74" s="99"/>
      <c r="FY74" s="99"/>
      <c r="FZ74" s="99"/>
      <c r="GA74" s="99"/>
      <c r="GB74" s="99"/>
      <c r="GC74" s="99"/>
      <c r="GD74" s="99"/>
      <c r="GE74" s="99"/>
      <c r="GF74" s="99"/>
      <c r="GG74" s="99"/>
      <c r="GH74" s="99"/>
      <c r="GI74" s="99"/>
      <c r="GJ74" s="99"/>
      <c r="GK74" s="99"/>
      <c r="GL74" s="99"/>
      <c r="GM74" s="99"/>
      <c r="GN74" s="99"/>
      <c r="GO74" s="99"/>
      <c r="GP74" s="99"/>
      <c r="GQ74" s="99"/>
      <c r="GR74" s="99"/>
      <c r="GS74" s="99"/>
      <c r="GT74" s="99"/>
      <c r="GU74" s="99"/>
      <c r="GV74" s="99"/>
      <c r="GW74" s="99"/>
      <c r="GX74" s="99"/>
      <c r="GY74" s="99"/>
      <c r="GZ74" s="99"/>
      <c r="HA74" s="99"/>
      <c r="HB74" s="99"/>
      <c r="HC74" s="99"/>
      <c r="HD74" s="99"/>
      <c r="HE74" s="99"/>
      <c r="HF74" s="99"/>
      <c r="HG74" s="99"/>
      <c r="HH74" s="99"/>
      <c r="HI74" s="99"/>
      <c r="HJ74" s="99"/>
      <c r="HK74" s="99"/>
      <c r="HL74" s="99"/>
      <c r="HM74" s="99"/>
      <c r="HN74" s="99"/>
      <c r="HO74" s="99"/>
      <c r="HP74" s="99"/>
      <c r="HQ74" s="99"/>
      <c r="HR74" s="99"/>
      <c r="HS74" s="99"/>
      <c r="HT74" s="99"/>
      <c r="HU74" s="99"/>
      <c r="HV74" s="99"/>
      <c r="HW74" s="99"/>
      <c r="HX74" s="99"/>
      <c r="HY74" s="99"/>
      <c r="HZ74" s="99"/>
      <c r="IA74" s="99"/>
      <c r="IB74" s="99"/>
      <c r="IC74" s="99"/>
      <c r="ID74" s="99"/>
      <c r="IE74" s="99"/>
      <c r="IF74" s="99"/>
      <c r="IG74" s="99"/>
      <c r="IH74" s="99"/>
      <c r="II74" s="99"/>
      <c r="IJ74" s="99"/>
      <c r="IK74" s="99"/>
      <c r="IL74" s="99"/>
      <c r="IM74" s="99"/>
      <c r="IN74" s="99"/>
      <c r="IO74" s="99"/>
      <c r="IP74" s="99"/>
      <c r="IQ74" s="99"/>
      <c r="IR74" s="99"/>
      <c r="IS74" s="99"/>
      <c r="IT74" s="99"/>
      <c r="IU74" s="99"/>
      <c r="IV74" s="99"/>
    </row>
    <row r="75" spans="1:256" x14ac:dyDescent="0.2">
      <c r="A75" s="134">
        <f>'Alloc Amt'!B75</f>
        <v>65</v>
      </c>
      <c r="B75" s="157" t="str">
        <f>'Alloc Amt'!C75</f>
        <v>Labor Accts 591-598</v>
      </c>
      <c r="C75" s="134">
        <f>'Alloc Amt'!D79</f>
        <v>0</v>
      </c>
      <c r="D75" s="134">
        <f>'Alloc Amt'!E79</f>
        <v>0</v>
      </c>
      <c r="E75" s="134" t="e">
        <f>#REF!</f>
        <v>#REF!</v>
      </c>
      <c r="F75" s="158">
        <f t="shared" si="4"/>
        <v>1.0000000000000002</v>
      </c>
      <c r="G75" s="158">
        <f>'Alloc Amt'!G75/'Alloc Amt'!$F75</f>
        <v>0.53633729314425027</v>
      </c>
      <c r="H75" s="158">
        <f>'Alloc Amt'!H75/'Alloc Amt'!$F75</f>
        <v>0.1344289021709098</v>
      </c>
      <c r="I75" s="158">
        <f>'Alloc Amt'!I75/'Alloc Amt'!$F75</f>
        <v>1.0421737298815539E-2</v>
      </c>
      <c r="J75" s="158">
        <f>'Alloc Amt'!J75/'Alloc Amt'!$F75</f>
        <v>0.15425791238810704</v>
      </c>
      <c r="K75" s="158">
        <f>'Alloc Amt'!K75/'Alloc Amt'!$F75</f>
        <v>9.7510639025788326E-2</v>
      </c>
      <c r="L75" s="158">
        <f>'Alloc Amt'!L75/'Alloc Amt'!$F75</f>
        <v>3.7872471259428234E-2</v>
      </c>
      <c r="M75" s="158">
        <f>'Alloc Amt'!M75/'Alloc Amt'!$F75</f>
        <v>6.9793739728879892E-6</v>
      </c>
      <c r="N75" s="158">
        <f>'Alloc Amt'!N75/'Alloc Amt'!$F75</f>
        <v>1.3658375797259941E-2</v>
      </c>
      <c r="O75" s="158">
        <f>'Alloc Amt'!O75/'Alloc Amt'!$F75</f>
        <v>3.0849194561886929E-3</v>
      </c>
      <c r="P75" s="158">
        <f>'Alloc Amt'!P75/'Alloc Amt'!$F75</f>
        <v>1.2036815892492567E-2</v>
      </c>
      <c r="Q75" s="158">
        <f>'Alloc Amt'!Q75/'Alloc Amt'!$F75</f>
        <v>2.6779646201291018E-4</v>
      </c>
      <c r="R75" s="158">
        <f>'Alloc Amt'!R75/'Alloc Amt'!$F75</f>
        <v>1.1615773077381965E-4</v>
      </c>
      <c r="S75" s="110"/>
      <c r="T75" s="159">
        <f t="shared" ref="T75:T104" si="5">SUM(G75:R75)-F75</f>
        <v>0</v>
      </c>
      <c r="U75" s="110"/>
      <c r="V75" s="110"/>
      <c r="W75" s="110"/>
      <c r="X75" s="110"/>
      <c r="Y75" s="110"/>
      <c r="Z75" s="110"/>
      <c r="AA75" s="110"/>
      <c r="AB75" s="110"/>
      <c r="AC75" s="110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X75" s="99"/>
      <c r="FY75" s="99"/>
      <c r="FZ75" s="99"/>
      <c r="GA75" s="99"/>
      <c r="GB75" s="99"/>
      <c r="GC75" s="99"/>
      <c r="GD75" s="99"/>
      <c r="GE75" s="99"/>
      <c r="GF75" s="99"/>
      <c r="GG75" s="99"/>
      <c r="GH75" s="99"/>
      <c r="GI75" s="99"/>
      <c r="GJ75" s="99"/>
      <c r="GK75" s="99"/>
      <c r="GL75" s="99"/>
      <c r="GM75" s="99"/>
      <c r="GN75" s="99"/>
      <c r="GO75" s="99"/>
      <c r="GP75" s="99"/>
      <c r="GQ75" s="99"/>
      <c r="GR75" s="99"/>
      <c r="GS75" s="99"/>
      <c r="GT75" s="99"/>
      <c r="GU75" s="99"/>
      <c r="GV75" s="99"/>
      <c r="GW75" s="99"/>
      <c r="GX75" s="99"/>
      <c r="GY75" s="99"/>
      <c r="GZ75" s="99"/>
      <c r="HA75" s="99"/>
      <c r="HB75" s="99"/>
      <c r="HC75" s="99"/>
      <c r="HD75" s="99"/>
      <c r="HE75" s="99"/>
      <c r="HF75" s="99"/>
      <c r="HG75" s="99"/>
      <c r="HH75" s="99"/>
      <c r="HI75" s="99"/>
      <c r="HJ75" s="99"/>
      <c r="HK75" s="99"/>
      <c r="HL75" s="99"/>
      <c r="HM75" s="99"/>
      <c r="HN75" s="99"/>
      <c r="HO75" s="99"/>
      <c r="HP75" s="99"/>
      <c r="HQ75" s="99"/>
      <c r="HR75" s="99"/>
      <c r="HS75" s="99"/>
      <c r="HT75" s="99"/>
      <c r="HU75" s="99"/>
      <c r="HV75" s="99"/>
      <c r="HW75" s="99"/>
      <c r="HX75" s="99"/>
      <c r="HY75" s="99"/>
      <c r="HZ75" s="99"/>
      <c r="IA75" s="99"/>
      <c r="IB75" s="99"/>
      <c r="IC75" s="99"/>
      <c r="ID75" s="99"/>
      <c r="IE75" s="99"/>
      <c r="IF75" s="99"/>
      <c r="IG75" s="99"/>
      <c r="IH75" s="99"/>
      <c r="II75" s="99"/>
      <c r="IJ75" s="99"/>
      <c r="IK75" s="99"/>
      <c r="IL75" s="99"/>
      <c r="IM75" s="99"/>
      <c r="IN75" s="99"/>
      <c r="IO75" s="99"/>
      <c r="IP75" s="99"/>
      <c r="IQ75" s="99"/>
      <c r="IR75" s="99"/>
      <c r="IS75" s="99"/>
      <c r="IT75" s="99"/>
      <c r="IU75" s="99"/>
      <c r="IV75" s="99"/>
    </row>
    <row r="76" spans="1:256" x14ac:dyDescent="0.2">
      <c r="A76" s="134">
        <f>'Alloc Amt'!B76</f>
        <v>66</v>
      </c>
      <c r="B76" s="157" t="str">
        <f>'Alloc Amt'!C76</f>
        <v>Labor Accts 500-916</v>
      </c>
      <c r="C76" s="134">
        <f>'Alloc Amt'!D80</f>
        <v>0</v>
      </c>
      <c r="D76" s="134">
        <f>'Alloc Amt'!E80</f>
        <v>0</v>
      </c>
      <c r="E76" s="134" t="e">
        <f>#REF!</f>
        <v>#REF!</v>
      </c>
      <c r="F76" s="158">
        <f t="shared" si="4"/>
        <v>1</v>
      </c>
      <c r="G76" s="158">
        <f>'Alloc Amt'!G76/'Alloc Amt'!$F76</f>
        <v>0.45392822486456058</v>
      </c>
      <c r="H76" s="158">
        <f>'Alloc Amt'!H76/'Alloc Amt'!$F76</f>
        <v>0.13394305481784058</v>
      </c>
      <c r="I76" s="158">
        <f>'Alloc Amt'!I76/'Alloc Amt'!$F76</f>
        <v>1.5662775194527915E-2</v>
      </c>
      <c r="J76" s="158">
        <f>'Alloc Amt'!J76/'Alloc Amt'!$F76</f>
        <v>0.16850207428377176</v>
      </c>
      <c r="K76" s="158">
        <f>'Alloc Amt'!K76/'Alloc Amt'!$F76</f>
        <v>0.1241913260522118</v>
      </c>
      <c r="L76" s="158">
        <f>'Alloc Amt'!L76/'Alloc Amt'!$F76</f>
        <v>4.3642107853460441E-2</v>
      </c>
      <c r="M76" s="158">
        <f>'Alloc Amt'!M76/'Alloc Amt'!$F76</f>
        <v>2.9823987542643059E-2</v>
      </c>
      <c r="N76" s="158">
        <f>'Alloc Amt'!N76/'Alloc Amt'!$F76</f>
        <v>1.5224270509999078E-2</v>
      </c>
      <c r="O76" s="158">
        <f>'Alloc Amt'!O76/'Alloc Amt'!$F76</f>
        <v>3.9279549150238856E-3</v>
      </c>
      <c r="P76" s="158">
        <f>'Alloc Amt'!P76/'Alloc Amt'!$F76</f>
        <v>1.0569191558027094E-2</v>
      </c>
      <c r="Q76" s="158">
        <f>'Alloc Amt'!Q76/'Alloc Amt'!$F76</f>
        <v>2.5787927209279624E-4</v>
      </c>
      <c r="R76" s="158">
        <f>'Alloc Amt'!R76/'Alloc Amt'!$F76</f>
        <v>3.2715313584106914E-4</v>
      </c>
      <c r="S76" s="110"/>
      <c r="T76" s="159">
        <f t="shared" si="5"/>
        <v>0</v>
      </c>
      <c r="U76" s="110"/>
      <c r="V76" s="110"/>
      <c r="W76" s="110"/>
      <c r="X76" s="110"/>
      <c r="Y76" s="110"/>
      <c r="Z76" s="110"/>
      <c r="AA76" s="110"/>
      <c r="AB76" s="110"/>
      <c r="AC76" s="110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99"/>
      <c r="GB76" s="99"/>
      <c r="GC76" s="99"/>
      <c r="GD76" s="99"/>
      <c r="GE76" s="99"/>
      <c r="GF76" s="99"/>
      <c r="GG76" s="99"/>
      <c r="GH76" s="99"/>
      <c r="GI76" s="99"/>
      <c r="GJ76" s="99"/>
      <c r="GK76" s="99"/>
      <c r="GL76" s="99"/>
      <c r="GM76" s="99"/>
      <c r="GN76" s="99"/>
      <c r="GO76" s="99"/>
      <c r="GP76" s="99"/>
      <c r="GQ76" s="99"/>
      <c r="GR76" s="99"/>
      <c r="GS76" s="99"/>
      <c r="GT76" s="99"/>
      <c r="GU76" s="99"/>
      <c r="GV76" s="99"/>
      <c r="GW76" s="99"/>
      <c r="GX76" s="99"/>
      <c r="GY76" s="99"/>
      <c r="GZ76" s="99"/>
      <c r="HA76" s="99"/>
      <c r="HB76" s="99"/>
      <c r="HC76" s="99"/>
      <c r="HD76" s="99"/>
      <c r="HE76" s="99"/>
      <c r="HF76" s="99"/>
      <c r="HG76" s="99"/>
      <c r="HH76" s="99"/>
      <c r="HI76" s="99"/>
      <c r="HJ76" s="99"/>
      <c r="HK76" s="99"/>
      <c r="HL76" s="99"/>
      <c r="HM76" s="99"/>
      <c r="HN76" s="99"/>
      <c r="HO76" s="99"/>
      <c r="HP76" s="99"/>
      <c r="HQ76" s="99"/>
      <c r="HR76" s="99"/>
      <c r="HS76" s="99"/>
      <c r="HT76" s="99"/>
      <c r="HU76" s="99"/>
      <c r="HV76" s="99"/>
      <c r="HW76" s="99"/>
      <c r="HX76" s="99"/>
      <c r="HY76" s="99"/>
      <c r="HZ76" s="99"/>
      <c r="IA76" s="99"/>
      <c r="IB76" s="99"/>
      <c r="IC76" s="99"/>
      <c r="ID76" s="99"/>
      <c r="IE76" s="99"/>
      <c r="IF76" s="99"/>
      <c r="IG76" s="99"/>
      <c r="IH76" s="99"/>
      <c r="II76" s="99"/>
      <c r="IJ76" s="99"/>
      <c r="IK76" s="99"/>
      <c r="IL76" s="99"/>
      <c r="IM76" s="99"/>
      <c r="IN76" s="99"/>
      <c r="IO76" s="99"/>
      <c r="IP76" s="99"/>
      <c r="IQ76" s="99"/>
      <c r="IR76" s="99"/>
      <c r="IS76" s="99"/>
      <c r="IT76" s="99"/>
      <c r="IU76" s="99"/>
      <c r="IV76" s="99"/>
    </row>
    <row r="77" spans="1:256" x14ac:dyDescent="0.2">
      <c r="A77" s="134">
        <f>'Alloc Amt'!B77</f>
        <v>67</v>
      </c>
      <c r="B77" s="157" t="str">
        <f>'Alloc Amt'!C77</f>
        <v>O&amp;M less Purchased Power</v>
      </c>
      <c r="C77" s="134" t="str">
        <f>'Alloc Amt'!D81</f>
        <v>DET</v>
      </c>
      <c r="D77" s="134">
        <f>'Alloc Amt'!E81</f>
        <v>0</v>
      </c>
      <c r="E77" s="134" t="e">
        <f>#REF!</f>
        <v>#REF!</v>
      </c>
      <c r="F77" s="158">
        <f t="shared" si="4"/>
        <v>1.0000000000000002</v>
      </c>
      <c r="G77" s="158">
        <f>'Alloc Amt'!G77/'Alloc Amt'!$F77</f>
        <v>0.40696795650527789</v>
      </c>
      <c r="H77" s="158">
        <f>'Alloc Amt'!H77/'Alloc Amt'!$F77</f>
        <v>0.12740184453528561</v>
      </c>
      <c r="I77" s="158">
        <f>'Alloc Amt'!I77/'Alloc Amt'!$F77</f>
        <v>1.7902423874738425E-2</v>
      </c>
      <c r="J77" s="158">
        <f>'Alloc Amt'!J77/'Alloc Amt'!$F77</f>
        <v>0.18614735668183485</v>
      </c>
      <c r="K77" s="158">
        <f>'Alloc Amt'!K77/'Alloc Amt'!$F77</f>
        <v>0.14421879436691595</v>
      </c>
      <c r="L77" s="158">
        <f>'Alloc Amt'!L77/'Alloc Amt'!$F77</f>
        <v>4.7971294887706788E-2</v>
      </c>
      <c r="M77" s="158">
        <f>'Alloc Amt'!M77/'Alloc Amt'!$F77</f>
        <v>3.7090090541506353E-2</v>
      </c>
      <c r="N77" s="158">
        <f>'Alloc Amt'!N77/'Alloc Amt'!$F77</f>
        <v>1.691180394796234E-2</v>
      </c>
      <c r="O77" s="158">
        <f>'Alloc Amt'!O77/'Alloc Amt'!$F77</f>
        <v>4.4594078277151381E-3</v>
      </c>
      <c r="P77" s="158">
        <f>'Alloc Amt'!P77/'Alloc Amt'!$F77</f>
        <v>1.0359995355599635E-2</v>
      </c>
      <c r="Q77" s="158">
        <f>'Alloc Amt'!Q77/'Alloc Amt'!$F77</f>
        <v>2.9062035791021579E-4</v>
      </c>
      <c r="R77" s="158">
        <f>'Alloc Amt'!R77/'Alloc Amt'!$F77</f>
        <v>2.7841111754692077E-4</v>
      </c>
      <c r="S77" s="110"/>
      <c r="T77" s="159">
        <f t="shared" si="5"/>
        <v>0</v>
      </c>
      <c r="U77" s="110"/>
      <c r="V77" s="110"/>
      <c r="W77" s="110"/>
      <c r="X77" s="110"/>
      <c r="Y77" s="110"/>
      <c r="Z77" s="110"/>
      <c r="AA77" s="110"/>
      <c r="AB77" s="110"/>
      <c r="AC77" s="110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  <c r="EY77" s="99"/>
      <c r="EZ77" s="99"/>
      <c r="FA77" s="99"/>
      <c r="FB77" s="99"/>
      <c r="FC77" s="99"/>
      <c r="FD77" s="99"/>
      <c r="FE77" s="99"/>
      <c r="FF77" s="99"/>
      <c r="FG77" s="99"/>
      <c r="FH77" s="99"/>
      <c r="FI77" s="99"/>
      <c r="FJ77" s="99"/>
      <c r="FK77" s="99"/>
      <c r="FL77" s="99"/>
      <c r="FM77" s="99"/>
      <c r="FN77" s="99"/>
      <c r="FO77" s="99"/>
      <c r="FP77" s="99"/>
      <c r="FQ77" s="99"/>
      <c r="FR77" s="99"/>
      <c r="FS77" s="99"/>
      <c r="FT77" s="99"/>
      <c r="FU77" s="99"/>
      <c r="FV77" s="99"/>
      <c r="FW77" s="99"/>
      <c r="FX77" s="99"/>
      <c r="FY77" s="99"/>
      <c r="FZ77" s="99"/>
      <c r="GA77" s="99"/>
      <c r="GB77" s="99"/>
      <c r="GC77" s="99"/>
      <c r="GD77" s="99"/>
      <c r="GE77" s="99"/>
      <c r="GF77" s="99"/>
      <c r="GG77" s="99"/>
      <c r="GH77" s="99"/>
      <c r="GI77" s="99"/>
      <c r="GJ77" s="99"/>
      <c r="GK77" s="99"/>
      <c r="GL77" s="99"/>
      <c r="GM77" s="99"/>
      <c r="GN77" s="99"/>
      <c r="GO77" s="99"/>
      <c r="GP77" s="99"/>
      <c r="GQ77" s="99"/>
      <c r="GR77" s="99"/>
      <c r="GS77" s="99"/>
      <c r="GT77" s="99"/>
      <c r="GU77" s="99"/>
      <c r="GV77" s="99"/>
      <c r="GW77" s="99"/>
      <c r="GX77" s="99"/>
      <c r="GY77" s="99"/>
      <c r="GZ77" s="99"/>
      <c r="HA77" s="99"/>
      <c r="HB77" s="99"/>
      <c r="HC77" s="99"/>
      <c r="HD77" s="99"/>
      <c r="HE77" s="99"/>
      <c r="HF77" s="99"/>
      <c r="HG77" s="99"/>
      <c r="HH77" s="99"/>
      <c r="HI77" s="99"/>
      <c r="HJ77" s="99"/>
      <c r="HK77" s="99"/>
      <c r="HL77" s="99"/>
      <c r="HM77" s="99"/>
      <c r="HN77" s="99"/>
      <c r="HO77" s="99"/>
      <c r="HP77" s="99"/>
      <c r="HQ77" s="99"/>
      <c r="HR77" s="99"/>
      <c r="HS77" s="99"/>
      <c r="HT77" s="99"/>
      <c r="HU77" s="99"/>
      <c r="HV77" s="99"/>
      <c r="HW77" s="99"/>
      <c r="HX77" s="99"/>
      <c r="HY77" s="99"/>
      <c r="HZ77" s="99"/>
      <c r="IA77" s="99"/>
      <c r="IB77" s="99"/>
      <c r="IC77" s="99"/>
      <c r="ID77" s="99"/>
      <c r="IE77" s="99"/>
      <c r="IF77" s="99"/>
      <c r="IG77" s="99"/>
      <c r="IH77" s="99"/>
      <c r="II77" s="99"/>
      <c r="IJ77" s="99"/>
      <c r="IK77" s="99"/>
      <c r="IL77" s="99"/>
      <c r="IM77" s="99"/>
      <c r="IN77" s="99"/>
      <c r="IO77" s="99"/>
      <c r="IP77" s="99"/>
      <c r="IQ77" s="99"/>
      <c r="IR77" s="99"/>
      <c r="IS77" s="99"/>
      <c r="IT77" s="99"/>
      <c r="IU77" s="99"/>
      <c r="IV77" s="99"/>
    </row>
    <row r="78" spans="1:256" x14ac:dyDescent="0.2">
      <c r="A78" s="134">
        <f>'Alloc Amt'!B78</f>
        <v>68</v>
      </c>
      <c r="B78" s="157" t="str">
        <f>'Alloc Amt'!C78</f>
        <v>Dist. Lines Gross Plant</v>
      </c>
      <c r="C78" s="134" t="str">
        <f>'Alloc Amt'!D82</f>
        <v>LBT</v>
      </c>
      <c r="D78" s="134">
        <f>'Alloc Amt'!E82</f>
        <v>0</v>
      </c>
      <c r="E78" s="134" t="e">
        <f>#REF!</f>
        <v>#REF!</v>
      </c>
      <c r="F78" s="158">
        <f t="shared" si="4"/>
        <v>1</v>
      </c>
      <c r="G78" s="158">
        <f>'Alloc Amt'!G78/'Alloc Amt'!$F78</f>
        <v>0.53284097170952216</v>
      </c>
      <c r="H78" s="158">
        <f>'Alloc Amt'!H78/'Alloc Amt'!$F78</f>
        <v>0.13543173530653799</v>
      </c>
      <c r="I78" s="158">
        <f>'Alloc Amt'!I78/'Alloc Amt'!$F78</f>
        <v>1.0638358638783615E-2</v>
      </c>
      <c r="J78" s="158">
        <f>'Alloc Amt'!J78/'Alloc Amt'!$F78</f>
        <v>0.15770844205837328</v>
      </c>
      <c r="K78" s="158">
        <f>'Alloc Amt'!K78/'Alloc Amt'!$F78</f>
        <v>9.9596452134199778E-2</v>
      </c>
      <c r="L78" s="158">
        <f>'Alloc Amt'!L78/'Alloc Amt'!$F78</f>
        <v>3.8762138132113842E-2</v>
      </c>
      <c r="M78" s="158">
        <f>'Alloc Amt'!M78/'Alloc Amt'!$F78</f>
        <v>0</v>
      </c>
      <c r="N78" s="158">
        <f>'Alloc Amt'!N78/'Alloc Amt'!$F78</f>
        <v>1.3951018718863232E-2</v>
      </c>
      <c r="O78" s="158">
        <f>'Alloc Amt'!O78/'Alloc Amt'!$F78</f>
        <v>3.1498667787750829E-3</v>
      </c>
      <c r="P78" s="158">
        <f>'Alloc Amt'!P78/'Alloc Amt'!$F78</f>
        <v>7.5367787184478455E-3</v>
      </c>
      <c r="Q78" s="158">
        <f>'Alloc Amt'!Q78/'Alloc Amt'!$F78</f>
        <v>2.7278970737197833E-4</v>
      </c>
      <c r="R78" s="158">
        <f>'Alloc Amt'!R78/'Alloc Amt'!$F78</f>
        <v>1.1144809701123828E-4</v>
      </c>
      <c r="S78" s="110"/>
      <c r="T78" s="159">
        <f t="shared" si="5"/>
        <v>0</v>
      </c>
      <c r="U78" s="110"/>
      <c r="V78" s="110"/>
      <c r="W78" s="110"/>
      <c r="X78" s="110"/>
      <c r="Y78" s="110"/>
      <c r="Z78" s="110"/>
      <c r="AA78" s="110"/>
      <c r="AB78" s="110"/>
      <c r="AC78" s="110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99"/>
      <c r="EI78" s="99"/>
      <c r="EJ78" s="99"/>
      <c r="EK78" s="99"/>
      <c r="EL78" s="99"/>
      <c r="EM78" s="99"/>
      <c r="EN78" s="99"/>
      <c r="EO78" s="99"/>
      <c r="EP78" s="99"/>
      <c r="EQ78" s="99"/>
      <c r="ER78" s="99"/>
      <c r="ES78" s="99"/>
      <c r="ET78" s="99"/>
      <c r="EU78" s="99"/>
      <c r="EV78" s="99"/>
      <c r="EW78" s="99"/>
      <c r="EX78" s="99"/>
      <c r="EY78" s="99"/>
      <c r="EZ78" s="99"/>
      <c r="FA78" s="99"/>
      <c r="FB78" s="99"/>
      <c r="FC78" s="99"/>
      <c r="FD78" s="99"/>
      <c r="FE78" s="99"/>
      <c r="FF78" s="99"/>
      <c r="FG78" s="99"/>
      <c r="FH78" s="99"/>
      <c r="FI78" s="99"/>
      <c r="FJ78" s="99"/>
      <c r="FK78" s="99"/>
      <c r="FL78" s="99"/>
      <c r="FM78" s="99"/>
      <c r="FN78" s="99"/>
      <c r="FO78" s="99"/>
      <c r="FP78" s="99"/>
      <c r="FQ78" s="99"/>
      <c r="FR78" s="99"/>
      <c r="FS78" s="99"/>
      <c r="FT78" s="99"/>
      <c r="FU78" s="99"/>
      <c r="FV78" s="99"/>
      <c r="FW78" s="99"/>
      <c r="FX78" s="99"/>
      <c r="FY78" s="99"/>
      <c r="FZ78" s="99"/>
      <c r="GA78" s="99"/>
      <c r="GB78" s="99"/>
      <c r="GC78" s="99"/>
      <c r="GD78" s="99"/>
      <c r="GE78" s="99"/>
      <c r="GF78" s="99"/>
      <c r="GG78" s="99"/>
      <c r="GH78" s="99"/>
      <c r="GI78" s="99"/>
      <c r="GJ78" s="99"/>
      <c r="GK78" s="99"/>
      <c r="GL78" s="99"/>
      <c r="GM78" s="99"/>
      <c r="GN78" s="99"/>
      <c r="GO78" s="99"/>
      <c r="GP78" s="99"/>
      <c r="GQ78" s="99"/>
      <c r="GR78" s="99"/>
      <c r="GS78" s="99"/>
      <c r="GT78" s="99"/>
      <c r="GU78" s="99"/>
      <c r="GV78" s="99"/>
      <c r="GW78" s="99"/>
      <c r="GX78" s="99"/>
      <c r="GY78" s="99"/>
      <c r="GZ78" s="99"/>
      <c r="HA78" s="99"/>
      <c r="HB78" s="99"/>
      <c r="HC78" s="99"/>
      <c r="HD78" s="99"/>
      <c r="HE78" s="99"/>
      <c r="HF78" s="99"/>
      <c r="HG78" s="99"/>
      <c r="HH78" s="99"/>
      <c r="HI78" s="99"/>
      <c r="HJ78" s="99"/>
      <c r="HK78" s="99"/>
      <c r="HL78" s="99"/>
      <c r="HM78" s="99"/>
      <c r="HN78" s="99"/>
      <c r="HO78" s="99"/>
      <c r="HP78" s="99"/>
      <c r="HQ78" s="99"/>
      <c r="HR78" s="99"/>
      <c r="HS78" s="99"/>
      <c r="HT78" s="99"/>
      <c r="HU78" s="99"/>
      <c r="HV78" s="99"/>
      <c r="HW78" s="99"/>
      <c r="HX78" s="99"/>
      <c r="HY78" s="99"/>
      <c r="HZ78" s="99"/>
      <c r="IA78" s="99"/>
      <c r="IB78" s="99"/>
      <c r="IC78" s="99"/>
      <c r="ID78" s="99"/>
      <c r="IE78" s="99"/>
      <c r="IF78" s="99"/>
      <c r="IG78" s="99"/>
      <c r="IH78" s="99"/>
      <c r="II78" s="99"/>
      <c r="IJ78" s="99"/>
      <c r="IK78" s="99"/>
      <c r="IL78" s="99"/>
      <c r="IM78" s="99"/>
      <c r="IN78" s="99"/>
      <c r="IO78" s="99"/>
      <c r="IP78" s="99"/>
      <c r="IQ78" s="99"/>
      <c r="IR78" s="99"/>
      <c r="IS78" s="99"/>
      <c r="IT78" s="99"/>
      <c r="IU78" s="99"/>
      <c r="IV78" s="99"/>
    </row>
    <row r="79" spans="1:256" x14ac:dyDescent="0.2">
      <c r="A79" s="134">
        <f>'Alloc Amt'!B79</f>
        <v>69</v>
      </c>
      <c r="B79" s="157" t="str">
        <f>'Alloc Amt'!C79</f>
        <v>Rate Base</v>
      </c>
      <c r="C79" s="134">
        <f>'Alloc Amt'!D83</f>
        <v>0</v>
      </c>
      <c r="D79" s="134">
        <f>'Alloc Amt'!E83</f>
        <v>0</v>
      </c>
      <c r="E79" s="134" t="e">
        <f>#REF!</f>
        <v>#REF!</v>
      </c>
      <c r="F79" s="158">
        <f t="shared" si="4"/>
        <v>1</v>
      </c>
      <c r="G79" s="158">
        <f>'Alloc Amt'!G79/'Alloc Amt'!$F79</f>
        <v>0.43505026245416506</v>
      </c>
      <c r="H79" s="158">
        <f>'Alloc Amt'!H79/'Alloc Amt'!$F79</f>
        <v>0.12385409936008344</v>
      </c>
      <c r="I79" s="158">
        <f>'Alloc Amt'!I79/'Alloc Amt'!$F79</f>
        <v>1.5525202417442052E-2</v>
      </c>
      <c r="J79" s="158">
        <f>'Alloc Amt'!J79/'Alloc Amt'!$F79</f>
        <v>0.17459793984696342</v>
      </c>
      <c r="K79" s="158">
        <f>'Alloc Amt'!K79/'Alloc Amt'!$F79</f>
        <v>0.12608051614852991</v>
      </c>
      <c r="L79" s="158">
        <f>'Alloc Amt'!L79/'Alloc Amt'!$F79</f>
        <v>4.4893608093434845E-2</v>
      </c>
      <c r="M79" s="158">
        <f>'Alloc Amt'!M79/'Alloc Amt'!$F79</f>
        <v>2.8172120962278783E-2</v>
      </c>
      <c r="N79" s="158">
        <f>'Alloc Amt'!N79/'Alloc Amt'!$F79</f>
        <v>1.608640465164321E-2</v>
      </c>
      <c r="O79" s="158">
        <f>'Alloc Amt'!O79/'Alloc Amt'!$F79</f>
        <v>3.9680033428943599E-3</v>
      </c>
      <c r="P79" s="158">
        <f>'Alloc Amt'!P79/'Alloc Amt'!$F79</f>
        <v>3.1285668992066765E-2</v>
      </c>
      <c r="Q79" s="158">
        <f>'Alloc Amt'!Q79/'Alloc Amt'!$F79</f>
        <v>2.4528584956289994E-4</v>
      </c>
      <c r="R79" s="158">
        <f>'Alloc Amt'!R79/'Alloc Amt'!$F79</f>
        <v>2.4088788093522512E-4</v>
      </c>
      <c r="S79" s="110"/>
      <c r="T79" s="159">
        <f t="shared" si="5"/>
        <v>0</v>
      </c>
      <c r="U79" s="110"/>
      <c r="V79" s="110"/>
      <c r="W79" s="110"/>
      <c r="X79" s="110"/>
      <c r="Y79" s="110"/>
      <c r="Z79" s="110"/>
      <c r="AA79" s="110"/>
      <c r="AB79" s="110"/>
      <c r="AC79" s="110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  <c r="EK79" s="99"/>
      <c r="EL79" s="99"/>
      <c r="EM79" s="99"/>
      <c r="EN79" s="99"/>
      <c r="EO79" s="99"/>
      <c r="EP79" s="99"/>
      <c r="EQ79" s="99"/>
      <c r="ER79" s="99"/>
      <c r="ES79" s="99"/>
      <c r="ET79" s="99"/>
      <c r="EU79" s="99"/>
      <c r="EV79" s="99"/>
      <c r="EW79" s="99"/>
      <c r="EX79" s="99"/>
      <c r="EY79" s="99"/>
      <c r="EZ79" s="99"/>
      <c r="FA79" s="99"/>
      <c r="FB79" s="99"/>
      <c r="FC79" s="99"/>
      <c r="FD79" s="99"/>
      <c r="FE79" s="99"/>
      <c r="FF79" s="99"/>
      <c r="FG79" s="99"/>
      <c r="FH79" s="99"/>
      <c r="FI79" s="99"/>
      <c r="FJ79" s="99"/>
      <c r="FK79" s="99"/>
      <c r="FL79" s="99"/>
      <c r="FM79" s="99"/>
      <c r="FN79" s="99"/>
      <c r="FO79" s="99"/>
      <c r="FP79" s="99"/>
      <c r="FQ79" s="99"/>
      <c r="FR79" s="99"/>
      <c r="FS79" s="99"/>
      <c r="FT79" s="99"/>
      <c r="FU79" s="99"/>
      <c r="FV79" s="99"/>
      <c r="FW79" s="99"/>
      <c r="FX79" s="99"/>
      <c r="FY79" s="99"/>
      <c r="FZ79" s="99"/>
      <c r="GA79" s="99"/>
      <c r="GB79" s="99"/>
      <c r="GC79" s="99"/>
      <c r="GD79" s="99"/>
      <c r="GE79" s="99"/>
      <c r="GF79" s="99"/>
      <c r="GG79" s="99"/>
      <c r="GH79" s="99"/>
      <c r="GI79" s="99"/>
      <c r="GJ79" s="99"/>
      <c r="GK79" s="99"/>
      <c r="GL79" s="99"/>
      <c r="GM79" s="99"/>
      <c r="GN79" s="99"/>
      <c r="GO79" s="99"/>
      <c r="GP79" s="99"/>
      <c r="GQ79" s="99"/>
      <c r="GR79" s="99"/>
      <c r="GS79" s="99"/>
      <c r="GT79" s="99"/>
      <c r="GU79" s="99"/>
      <c r="GV79" s="99"/>
      <c r="GW79" s="99"/>
      <c r="GX79" s="99"/>
      <c r="GY79" s="99"/>
      <c r="GZ79" s="99"/>
      <c r="HA79" s="99"/>
      <c r="HB79" s="99"/>
      <c r="HC79" s="99"/>
      <c r="HD79" s="99"/>
      <c r="HE79" s="99"/>
      <c r="HF79" s="99"/>
      <c r="HG79" s="99"/>
      <c r="HH79" s="99"/>
      <c r="HI79" s="99"/>
      <c r="HJ79" s="99"/>
      <c r="HK79" s="99"/>
      <c r="HL79" s="99"/>
      <c r="HM79" s="99"/>
      <c r="HN79" s="99"/>
      <c r="HO79" s="99"/>
      <c r="HP79" s="99"/>
      <c r="HQ79" s="99"/>
      <c r="HR79" s="99"/>
      <c r="HS79" s="99"/>
      <c r="HT79" s="99"/>
      <c r="HU79" s="99"/>
      <c r="HV79" s="99"/>
      <c r="HW79" s="99"/>
      <c r="HX79" s="99"/>
      <c r="HY79" s="99"/>
      <c r="HZ79" s="99"/>
      <c r="IA79" s="99"/>
      <c r="IB79" s="99"/>
      <c r="IC79" s="99"/>
      <c r="ID79" s="99"/>
      <c r="IE79" s="99"/>
      <c r="IF79" s="99"/>
      <c r="IG79" s="99"/>
      <c r="IH79" s="99"/>
      <c r="II79" s="99"/>
      <c r="IJ79" s="99"/>
      <c r="IK79" s="99"/>
      <c r="IL79" s="99"/>
      <c r="IM79" s="99"/>
      <c r="IN79" s="99"/>
      <c r="IO79" s="99"/>
      <c r="IP79" s="99"/>
      <c r="IQ79" s="99"/>
      <c r="IR79" s="99"/>
      <c r="IS79" s="99"/>
      <c r="IT79" s="99"/>
      <c r="IU79" s="99"/>
      <c r="IV79" s="99"/>
    </row>
    <row r="80" spans="1:256" x14ac:dyDescent="0.2">
      <c r="A80" s="134">
        <f>'Alloc Amt'!B80</f>
        <v>70</v>
      </c>
      <c r="B80" s="157" t="str">
        <f>'Alloc Amt'!C80</f>
        <v>Gross Transformer Plant</v>
      </c>
      <c r="C80" s="134" t="str">
        <f>'Alloc Amt'!D84</f>
        <v>R01</v>
      </c>
      <c r="D80" s="134">
        <f>'Alloc Amt'!E84</f>
        <v>0</v>
      </c>
      <c r="E80" s="134" t="e">
        <f>#REF!</f>
        <v>#REF!</v>
      </c>
      <c r="F80" s="158">
        <f t="shared" si="4"/>
        <v>0.99999999999999989</v>
      </c>
      <c r="G80" s="158">
        <f>'Alloc Amt'!G80/'Alloc Amt'!$F80</f>
        <v>0.76759274513826936</v>
      </c>
      <c r="H80" s="158">
        <f>'Alloc Amt'!H80/'Alloc Amt'!$F80</f>
        <v>0.12234281057182531</v>
      </c>
      <c r="I80" s="158">
        <f>'Alloc Amt'!I80/'Alloc Amt'!$F80</f>
        <v>0</v>
      </c>
      <c r="J80" s="158">
        <f>'Alloc Amt'!J80/'Alloc Amt'!$F80</f>
        <v>7.7222400004868796E-2</v>
      </c>
      <c r="K80" s="158">
        <f>'Alloc Amt'!K80/'Alloc Amt'!$F80</f>
        <v>0</v>
      </c>
      <c r="L80" s="158">
        <f>'Alloc Amt'!L80/'Alloc Amt'!$F80</f>
        <v>2.0048363268373948E-2</v>
      </c>
      <c r="M80" s="158">
        <f>'Alloc Amt'!M80/'Alloc Amt'!$F80</f>
        <v>0</v>
      </c>
      <c r="N80" s="158">
        <f>'Alloc Amt'!N80/'Alloc Amt'!$F80</f>
        <v>0</v>
      </c>
      <c r="O80" s="158">
        <f>'Alloc Amt'!O80/'Alloc Amt'!$F80</f>
        <v>0</v>
      </c>
      <c r="P80" s="158">
        <f>'Alloc Amt'!P80/'Alloc Amt'!$F80</f>
        <v>1.2505031531770315E-2</v>
      </c>
      <c r="Q80" s="158">
        <f>'Alloc Amt'!Q80/'Alloc Amt'!$F80</f>
        <v>1.3291931777483426E-4</v>
      </c>
      <c r="R80" s="158">
        <f>'Alloc Amt'!R80/'Alloc Amt'!$F80</f>
        <v>1.5573016711746622E-4</v>
      </c>
      <c r="S80" s="110"/>
      <c r="T80" s="159">
        <f t="shared" si="5"/>
        <v>0</v>
      </c>
      <c r="U80" s="110"/>
      <c r="V80" s="110"/>
      <c r="W80" s="110"/>
      <c r="X80" s="110"/>
      <c r="Y80" s="110"/>
      <c r="Z80" s="110"/>
      <c r="AA80" s="110"/>
      <c r="AB80" s="110"/>
      <c r="AC80" s="110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99"/>
      <c r="EI80" s="99"/>
      <c r="EJ80" s="99"/>
      <c r="EK80" s="99"/>
      <c r="EL80" s="99"/>
      <c r="EM80" s="99"/>
      <c r="EN80" s="99"/>
      <c r="EO80" s="99"/>
      <c r="EP80" s="99"/>
      <c r="EQ80" s="99"/>
      <c r="ER80" s="99"/>
      <c r="ES80" s="99"/>
      <c r="ET80" s="99"/>
      <c r="EU80" s="99"/>
      <c r="EV80" s="99"/>
      <c r="EW80" s="99"/>
      <c r="EX80" s="99"/>
      <c r="EY80" s="99"/>
      <c r="EZ80" s="99"/>
      <c r="FA80" s="99"/>
      <c r="FB80" s="99"/>
      <c r="FC80" s="99"/>
      <c r="FD80" s="99"/>
      <c r="FE80" s="99"/>
      <c r="FF80" s="99"/>
      <c r="FG80" s="99"/>
      <c r="FH80" s="99"/>
      <c r="FI80" s="99"/>
      <c r="FJ80" s="99"/>
      <c r="FK80" s="99"/>
      <c r="FL80" s="99"/>
      <c r="FM80" s="99"/>
      <c r="FN80" s="99"/>
      <c r="FO80" s="99"/>
      <c r="FP80" s="99"/>
      <c r="FQ80" s="99"/>
      <c r="FR80" s="99"/>
      <c r="FS80" s="99"/>
      <c r="FT80" s="99"/>
      <c r="FU80" s="99"/>
      <c r="FV80" s="99"/>
      <c r="FW80" s="99"/>
      <c r="FX80" s="99"/>
      <c r="FY80" s="99"/>
      <c r="FZ80" s="99"/>
      <c r="GA80" s="99"/>
      <c r="GB80" s="99"/>
      <c r="GC80" s="99"/>
      <c r="GD80" s="99"/>
      <c r="GE80" s="99"/>
      <c r="GF80" s="99"/>
      <c r="GG80" s="99"/>
      <c r="GH80" s="99"/>
      <c r="GI80" s="99"/>
      <c r="GJ80" s="99"/>
      <c r="GK80" s="99"/>
      <c r="GL80" s="99"/>
      <c r="GM80" s="99"/>
      <c r="GN80" s="99"/>
      <c r="GO80" s="99"/>
      <c r="GP80" s="99"/>
      <c r="GQ80" s="99"/>
      <c r="GR80" s="99"/>
      <c r="GS80" s="99"/>
      <c r="GT80" s="99"/>
      <c r="GU80" s="99"/>
      <c r="GV80" s="99"/>
      <c r="GW80" s="99"/>
      <c r="GX80" s="99"/>
      <c r="GY80" s="99"/>
      <c r="GZ80" s="99"/>
      <c r="HA80" s="99"/>
      <c r="HB80" s="99"/>
      <c r="HC80" s="99"/>
      <c r="HD80" s="99"/>
      <c r="HE80" s="99"/>
      <c r="HF80" s="99"/>
      <c r="HG80" s="99"/>
      <c r="HH80" s="99"/>
      <c r="HI80" s="99"/>
      <c r="HJ80" s="99"/>
      <c r="HK80" s="99"/>
      <c r="HL80" s="99"/>
      <c r="HM80" s="99"/>
      <c r="HN80" s="99"/>
      <c r="HO80" s="99"/>
      <c r="HP80" s="99"/>
      <c r="HQ80" s="99"/>
      <c r="HR80" s="99"/>
      <c r="HS80" s="99"/>
      <c r="HT80" s="99"/>
      <c r="HU80" s="99"/>
      <c r="HV80" s="99"/>
      <c r="HW80" s="99"/>
      <c r="HX80" s="99"/>
      <c r="HY80" s="99"/>
      <c r="HZ80" s="99"/>
      <c r="IA80" s="99"/>
      <c r="IB80" s="99"/>
      <c r="IC80" s="99"/>
      <c r="ID80" s="99"/>
      <c r="IE80" s="99"/>
      <c r="IF80" s="99"/>
      <c r="IG80" s="99"/>
      <c r="IH80" s="99"/>
      <c r="II80" s="99"/>
      <c r="IJ80" s="99"/>
      <c r="IK80" s="99"/>
      <c r="IL80" s="99"/>
      <c r="IM80" s="99"/>
      <c r="IN80" s="99"/>
      <c r="IO80" s="99"/>
      <c r="IP80" s="99"/>
      <c r="IQ80" s="99"/>
      <c r="IR80" s="99"/>
      <c r="IS80" s="99"/>
      <c r="IT80" s="99"/>
      <c r="IU80" s="99"/>
      <c r="IV80" s="99"/>
    </row>
    <row r="81" spans="1:256" x14ac:dyDescent="0.2">
      <c r="A81" s="134">
        <f>'Alloc Amt'!B81</f>
        <v>71</v>
      </c>
      <c r="B81" s="157" t="str">
        <f>'Alloc Amt'!C81</f>
        <v>Depreciation Expense</v>
      </c>
      <c r="C81" s="134">
        <f>'Alloc Amt'!D85</f>
        <v>0</v>
      </c>
      <c r="D81" s="134">
        <f>'Alloc Amt'!E85</f>
        <v>0</v>
      </c>
      <c r="E81" s="134" t="e">
        <f>#REF!</f>
        <v>#REF!</v>
      </c>
      <c r="F81" s="158">
        <f t="shared" si="4"/>
        <v>0.99999999999999978</v>
      </c>
      <c r="G81" s="158">
        <f>'Alloc Amt'!G81/'Alloc Amt'!$F81</f>
        <v>0.42502310555569511</v>
      </c>
      <c r="H81" s="158">
        <f>'Alloc Amt'!H81/'Alloc Amt'!$F81</f>
        <v>0.12354567956215953</v>
      </c>
      <c r="I81" s="158">
        <f>'Alloc Amt'!I81/'Alloc Amt'!$F81</f>
        <v>1.6284218168167917E-2</v>
      </c>
      <c r="J81" s="158">
        <f>'Alloc Amt'!J81/'Alloc Amt'!$F81</f>
        <v>0.17989791834391761</v>
      </c>
      <c r="K81" s="158">
        <f>'Alloc Amt'!K81/'Alloc Amt'!$F81</f>
        <v>0.13143491103823915</v>
      </c>
      <c r="L81" s="158">
        <f>'Alloc Amt'!L81/'Alloc Amt'!$F81</f>
        <v>4.648297726877839E-2</v>
      </c>
      <c r="M81" s="158">
        <f>'Alloc Amt'!M81/'Alloc Amt'!$F81</f>
        <v>3.1080670366492674E-2</v>
      </c>
      <c r="N81" s="158">
        <f>'Alloc Amt'!N81/'Alloc Amt'!$F81</f>
        <v>1.6735585434664108E-2</v>
      </c>
      <c r="O81" s="158">
        <f>'Alloc Amt'!O81/'Alloc Amt'!$F81</f>
        <v>4.132647088523604E-3</v>
      </c>
      <c r="P81" s="158">
        <f>'Alloc Amt'!P81/'Alloc Amt'!$F81</f>
        <v>2.490051647488015E-2</v>
      </c>
      <c r="Q81" s="158">
        <f>'Alloc Amt'!Q81/'Alloc Amt'!$F81</f>
        <v>2.4381865581141009E-4</v>
      </c>
      <c r="R81" s="158">
        <f>'Alloc Amt'!R81/'Alloc Amt'!$F81</f>
        <v>2.3795204267025005E-4</v>
      </c>
      <c r="S81" s="110"/>
      <c r="T81" s="159">
        <f t="shared" si="5"/>
        <v>0</v>
      </c>
      <c r="U81" s="110"/>
      <c r="V81" s="110"/>
      <c r="W81" s="110"/>
      <c r="X81" s="110"/>
      <c r="Y81" s="110"/>
      <c r="Z81" s="110"/>
      <c r="AA81" s="110"/>
      <c r="AB81" s="110"/>
      <c r="AC81" s="110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  <c r="DL81" s="99"/>
      <c r="DM81" s="99"/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  <c r="DY81" s="99"/>
      <c r="DZ81" s="99"/>
      <c r="EA81" s="99"/>
      <c r="EB81" s="99"/>
      <c r="EC81" s="99"/>
      <c r="ED81" s="99"/>
      <c r="EE81" s="99"/>
      <c r="EF81" s="99"/>
      <c r="EG81" s="99"/>
      <c r="EH81" s="99"/>
      <c r="EI81" s="99"/>
      <c r="EJ81" s="99"/>
      <c r="EK81" s="99"/>
      <c r="EL81" s="99"/>
      <c r="EM81" s="99"/>
      <c r="EN81" s="99"/>
      <c r="EO81" s="99"/>
      <c r="EP81" s="99"/>
      <c r="EQ81" s="99"/>
      <c r="ER81" s="99"/>
      <c r="ES81" s="99"/>
      <c r="ET81" s="99"/>
      <c r="EU81" s="99"/>
      <c r="EV81" s="99"/>
      <c r="EW81" s="99"/>
      <c r="EX81" s="99"/>
      <c r="EY81" s="99"/>
      <c r="EZ81" s="99"/>
      <c r="FA81" s="99"/>
      <c r="FB81" s="99"/>
      <c r="FC81" s="99"/>
      <c r="FD81" s="99"/>
      <c r="FE81" s="99"/>
      <c r="FF81" s="99"/>
      <c r="FG81" s="99"/>
      <c r="FH81" s="99"/>
      <c r="FI81" s="99"/>
      <c r="FJ81" s="99"/>
      <c r="FK81" s="99"/>
      <c r="FL81" s="99"/>
      <c r="FM81" s="99"/>
      <c r="FN81" s="99"/>
      <c r="FO81" s="99"/>
      <c r="FP81" s="99"/>
      <c r="FQ81" s="99"/>
      <c r="FR81" s="99"/>
      <c r="FS81" s="99"/>
      <c r="FT81" s="99"/>
      <c r="FU81" s="99"/>
      <c r="FV81" s="99"/>
      <c r="FW81" s="99"/>
      <c r="FX81" s="99"/>
      <c r="FY81" s="99"/>
      <c r="FZ81" s="99"/>
      <c r="GA81" s="99"/>
      <c r="GB81" s="99"/>
      <c r="GC81" s="99"/>
      <c r="GD81" s="99"/>
      <c r="GE81" s="99"/>
      <c r="GF81" s="99"/>
      <c r="GG81" s="99"/>
      <c r="GH81" s="99"/>
      <c r="GI81" s="99"/>
      <c r="GJ81" s="99"/>
      <c r="GK81" s="99"/>
      <c r="GL81" s="99"/>
      <c r="GM81" s="99"/>
      <c r="GN81" s="99"/>
      <c r="GO81" s="99"/>
      <c r="GP81" s="99"/>
      <c r="GQ81" s="99"/>
      <c r="GR81" s="99"/>
      <c r="GS81" s="99"/>
      <c r="GT81" s="99"/>
      <c r="GU81" s="99"/>
      <c r="GV81" s="99"/>
      <c r="GW81" s="99"/>
      <c r="GX81" s="99"/>
      <c r="GY81" s="99"/>
      <c r="GZ81" s="99"/>
      <c r="HA81" s="99"/>
      <c r="HB81" s="99"/>
      <c r="HC81" s="99"/>
      <c r="HD81" s="99"/>
      <c r="HE81" s="99"/>
      <c r="HF81" s="99"/>
      <c r="HG81" s="99"/>
      <c r="HH81" s="99"/>
      <c r="HI81" s="99"/>
      <c r="HJ81" s="99"/>
      <c r="HK81" s="99"/>
      <c r="HL81" s="99"/>
      <c r="HM81" s="99"/>
      <c r="HN81" s="99"/>
      <c r="HO81" s="99"/>
      <c r="HP81" s="99"/>
      <c r="HQ81" s="99"/>
      <c r="HR81" s="99"/>
      <c r="HS81" s="99"/>
      <c r="HT81" s="99"/>
      <c r="HU81" s="99"/>
      <c r="HV81" s="99"/>
      <c r="HW81" s="99"/>
      <c r="HX81" s="99"/>
      <c r="HY81" s="99"/>
      <c r="HZ81" s="99"/>
      <c r="IA81" s="99"/>
      <c r="IB81" s="99"/>
      <c r="IC81" s="99"/>
      <c r="ID81" s="99"/>
      <c r="IE81" s="99"/>
      <c r="IF81" s="99"/>
      <c r="IG81" s="99"/>
      <c r="IH81" s="99"/>
      <c r="II81" s="99"/>
      <c r="IJ81" s="99"/>
      <c r="IK81" s="99"/>
      <c r="IL81" s="99"/>
      <c r="IM81" s="99"/>
      <c r="IN81" s="99"/>
      <c r="IO81" s="99"/>
      <c r="IP81" s="99"/>
      <c r="IQ81" s="99"/>
      <c r="IR81" s="99"/>
      <c r="IS81" s="99"/>
      <c r="IT81" s="99"/>
      <c r="IU81" s="99"/>
      <c r="IV81" s="99"/>
    </row>
    <row r="82" spans="1:256" x14ac:dyDescent="0.2">
      <c r="A82" s="134">
        <f>'Alloc Amt'!B82</f>
        <v>72</v>
      </c>
      <c r="B82" s="157" t="str">
        <f>'Alloc Amt'!C82</f>
        <v>Total Labor</v>
      </c>
      <c r="C82" s="134">
        <f>'Alloc Amt'!D86</f>
        <v>0</v>
      </c>
      <c r="D82" s="134">
        <f>'Alloc Amt'!E86</f>
        <v>0</v>
      </c>
      <c r="E82" s="134" t="e">
        <f>#REF!</f>
        <v>#REF!</v>
      </c>
      <c r="F82" s="158">
        <f t="shared" si="4"/>
        <v>0.99999999999999989</v>
      </c>
      <c r="G82" s="158">
        <f>'Alloc Amt'!G82/'Alloc Amt'!$F82</f>
        <v>0.45351173425164348</v>
      </c>
      <c r="H82" s="158">
        <f>'Alloc Amt'!H82/'Alloc Amt'!$F82</f>
        <v>0.13374168470530703</v>
      </c>
      <c r="I82" s="158">
        <f>'Alloc Amt'!I82/'Alloc Amt'!$F82</f>
        <v>1.5663523043091983E-2</v>
      </c>
      <c r="J82" s="158">
        <f>'Alloc Amt'!J82/'Alloc Amt'!$F82</f>
        <v>0.16864844254337458</v>
      </c>
      <c r="K82" s="158">
        <f>'Alloc Amt'!K82/'Alloc Amt'!$F82</f>
        <v>0.12425179646437465</v>
      </c>
      <c r="L82" s="158">
        <f>'Alloc Amt'!L82/'Alloc Amt'!$F82</f>
        <v>4.3674941743894767E-2</v>
      </c>
      <c r="M82" s="158">
        <f>'Alloc Amt'!M82/'Alloc Amt'!$F82</f>
        <v>2.9804898130753731E-2</v>
      </c>
      <c r="N82" s="158">
        <f>'Alloc Amt'!N82/'Alloc Amt'!$F82</f>
        <v>1.5244804547091656E-2</v>
      </c>
      <c r="O82" s="158">
        <f>'Alloc Amt'!O82/'Alloc Amt'!$F82</f>
        <v>3.9295004140577315E-3</v>
      </c>
      <c r="P82" s="158">
        <f>'Alloc Amt'!P82/'Alloc Amt'!$F82</f>
        <v>1.0945653601478566E-2</v>
      </c>
      <c r="Q82" s="158">
        <f>'Alloc Amt'!Q82/'Alloc Amt'!$F82</f>
        <v>2.5759694946769014E-4</v>
      </c>
      <c r="R82" s="158">
        <f>'Alloc Amt'!R82/'Alloc Amt'!$F82</f>
        <v>3.2542360546418929E-4</v>
      </c>
      <c r="S82" s="110"/>
      <c r="T82" s="159">
        <f t="shared" si="5"/>
        <v>0</v>
      </c>
      <c r="U82" s="110"/>
      <c r="V82" s="110"/>
      <c r="W82" s="110"/>
      <c r="X82" s="110"/>
      <c r="Y82" s="110"/>
      <c r="Z82" s="110"/>
      <c r="AA82" s="110"/>
      <c r="AB82" s="110"/>
      <c r="AC82" s="110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99"/>
      <c r="EI82" s="99"/>
      <c r="EJ82" s="99"/>
      <c r="EK82" s="99"/>
      <c r="EL82" s="99"/>
      <c r="EM82" s="99"/>
      <c r="EN82" s="99"/>
      <c r="EO82" s="99"/>
      <c r="EP82" s="99"/>
      <c r="EQ82" s="99"/>
      <c r="ER82" s="99"/>
      <c r="ES82" s="99"/>
      <c r="ET82" s="99"/>
      <c r="EU82" s="99"/>
      <c r="EV82" s="99"/>
      <c r="EW82" s="99"/>
      <c r="EX82" s="99"/>
      <c r="EY82" s="99"/>
      <c r="EZ82" s="99"/>
      <c r="FA82" s="99"/>
      <c r="FB82" s="99"/>
      <c r="FC82" s="99"/>
      <c r="FD82" s="99"/>
      <c r="FE82" s="99"/>
      <c r="FF82" s="99"/>
      <c r="FG82" s="99"/>
      <c r="FH82" s="99"/>
      <c r="FI82" s="99"/>
      <c r="FJ82" s="99"/>
      <c r="FK82" s="99"/>
      <c r="FL82" s="99"/>
      <c r="FM82" s="99"/>
      <c r="FN82" s="99"/>
      <c r="FO82" s="99"/>
      <c r="FP82" s="99"/>
      <c r="FQ82" s="99"/>
      <c r="FR82" s="99"/>
      <c r="FS82" s="99"/>
      <c r="FT82" s="99"/>
      <c r="FU82" s="99"/>
      <c r="FV82" s="99"/>
      <c r="FW82" s="99"/>
      <c r="FX82" s="99"/>
      <c r="FY82" s="99"/>
      <c r="FZ82" s="99"/>
      <c r="GA82" s="99"/>
      <c r="GB82" s="99"/>
      <c r="GC82" s="99"/>
      <c r="GD82" s="99"/>
      <c r="GE82" s="99"/>
      <c r="GF82" s="99"/>
      <c r="GG82" s="99"/>
      <c r="GH82" s="99"/>
      <c r="GI82" s="99"/>
      <c r="GJ82" s="99"/>
      <c r="GK82" s="99"/>
      <c r="GL82" s="99"/>
      <c r="GM82" s="99"/>
      <c r="GN82" s="99"/>
      <c r="GO82" s="99"/>
      <c r="GP82" s="99"/>
      <c r="GQ82" s="99"/>
      <c r="GR82" s="99"/>
      <c r="GS82" s="99"/>
      <c r="GT82" s="99"/>
      <c r="GU82" s="99"/>
      <c r="GV82" s="99"/>
      <c r="GW82" s="99"/>
      <c r="GX82" s="99"/>
      <c r="GY82" s="99"/>
      <c r="GZ82" s="99"/>
      <c r="HA82" s="99"/>
      <c r="HB82" s="99"/>
      <c r="HC82" s="99"/>
      <c r="HD82" s="99"/>
      <c r="HE82" s="99"/>
      <c r="HF82" s="99"/>
      <c r="HG82" s="99"/>
      <c r="HH82" s="99"/>
      <c r="HI82" s="99"/>
      <c r="HJ82" s="99"/>
      <c r="HK82" s="99"/>
      <c r="HL82" s="99"/>
      <c r="HM82" s="99"/>
      <c r="HN82" s="99"/>
      <c r="HO82" s="99"/>
      <c r="HP82" s="99"/>
      <c r="HQ82" s="99"/>
      <c r="HR82" s="99"/>
      <c r="HS82" s="99"/>
      <c r="HT82" s="99"/>
      <c r="HU82" s="99"/>
      <c r="HV82" s="99"/>
      <c r="HW82" s="99"/>
      <c r="HX82" s="99"/>
      <c r="HY82" s="99"/>
      <c r="HZ82" s="99"/>
      <c r="IA82" s="99"/>
      <c r="IB82" s="99"/>
      <c r="IC82" s="99"/>
      <c r="ID82" s="99"/>
      <c r="IE82" s="99"/>
      <c r="IF82" s="99"/>
      <c r="IG82" s="99"/>
      <c r="IH82" s="99"/>
      <c r="II82" s="99"/>
      <c r="IJ82" s="99"/>
      <c r="IK82" s="99"/>
      <c r="IL82" s="99"/>
      <c r="IM82" s="99"/>
      <c r="IN82" s="99"/>
      <c r="IO82" s="99"/>
      <c r="IP82" s="99"/>
      <c r="IQ82" s="99"/>
      <c r="IR82" s="99"/>
      <c r="IS82" s="99"/>
      <c r="IT82" s="99"/>
      <c r="IU82" s="99"/>
      <c r="IV82" s="99"/>
    </row>
    <row r="83" spans="1:256" x14ac:dyDescent="0.2">
      <c r="A83" s="134">
        <f>'Alloc Amt'!B83</f>
        <v>73</v>
      </c>
      <c r="B83" s="157" t="str">
        <f>'Alloc Amt'!C83</f>
        <v>Distribution O&amp;M</v>
      </c>
      <c r="C83" s="134">
        <f>'Alloc Amt'!D87</f>
        <v>0</v>
      </c>
      <c r="D83" s="134">
        <f>'Alloc Amt'!E87</f>
        <v>0</v>
      </c>
      <c r="E83" s="134" t="e">
        <f>#REF!</f>
        <v>#REF!</v>
      </c>
      <c r="F83" s="158">
        <f t="shared" si="4"/>
        <v>1</v>
      </c>
      <c r="G83" s="158">
        <f>'Alloc Amt'!G83/'Alloc Amt'!$F83</f>
        <v>0.55490234726606125</v>
      </c>
      <c r="H83" s="158">
        <f>'Alloc Amt'!H83/'Alloc Amt'!$F83</f>
        <v>0.1459287748446827</v>
      </c>
      <c r="I83" s="158">
        <f>'Alloc Amt'!I83/'Alloc Amt'!$F83</f>
        <v>1.0454659979333633E-2</v>
      </c>
      <c r="J83" s="158">
        <f>'Alloc Amt'!J83/'Alloc Amt'!$F83</f>
        <v>0.13782219555046948</v>
      </c>
      <c r="K83" s="158">
        <f>'Alloc Amt'!K83/'Alloc Amt'!$F83</f>
        <v>8.4825157900629333E-2</v>
      </c>
      <c r="L83" s="158">
        <f>'Alloc Amt'!L83/'Alloc Amt'!$F83</f>
        <v>3.2096504983009817E-2</v>
      </c>
      <c r="M83" s="158">
        <f>'Alloc Amt'!M83/'Alloc Amt'!$F83</f>
        <v>1.5759391338796332E-3</v>
      </c>
      <c r="N83" s="158">
        <f>'Alloc Amt'!N83/'Alloc Amt'!$F83</f>
        <v>1.1775414713534112E-2</v>
      </c>
      <c r="O83" s="158">
        <f>'Alloc Amt'!O83/'Alloc Amt'!$F83</f>
        <v>2.912844415253166E-3</v>
      </c>
      <c r="P83" s="158">
        <f>'Alloc Amt'!P83/'Alloc Amt'!$F83</f>
        <v>1.6987750775660219E-2</v>
      </c>
      <c r="Q83" s="158">
        <f>'Alloc Amt'!Q83/'Alloc Amt'!$F83</f>
        <v>2.8170475829686055E-4</v>
      </c>
      <c r="R83" s="158">
        <f>'Alloc Amt'!R83/'Alloc Amt'!$F83</f>
        <v>4.3670567918976364E-4</v>
      </c>
      <c r="S83" s="110"/>
      <c r="T83" s="159">
        <f t="shared" si="5"/>
        <v>0</v>
      </c>
      <c r="U83" s="110"/>
      <c r="V83" s="110"/>
      <c r="W83" s="110"/>
      <c r="X83" s="110"/>
      <c r="Y83" s="110"/>
      <c r="Z83" s="110"/>
      <c r="AA83" s="110"/>
      <c r="AB83" s="110"/>
      <c r="AC83" s="110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99"/>
      <c r="DR83" s="99"/>
      <c r="DS83" s="99"/>
      <c r="DT83" s="99"/>
      <c r="DU83" s="99"/>
      <c r="DV83" s="99"/>
      <c r="DW83" s="99"/>
      <c r="DX83" s="99"/>
      <c r="DY83" s="99"/>
      <c r="DZ83" s="99"/>
      <c r="EA83" s="99"/>
      <c r="EB83" s="99"/>
      <c r="EC83" s="99"/>
      <c r="ED83" s="99"/>
      <c r="EE83" s="99"/>
      <c r="EF83" s="99"/>
      <c r="EG83" s="99"/>
      <c r="EH83" s="99"/>
      <c r="EI83" s="99"/>
      <c r="EJ83" s="99"/>
      <c r="EK83" s="99"/>
      <c r="EL83" s="99"/>
      <c r="EM83" s="99"/>
      <c r="EN83" s="99"/>
      <c r="EO83" s="99"/>
      <c r="EP83" s="99"/>
      <c r="EQ83" s="99"/>
      <c r="ER83" s="99"/>
      <c r="ES83" s="99"/>
      <c r="ET83" s="99"/>
      <c r="EU83" s="99"/>
      <c r="EV83" s="99"/>
      <c r="EW83" s="99"/>
      <c r="EX83" s="99"/>
      <c r="EY83" s="99"/>
      <c r="EZ83" s="99"/>
      <c r="FA83" s="99"/>
      <c r="FB83" s="99"/>
      <c r="FC83" s="99"/>
      <c r="FD83" s="99"/>
      <c r="FE83" s="99"/>
      <c r="FF83" s="99"/>
      <c r="FG83" s="99"/>
      <c r="FH83" s="99"/>
      <c r="FI83" s="99"/>
      <c r="FJ83" s="99"/>
      <c r="FK83" s="99"/>
      <c r="FL83" s="99"/>
      <c r="FM83" s="99"/>
      <c r="FN83" s="99"/>
      <c r="FO83" s="99"/>
      <c r="FP83" s="99"/>
      <c r="FQ83" s="99"/>
      <c r="FR83" s="99"/>
      <c r="FS83" s="99"/>
      <c r="FT83" s="99"/>
      <c r="FU83" s="99"/>
      <c r="FV83" s="99"/>
      <c r="FW83" s="99"/>
      <c r="FX83" s="99"/>
      <c r="FY83" s="99"/>
      <c r="FZ83" s="99"/>
      <c r="GA83" s="99"/>
      <c r="GB83" s="99"/>
      <c r="GC83" s="99"/>
      <c r="GD83" s="99"/>
      <c r="GE83" s="99"/>
      <c r="GF83" s="99"/>
      <c r="GG83" s="99"/>
      <c r="GH83" s="99"/>
      <c r="GI83" s="99"/>
      <c r="GJ83" s="99"/>
      <c r="GK83" s="99"/>
      <c r="GL83" s="99"/>
      <c r="GM83" s="99"/>
      <c r="GN83" s="99"/>
      <c r="GO83" s="99"/>
      <c r="GP83" s="99"/>
      <c r="GQ83" s="99"/>
      <c r="GR83" s="99"/>
      <c r="GS83" s="99"/>
      <c r="GT83" s="99"/>
      <c r="GU83" s="99"/>
      <c r="GV83" s="99"/>
      <c r="GW83" s="99"/>
      <c r="GX83" s="99"/>
      <c r="GY83" s="99"/>
      <c r="GZ83" s="99"/>
      <c r="HA83" s="99"/>
      <c r="HB83" s="99"/>
      <c r="HC83" s="99"/>
      <c r="HD83" s="99"/>
      <c r="HE83" s="99"/>
      <c r="HF83" s="99"/>
      <c r="HG83" s="99"/>
      <c r="HH83" s="99"/>
      <c r="HI83" s="99"/>
      <c r="HJ83" s="99"/>
      <c r="HK83" s="99"/>
      <c r="HL83" s="99"/>
      <c r="HM83" s="99"/>
      <c r="HN83" s="99"/>
      <c r="HO83" s="99"/>
      <c r="HP83" s="99"/>
      <c r="HQ83" s="99"/>
      <c r="HR83" s="99"/>
      <c r="HS83" s="99"/>
      <c r="HT83" s="99"/>
      <c r="HU83" s="99"/>
      <c r="HV83" s="99"/>
      <c r="HW83" s="99"/>
      <c r="HX83" s="99"/>
      <c r="HY83" s="99"/>
      <c r="HZ83" s="99"/>
      <c r="IA83" s="99"/>
      <c r="IB83" s="99"/>
      <c r="IC83" s="99"/>
      <c r="ID83" s="99"/>
      <c r="IE83" s="99"/>
      <c r="IF83" s="99"/>
      <c r="IG83" s="99"/>
      <c r="IH83" s="99"/>
      <c r="II83" s="99"/>
      <c r="IJ83" s="99"/>
      <c r="IK83" s="99"/>
      <c r="IL83" s="99"/>
      <c r="IM83" s="99"/>
      <c r="IN83" s="99"/>
      <c r="IO83" s="99"/>
      <c r="IP83" s="99"/>
      <c r="IQ83" s="99"/>
      <c r="IR83" s="99"/>
      <c r="IS83" s="99"/>
      <c r="IT83" s="99"/>
      <c r="IU83" s="99"/>
      <c r="IV83" s="99"/>
    </row>
    <row r="84" spans="1:256" x14ac:dyDescent="0.2">
      <c r="A84" s="134">
        <f>'Alloc Amt'!B84</f>
        <v>74</v>
      </c>
      <c r="B84" s="157" t="str">
        <f>'Alloc Amt'!C84</f>
        <v>Sales  Revenue</v>
      </c>
      <c r="C84" s="134" t="str">
        <f>'Alloc Amt'!D88</f>
        <v>OMT</v>
      </c>
      <c r="D84" s="134">
        <f>'Alloc Amt'!E88</f>
        <v>0</v>
      </c>
      <c r="E84" s="134" t="e">
        <f>#REF!</f>
        <v>#REF!</v>
      </c>
      <c r="F84" s="158">
        <f t="shared" si="4"/>
        <v>1</v>
      </c>
      <c r="G84" s="158">
        <f>'Alloc Amt'!G84/'Alloc Amt'!$F84</f>
        <v>0.40165369280039726</v>
      </c>
      <c r="H84" s="158">
        <f>'Alloc Amt'!H84/'Alloc Amt'!$F84</f>
        <v>0.15037135558550352</v>
      </c>
      <c r="I84" s="158">
        <f>'Alloc Amt'!I84/'Alloc Amt'!$F84</f>
        <v>1.9154261426330706E-2</v>
      </c>
      <c r="J84" s="158">
        <f>'Alloc Amt'!J84/'Alloc Amt'!$F84</f>
        <v>0.19609320757980606</v>
      </c>
      <c r="K84" s="158">
        <f>'Alloc Amt'!K84/'Alloc Amt'!$F84</f>
        <v>0.12363274883804523</v>
      </c>
      <c r="L84" s="158">
        <f>'Alloc Amt'!L84/'Alloc Amt'!$F84</f>
        <v>4.1284410095564973E-2</v>
      </c>
      <c r="M84" s="158">
        <f>'Alloc Amt'!M84/'Alloc Amt'!$F84</f>
        <v>3.2005617200021631E-2</v>
      </c>
      <c r="N84" s="158">
        <f>'Alloc Amt'!N84/'Alloc Amt'!$F84</f>
        <v>1.3202012287148191E-2</v>
      </c>
      <c r="O84" s="158">
        <f>'Alloc Amt'!O84/'Alloc Amt'!$F84</f>
        <v>3.1390865090290898E-3</v>
      </c>
      <c r="P84" s="158">
        <f>'Alloc Amt'!P84/'Alloc Amt'!$F84</f>
        <v>1.8941703715583538E-2</v>
      </c>
      <c r="Q84" s="158">
        <f>'Alloc Amt'!Q84/'Alloc Amt'!$F84</f>
        <v>2.3901385468490656E-4</v>
      </c>
      <c r="R84" s="158">
        <f>'Alloc Amt'!R84/'Alloc Amt'!$F84</f>
        <v>2.828901078849018E-4</v>
      </c>
      <c r="S84" s="110"/>
      <c r="T84" s="159">
        <f t="shared" si="5"/>
        <v>0</v>
      </c>
      <c r="U84" s="110"/>
      <c r="V84" s="110"/>
      <c r="W84" s="110"/>
      <c r="X84" s="110"/>
      <c r="Y84" s="110"/>
      <c r="Z84" s="110"/>
      <c r="AA84" s="110"/>
      <c r="AB84" s="110"/>
      <c r="AC84" s="110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99"/>
      <c r="EI84" s="99"/>
      <c r="EJ84" s="99"/>
      <c r="EK84" s="99"/>
      <c r="EL84" s="99"/>
      <c r="EM84" s="99"/>
      <c r="EN84" s="99"/>
      <c r="EO84" s="99"/>
      <c r="EP84" s="99"/>
      <c r="EQ84" s="99"/>
      <c r="ER84" s="99"/>
      <c r="ES84" s="99"/>
      <c r="ET84" s="99"/>
      <c r="EU84" s="99"/>
      <c r="EV84" s="99"/>
      <c r="EW84" s="99"/>
      <c r="EX84" s="99"/>
      <c r="EY84" s="99"/>
      <c r="EZ84" s="99"/>
      <c r="FA84" s="99"/>
      <c r="FB84" s="99"/>
      <c r="FC84" s="99"/>
      <c r="FD84" s="99"/>
      <c r="FE84" s="99"/>
      <c r="FF84" s="99"/>
      <c r="FG84" s="99"/>
      <c r="FH84" s="99"/>
      <c r="FI84" s="99"/>
      <c r="FJ84" s="99"/>
      <c r="FK84" s="99"/>
      <c r="FL84" s="99"/>
      <c r="FM84" s="99"/>
      <c r="FN84" s="99"/>
      <c r="FO84" s="99"/>
      <c r="FP84" s="99"/>
      <c r="FQ84" s="99"/>
      <c r="FR84" s="99"/>
      <c r="FS84" s="99"/>
      <c r="FT84" s="99"/>
      <c r="FU84" s="99"/>
      <c r="FV84" s="99"/>
      <c r="FW84" s="99"/>
      <c r="FX84" s="99"/>
      <c r="FY84" s="99"/>
      <c r="FZ84" s="99"/>
      <c r="GA84" s="99"/>
      <c r="GB84" s="99"/>
      <c r="GC84" s="99"/>
      <c r="GD84" s="99"/>
      <c r="GE84" s="99"/>
      <c r="GF84" s="99"/>
      <c r="GG84" s="99"/>
      <c r="GH84" s="99"/>
      <c r="GI84" s="99"/>
      <c r="GJ84" s="99"/>
      <c r="GK84" s="99"/>
      <c r="GL84" s="99"/>
      <c r="GM84" s="99"/>
      <c r="GN84" s="99"/>
      <c r="GO84" s="99"/>
      <c r="GP84" s="99"/>
      <c r="GQ84" s="99"/>
      <c r="GR84" s="99"/>
      <c r="GS84" s="99"/>
      <c r="GT84" s="99"/>
      <c r="GU84" s="99"/>
      <c r="GV84" s="99"/>
      <c r="GW84" s="99"/>
      <c r="GX84" s="99"/>
      <c r="GY84" s="99"/>
      <c r="GZ84" s="99"/>
      <c r="HA84" s="99"/>
      <c r="HB84" s="99"/>
      <c r="HC84" s="99"/>
      <c r="HD84" s="99"/>
      <c r="HE84" s="99"/>
      <c r="HF84" s="99"/>
      <c r="HG84" s="99"/>
      <c r="HH84" s="99"/>
      <c r="HI84" s="99"/>
      <c r="HJ84" s="99"/>
      <c r="HK84" s="99"/>
      <c r="HL84" s="99"/>
      <c r="HM84" s="99"/>
      <c r="HN84" s="99"/>
      <c r="HO84" s="99"/>
      <c r="HP84" s="99"/>
      <c r="HQ84" s="99"/>
      <c r="HR84" s="99"/>
      <c r="HS84" s="99"/>
      <c r="HT84" s="99"/>
      <c r="HU84" s="99"/>
      <c r="HV84" s="99"/>
      <c r="HW84" s="99"/>
      <c r="HX84" s="99"/>
      <c r="HY84" s="99"/>
      <c r="HZ84" s="99"/>
      <c r="IA84" s="99"/>
      <c r="IB84" s="99"/>
      <c r="IC84" s="99"/>
      <c r="ID84" s="99"/>
      <c r="IE84" s="99"/>
      <c r="IF84" s="99"/>
      <c r="IG84" s="99"/>
      <c r="IH84" s="99"/>
      <c r="II84" s="99"/>
      <c r="IJ84" s="99"/>
      <c r="IK84" s="99"/>
      <c r="IL84" s="99"/>
      <c r="IM84" s="99"/>
      <c r="IN84" s="99"/>
      <c r="IO84" s="99"/>
      <c r="IP84" s="99"/>
      <c r="IQ84" s="99"/>
      <c r="IR84" s="99"/>
      <c r="IS84" s="99"/>
      <c r="IT84" s="99"/>
      <c r="IU84" s="99"/>
      <c r="IV84" s="99"/>
    </row>
    <row r="85" spans="1:256" x14ac:dyDescent="0.2">
      <c r="A85" s="134">
        <f>'Alloc Amt'!B85</f>
        <v>75</v>
      </c>
      <c r="B85" s="157"/>
      <c r="C85" s="134"/>
      <c r="D85" s="134"/>
      <c r="E85" s="134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10"/>
      <c r="T85" s="159">
        <f t="shared" si="5"/>
        <v>0</v>
      </c>
      <c r="U85" s="110"/>
      <c r="V85" s="110"/>
      <c r="W85" s="110"/>
      <c r="X85" s="110"/>
      <c r="Y85" s="110"/>
      <c r="Z85" s="110"/>
      <c r="AA85" s="110"/>
      <c r="AB85" s="110"/>
      <c r="AC85" s="110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99"/>
      <c r="DC85" s="99"/>
      <c r="DD85" s="99"/>
      <c r="DE85" s="99"/>
      <c r="DF85" s="99"/>
      <c r="DG85" s="99"/>
      <c r="DH85" s="99"/>
      <c r="DI85" s="99"/>
      <c r="DJ85" s="99"/>
      <c r="DK85" s="99"/>
      <c r="DL85" s="99"/>
      <c r="DM85" s="99"/>
      <c r="DN85" s="99"/>
      <c r="DO85" s="99"/>
      <c r="DP85" s="99"/>
      <c r="DQ85" s="99"/>
      <c r="DR85" s="99"/>
      <c r="DS85" s="99"/>
      <c r="DT85" s="99"/>
      <c r="DU85" s="99"/>
      <c r="DV85" s="99"/>
      <c r="DW85" s="99"/>
      <c r="DX85" s="99"/>
      <c r="DY85" s="99"/>
      <c r="DZ85" s="99"/>
      <c r="EA85" s="99"/>
      <c r="EB85" s="99"/>
      <c r="EC85" s="99"/>
      <c r="ED85" s="99"/>
      <c r="EE85" s="99"/>
      <c r="EF85" s="99"/>
      <c r="EG85" s="99"/>
      <c r="EH85" s="99"/>
      <c r="EI85" s="99"/>
      <c r="EJ85" s="99"/>
      <c r="EK85" s="99"/>
      <c r="EL85" s="99"/>
      <c r="EM85" s="99"/>
      <c r="EN85" s="99"/>
      <c r="EO85" s="99"/>
      <c r="EP85" s="99"/>
      <c r="EQ85" s="99"/>
      <c r="ER85" s="99"/>
      <c r="ES85" s="99"/>
      <c r="ET85" s="99"/>
      <c r="EU85" s="99"/>
      <c r="EV85" s="99"/>
      <c r="EW85" s="99"/>
      <c r="EX85" s="99"/>
      <c r="EY85" s="99"/>
      <c r="EZ85" s="99"/>
      <c r="FA85" s="99"/>
      <c r="FB85" s="99"/>
      <c r="FC85" s="99"/>
      <c r="FD85" s="99"/>
      <c r="FE85" s="99"/>
      <c r="FF85" s="99"/>
      <c r="FG85" s="99"/>
      <c r="FH85" s="99"/>
      <c r="FI85" s="99"/>
      <c r="FJ85" s="99"/>
      <c r="FK85" s="99"/>
      <c r="FL85" s="99"/>
      <c r="FM85" s="99"/>
      <c r="FN85" s="99"/>
      <c r="FO85" s="99"/>
      <c r="FP85" s="99"/>
      <c r="FQ85" s="99"/>
      <c r="FR85" s="99"/>
      <c r="FS85" s="99"/>
      <c r="FT85" s="99"/>
      <c r="FU85" s="99"/>
      <c r="FV85" s="99"/>
      <c r="FW85" s="99"/>
      <c r="FX85" s="99"/>
      <c r="FY85" s="99"/>
      <c r="FZ85" s="99"/>
      <c r="GA85" s="99"/>
      <c r="GB85" s="99"/>
      <c r="GC85" s="99"/>
      <c r="GD85" s="99"/>
      <c r="GE85" s="99"/>
      <c r="GF85" s="99"/>
      <c r="GG85" s="99"/>
      <c r="GH85" s="99"/>
      <c r="GI85" s="99"/>
      <c r="GJ85" s="99"/>
      <c r="GK85" s="99"/>
      <c r="GL85" s="99"/>
      <c r="GM85" s="99"/>
      <c r="GN85" s="99"/>
      <c r="GO85" s="99"/>
      <c r="GP85" s="99"/>
      <c r="GQ85" s="99"/>
      <c r="GR85" s="99"/>
      <c r="GS85" s="99"/>
      <c r="GT85" s="99"/>
      <c r="GU85" s="99"/>
      <c r="GV85" s="99"/>
      <c r="GW85" s="99"/>
      <c r="GX85" s="99"/>
      <c r="GY85" s="99"/>
      <c r="GZ85" s="99"/>
      <c r="HA85" s="99"/>
      <c r="HB85" s="99"/>
      <c r="HC85" s="99"/>
      <c r="HD85" s="99"/>
      <c r="HE85" s="99"/>
      <c r="HF85" s="99"/>
      <c r="HG85" s="99"/>
      <c r="HH85" s="99"/>
      <c r="HI85" s="99"/>
      <c r="HJ85" s="99"/>
      <c r="HK85" s="99"/>
      <c r="HL85" s="99"/>
      <c r="HM85" s="99"/>
      <c r="HN85" s="99"/>
      <c r="HO85" s="99"/>
      <c r="HP85" s="99"/>
      <c r="HQ85" s="99"/>
      <c r="HR85" s="99"/>
      <c r="HS85" s="99"/>
      <c r="HT85" s="99"/>
      <c r="HU85" s="99"/>
      <c r="HV85" s="99"/>
      <c r="HW85" s="99"/>
      <c r="HX85" s="99"/>
      <c r="HY85" s="99"/>
      <c r="HZ85" s="99"/>
      <c r="IA85" s="99"/>
      <c r="IB85" s="99"/>
      <c r="IC85" s="99"/>
      <c r="ID85" s="99"/>
      <c r="IE85" s="99"/>
      <c r="IF85" s="99"/>
      <c r="IG85" s="99"/>
      <c r="IH85" s="99"/>
      <c r="II85" s="99"/>
      <c r="IJ85" s="99"/>
      <c r="IK85" s="99"/>
      <c r="IL85" s="99"/>
      <c r="IM85" s="99"/>
      <c r="IN85" s="99"/>
      <c r="IO85" s="99"/>
      <c r="IP85" s="99"/>
      <c r="IQ85" s="99"/>
      <c r="IR85" s="99"/>
      <c r="IS85" s="99"/>
      <c r="IT85" s="99"/>
      <c r="IU85" s="99"/>
      <c r="IV85" s="99"/>
    </row>
    <row r="86" spans="1:256" x14ac:dyDescent="0.2">
      <c r="A86" s="134">
        <f>'Alloc Amt'!B86</f>
        <v>76</v>
      </c>
      <c r="B86" s="157" t="str">
        <f>'Alloc Amt'!C86</f>
        <v>Late Payment Revenue</v>
      </c>
      <c r="C86" s="134">
        <f>'Alloc Amt'!D90</f>
        <v>0</v>
      </c>
      <c r="D86" s="134">
        <f>'Alloc Amt'!E90</f>
        <v>0</v>
      </c>
      <c r="E86" s="134" t="e">
        <f>#REF!</f>
        <v>#REF!</v>
      </c>
      <c r="F86" s="158">
        <f>SUM(G86:R86)</f>
        <v>1</v>
      </c>
      <c r="G86" s="158">
        <f>'Alloc Amt'!G86/'Alloc Amt'!$F86</f>
        <v>0.76805456845303</v>
      </c>
      <c r="H86" s="158">
        <f>'Alloc Amt'!H86/'Alloc Amt'!$F86</f>
        <v>0.17301501369196218</v>
      </c>
      <c r="I86" s="158">
        <f>'Alloc Amt'!I86/'Alloc Amt'!$F86</f>
        <v>1.9609690192552496E-3</v>
      </c>
      <c r="J86" s="158">
        <f>'Alloc Amt'!J86/'Alloc Amt'!$F86</f>
        <v>3.5516997569498027E-2</v>
      </c>
      <c r="K86" s="158">
        <f>'Alloc Amt'!K86/'Alloc Amt'!$F86</f>
        <v>1.3040993782445331E-2</v>
      </c>
      <c r="L86" s="158">
        <f>'Alloc Amt'!L86/'Alloc Amt'!$F86</f>
        <v>7.3529007496766236E-3</v>
      </c>
      <c r="M86" s="158">
        <f>'Alloc Amt'!M86/'Alloc Amt'!$F86</f>
        <v>1.0585567341325534E-3</v>
      </c>
      <c r="N86" s="158">
        <f>'Alloc Amt'!N86/'Alloc Amt'!$F86</f>
        <v>0</v>
      </c>
      <c r="O86" s="158">
        <f>'Alloc Amt'!O86/'Alloc Amt'!$F86</f>
        <v>0</v>
      </c>
      <c r="P86" s="158">
        <f>'Alloc Amt'!P86/'Alloc Amt'!$F86</f>
        <v>0</v>
      </c>
      <c r="Q86" s="158">
        <f>'Alloc Amt'!Q86/'Alloc Amt'!$F86</f>
        <v>0</v>
      </c>
      <c r="R86" s="158">
        <f>'Alloc Amt'!R86/'Alloc Amt'!$F86</f>
        <v>0</v>
      </c>
      <c r="S86" s="110"/>
      <c r="T86" s="159">
        <f t="shared" si="5"/>
        <v>0</v>
      </c>
      <c r="U86" s="110"/>
      <c r="V86" s="110"/>
      <c r="W86" s="110"/>
      <c r="X86" s="110"/>
      <c r="Y86" s="110"/>
      <c r="Z86" s="110"/>
      <c r="AA86" s="110"/>
      <c r="AB86" s="110"/>
      <c r="AC86" s="110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  <c r="EK86" s="99"/>
      <c r="EL86" s="99"/>
      <c r="EM86" s="99"/>
      <c r="EN86" s="99"/>
      <c r="EO86" s="99"/>
      <c r="EP86" s="99"/>
      <c r="EQ86" s="99"/>
      <c r="ER86" s="99"/>
      <c r="ES86" s="99"/>
      <c r="ET86" s="99"/>
      <c r="EU86" s="99"/>
      <c r="EV86" s="99"/>
      <c r="EW86" s="99"/>
      <c r="EX86" s="99"/>
      <c r="EY86" s="99"/>
      <c r="EZ86" s="99"/>
      <c r="FA86" s="99"/>
      <c r="FB86" s="99"/>
      <c r="FC86" s="99"/>
      <c r="FD86" s="99"/>
      <c r="FE86" s="99"/>
      <c r="FF86" s="99"/>
      <c r="FG86" s="99"/>
      <c r="FH86" s="99"/>
      <c r="FI86" s="99"/>
      <c r="FJ86" s="99"/>
      <c r="FK86" s="99"/>
      <c r="FL86" s="99"/>
      <c r="FM86" s="99"/>
      <c r="FN86" s="99"/>
      <c r="FO86" s="99"/>
      <c r="FP86" s="99"/>
      <c r="FQ86" s="99"/>
      <c r="FR86" s="99"/>
      <c r="FS86" s="99"/>
      <c r="FT86" s="99"/>
      <c r="FU86" s="99"/>
      <c r="FV86" s="99"/>
      <c r="FW86" s="99"/>
      <c r="FX86" s="99"/>
      <c r="FY86" s="99"/>
      <c r="FZ86" s="99"/>
      <c r="GA86" s="99"/>
      <c r="GB86" s="99"/>
      <c r="GC86" s="99"/>
      <c r="GD86" s="99"/>
      <c r="GE86" s="99"/>
      <c r="GF86" s="99"/>
      <c r="GG86" s="99"/>
      <c r="GH86" s="99"/>
      <c r="GI86" s="99"/>
      <c r="GJ86" s="99"/>
      <c r="GK86" s="99"/>
      <c r="GL86" s="99"/>
      <c r="GM86" s="99"/>
      <c r="GN86" s="99"/>
      <c r="GO86" s="99"/>
      <c r="GP86" s="99"/>
      <c r="GQ86" s="99"/>
      <c r="GR86" s="99"/>
      <c r="GS86" s="99"/>
      <c r="GT86" s="99"/>
      <c r="GU86" s="99"/>
      <c r="GV86" s="99"/>
      <c r="GW86" s="99"/>
      <c r="GX86" s="99"/>
      <c r="GY86" s="99"/>
      <c r="GZ86" s="99"/>
      <c r="HA86" s="99"/>
      <c r="HB86" s="99"/>
      <c r="HC86" s="99"/>
      <c r="HD86" s="99"/>
      <c r="HE86" s="99"/>
      <c r="HF86" s="99"/>
      <c r="HG86" s="99"/>
      <c r="HH86" s="99"/>
      <c r="HI86" s="99"/>
      <c r="HJ86" s="99"/>
      <c r="HK86" s="99"/>
      <c r="HL86" s="99"/>
      <c r="HM86" s="99"/>
      <c r="HN86" s="99"/>
      <c r="HO86" s="99"/>
      <c r="HP86" s="99"/>
      <c r="HQ86" s="99"/>
      <c r="HR86" s="99"/>
      <c r="HS86" s="99"/>
      <c r="HT86" s="99"/>
      <c r="HU86" s="99"/>
      <c r="HV86" s="99"/>
      <c r="HW86" s="99"/>
      <c r="HX86" s="99"/>
      <c r="HY86" s="99"/>
      <c r="HZ86" s="99"/>
      <c r="IA86" s="99"/>
      <c r="IB86" s="99"/>
      <c r="IC86" s="99"/>
      <c r="ID86" s="99"/>
      <c r="IE86" s="99"/>
      <c r="IF86" s="99"/>
      <c r="IG86" s="99"/>
      <c r="IH86" s="99"/>
      <c r="II86" s="99"/>
      <c r="IJ86" s="99"/>
      <c r="IK86" s="99"/>
      <c r="IL86" s="99"/>
      <c r="IM86" s="99"/>
      <c r="IN86" s="99"/>
      <c r="IO86" s="99"/>
      <c r="IP86" s="99"/>
      <c r="IQ86" s="99"/>
      <c r="IR86" s="99"/>
      <c r="IS86" s="99"/>
      <c r="IT86" s="99"/>
      <c r="IU86" s="99"/>
      <c r="IV86" s="99"/>
    </row>
    <row r="87" spans="1:256" x14ac:dyDescent="0.2">
      <c r="A87" s="134">
        <f>'Alloc Amt'!B87</f>
        <v>77</v>
      </c>
      <c r="B87" s="157"/>
      <c r="C87" s="134"/>
      <c r="D87" s="134"/>
      <c r="E87" s="134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10"/>
      <c r="T87" s="159">
        <f t="shared" si="5"/>
        <v>0</v>
      </c>
      <c r="U87" s="110"/>
      <c r="V87" s="110"/>
      <c r="W87" s="110"/>
      <c r="X87" s="110"/>
      <c r="Y87" s="110"/>
      <c r="Z87" s="110"/>
      <c r="AA87" s="110"/>
      <c r="AB87" s="110"/>
      <c r="AC87" s="110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  <c r="DA87" s="99"/>
      <c r="DB87" s="99"/>
      <c r="DC87" s="99"/>
      <c r="DD87" s="99"/>
      <c r="DE87" s="99"/>
      <c r="DF87" s="99"/>
      <c r="DG87" s="99"/>
      <c r="DH87" s="99"/>
      <c r="DI87" s="99"/>
      <c r="DJ87" s="99"/>
      <c r="DK87" s="99"/>
      <c r="DL87" s="99"/>
      <c r="DM87" s="99"/>
      <c r="DN87" s="99"/>
      <c r="DO87" s="99"/>
      <c r="DP87" s="99"/>
      <c r="DQ87" s="99"/>
      <c r="DR87" s="99"/>
      <c r="DS87" s="99"/>
      <c r="DT87" s="99"/>
      <c r="DU87" s="99"/>
      <c r="DV87" s="99"/>
      <c r="DW87" s="99"/>
      <c r="DX87" s="99"/>
      <c r="DY87" s="99"/>
      <c r="DZ87" s="99"/>
      <c r="EA87" s="99"/>
      <c r="EB87" s="99"/>
      <c r="EC87" s="99"/>
      <c r="ED87" s="99"/>
      <c r="EE87" s="99"/>
      <c r="EF87" s="99"/>
      <c r="EG87" s="99"/>
      <c r="EH87" s="99"/>
      <c r="EI87" s="99"/>
      <c r="EJ87" s="99"/>
      <c r="EK87" s="99"/>
      <c r="EL87" s="99"/>
      <c r="EM87" s="99"/>
      <c r="EN87" s="99"/>
      <c r="EO87" s="99"/>
      <c r="EP87" s="99"/>
      <c r="EQ87" s="99"/>
      <c r="ER87" s="99"/>
      <c r="ES87" s="99"/>
      <c r="ET87" s="99"/>
      <c r="EU87" s="99"/>
      <c r="EV87" s="99"/>
      <c r="EW87" s="99"/>
      <c r="EX87" s="99"/>
      <c r="EY87" s="99"/>
      <c r="EZ87" s="99"/>
      <c r="FA87" s="99"/>
      <c r="FB87" s="99"/>
      <c r="FC87" s="99"/>
      <c r="FD87" s="99"/>
      <c r="FE87" s="99"/>
      <c r="FF87" s="99"/>
      <c r="FG87" s="99"/>
      <c r="FH87" s="99"/>
      <c r="FI87" s="99"/>
      <c r="FJ87" s="99"/>
      <c r="FK87" s="99"/>
      <c r="FL87" s="99"/>
      <c r="FM87" s="99"/>
      <c r="FN87" s="99"/>
      <c r="FO87" s="99"/>
      <c r="FP87" s="99"/>
      <c r="FQ87" s="99"/>
      <c r="FR87" s="99"/>
      <c r="FS87" s="99"/>
      <c r="FT87" s="99"/>
      <c r="FU87" s="99"/>
      <c r="FV87" s="99"/>
      <c r="FW87" s="99"/>
      <c r="FX87" s="99"/>
      <c r="FY87" s="99"/>
      <c r="FZ87" s="99"/>
      <c r="GA87" s="99"/>
      <c r="GB87" s="99"/>
      <c r="GC87" s="99"/>
      <c r="GD87" s="99"/>
      <c r="GE87" s="99"/>
      <c r="GF87" s="99"/>
      <c r="GG87" s="99"/>
      <c r="GH87" s="99"/>
      <c r="GI87" s="99"/>
      <c r="GJ87" s="99"/>
      <c r="GK87" s="99"/>
      <c r="GL87" s="99"/>
      <c r="GM87" s="99"/>
      <c r="GN87" s="99"/>
      <c r="GO87" s="99"/>
      <c r="GP87" s="99"/>
      <c r="GQ87" s="99"/>
      <c r="GR87" s="99"/>
      <c r="GS87" s="99"/>
      <c r="GT87" s="99"/>
      <c r="GU87" s="99"/>
      <c r="GV87" s="99"/>
      <c r="GW87" s="99"/>
      <c r="GX87" s="99"/>
      <c r="GY87" s="99"/>
      <c r="GZ87" s="99"/>
      <c r="HA87" s="99"/>
      <c r="HB87" s="99"/>
      <c r="HC87" s="99"/>
      <c r="HD87" s="99"/>
      <c r="HE87" s="99"/>
      <c r="HF87" s="99"/>
      <c r="HG87" s="99"/>
      <c r="HH87" s="99"/>
      <c r="HI87" s="99"/>
      <c r="HJ87" s="99"/>
      <c r="HK87" s="99"/>
      <c r="HL87" s="99"/>
      <c r="HM87" s="99"/>
      <c r="HN87" s="99"/>
      <c r="HO87" s="99"/>
      <c r="HP87" s="99"/>
      <c r="HQ87" s="99"/>
      <c r="HR87" s="99"/>
      <c r="HS87" s="99"/>
      <c r="HT87" s="99"/>
      <c r="HU87" s="99"/>
      <c r="HV87" s="99"/>
      <c r="HW87" s="99"/>
      <c r="HX87" s="99"/>
      <c r="HY87" s="99"/>
      <c r="HZ87" s="99"/>
      <c r="IA87" s="99"/>
      <c r="IB87" s="99"/>
      <c r="IC87" s="99"/>
      <c r="ID87" s="99"/>
      <c r="IE87" s="99"/>
      <c r="IF87" s="99"/>
      <c r="IG87" s="99"/>
      <c r="IH87" s="99"/>
      <c r="II87" s="99"/>
      <c r="IJ87" s="99"/>
      <c r="IK87" s="99"/>
      <c r="IL87" s="99"/>
      <c r="IM87" s="99"/>
      <c r="IN87" s="99"/>
      <c r="IO87" s="99"/>
      <c r="IP87" s="99"/>
      <c r="IQ87" s="99"/>
      <c r="IR87" s="99"/>
      <c r="IS87" s="99"/>
      <c r="IT87" s="99"/>
      <c r="IU87" s="99"/>
      <c r="IV87" s="99"/>
    </row>
    <row r="88" spans="1:256" x14ac:dyDescent="0.2">
      <c r="A88" s="134">
        <f>'Alloc Amt'!B88</f>
        <v>78</v>
      </c>
      <c r="B88" s="157" t="str">
        <f>'Alloc Amt'!C88</f>
        <v>O&amp;M Expenses</v>
      </c>
      <c r="C88" s="134" t="str">
        <f>'Alloc Amt'!D92</f>
        <v>RS01</v>
      </c>
      <c r="D88" s="134">
        <f>'Alloc Amt'!E92</f>
        <v>0</v>
      </c>
      <c r="E88" s="134" t="e">
        <f>#REF!</f>
        <v>#REF!</v>
      </c>
      <c r="F88" s="158">
        <f>SUM(G88:R88)</f>
        <v>1.0000000000000002</v>
      </c>
      <c r="G88" s="158">
        <f>'Alloc Amt'!G88/'Alloc Amt'!$F88</f>
        <v>0.40393653720760359</v>
      </c>
      <c r="H88" s="158">
        <f>'Alloc Amt'!H88/'Alloc Amt'!$F88</f>
        <v>0.1268287982160422</v>
      </c>
      <c r="I88" s="158">
        <f>'Alloc Amt'!I88/'Alloc Amt'!$F88</f>
        <v>1.8039209073013381E-2</v>
      </c>
      <c r="J88" s="158">
        <f>'Alloc Amt'!J88/'Alloc Amt'!$F88</f>
        <v>0.18736964943456821</v>
      </c>
      <c r="K88" s="158">
        <f>'Alloc Amt'!K88/'Alloc Amt'!$F88</f>
        <v>0.14544957381400087</v>
      </c>
      <c r="L88" s="158">
        <f>'Alloc Amt'!L88/'Alloc Amt'!$F88</f>
        <v>4.8494989709532754E-2</v>
      </c>
      <c r="M88" s="158">
        <f>'Alloc Amt'!M88/'Alloc Amt'!$F88</f>
        <v>3.7597009111400424E-2</v>
      </c>
      <c r="N88" s="158">
        <f>'Alloc Amt'!N88/'Alloc Amt'!$F88</f>
        <v>1.7052381260838616E-2</v>
      </c>
      <c r="O88" s="158">
        <f>'Alloc Amt'!O88/'Alloc Amt'!$F88</f>
        <v>4.4950474508450812E-3</v>
      </c>
      <c r="P88" s="158">
        <f>'Alloc Amt'!P88/'Alloc Amt'!$F88</f>
        <v>1.0168672581835899E-2</v>
      </c>
      <c r="Q88" s="158">
        <f>'Alloc Amt'!Q88/'Alloc Amt'!$F88</f>
        <v>2.9168528696397696E-4</v>
      </c>
      <c r="R88" s="158">
        <f>'Alloc Amt'!R88/'Alloc Amt'!$F88</f>
        <v>2.7644685335519691E-4</v>
      </c>
      <c r="S88" s="110"/>
      <c r="T88" s="159">
        <f t="shared" si="5"/>
        <v>0</v>
      </c>
      <c r="U88" s="110"/>
      <c r="V88" s="110"/>
      <c r="W88" s="110"/>
      <c r="X88" s="110"/>
      <c r="Y88" s="110"/>
      <c r="Z88" s="110"/>
      <c r="AA88" s="110"/>
      <c r="AB88" s="110"/>
      <c r="AC88" s="110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99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99"/>
      <c r="EI88" s="99"/>
      <c r="EJ88" s="99"/>
      <c r="EK88" s="99"/>
      <c r="EL88" s="99"/>
      <c r="EM88" s="99"/>
      <c r="EN88" s="99"/>
      <c r="EO88" s="99"/>
      <c r="EP88" s="99"/>
      <c r="EQ88" s="99"/>
      <c r="ER88" s="99"/>
      <c r="ES88" s="99"/>
      <c r="ET88" s="99"/>
      <c r="EU88" s="99"/>
      <c r="EV88" s="99"/>
      <c r="EW88" s="99"/>
      <c r="EX88" s="99"/>
      <c r="EY88" s="99"/>
      <c r="EZ88" s="99"/>
      <c r="FA88" s="99"/>
      <c r="FB88" s="99"/>
      <c r="FC88" s="99"/>
      <c r="FD88" s="99"/>
      <c r="FE88" s="99"/>
      <c r="FF88" s="99"/>
      <c r="FG88" s="99"/>
      <c r="FH88" s="99"/>
      <c r="FI88" s="99"/>
      <c r="FJ88" s="99"/>
      <c r="FK88" s="99"/>
      <c r="FL88" s="99"/>
      <c r="FM88" s="99"/>
      <c r="FN88" s="99"/>
      <c r="FO88" s="99"/>
      <c r="FP88" s="99"/>
      <c r="FQ88" s="99"/>
      <c r="FR88" s="99"/>
      <c r="FS88" s="99"/>
      <c r="FT88" s="99"/>
      <c r="FU88" s="99"/>
      <c r="FV88" s="99"/>
      <c r="FW88" s="99"/>
      <c r="FX88" s="99"/>
      <c r="FY88" s="99"/>
      <c r="FZ88" s="99"/>
      <c r="GA88" s="99"/>
      <c r="GB88" s="99"/>
      <c r="GC88" s="99"/>
      <c r="GD88" s="99"/>
      <c r="GE88" s="99"/>
      <c r="GF88" s="99"/>
      <c r="GG88" s="99"/>
      <c r="GH88" s="99"/>
      <c r="GI88" s="99"/>
      <c r="GJ88" s="99"/>
      <c r="GK88" s="99"/>
      <c r="GL88" s="99"/>
      <c r="GM88" s="99"/>
      <c r="GN88" s="99"/>
      <c r="GO88" s="99"/>
      <c r="GP88" s="99"/>
      <c r="GQ88" s="99"/>
      <c r="GR88" s="99"/>
      <c r="GS88" s="99"/>
      <c r="GT88" s="99"/>
      <c r="GU88" s="99"/>
      <c r="GV88" s="99"/>
      <c r="GW88" s="99"/>
      <c r="GX88" s="99"/>
      <c r="GY88" s="99"/>
      <c r="GZ88" s="99"/>
      <c r="HA88" s="99"/>
      <c r="HB88" s="99"/>
      <c r="HC88" s="99"/>
      <c r="HD88" s="99"/>
      <c r="HE88" s="99"/>
      <c r="HF88" s="99"/>
      <c r="HG88" s="99"/>
      <c r="HH88" s="99"/>
      <c r="HI88" s="99"/>
      <c r="HJ88" s="99"/>
      <c r="HK88" s="99"/>
      <c r="HL88" s="99"/>
      <c r="HM88" s="99"/>
      <c r="HN88" s="99"/>
      <c r="HO88" s="99"/>
      <c r="HP88" s="99"/>
      <c r="HQ88" s="99"/>
      <c r="HR88" s="99"/>
      <c r="HS88" s="99"/>
      <c r="HT88" s="99"/>
      <c r="HU88" s="99"/>
      <c r="HV88" s="99"/>
      <c r="HW88" s="99"/>
      <c r="HX88" s="99"/>
      <c r="HY88" s="99"/>
      <c r="HZ88" s="99"/>
      <c r="IA88" s="99"/>
      <c r="IB88" s="99"/>
      <c r="IC88" s="99"/>
      <c r="ID88" s="99"/>
      <c r="IE88" s="99"/>
      <c r="IF88" s="99"/>
      <c r="IG88" s="99"/>
      <c r="IH88" s="99"/>
      <c r="II88" s="99"/>
      <c r="IJ88" s="99"/>
      <c r="IK88" s="99"/>
      <c r="IL88" s="99"/>
      <c r="IM88" s="99"/>
      <c r="IN88" s="99"/>
      <c r="IO88" s="99"/>
      <c r="IP88" s="99"/>
      <c r="IQ88" s="99"/>
      <c r="IR88" s="99"/>
      <c r="IS88" s="99"/>
      <c r="IT88" s="99"/>
      <c r="IU88" s="99"/>
      <c r="IV88" s="99"/>
    </row>
    <row r="89" spans="1:256" x14ac:dyDescent="0.2">
      <c r="A89" s="134">
        <f>'Alloc Amt'!B89</f>
        <v>79</v>
      </c>
      <c r="B89" s="157"/>
      <c r="C89" s="134"/>
      <c r="D89" s="134"/>
      <c r="E89" s="134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10"/>
      <c r="T89" s="159">
        <f t="shared" si="5"/>
        <v>0</v>
      </c>
      <c r="U89" s="110"/>
      <c r="V89" s="110"/>
      <c r="W89" s="110"/>
      <c r="X89" s="110"/>
      <c r="Y89" s="110"/>
      <c r="Z89" s="110"/>
      <c r="AA89" s="110"/>
      <c r="AB89" s="110"/>
      <c r="AC89" s="110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  <c r="CW89" s="99"/>
      <c r="CX89" s="99"/>
      <c r="CY89" s="99"/>
      <c r="CZ89" s="99"/>
      <c r="DA89" s="99"/>
      <c r="DB89" s="99"/>
      <c r="DC89" s="99"/>
      <c r="DD89" s="99"/>
      <c r="DE89" s="99"/>
      <c r="DF89" s="99"/>
      <c r="DG89" s="99"/>
      <c r="DH89" s="99"/>
      <c r="DI89" s="99"/>
      <c r="DJ89" s="99"/>
      <c r="DK89" s="99"/>
      <c r="DL89" s="99"/>
      <c r="DM89" s="99"/>
      <c r="DN89" s="99"/>
      <c r="DO89" s="99"/>
      <c r="DP89" s="99"/>
      <c r="DQ89" s="99"/>
      <c r="DR89" s="99"/>
      <c r="DS89" s="99"/>
      <c r="DT89" s="99"/>
      <c r="DU89" s="99"/>
      <c r="DV89" s="99"/>
      <c r="DW89" s="99"/>
      <c r="DX89" s="99"/>
      <c r="DY89" s="99"/>
      <c r="DZ89" s="99"/>
      <c r="EA89" s="99"/>
      <c r="EB89" s="99"/>
      <c r="EC89" s="99"/>
      <c r="ED89" s="99"/>
      <c r="EE89" s="99"/>
      <c r="EF89" s="99"/>
      <c r="EG89" s="99"/>
      <c r="EH89" s="99"/>
      <c r="EI89" s="99"/>
      <c r="EJ89" s="99"/>
      <c r="EK89" s="99"/>
      <c r="EL89" s="99"/>
      <c r="EM89" s="99"/>
      <c r="EN89" s="99"/>
      <c r="EO89" s="99"/>
      <c r="EP89" s="99"/>
      <c r="EQ89" s="99"/>
      <c r="ER89" s="99"/>
      <c r="ES89" s="99"/>
      <c r="ET89" s="99"/>
      <c r="EU89" s="99"/>
      <c r="EV89" s="99"/>
      <c r="EW89" s="99"/>
      <c r="EX89" s="99"/>
      <c r="EY89" s="99"/>
      <c r="EZ89" s="99"/>
      <c r="FA89" s="99"/>
      <c r="FB89" s="99"/>
      <c r="FC89" s="99"/>
      <c r="FD89" s="99"/>
      <c r="FE89" s="99"/>
      <c r="FF89" s="99"/>
      <c r="FG89" s="99"/>
      <c r="FH89" s="99"/>
      <c r="FI89" s="99"/>
      <c r="FJ89" s="99"/>
      <c r="FK89" s="99"/>
      <c r="FL89" s="99"/>
      <c r="FM89" s="99"/>
      <c r="FN89" s="99"/>
      <c r="FO89" s="99"/>
      <c r="FP89" s="99"/>
      <c r="FQ89" s="99"/>
      <c r="FR89" s="99"/>
      <c r="FS89" s="99"/>
      <c r="FT89" s="99"/>
      <c r="FU89" s="99"/>
      <c r="FV89" s="99"/>
      <c r="FW89" s="99"/>
      <c r="FX89" s="99"/>
      <c r="FY89" s="99"/>
      <c r="FZ89" s="99"/>
      <c r="GA89" s="99"/>
      <c r="GB89" s="99"/>
      <c r="GC89" s="99"/>
      <c r="GD89" s="99"/>
      <c r="GE89" s="99"/>
      <c r="GF89" s="99"/>
      <c r="GG89" s="99"/>
      <c r="GH89" s="99"/>
      <c r="GI89" s="99"/>
      <c r="GJ89" s="99"/>
      <c r="GK89" s="99"/>
      <c r="GL89" s="99"/>
      <c r="GM89" s="99"/>
      <c r="GN89" s="99"/>
      <c r="GO89" s="99"/>
      <c r="GP89" s="99"/>
      <c r="GQ89" s="99"/>
      <c r="GR89" s="99"/>
      <c r="GS89" s="99"/>
      <c r="GT89" s="99"/>
      <c r="GU89" s="99"/>
      <c r="GV89" s="99"/>
      <c r="GW89" s="99"/>
      <c r="GX89" s="99"/>
      <c r="GY89" s="99"/>
      <c r="GZ89" s="99"/>
      <c r="HA89" s="99"/>
      <c r="HB89" s="99"/>
      <c r="HC89" s="99"/>
      <c r="HD89" s="99"/>
      <c r="HE89" s="99"/>
      <c r="HF89" s="99"/>
      <c r="HG89" s="99"/>
      <c r="HH89" s="99"/>
      <c r="HI89" s="99"/>
      <c r="HJ89" s="99"/>
      <c r="HK89" s="99"/>
      <c r="HL89" s="99"/>
      <c r="HM89" s="99"/>
      <c r="HN89" s="99"/>
      <c r="HO89" s="99"/>
      <c r="HP89" s="99"/>
      <c r="HQ89" s="99"/>
      <c r="HR89" s="99"/>
      <c r="HS89" s="99"/>
      <c r="HT89" s="99"/>
      <c r="HU89" s="99"/>
      <c r="HV89" s="99"/>
      <c r="HW89" s="99"/>
      <c r="HX89" s="99"/>
      <c r="HY89" s="99"/>
      <c r="HZ89" s="99"/>
      <c r="IA89" s="99"/>
      <c r="IB89" s="99"/>
      <c r="IC89" s="99"/>
      <c r="ID89" s="99"/>
      <c r="IE89" s="99"/>
      <c r="IF89" s="99"/>
      <c r="IG89" s="99"/>
      <c r="IH89" s="99"/>
      <c r="II89" s="99"/>
      <c r="IJ89" s="99"/>
      <c r="IK89" s="99"/>
      <c r="IL89" s="99"/>
      <c r="IM89" s="99"/>
      <c r="IN89" s="99"/>
      <c r="IO89" s="99"/>
      <c r="IP89" s="99"/>
      <c r="IQ89" s="99"/>
      <c r="IR89" s="99"/>
      <c r="IS89" s="99"/>
      <c r="IT89" s="99"/>
      <c r="IU89" s="99"/>
      <c r="IV89" s="99"/>
    </row>
    <row r="90" spans="1:256" x14ac:dyDescent="0.2">
      <c r="A90" s="134">
        <f>'Alloc Amt'!B90</f>
        <v>80</v>
      </c>
      <c r="B90" s="157"/>
      <c r="C90" s="134"/>
      <c r="D90" s="134"/>
      <c r="E90" s="134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10"/>
      <c r="T90" s="159">
        <f t="shared" si="5"/>
        <v>0</v>
      </c>
      <c r="U90" s="110"/>
      <c r="V90" s="110"/>
      <c r="W90" s="110"/>
      <c r="X90" s="110"/>
      <c r="Y90" s="110"/>
      <c r="Z90" s="110"/>
      <c r="AA90" s="110"/>
      <c r="AB90" s="110"/>
      <c r="AC90" s="110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99"/>
      <c r="EZ90" s="99"/>
      <c r="FA90" s="99"/>
      <c r="FB90" s="99"/>
      <c r="FC90" s="99"/>
      <c r="FD90" s="99"/>
      <c r="FE90" s="99"/>
      <c r="FF90" s="99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99"/>
      <c r="GF90" s="99"/>
      <c r="GG90" s="99"/>
      <c r="GH90" s="99"/>
      <c r="GI90" s="99"/>
      <c r="GJ90" s="99"/>
      <c r="GK90" s="99"/>
      <c r="GL90" s="99"/>
      <c r="GM90" s="99"/>
      <c r="GN90" s="99"/>
      <c r="GO90" s="99"/>
      <c r="GP90" s="99"/>
      <c r="GQ90" s="99"/>
      <c r="GR90" s="99"/>
      <c r="GS90" s="99"/>
      <c r="GT90" s="99"/>
      <c r="GU90" s="99"/>
      <c r="GV90" s="99"/>
      <c r="GW90" s="99"/>
      <c r="GX90" s="99"/>
      <c r="GY90" s="99"/>
      <c r="GZ90" s="99"/>
      <c r="HA90" s="99"/>
      <c r="HB90" s="99"/>
      <c r="HC90" s="99"/>
      <c r="HD90" s="99"/>
      <c r="HE90" s="99"/>
      <c r="HF90" s="99"/>
      <c r="HG90" s="99"/>
      <c r="HH90" s="99"/>
      <c r="HI90" s="99"/>
      <c r="HJ90" s="99"/>
      <c r="HK90" s="99"/>
      <c r="HL90" s="99"/>
      <c r="HM90" s="99"/>
      <c r="HN90" s="99"/>
      <c r="HO90" s="99"/>
      <c r="HP90" s="99"/>
      <c r="HQ90" s="99"/>
      <c r="HR90" s="99"/>
      <c r="HS90" s="99"/>
      <c r="HT90" s="99"/>
      <c r="HU90" s="99"/>
      <c r="HV90" s="99"/>
      <c r="HW90" s="99"/>
      <c r="HX90" s="99"/>
      <c r="HY90" s="99"/>
      <c r="HZ90" s="99"/>
      <c r="IA90" s="99"/>
      <c r="IB90" s="99"/>
      <c r="IC90" s="99"/>
      <c r="ID90" s="99"/>
      <c r="IE90" s="99"/>
      <c r="IF90" s="99"/>
      <c r="IG90" s="99"/>
      <c r="IH90" s="99"/>
      <c r="II90" s="99"/>
      <c r="IJ90" s="99"/>
      <c r="IK90" s="99"/>
      <c r="IL90" s="99"/>
      <c r="IM90" s="99"/>
      <c r="IN90" s="99"/>
      <c r="IO90" s="99"/>
      <c r="IP90" s="99"/>
      <c r="IQ90" s="99"/>
      <c r="IR90" s="99"/>
      <c r="IS90" s="99"/>
      <c r="IT90" s="99"/>
      <c r="IU90" s="99"/>
      <c r="IV90" s="99"/>
    </row>
    <row r="91" spans="1:256" x14ac:dyDescent="0.2">
      <c r="A91" s="134">
        <f>'Alloc Amt'!B91</f>
        <v>81</v>
      </c>
      <c r="B91" s="157"/>
      <c r="C91" s="134"/>
      <c r="D91" s="134"/>
      <c r="E91" s="134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10"/>
      <c r="T91" s="159">
        <f t="shared" si="5"/>
        <v>0</v>
      </c>
      <c r="U91" s="110"/>
      <c r="V91" s="110"/>
      <c r="W91" s="110"/>
      <c r="X91" s="110"/>
      <c r="Y91" s="110"/>
      <c r="Z91" s="110"/>
      <c r="AA91" s="110"/>
      <c r="AB91" s="110"/>
      <c r="AC91" s="110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99"/>
      <c r="CX91" s="99"/>
      <c r="CY91" s="99"/>
      <c r="CZ91" s="99"/>
      <c r="DA91" s="99"/>
      <c r="DB91" s="99"/>
      <c r="DC91" s="99"/>
      <c r="DD91" s="99"/>
      <c r="DE91" s="99"/>
      <c r="DF91" s="99"/>
      <c r="DG91" s="99"/>
      <c r="DH91" s="99"/>
      <c r="DI91" s="99"/>
      <c r="DJ91" s="99"/>
      <c r="DK91" s="99"/>
      <c r="DL91" s="99"/>
      <c r="DM91" s="99"/>
      <c r="DN91" s="99"/>
      <c r="DO91" s="99"/>
      <c r="DP91" s="99"/>
      <c r="DQ91" s="99"/>
      <c r="DR91" s="99"/>
      <c r="DS91" s="99"/>
      <c r="DT91" s="99"/>
      <c r="DU91" s="99"/>
      <c r="DV91" s="99"/>
      <c r="DW91" s="99"/>
      <c r="DX91" s="99"/>
      <c r="DY91" s="99"/>
      <c r="DZ91" s="99"/>
      <c r="EA91" s="99"/>
      <c r="EB91" s="99"/>
      <c r="EC91" s="99"/>
      <c r="ED91" s="99"/>
      <c r="EE91" s="99"/>
      <c r="EF91" s="99"/>
      <c r="EG91" s="99"/>
      <c r="EH91" s="99"/>
      <c r="EI91" s="99"/>
      <c r="EJ91" s="99"/>
      <c r="EK91" s="99"/>
      <c r="EL91" s="99"/>
      <c r="EM91" s="99"/>
      <c r="EN91" s="99"/>
      <c r="EO91" s="99"/>
      <c r="EP91" s="99"/>
      <c r="EQ91" s="99"/>
      <c r="ER91" s="99"/>
      <c r="ES91" s="99"/>
      <c r="ET91" s="99"/>
      <c r="EU91" s="99"/>
      <c r="EV91" s="99"/>
      <c r="EW91" s="99"/>
      <c r="EX91" s="99"/>
      <c r="EY91" s="99"/>
      <c r="EZ91" s="99"/>
      <c r="FA91" s="99"/>
      <c r="FB91" s="99"/>
      <c r="FC91" s="99"/>
      <c r="FD91" s="99"/>
      <c r="FE91" s="99"/>
      <c r="FF91" s="99"/>
      <c r="FG91" s="99"/>
      <c r="FH91" s="99"/>
      <c r="FI91" s="99"/>
      <c r="FJ91" s="99"/>
      <c r="FK91" s="99"/>
      <c r="FL91" s="99"/>
      <c r="FM91" s="99"/>
      <c r="FN91" s="99"/>
      <c r="FO91" s="99"/>
      <c r="FP91" s="99"/>
      <c r="FQ91" s="99"/>
      <c r="FR91" s="99"/>
      <c r="FS91" s="99"/>
      <c r="FT91" s="99"/>
      <c r="FU91" s="99"/>
      <c r="FV91" s="99"/>
      <c r="FW91" s="99"/>
      <c r="FX91" s="99"/>
      <c r="FY91" s="99"/>
      <c r="FZ91" s="99"/>
      <c r="GA91" s="99"/>
      <c r="GB91" s="99"/>
      <c r="GC91" s="99"/>
      <c r="GD91" s="99"/>
      <c r="GE91" s="99"/>
      <c r="GF91" s="99"/>
      <c r="GG91" s="99"/>
      <c r="GH91" s="99"/>
      <c r="GI91" s="99"/>
      <c r="GJ91" s="99"/>
      <c r="GK91" s="99"/>
      <c r="GL91" s="99"/>
      <c r="GM91" s="99"/>
      <c r="GN91" s="99"/>
      <c r="GO91" s="99"/>
      <c r="GP91" s="99"/>
      <c r="GQ91" s="99"/>
      <c r="GR91" s="99"/>
      <c r="GS91" s="99"/>
      <c r="GT91" s="99"/>
      <c r="GU91" s="99"/>
      <c r="GV91" s="99"/>
      <c r="GW91" s="99"/>
      <c r="GX91" s="99"/>
      <c r="GY91" s="99"/>
      <c r="GZ91" s="99"/>
      <c r="HA91" s="99"/>
      <c r="HB91" s="99"/>
      <c r="HC91" s="99"/>
      <c r="HD91" s="99"/>
      <c r="HE91" s="99"/>
      <c r="HF91" s="99"/>
      <c r="HG91" s="99"/>
      <c r="HH91" s="99"/>
      <c r="HI91" s="99"/>
      <c r="HJ91" s="99"/>
      <c r="HK91" s="99"/>
      <c r="HL91" s="99"/>
      <c r="HM91" s="99"/>
      <c r="HN91" s="99"/>
      <c r="HO91" s="99"/>
      <c r="HP91" s="99"/>
      <c r="HQ91" s="99"/>
      <c r="HR91" s="99"/>
      <c r="HS91" s="99"/>
      <c r="HT91" s="99"/>
      <c r="HU91" s="99"/>
      <c r="HV91" s="99"/>
      <c r="HW91" s="99"/>
      <c r="HX91" s="99"/>
      <c r="HY91" s="99"/>
      <c r="HZ91" s="99"/>
      <c r="IA91" s="99"/>
      <c r="IB91" s="99"/>
      <c r="IC91" s="99"/>
      <c r="ID91" s="99"/>
      <c r="IE91" s="99"/>
      <c r="IF91" s="99"/>
      <c r="IG91" s="99"/>
      <c r="IH91" s="99"/>
      <c r="II91" s="99"/>
      <c r="IJ91" s="99"/>
      <c r="IK91" s="99"/>
      <c r="IL91" s="99"/>
      <c r="IM91" s="99"/>
      <c r="IN91" s="99"/>
      <c r="IO91" s="99"/>
      <c r="IP91" s="99"/>
      <c r="IQ91" s="99"/>
      <c r="IR91" s="99"/>
      <c r="IS91" s="99"/>
      <c r="IT91" s="99"/>
      <c r="IU91" s="99"/>
      <c r="IV91" s="99"/>
    </row>
    <row r="92" spans="1:256" x14ac:dyDescent="0.2">
      <c r="A92" s="134">
        <f>'Alloc Amt'!B92</f>
        <v>82</v>
      </c>
      <c r="B92" s="157" t="str">
        <f>'Alloc Amt'!C92</f>
        <v xml:space="preserve">Off-System Sales </v>
      </c>
      <c r="C92" s="134">
        <f>'Alloc Amt'!D96</f>
        <v>0</v>
      </c>
      <c r="D92" s="134">
        <f>'Alloc Amt'!E96</f>
        <v>0</v>
      </c>
      <c r="E92" s="134" t="e">
        <f>#REF!</f>
        <v>#REF!</v>
      </c>
      <c r="F92" s="158">
        <f t="shared" ref="F92:F99" si="6">SUM(G92:R92)</f>
        <v>1.0000000000000002</v>
      </c>
      <c r="G92" s="158">
        <f>'Alloc Amt'!G92/'Alloc Amt'!$F92</f>
        <v>0.38689926833533483</v>
      </c>
      <c r="H92" s="158">
        <f>'Alloc Amt'!H92/'Alloc Amt'!$F92</f>
        <v>0.12789711087381811</v>
      </c>
      <c r="I92" s="158">
        <f>'Alloc Amt'!I92/'Alloc Amt'!$F92</f>
        <v>1.8781386356708226E-2</v>
      </c>
      <c r="J92" s="158">
        <f>'Alloc Amt'!J92/'Alloc Amt'!$F92</f>
        <v>0.19601767450570592</v>
      </c>
      <c r="K92" s="158">
        <f>'Alloc Amt'!K92/'Alloc Amt'!$F92</f>
        <v>0.14896451596723981</v>
      </c>
      <c r="L92" s="158">
        <f>'Alloc Amt'!L92/'Alloc Amt'!$F92</f>
        <v>4.9820125494119148E-2</v>
      </c>
      <c r="M92" s="158">
        <f>'Alloc Amt'!M92/'Alloc Amt'!$F92</f>
        <v>4.1484621273224651E-2</v>
      </c>
      <c r="N92" s="158">
        <f>'Alloc Amt'!N92/'Alloc Amt'!$F92</f>
        <v>1.8343126985626103E-2</v>
      </c>
      <c r="O92" s="158">
        <f>'Alloc Amt'!O92/'Alloc Amt'!$F92</f>
        <v>4.5784589342990475E-3</v>
      </c>
      <c r="P92" s="158">
        <f>'Alloc Amt'!P92/'Alloc Amt'!$F92</f>
        <v>6.7273442806938732E-3</v>
      </c>
      <c r="Q92" s="158">
        <f>'Alloc Amt'!Q92/'Alloc Amt'!$F92</f>
        <v>2.412634584806367E-4</v>
      </c>
      <c r="R92" s="158">
        <f>'Alloc Amt'!R92/'Alloc Amt'!$F92</f>
        <v>2.4510353474967151E-4</v>
      </c>
      <c r="S92" s="110"/>
      <c r="T92" s="159">
        <f t="shared" si="5"/>
        <v>0</v>
      </c>
      <c r="U92" s="110"/>
      <c r="V92" s="110"/>
      <c r="W92" s="110"/>
      <c r="X92" s="110"/>
      <c r="Y92" s="110"/>
      <c r="Z92" s="110"/>
      <c r="AA92" s="110"/>
      <c r="AB92" s="110"/>
      <c r="AC92" s="110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99"/>
      <c r="DB92" s="99"/>
      <c r="DC92" s="99"/>
      <c r="DD92" s="99"/>
      <c r="DE92" s="99"/>
      <c r="DF92" s="99"/>
      <c r="DG92" s="99"/>
      <c r="DH92" s="99"/>
      <c r="DI92" s="99"/>
      <c r="DJ92" s="99"/>
      <c r="DK92" s="99"/>
      <c r="DL92" s="99"/>
      <c r="DM92" s="99"/>
      <c r="DN92" s="99"/>
      <c r="DO92" s="99"/>
      <c r="DP92" s="99"/>
      <c r="DQ92" s="99"/>
      <c r="DR92" s="99"/>
      <c r="DS92" s="99"/>
      <c r="DT92" s="99"/>
      <c r="DU92" s="99"/>
      <c r="DV92" s="99"/>
      <c r="DW92" s="99"/>
      <c r="DX92" s="99"/>
      <c r="DY92" s="99"/>
      <c r="DZ92" s="99"/>
      <c r="EA92" s="99"/>
      <c r="EB92" s="99"/>
      <c r="EC92" s="99"/>
      <c r="ED92" s="99"/>
      <c r="EE92" s="99"/>
      <c r="EF92" s="99"/>
      <c r="EG92" s="99"/>
      <c r="EH92" s="99"/>
      <c r="EI92" s="99"/>
      <c r="EJ92" s="99"/>
      <c r="EK92" s="99"/>
      <c r="EL92" s="99"/>
      <c r="EM92" s="99"/>
      <c r="EN92" s="99"/>
      <c r="EO92" s="99"/>
      <c r="EP92" s="99"/>
      <c r="EQ92" s="99"/>
      <c r="ER92" s="99"/>
      <c r="ES92" s="99"/>
      <c r="ET92" s="99"/>
      <c r="EU92" s="99"/>
      <c r="EV92" s="99"/>
      <c r="EW92" s="99"/>
      <c r="EX92" s="99"/>
      <c r="EY92" s="99"/>
      <c r="EZ92" s="99"/>
      <c r="FA92" s="99"/>
      <c r="FB92" s="99"/>
      <c r="FC92" s="99"/>
      <c r="FD92" s="99"/>
      <c r="FE92" s="99"/>
      <c r="FF92" s="99"/>
      <c r="FG92" s="99"/>
      <c r="FH92" s="99"/>
      <c r="FI92" s="99"/>
      <c r="FJ92" s="99"/>
      <c r="FK92" s="99"/>
      <c r="FL92" s="99"/>
      <c r="FM92" s="99"/>
      <c r="FN92" s="99"/>
      <c r="FO92" s="99"/>
      <c r="FP92" s="99"/>
      <c r="FQ92" s="99"/>
      <c r="FR92" s="99"/>
      <c r="FS92" s="99"/>
      <c r="FT92" s="99"/>
      <c r="FU92" s="99"/>
      <c r="FV92" s="99"/>
      <c r="FW92" s="99"/>
      <c r="FX92" s="99"/>
      <c r="FY92" s="99"/>
      <c r="FZ92" s="99"/>
      <c r="GA92" s="99"/>
      <c r="GB92" s="99"/>
      <c r="GC92" s="99"/>
      <c r="GD92" s="99"/>
      <c r="GE92" s="99"/>
      <c r="GF92" s="99"/>
      <c r="GG92" s="99"/>
      <c r="GH92" s="99"/>
      <c r="GI92" s="99"/>
      <c r="GJ92" s="99"/>
      <c r="GK92" s="99"/>
      <c r="GL92" s="99"/>
      <c r="GM92" s="99"/>
      <c r="GN92" s="99"/>
      <c r="GO92" s="99"/>
      <c r="GP92" s="99"/>
      <c r="GQ92" s="99"/>
      <c r="GR92" s="99"/>
      <c r="GS92" s="99"/>
      <c r="GT92" s="99"/>
      <c r="GU92" s="99"/>
      <c r="GV92" s="99"/>
      <c r="GW92" s="99"/>
      <c r="GX92" s="99"/>
      <c r="GY92" s="99"/>
      <c r="GZ92" s="99"/>
      <c r="HA92" s="99"/>
      <c r="HB92" s="99"/>
      <c r="HC92" s="99"/>
      <c r="HD92" s="99"/>
      <c r="HE92" s="99"/>
      <c r="HF92" s="99"/>
      <c r="HG92" s="99"/>
      <c r="HH92" s="99"/>
      <c r="HI92" s="99"/>
      <c r="HJ92" s="99"/>
      <c r="HK92" s="99"/>
      <c r="HL92" s="99"/>
      <c r="HM92" s="99"/>
      <c r="HN92" s="99"/>
      <c r="HO92" s="99"/>
      <c r="HP92" s="99"/>
      <c r="HQ92" s="99"/>
      <c r="HR92" s="99"/>
      <c r="HS92" s="99"/>
      <c r="HT92" s="99"/>
      <c r="HU92" s="99"/>
      <c r="HV92" s="99"/>
      <c r="HW92" s="99"/>
      <c r="HX92" s="99"/>
      <c r="HY92" s="99"/>
      <c r="HZ92" s="99"/>
      <c r="IA92" s="99"/>
      <c r="IB92" s="99"/>
      <c r="IC92" s="99"/>
      <c r="ID92" s="99"/>
      <c r="IE92" s="99"/>
      <c r="IF92" s="99"/>
      <c r="IG92" s="99"/>
      <c r="IH92" s="99"/>
      <c r="II92" s="99"/>
      <c r="IJ92" s="99"/>
      <c r="IK92" s="99"/>
      <c r="IL92" s="99"/>
      <c r="IM92" s="99"/>
      <c r="IN92" s="99"/>
      <c r="IO92" s="99"/>
      <c r="IP92" s="99"/>
      <c r="IQ92" s="99"/>
      <c r="IR92" s="99"/>
      <c r="IS92" s="99"/>
      <c r="IT92" s="99"/>
      <c r="IU92" s="99"/>
      <c r="IV92" s="99"/>
    </row>
    <row r="93" spans="1:256" x14ac:dyDescent="0.2">
      <c r="A93" s="134">
        <f>'Alloc Amt'!B93</f>
        <v>83</v>
      </c>
      <c r="B93" s="157" t="str">
        <f>'Alloc Amt'!C93</f>
        <v>Misc. Service Revenue</v>
      </c>
      <c r="C93" s="134">
        <f>'Alloc Amt'!D97</f>
        <v>0</v>
      </c>
      <c r="D93" s="134">
        <f>'Alloc Amt'!E97</f>
        <v>0</v>
      </c>
      <c r="E93" s="134" t="e">
        <f>#REF!</f>
        <v>#REF!</v>
      </c>
      <c r="F93" s="158">
        <f t="shared" si="6"/>
        <v>1</v>
      </c>
      <c r="G93" s="158">
        <f>'Alloc Amt'!G93/'Alloc Amt'!$F93</f>
        <v>0.84509999999999996</v>
      </c>
      <c r="H93" s="158">
        <f>'Alloc Amt'!H93/'Alloc Amt'!$F93</f>
        <v>0.15490000000000001</v>
      </c>
      <c r="I93" s="158">
        <f>'Alloc Amt'!I93/'Alloc Amt'!$F93</f>
        <v>0</v>
      </c>
      <c r="J93" s="158">
        <f>'Alloc Amt'!J93/'Alloc Amt'!$F93</f>
        <v>0</v>
      </c>
      <c r="K93" s="158">
        <f>'Alloc Amt'!K93/'Alloc Amt'!$F93</f>
        <v>0</v>
      </c>
      <c r="L93" s="158">
        <f>'Alloc Amt'!L93/'Alloc Amt'!$F93</f>
        <v>0</v>
      </c>
      <c r="M93" s="158">
        <f>'Alloc Amt'!M93/'Alloc Amt'!$F93</f>
        <v>0</v>
      </c>
      <c r="N93" s="158">
        <f>'Alloc Amt'!N93/'Alloc Amt'!$F93</f>
        <v>0</v>
      </c>
      <c r="O93" s="158">
        <f>'Alloc Amt'!O93/'Alloc Amt'!$F93</f>
        <v>0</v>
      </c>
      <c r="P93" s="158">
        <f>'Alloc Amt'!P93/'Alloc Amt'!$F93</f>
        <v>0</v>
      </c>
      <c r="Q93" s="158">
        <f>'Alloc Amt'!Q93/'Alloc Amt'!$F93</f>
        <v>0</v>
      </c>
      <c r="R93" s="158">
        <f>'Alloc Amt'!R93/'Alloc Amt'!$F93</f>
        <v>0</v>
      </c>
      <c r="S93" s="110"/>
      <c r="T93" s="159">
        <f t="shared" si="5"/>
        <v>0</v>
      </c>
      <c r="U93" s="110"/>
      <c r="V93" s="110"/>
      <c r="W93" s="110"/>
      <c r="X93" s="110"/>
      <c r="Y93" s="110"/>
      <c r="Z93" s="110"/>
      <c r="AA93" s="110"/>
      <c r="AB93" s="110"/>
      <c r="AC93" s="110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99"/>
      <c r="DD93" s="99"/>
      <c r="DE93" s="99"/>
      <c r="DF93" s="99"/>
      <c r="DG93" s="99"/>
      <c r="DH93" s="99"/>
      <c r="DI93" s="99"/>
      <c r="DJ93" s="99"/>
      <c r="DK93" s="99"/>
      <c r="DL93" s="99"/>
      <c r="DM93" s="99"/>
      <c r="DN93" s="99"/>
      <c r="DO93" s="99"/>
      <c r="DP93" s="99"/>
      <c r="DQ93" s="99"/>
      <c r="DR93" s="99"/>
      <c r="DS93" s="99"/>
      <c r="DT93" s="99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99"/>
      <c r="EI93" s="99"/>
      <c r="EJ93" s="99"/>
      <c r="EK93" s="99"/>
      <c r="EL93" s="99"/>
      <c r="EM93" s="99"/>
      <c r="EN93" s="99"/>
      <c r="EO93" s="99"/>
      <c r="EP93" s="99"/>
      <c r="EQ93" s="99"/>
      <c r="ER93" s="99"/>
      <c r="ES93" s="99"/>
      <c r="ET93" s="99"/>
      <c r="EU93" s="99"/>
      <c r="EV93" s="99"/>
      <c r="EW93" s="99"/>
      <c r="EX93" s="99"/>
      <c r="EY93" s="99"/>
      <c r="EZ93" s="99"/>
      <c r="FA93" s="99"/>
      <c r="FB93" s="99"/>
      <c r="FC93" s="99"/>
      <c r="FD93" s="99"/>
      <c r="FE93" s="99"/>
      <c r="FF93" s="99"/>
      <c r="FG93" s="99"/>
      <c r="FH93" s="99"/>
      <c r="FI93" s="99"/>
      <c r="FJ93" s="99"/>
      <c r="FK93" s="99"/>
      <c r="FL93" s="99"/>
      <c r="FM93" s="99"/>
      <c r="FN93" s="99"/>
      <c r="FO93" s="99"/>
      <c r="FP93" s="99"/>
      <c r="FQ93" s="99"/>
      <c r="FR93" s="99"/>
      <c r="FS93" s="99"/>
      <c r="FT93" s="99"/>
      <c r="FU93" s="99"/>
      <c r="FV93" s="99"/>
      <c r="FW93" s="99"/>
      <c r="FX93" s="99"/>
      <c r="FY93" s="99"/>
      <c r="FZ93" s="99"/>
      <c r="GA93" s="99"/>
      <c r="GB93" s="99"/>
      <c r="GC93" s="99"/>
      <c r="GD93" s="99"/>
      <c r="GE93" s="99"/>
      <c r="GF93" s="99"/>
      <c r="GG93" s="99"/>
      <c r="GH93" s="99"/>
      <c r="GI93" s="99"/>
      <c r="GJ93" s="99"/>
      <c r="GK93" s="99"/>
      <c r="GL93" s="99"/>
      <c r="GM93" s="99"/>
      <c r="GN93" s="99"/>
      <c r="GO93" s="99"/>
      <c r="GP93" s="99"/>
      <c r="GQ93" s="99"/>
      <c r="GR93" s="99"/>
      <c r="GS93" s="99"/>
      <c r="GT93" s="99"/>
      <c r="GU93" s="99"/>
      <c r="GV93" s="99"/>
      <c r="GW93" s="99"/>
      <c r="GX93" s="99"/>
      <c r="GY93" s="99"/>
      <c r="GZ93" s="99"/>
      <c r="HA93" s="99"/>
      <c r="HB93" s="99"/>
      <c r="HC93" s="99"/>
      <c r="HD93" s="99"/>
      <c r="HE93" s="99"/>
      <c r="HF93" s="99"/>
      <c r="HG93" s="99"/>
      <c r="HH93" s="99"/>
      <c r="HI93" s="99"/>
      <c r="HJ93" s="99"/>
      <c r="HK93" s="99"/>
      <c r="HL93" s="99"/>
      <c r="HM93" s="99"/>
      <c r="HN93" s="99"/>
      <c r="HO93" s="99"/>
      <c r="HP93" s="99"/>
      <c r="HQ93" s="99"/>
      <c r="HR93" s="99"/>
      <c r="HS93" s="99"/>
      <c r="HT93" s="99"/>
      <c r="HU93" s="99"/>
      <c r="HV93" s="99"/>
      <c r="HW93" s="99"/>
      <c r="HX93" s="99"/>
      <c r="HY93" s="99"/>
      <c r="HZ93" s="99"/>
      <c r="IA93" s="99"/>
      <c r="IB93" s="99"/>
      <c r="IC93" s="99"/>
      <c r="ID93" s="99"/>
      <c r="IE93" s="99"/>
      <c r="IF93" s="99"/>
      <c r="IG93" s="99"/>
      <c r="IH93" s="99"/>
      <c r="II93" s="99"/>
      <c r="IJ93" s="99"/>
      <c r="IK93" s="99"/>
      <c r="IL93" s="99"/>
      <c r="IM93" s="99"/>
      <c r="IN93" s="99"/>
      <c r="IO93" s="99"/>
      <c r="IP93" s="99"/>
      <c r="IQ93" s="99"/>
      <c r="IR93" s="99"/>
      <c r="IS93" s="99"/>
      <c r="IT93" s="99"/>
      <c r="IU93" s="99"/>
      <c r="IV93" s="99"/>
    </row>
    <row r="94" spans="1:256" x14ac:dyDescent="0.2">
      <c r="A94" s="134">
        <f>'Alloc Amt'!B94</f>
        <v>84</v>
      </c>
      <c r="B94" s="157" t="str">
        <f>'Alloc Amt'!C94</f>
        <v>Rate Switching Allocator</v>
      </c>
      <c r="C94" s="134">
        <f>'Alloc Amt'!D98</f>
        <v>0</v>
      </c>
      <c r="D94" s="134">
        <f>'Alloc Amt'!E98</f>
        <v>0</v>
      </c>
      <c r="E94" s="134" t="e">
        <f>#REF!</f>
        <v>#REF!</v>
      </c>
      <c r="F94" s="158">
        <f t="shared" si="6"/>
        <v>0.99999999999999734</v>
      </c>
      <c r="G94" s="158">
        <f>'Alloc Amt'!G94/'Alloc Amt'!$F94</f>
        <v>0.86342574335515421</v>
      </c>
      <c r="H94" s="158">
        <f>'Alloc Amt'!H94/'Alloc Amt'!$F94</f>
        <v>21.185868365013015</v>
      </c>
      <c r="I94" s="158">
        <f>'Alloc Amt'!I94/'Alloc Amt'!$F94</f>
        <v>2.9676532060888081</v>
      </c>
      <c r="J94" s="158">
        <f>'Alloc Amt'!J94/'Alloc Amt'!$F94</f>
        <v>12.386446091963089</v>
      </c>
      <c r="K94" s="158">
        <f>'Alloc Amt'!K94/'Alloc Amt'!$F94</f>
        <v>-4.4704333938007732</v>
      </c>
      <c r="L94" s="158">
        <f>'Alloc Amt'!L94/'Alloc Amt'!$F94</f>
        <v>-29.742053789731052</v>
      </c>
      <c r="M94" s="158">
        <f>'Alloc Amt'!M94/'Alloc Amt'!$F94</f>
        <v>0</v>
      </c>
      <c r="N94" s="158">
        <f>'Alloc Amt'!N94/'Alloc Amt'!$F94</f>
        <v>0</v>
      </c>
      <c r="O94" s="158">
        <f>'Alloc Amt'!O94/'Alloc Amt'!$F94</f>
        <v>-2.1873077529773641</v>
      </c>
      <c r="P94" s="158">
        <f>'Alloc Amt'!P94/'Alloc Amt'!$F94</f>
        <v>0</v>
      </c>
      <c r="Q94" s="158">
        <f>'Alloc Amt'!Q94/'Alloc Amt'!$F94</f>
        <v>-3.598469910876252E-3</v>
      </c>
      <c r="R94" s="158">
        <f>'Alloc Amt'!R94/'Alloc Amt'!$F94</f>
        <v>0</v>
      </c>
      <c r="S94" s="110"/>
      <c r="T94" s="159">
        <f t="shared" si="5"/>
        <v>0</v>
      </c>
      <c r="U94" s="110"/>
      <c r="V94" s="110"/>
      <c r="W94" s="110"/>
      <c r="X94" s="110"/>
      <c r="Y94" s="110"/>
      <c r="Z94" s="110"/>
      <c r="AA94" s="110"/>
      <c r="AB94" s="110"/>
      <c r="AC94" s="110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9"/>
      <c r="EI94" s="99"/>
      <c r="EJ94" s="99"/>
      <c r="EK94" s="99"/>
      <c r="EL94" s="99"/>
      <c r="EM94" s="99"/>
      <c r="EN94" s="99"/>
      <c r="EO94" s="99"/>
      <c r="EP94" s="99"/>
      <c r="EQ94" s="99"/>
      <c r="ER94" s="99"/>
      <c r="ES94" s="99"/>
      <c r="ET94" s="99"/>
      <c r="EU94" s="99"/>
      <c r="EV94" s="99"/>
      <c r="EW94" s="99"/>
      <c r="EX94" s="99"/>
      <c r="EY94" s="99"/>
      <c r="EZ94" s="99"/>
      <c r="FA94" s="99"/>
      <c r="FB94" s="99"/>
      <c r="FC94" s="99"/>
      <c r="FD94" s="99"/>
      <c r="FE94" s="99"/>
      <c r="FF94" s="99"/>
      <c r="FG94" s="99"/>
      <c r="FH94" s="99"/>
      <c r="FI94" s="99"/>
      <c r="FJ94" s="99"/>
      <c r="FK94" s="99"/>
      <c r="FL94" s="99"/>
      <c r="FM94" s="99"/>
      <c r="FN94" s="99"/>
      <c r="FO94" s="99"/>
      <c r="FP94" s="99"/>
      <c r="FQ94" s="99"/>
      <c r="FR94" s="99"/>
      <c r="FS94" s="99"/>
      <c r="FT94" s="99"/>
      <c r="FU94" s="99"/>
      <c r="FV94" s="99"/>
      <c r="FW94" s="99"/>
      <c r="FX94" s="99"/>
      <c r="FY94" s="99"/>
      <c r="FZ94" s="99"/>
      <c r="GA94" s="99"/>
      <c r="GB94" s="99"/>
      <c r="GC94" s="99"/>
      <c r="GD94" s="99"/>
      <c r="GE94" s="99"/>
      <c r="GF94" s="99"/>
      <c r="GG94" s="99"/>
      <c r="GH94" s="99"/>
      <c r="GI94" s="99"/>
      <c r="GJ94" s="99"/>
      <c r="GK94" s="99"/>
      <c r="GL94" s="99"/>
      <c r="GM94" s="99"/>
      <c r="GN94" s="99"/>
      <c r="GO94" s="99"/>
      <c r="GP94" s="99"/>
      <c r="GQ94" s="99"/>
      <c r="GR94" s="99"/>
      <c r="GS94" s="99"/>
      <c r="GT94" s="99"/>
      <c r="GU94" s="99"/>
      <c r="GV94" s="99"/>
      <c r="GW94" s="99"/>
      <c r="GX94" s="99"/>
      <c r="GY94" s="99"/>
      <c r="GZ94" s="99"/>
      <c r="HA94" s="99"/>
      <c r="HB94" s="99"/>
      <c r="HC94" s="99"/>
      <c r="HD94" s="99"/>
      <c r="HE94" s="99"/>
      <c r="HF94" s="99"/>
      <c r="HG94" s="99"/>
      <c r="HH94" s="99"/>
      <c r="HI94" s="99"/>
      <c r="HJ94" s="99"/>
      <c r="HK94" s="99"/>
      <c r="HL94" s="99"/>
      <c r="HM94" s="99"/>
      <c r="HN94" s="99"/>
      <c r="HO94" s="99"/>
      <c r="HP94" s="99"/>
      <c r="HQ94" s="99"/>
      <c r="HR94" s="99"/>
      <c r="HS94" s="99"/>
      <c r="HT94" s="99"/>
      <c r="HU94" s="99"/>
      <c r="HV94" s="99"/>
      <c r="HW94" s="99"/>
      <c r="HX94" s="99"/>
      <c r="HY94" s="99"/>
      <c r="HZ94" s="99"/>
      <c r="IA94" s="99"/>
      <c r="IB94" s="99"/>
      <c r="IC94" s="99"/>
      <c r="ID94" s="99"/>
      <c r="IE94" s="99"/>
      <c r="IF94" s="99"/>
      <c r="IG94" s="99"/>
      <c r="IH94" s="99"/>
      <c r="II94" s="99"/>
      <c r="IJ94" s="99"/>
      <c r="IK94" s="99"/>
      <c r="IL94" s="99"/>
      <c r="IM94" s="99"/>
      <c r="IN94" s="99"/>
      <c r="IO94" s="99"/>
      <c r="IP94" s="99"/>
      <c r="IQ94" s="99"/>
      <c r="IR94" s="99"/>
      <c r="IS94" s="99"/>
      <c r="IT94" s="99"/>
      <c r="IU94" s="99"/>
      <c r="IV94" s="99"/>
    </row>
    <row r="95" spans="1:256" x14ac:dyDescent="0.2">
      <c r="A95" s="134">
        <f>'Alloc Amt'!B95</f>
        <v>85</v>
      </c>
      <c r="B95" s="157" t="str">
        <f>'Alloc Amt'!C95</f>
        <v>Billing Determinant Rev net of CSR &amp; HEA</v>
      </c>
      <c r="C95" s="134">
        <f>'Alloc Amt'!D99</f>
        <v>0</v>
      </c>
      <c r="D95" s="134">
        <f>'Alloc Amt'!E99</f>
        <v>0</v>
      </c>
      <c r="E95" s="134" t="e">
        <f>#REF!</f>
        <v>#REF!</v>
      </c>
      <c r="F95" s="158">
        <f t="shared" si="6"/>
        <v>1</v>
      </c>
      <c r="G95" s="158">
        <f>'Alloc Amt'!G95/'Alloc Amt'!$F95</f>
        <v>0.40165369280039726</v>
      </c>
      <c r="H95" s="158">
        <f>'Alloc Amt'!H95/'Alloc Amt'!$F95</f>
        <v>0.15037135558550352</v>
      </c>
      <c r="I95" s="158">
        <f>'Alloc Amt'!I95/'Alloc Amt'!$F95</f>
        <v>1.9154261426330706E-2</v>
      </c>
      <c r="J95" s="158">
        <f>'Alloc Amt'!J95/'Alloc Amt'!$F95</f>
        <v>0.19609320757980606</v>
      </c>
      <c r="K95" s="158">
        <f>'Alloc Amt'!K95/'Alloc Amt'!$F95</f>
        <v>0.12363274883804523</v>
      </c>
      <c r="L95" s="158">
        <f>'Alloc Amt'!L95/'Alloc Amt'!$F95</f>
        <v>4.1284410095564973E-2</v>
      </c>
      <c r="M95" s="158">
        <f>'Alloc Amt'!M95/'Alloc Amt'!$F95</f>
        <v>3.2005617200021631E-2</v>
      </c>
      <c r="N95" s="158">
        <f>'Alloc Amt'!N95/'Alloc Amt'!$F95</f>
        <v>1.3202012287148191E-2</v>
      </c>
      <c r="O95" s="158">
        <f>'Alloc Amt'!O95/'Alloc Amt'!$F95</f>
        <v>3.1390865090290898E-3</v>
      </c>
      <c r="P95" s="158">
        <f>'Alloc Amt'!P95/'Alloc Amt'!$F95</f>
        <v>1.8941703715583538E-2</v>
      </c>
      <c r="Q95" s="158">
        <f>'Alloc Amt'!Q95/'Alloc Amt'!$F95</f>
        <v>2.3901385468490656E-4</v>
      </c>
      <c r="R95" s="158">
        <f>'Alloc Amt'!R95/'Alloc Amt'!$F95</f>
        <v>2.828901078849018E-4</v>
      </c>
      <c r="S95" s="110"/>
      <c r="T95" s="159">
        <f t="shared" si="5"/>
        <v>0</v>
      </c>
      <c r="U95" s="110"/>
      <c r="V95" s="110"/>
      <c r="W95" s="110"/>
      <c r="X95" s="110"/>
      <c r="Y95" s="110"/>
      <c r="Z95" s="110"/>
      <c r="AA95" s="110"/>
      <c r="AB95" s="110"/>
      <c r="AC95" s="110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  <c r="CW95" s="99"/>
      <c r="CX95" s="99"/>
      <c r="CY95" s="99"/>
      <c r="CZ95" s="99"/>
      <c r="DA95" s="99"/>
      <c r="DB95" s="99"/>
      <c r="DC95" s="99"/>
      <c r="DD95" s="99"/>
      <c r="DE95" s="99"/>
      <c r="DF95" s="99"/>
      <c r="DG95" s="99"/>
      <c r="DH95" s="99"/>
      <c r="DI95" s="99"/>
      <c r="DJ95" s="99"/>
      <c r="DK95" s="99"/>
      <c r="DL95" s="99"/>
      <c r="DM95" s="99"/>
      <c r="DN95" s="99"/>
      <c r="DO95" s="99"/>
      <c r="DP95" s="99"/>
      <c r="DQ95" s="99"/>
      <c r="DR95" s="99"/>
      <c r="DS95" s="99"/>
      <c r="DT95" s="99"/>
      <c r="DU95" s="99"/>
      <c r="DV95" s="99"/>
      <c r="DW95" s="99"/>
      <c r="DX95" s="99"/>
      <c r="DY95" s="99"/>
      <c r="DZ95" s="99"/>
      <c r="EA95" s="99"/>
      <c r="EB95" s="99"/>
      <c r="EC95" s="99"/>
      <c r="ED95" s="99"/>
      <c r="EE95" s="99"/>
      <c r="EF95" s="99"/>
      <c r="EG95" s="99"/>
      <c r="EH95" s="99"/>
      <c r="EI95" s="99"/>
      <c r="EJ95" s="99"/>
      <c r="EK95" s="99"/>
      <c r="EL95" s="99"/>
      <c r="EM95" s="99"/>
      <c r="EN95" s="99"/>
      <c r="EO95" s="99"/>
      <c r="EP95" s="99"/>
      <c r="EQ95" s="99"/>
      <c r="ER95" s="99"/>
      <c r="ES95" s="99"/>
      <c r="ET95" s="99"/>
      <c r="EU95" s="99"/>
      <c r="EV95" s="99"/>
      <c r="EW95" s="99"/>
      <c r="EX95" s="99"/>
      <c r="EY95" s="99"/>
      <c r="EZ95" s="99"/>
      <c r="FA95" s="99"/>
      <c r="FB95" s="99"/>
      <c r="FC95" s="99"/>
      <c r="FD95" s="99"/>
      <c r="FE95" s="99"/>
      <c r="FF95" s="99"/>
      <c r="FG95" s="99"/>
      <c r="FH95" s="99"/>
      <c r="FI95" s="99"/>
      <c r="FJ95" s="99"/>
      <c r="FK95" s="99"/>
      <c r="FL95" s="99"/>
      <c r="FM95" s="99"/>
      <c r="FN95" s="99"/>
      <c r="FO95" s="99"/>
      <c r="FP95" s="99"/>
      <c r="FQ95" s="99"/>
      <c r="FR95" s="99"/>
      <c r="FS95" s="99"/>
      <c r="FT95" s="99"/>
      <c r="FU95" s="99"/>
      <c r="FV95" s="99"/>
      <c r="FW95" s="99"/>
      <c r="FX95" s="99"/>
      <c r="FY95" s="99"/>
      <c r="FZ95" s="99"/>
      <c r="GA95" s="99"/>
      <c r="GB95" s="99"/>
      <c r="GC95" s="99"/>
      <c r="GD95" s="99"/>
      <c r="GE95" s="99"/>
      <c r="GF95" s="99"/>
      <c r="GG95" s="99"/>
      <c r="GH95" s="99"/>
      <c r="GI95" s="99"/>
      <c r="GJ95" s="99"/>
      <c r="GK95" s="99"/>
      <c r="GL95" s="99"/>
      <c r="GM95" s="99"/>
      <c r="GN95" s="99"/>
      <c r="GO95" s="99"/>
      <c r="GP95" s="99"/>
      <c r="GQ95" s="99"/>
      <c r="GR95" s="99"/>
      <c r="GS95" s="99"/>
      <c r="GT95" s="99"/>
      <c r="GU95" s="99"/>
      <c r="GV95" s="99"/>
      <c r="GW95" s="99"/>
      <c r="GX95" s="99"/>
      <c r="GY95" s="99"/>
      <c r="GZ95" s="99"/>
      <c r="HA95" s="99"/>
      <c r="HB95" s="99"/>
      <c r="HC95" s="99"/>
      <c r="HD95" s="99"/>
      <c r="HE95" s="99"/>
      <c r="HF95" s="99"/>
      <c r="HG95" s="99"/>
      <c r="HH95" s="99"/>
      <c r="HI95" s="99"/>
      <c r="HJ95" s="99"/>
      <c r="HK95" s="99"/>
      <c r="HL95" s="99"/>
      <c r="HM95" s="99"/>
      <c r="HN95" s="99"/>
      <c r="HO95" s="99"/>
      <c r="HP95" s="99"/>
      <c r="HQ95" s="99"/>
      <c r="HR95" s="99"/>
      <c r="HS95" s="99"/>
      <c r="HT95" s="99"/>
      <c r="HU95" s="99"/>
      <c r="HV95" s="99"/>
      <c r="HW95" s="99"/>
      <c r="HX95" s="99"/>
      <c r="HY95" s="99"/>
      <c r="HZ95" s="99"/>
      <c r="IA95" s="99"/>
      <c r="IB95" s="99"/>
      <c r="IC95" s="99"/>
      <c r="ID95" s="99"/>
      <c r="IE95" s="99"/>
      <c r="IF95" s="99"/>
      <c r="IG95" s="99"/>
      <c r="IH95" s="99"/>
      <c r="II95" s="99"/>
      <c r="IJ95" s="99"/>
      <c r="IK95" s="99"/>
      <c r="IL95" s="99"/>
      <c r="IM95" s="99"/>
      <c r="IN95" s="99"/>
      <c r="IO95" s="99"/>
      <c r="IP95" s="99"/>
      <c r="IQ95" s="99"/>
      <c r="IR95" s="99"/>
      <c r="IS95" s="99"/>
      <c r="IT95" s="99"/>
      <c r="IU95" s="99"/>
      <c r="IV95" s="99"/>
    </row>
    <row r="96" spans="1:256" x14ac:dyDescent="0.2">
      <c r="A96" s="134">
        <f>'Alloc Amt'!B96</f>
        <v>86</v>
      </c>
      <c r="B96" s="157" t="str">
        <f>'Alloc Amt'!C96</f>
        <v>Year End Rev Adjustment</v>
      </c>
      <c r="C96" s="134">
        <f>'Alloc Amt'!D100</f>
        <v>0</v>
      </c>
      <c r="D96" s="134">
        <f>'Alloc Amt'!E100</f>
        <v>0</v>
      </c>
      <c r="E96" s="134" t="e">
        <f>#REF!</f>
        <v>#REF!</v>
      </c>
      <c r="F96" s="158">
        <f t="shared" si="6"/>
        <v>1</v>
      </c>
      <c r="G96" s="158">
        <f>'Alloc Amt'!G96/'Alloc Amt'!$F96</f>
        <v>0.72195250800099109</v>
      </c>
      <c r="H96" s="158">
        <f>'Alloc Amt'!H96/'Alloc Amt'!$F96</f>
        <v>9.0761849964269406E-2</v>
      </c>
      <c r="I96" s="158">
        <f>'Alloc Amt'!I96/'Alloc Amt'!$F96</f>
        <v>1.7404587030101746E-4</v>
      </c>
      <c r="J96" s="158">
        <f>'Alloc Amt'!J96/'Alloc Amt'!$F96</f>
        <v>5.9359879765017599E-3</v>
      </c>
      <c r="K96" s="158">
        <f>'Alloc Amt'!K96/'Alloc Amt'!$F96</f>
        <v>1.92474256568184E-4</v>
      </c>
      <c r="L96" s="158">
        <f>'Alloc Amt'!L96/'Alloc Amt'!$F96</f>
        <v>3.2147296043834989E-4</v>
      </c>
      <c r="M96" s="158">
        <f>'Alloc Amt'!M96/'Alloc Amt'!$F96</f>
        <v>2.2523583215425787E-5</v>
      </c>
      <c r="N96" s="158">
        <f>'Alloc Amt'!N96/'Alloc Amt'!$F96</f>
        <v>2.0475984741296171E-6</v>
      </c>
      <c r="O96" s="158">
        <f>'Alloc Amt'!O96/'Alloc Amt'!$F96</f>
        <v>4.0951969482592341E-6</v>
      </c>
      <c r="P96" s="158">
        <f>'Alloc Amt'!P96/'Alloc Amt'!$F96</f>
        <v>0.17819430480960405</v>
      </c>
      <c r="Q96" s="158">
        <f>'Alloc Amt'!Q96/'Alloc Amt'!$F96</f>
        <v>3.5423453602442378E-4</v>
      </c>
      <c r="R96" s="158">
        <f>'Alloc Amt'!R96/'Alloc Amt'!$F96</f>
        <v>2.0844552466639504E-3</v>
      </c>
      <c r="S96" s="110"/>
      <c r="T96" s="159">
        <f t="shared" si="5"/>
        <v>0</v>
      </c>
      <c r="U96" s="110"/>
      <c r="V96" s="110"/>
      <c r="W96" s="110"/>
      <c r="X96" s="110"/>
      <c r="Y96" s="110"/>
      <c r="Z96" s="110"/>
      <c r="AA96" s="110"/>
      <c r="AB96" s="110"/>
      <c r="AC96" s="110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99"/>
      <c r="DB96" s="99"/>
      <c r="DC96" s="99"/>
      <c r="DD96" s="99"/>
      <c r="DE96" s="99"/>
      <c r="DF96" s="99"/>
      <c r="DG96" s="99"/>
      <c r="DH96" s="99"/>
      <c r="DI96" s="99"/>
      <c r="DJ96" s="99"/>
      <c r="DK96" s="99"/>
      <c r="DL96" s="99"/>
      <c r="DM96" s="99"/>
      <c r="DN96" s="99"/>
      <c r="DO96" s="99"/>
      <c r="DP96" s="99"/>
      <c r="DQ96" s="99"/>
      <c r="DR96" s="99"/>
      <c r="DS96" s="99"/>
      <c r="DT96" s="99"/>
      <c r="DU96" s="99"/>
      <c r="DV96" s="99"/>
      <c r="DW96" s="99"/>
      <c r="DX96" s="99"/>
      <c r="DY96" s="99"/>
      <c r="DZ96" s="99"/>
      <c r="EA96" s="99"/>
      <c r="EB96" s="99"/>
      <c r="EC96" s="99"/>
      <c r="ED96" s="99"/>
      <c r="EE96" s="99"/>
      <c r="EF96" s="99"/>
      <c r="EG96" s="99"/>
      <c r="EH96" s="99"/>
      <c r="EI96" s="99"/>
      <c r="EJ96" s="99"/>
      <c r="EK96" s="99"/>
      <c r="EL96" s="99"/>
      <c r="EM96" s="99"/>
      <c r="EN96" s="99"/>
      <c r="EO96" s="99"/>
      <c r="EP96" s="99"/>
      <c r="EQ96" s="99"/>
      <c r="ER96" s="99"/>
      <c r="ES96" s="99"/>
      <c r="ET96" s="99"/>
      <c r="EU96" s="99"/>
      <c r="EV96" s="99"/>
      <c r="EW96" s="99"/>
      <c r="EX96" s="99"/>
      <c r="EY96" s="99"/>
      <c r="EZ96" s="99"/>
      <c r="FA96" s="99"/>
      <c r="FB96" s="99"/>
      <c r="FC96" s="99"/>
      <c r="FD96" s="99"/>
      <c r="FE96" s="99"/>
      <c r="FF96" s="99"/>
      <c r="FG96" s="99"/>
      <c r="FH96" s="99"/>
      <c r="FI96" s="99"/>
      <c r="FJ96" s="99"/>
      <c r="FK96" s="99"/>
      <c r="FL96" s="99"/>
      <c r="FM96" s="99"/>
      <c r="FN96" s="99"/>
      <c r="FO96" s="99"/>
      <c r="FP96" s="99"/>
      <c r="FQ96" s="99"/>
      <c r="FR96" s="99"/>
      <c r="FS96" s="99"/>
      <c r="FT96" s="99"/>
      <c r="FU96" s="99"/>
      <c r="FV96" s="99"/>
      <c r="FW96" s="99"/>
      <c r="FX96" s="99"/>
      <c r="FY96" s="99"/>
      <c r="FZ96" s="99"/>
      <c r="GA96" s="99"/>
      <c r="GB96" s="99"/>
      <c r="GC96" s="99"/>
      <c r="GD96" s="99"/>
      <c r="GE96" s="99"/>
      <c r="GF96" s="99"/>
      <c r="GG96" s="99"/>
      <c r="GH96" s="99"/>
      <c r="GI96" s="99"/>
      <c r="GJ96" s="99"/>
      <c r="GK96" s="99"/>
      <c r="GL96" s="99"/>
      <c r="GM96" s="99"/>
      <c r="GN96" s="99"/>
      <c r="GO96" s="99"/>
      <c r="GP96" s="99"/>
      <c r="GQ96" s="99"/>
      <c r="GR96" s="99"/>
      <c r="GS96" s="99"/>
      <c r="GT96" s="99"/>
      <c r="GU96" s="99"/>
      <c r="GV96" s="99"/>
      <c r="GW96" s="99"/>
      <c r="GX96" s="99"/>
      <c r="GY96" s="99"/>
      <c r="GZ96" s="99"/>
      <c r="HA96" s="99"/>
      <c r="HB96" s="99"/>
      <c r="HC96" s="99"/>
      <c r="HD96" s="99"/>
      <c r="HE96" s="99"/>
      <c r="HF96" s="99"/>
      <c r="HG96" s="99"/>
      <c r="HH96" s="99"/>
      <c r="HI96" s="99"/>
      <c r="HJ96" s="99"/>
      <c r="HK96" s="99"/>
      <c r="HL96" s="99"/>
      <c r="HM96" s="99"/>
      <c r="HN96" s="99"/>
      <c r="HO96" s="99"/>
      <c r="HP96" s="99"/>
      <c r="HQ96" s="99"/>
      <c r="HR96" s="99"/>
      <c r="HS96" s="99"/>
      <c r="HT96" s="99"/>
      <c r="HU96" s="99"/>
      <c r="HV96" s="99"/>
      <c r="HW96" s="99"/>
      <c r="HX96" s="99"/>
      <c r="HY96" s="99"/>
      <c r="HZ96" s="99"/>
      <c r="IA96" s="99"/>
      <c r="IB96" s="99"/>
      <c r="IC96" s="99"/>
      <c r="ID96" s="99"/>
      <c r="IE96" s="99"/>
      <c r="IF96" s="99"/>
      <c r="IG96" s="99"/>
      <c r="IH96" s="99"/>
      <c r="II96" s="99"/>
      <c r="IJ96" s="99"/>
      <c r="IK96" s="99"/>
      <c r="IL96" s="99"/>
      <c r="IM96" s="99"/>
      <c r="IN96" s="99"/>
      <c r="IO96" s="99"/>
      <c r="IP96" s="99"/>
      <c r="IQ96" s="99"/>
      <c r="IR96" s="99"/>
      <c r="IS96" s="99"/>
      <c r="IT96" s="99"/>
      <c r="IU96" s="99"/>
      <c r="IV96" s="99"/>
    </row>
    <row r="97" spans="1:256" x14ac:dyDescent="0.2">
      <c r="A97" s="134">
        <f>'Alloc Amt'!B97</f>
        <v>87</v>
      </c>
      <c r="B97" s="157" t="str">
        <f>'Alloc Amt'!C97</f>
        <v>O&amp;M less Fuel &amp; Purchased Power</v>
      </c>
      <c r="C97" s="134">
        <f>'Alloc Amt'!D101</f>
        <v>0</v>
      </c>
      <c r="D97" s="134">
        <f>'Alloc Amt'!E101</f>
        <v>0</v>
      </c>
      <c r="E97" s="134" t="e">
        <f>#REF!</f>
        <v>#REF!</v>
      </c>
      <c r="F97" s="158">
        <f t="shared" si="6"/>
        <v>0.99999999999999978</v>
      </c>
      <c r="G97" s="158">
        <f>'Alloc Amt'!G97/'Alloc Amt'!$F97</f>
        <v>0.45162469008524408</v>
      </c>
      <c r="H97" s="158">
        <f>'Alloc Amt'!H97/'Alloc Amt'!$F97</f>
        <v>0.13289000753309449</v>
      </c>
      <c r="I97" s="158">
        <f>'Alloc Amt'!I97/'Alloc Amt'!$F97</f>
        <v>1.5602040974880525E-2</v>
      </c>
      <c r="J97" s="158">
        <f>'Alloc Amt'!J97/'Alloc Amt'!$F97</f>
        <v>0.16930445744140102</v>
      </c>
      <c r="K97" s="158">
        <f>'Alloc Amt'!K97/'Alloc Amt'!$F97</f>
        <v>0.12532034481928048</v>
      </c>
      <c r="L97" s="158">
        <f>'Alloc Amt'!L97/'Alloc Amt'!$F97</f>
        <v>4.3989665964936565E-2</v>
      </c>
      <c r="M97" s="158">
        <f>'Alloc Amt'!M97/'Alloc Amt'!$F97</f>
        <v>2.9671605346586073E-2</v>
      </c>
      <c r="N97" s="158">
        <f>'Alloc Amt'!N97/'Alloc Amt'!$F97</f>
        <v>1.5287641363919725E-2</v>
      </c>
      <c r="O97" s="158">
        <f>'Alloc Amt'!O97/'Alloc Amt'!$F97</f>
        <v>3.9280564787298518E-3</v>
      </c>
      <c r="P97" s="158">
        <f>'Alloc Amt'!P97/'Alloc Amt'!$F97</f>
        <v>1.1833188496646815E-2</v>
      </c>
      <c r="Q97" s="158">
        <f>'Alloc Amt'!Q97/'Alloc Amt'!$F97</f>
        <v>2.5782198138877605E-4</v>
      </c>
      <c r="R97" s="158">
        <f>'Alloc Amt'!R97/'Alloc Amt'!$F97</f>
        <v>2.9047951389136106E-4</v>
      </c>
      <c r="S97" s="110"/>
      <c r="T97" s="159">
        <f t="shared" si="5"/>
        <v>0</v>
      </c>
      <c r="U97" s="110"/>
      <c r="V97" s="110"/>
      <c r="W97" s="110"/>
      <c r="X97" s="110"/>
      <c r="Y97" s="110"/>
      <c r="Z97" s="110"/>
      <c r="AA97" s="110"/>
      <c r="AB97" s="110"/>
      <c r="AC97" s="110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99"/>
      <c r="CX97" s="99"/>
      <c r="CY97" s="99"/>
      <c r="CZ97" s="99"/>
      <c r="DA97" s="99"/>
      <c r="DB97" s="99"/>
      <c r="DC97" s="99"/>
      <c r="DD97" s="99"/>
      <c r="DE97" s="99"/>
      <c r="DF97" s="99"/>
      <c r="DG97" s="99"/>
      <c r="DH97" s="99"/>
      <c r="DI97" s="99"/>
      <c r="DJ97" s="99"/>
      <c r="DK97" s="99"/>
      <c r="DL97" s="99"/>
      <c r="DM97" s="99"/>
      <c r="DN97" s="99"/>
      <c r="DO97" s="99"/>
      <c r="DP97" s="99"/>
      <c r="DQ97" s="99"/>
      <c r="DR97" s="99"/>
      <c r="DS97" s="99"/>
      <c r="DT97" s="99"/>
      <c r="DU97" s="99"/>
      <c r="DV97" s="99"/>
      <c r="DW97" s="99"/>
      <c r="DX97" s="99"/>
      <c r="DY97" s="99"/>
      <c r="DZ97" s="99"/>
      <c r="EA97" s="99"/>
      <c r="EB97" s="99"/>
      <c r="EC97" s="99"/>
      <c r="ED97" s="99"/>
      <c r="EE97" s="99"/>
      <c r="EF97" s="99"/>
      <c r="EG97" s="99"/>
      <c r="EH97" s="99"/>
      <c r="EI97" s="99"/>
      <c r="EJ97" s="99"/>
      <c r="EK97" s="99"/>
      <c r="EL97" s="99"/>
      <c r="EM97" s="99"/>
      <c r="EN97" s="99"/>
      <c r="EO97" s="99"/>
      <c r="EP97" s="99"/>
      <c r="EQ97" s="99"/>
      <c r="ER97" s="99"/>
      <c r="ES97" s="99"/>
      <c r="ET97" s="99"/>
      <c r="EU97" s="99"/>
      <c r="EV97" s="99"/>
      <c r="EW97" s="99"/>
      <c r="EX97" s="99"/>
      <c r="EY97" s="99"/>
      <c r="EZ97" s="99"/>
      <c r="FA97" s="99"/>
      <c r="FB97" s="99"/>
      <c r="FC97" s="99"/>
      <c r="FD97" s="99"/>
      <c r="FE97" s="99"/>
      <c r="FF97" s="99"/>
      <c r="FG97" s="99"/>
      <c r="FH97" s="99"/>
      <c r="FI97" s="99"/>
      <c r="FJ97" s="99"/>
      <c r="FK97" s="99"/>
      <c r="FL97" s="99"/>
      <c r="FM97" s="99"/>
      <c r="FN97" s="99"/>
      <c r="FO97" s="99"/>
      <c r="FP97" s="99"/>
      <c r="FQ97" s="99"/>
      <c r="FR97" s="99"/>
      <c r="FS97" s="99"/>
      <c r="FT97" s="99"/>
      <c r="FU97" s="99"/>
      <c r="FV97" s="99"/>
      <c r="FW97" s="99"/>
      <c r="FX97" s="99"/>
      <c r="FY97" s="99"/>
      <c r="FZ97" s="99"/>
      <c r="GA97" s="99"/>
      <c r="GB97" s="99"/>
      <c r="GC97" s="99"/>
      <c r="GD97" s="99"/>
      <c r="GE97" s="99"/>
      <c r="GF97" s="99"/>
      <c r="GG97" s="99"/>
      <c r="GH97" s="99"/>
      <c r="GI97" s="99"/>
      <c r="GJ97" s="99"/>
      <c r="GK97" s="99"/>
      <c r="GL97" s="99"/>
      <c r="GM97" s="99"/>
      <c r="GN97" s="99"/>
      <c r="GO97" s="99"/>
      <c r="GP97" s="99"/>
      <c r="GQ97" s="99"/>
      <c r="GR97" s="99"/>
      <c r="GS97" s="99"/>
      <c r="GT97" s="99"/>
      <c r="GU97" s="99"/>
      <c r="GV97" s="99"/>
      <c r="GW97" s="99"/>
      <c r="GX97" s="99"/>
      <c r="GY97" s="99"/>
      <c r="GZ97" s="99"/>
      <c r="HA97" s="99"/>
      <c r="HB97" s="99"/>
      <c r="HC97" s="99"/>
      <c r="HD97" s="99"/>
      <c r="HE97" s="99"/>
      <c r="HF97" s="99"/>
      <c r="HG97" s="99"/>
      <c r="HH97" s="99"/>
      <c r="HI97" s="99"/>
      <c r="HJ97" s="99"/>
      <c r="HK97" s="99"/>
      <c r="HL97" s="99"/>
      <c r="HM97" s="99"/>
      <c r="HN97" s="99"/>
      <c r="HO97" s="99"/>
      <c r="HP97" s="99"/>
      <c r="HQ97" s="99"/>
      <c r="HR97" s="99"/>
      <c r="HS97" s="99"/>
      <c r="HT97" s="99"/>
      <c r="HU97" s="99"/>
      <c r="HV97" s="99"/>
      <c r="HW97" s="99"/>
      <c r="HX97" s="99"/>
      <c r="HY97" s="99"/>
      <c r="HZ97" s="99"/>
      <c r="IA97" s="99"/>
      <c r="IB97" s="99"/>
      <c r="IC97" s="99"/>
      <c r="ID97" s="99"/>
      <c r="IE97" s="99"/>
      <c r="IF97" s="99"/>
      <c r="IG97" s="99"/>
      <c r="IH97" s="99"/>
      <c r="II97" s="99"/>
      <c r="IJ97" s="99"/>
      <c r="IK97" s="99"/>
      <c r="IL97" s="99"/>
      <c r="IM97" s="99"/>
      <c r="IN97" s="99"/>
      <c r="IO97" s="99"/>
      <c r="IP97" s="99"/>
      <c r="IQ97" s="99"/>
      <c r="IR97" s="99"/>
      <c r="IS97" s="99"/>
      <c r="IT97" s="99"/>
      <c r="IU97" s="99"/>
      <c r="IV97" s="99"/>
    </row>
    <row r="98" spans="1:256" x14ac:dyDescent="0.2">
      <c r="A98" s="134">
        <f>'Alloc Amt'!B98</f>
        <v>88</v>
      </c>
      <c r="B98" s="157" t="str">
        <f>'Alloc Amt'!C98</f>
        <v>Intermediate &amp; Peak Production Plant Allocated Amount</v>
      </c>
      <c r="C98" s="134">
        <f>'Alloc Amt'!D102</f>
        <v>0</v>
      </c>
      <c r="D98" s="134">
        <f>'Alloc Amt'!E102</f>
        <v>0</v>
      </c>
      <c r="E98" s="134" t="e">
        <f>#REF!</f>
        <v>#REF!</v>
      </c>
      <c r="F98" s="158">
        <f t="shared" si="6"/>
        <v>1</v>
      </c>
      <c r="G98" s="158">
        <f>'Alloc Amt'!G98/'Alloc Amt'!$F98</f>
        <v>0.48826952889282216</v>
      </c>
      <c r="H98" s="158">
        <f>'Alloc Amt'!H98/'Alloc Amt'!$F98</f>
        <v>0.13070547160658741</v>
      </c>
      <c r="I98" s="158">
        <f>'Alloc Amt'!I98/'Alloc Amt'!$F98</f>
        <v>1.4662287944102313E-2</v>
      </c>
      <c r="J98" s="158">
        <f>'Alloc Amt'!J98/'Alloc Amt'!$F98</f>
        <v>0.17486571536368511</v>
      </c>
      <c r="K98" s="158">
        <f>'Alloc Amt'!K98/'Alloc Amt'!$F98</f>
        <v>0.10328129045924195</v>
      </c>
      <c r="L98" s="158">
        <f>'Alloc Amt'!L98/'Alloc Amt'!$F98</f>
        <v>3.9438279196708198E-2</v>
      </c>
      <c r="M98" s="158">
        <f>'Alloc Amt'!M98/'Alloc Amt'!$F98</f>
        <v>2.637975555692082E-2</v>
      </c>
      <c r="N98" s="158">
        <f>'Alloc Amt'!N98/'Alloc Amt'!$F98</f>
        <v>1.8645880172611023E-2</v>
      </c>
      <c r="O98" s="158">
        <f>'Alloc Amt'!O98/'Alloc Amt'!$F98</f>
        <v>3.6032871326088815E-3</v>
      </c>
      <c r="P98" s="158">
        <f>'Alloc Amt'!P98/'Alloc Amt'!$F98</f>
        <v>0</v>
      </c>
      <c r="Q98" s="158">
        <f>'Alloc Amt'!Q98/'Alloc Amt'!$F98</f>
        <v>8.2920833595601887E-6</v>
      </c>
      <c r="R98" s="158">
        <f>'Alloc Amt'!R98/'Alloc Amt'!$F98</f>
        <v>1.4021159135256317E-4</v>
      </c>
      <c r="S98" s="110"/>
      <c r="T98" s="159">
        <f t="shared" si="5"/>
        <v>0</v>
      </c>
      <c r="U98" s="110"/>
      <c r="V98" s="110"/>
      <c r="W98" s="110"/>
      <c r="X98" s="110"/>
      <c r="Y98" s="110"/>
      <c r="Z98" s="110"/>
      <c r="AA98" s="110"/>
      <c r="AB98" s="110"/>
      <c r="AC98" s="110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99"/>
      <c r="DB98" s="99"/>
      <c r="DC98" s="99"/>
      <c r="DD98" s="99"/>
      <c r="DE98" s="99"/>
      <c r="DF98" s="99"/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99"/>
      <c r="DS98" s="99"/>
      <c r="DT98" s="99"/>
      <c r="DU98" s="99"/>
      <c r="DV98" s="99"/>
      <c r="DW98" s="99"/>
      <c r="DX98" s="99"/>
      <c r="DY98" s="99"/>
      <c r="DZ98" s="99"/>
      <c r="EA98" s="99"/>
      <c r="EB98" s="99"/>
      <c r="EC98" s="99"/>
      <c r="ED98" s="99"/>
      <c r="EE98" s="99"/>
      <c r="EF98" s="99"/>
      <c r="EG98" s="99"/>
      <c r="EH98" s="99"/>
      <c r="EI98" s="99"/>
      <c r="EJ98" s="99"/>
      <c r="EK98" s="99"/>
      <c r="EL98" s="99"/>
      <c r="EM98" s="99"/>
      <c r="EN98" s="99"/>
      <c r="EO98" s="99"/>
      <c r="EP98" s="99"/>
      <c r="EQ98" s="99"/>
      <c r="ER98" s="99"/>
      <c r="ES98" s="99"/>
      <c r="ET98" s="99"/>
      <c r="EU98" s="99"/>
      <c r="EV98" s="99"/>
      <c r="EW98" s="99"/>
      <c r="EX98" s="99"/>
      <c r="EY98" s="99"/>
      <c r="EZ98" s="99"/>
      <c r="FA98" s="99"/>
      <c r="FB98" s="99"/>
      <c r="FC98" s="99"/>
      <c r="FD98" s="99"/>
      <c r="FE98" s="99"/>
      <c r="FF98" s="99"/>
      <c r="FG98" s="99"/>
      <c r="FH98" s="99"/>
      <c r="FI98" s="99"/>
      <c r="FJ98" s="99"/>
      <c r="FK98" s="99"/>
      <c r="FL98" s="99"/>
      <c r="FM98" s="99"/>
      <c r="FN98" s="99"/>
      <c r="FO98" s="99"/>
      <c r="FP98" s="99"/>
      <c r="FQ98" s="99"/>
      <c r="FR98" s="99"/>
      <c r="FS98" s="99"/>
      <c r="FT98" s="99"/>
      <c r="FU98" s="99"/>
      <c r="FV98" s="99"/>
      <c r="FW98" s="99"/>
      <c r="FX98" s="99"/>
      <c r="FY98" s="99"/>
      <c r="FZ98" s="99"/>
      <c r="GA98" s="99"/>
      <c r="GB98" s="99"/>
      <c r="GC98" s="99"/>
      <c r="GD98" s="99"/>
      <c r="GE98" s="99"/>
      <c r="GF98" s="99"/>
      <c r="GG98" s="99"/>
      <c r="GH98" s="99"/>
      <c r="GI98" s="99"/>
      <c r="GJ98" s="99"/>
      <c r="GK98" s="99"/>
      <c r="GL98" s="99"/>
      <c r="GM98" s="99"/>
      <c r="GN98" s="99"/>
      <c r="GO98" s="99"/>
      <c r="GP98" s="99"/>
      <c r="GQ98" s="99"/>
      <c r="GR98" s="99"/>
      <c r="GS98" s="99"/>
      <c r="GT98" s="99"/>
      <c r="GU98" s="99"/>
      <c r="GV98" s="99"/>
      <c r="GW98" s="99"/>
      <c r="GX98" s="99"/>
      <c r="GY98" s="99"/>
      <c r="GZ98" s="99"/>
      <c r="HA98" s="99"/>
      <c r="HB98" s="99"/>
      <c r="HC98" s="99"/>
      <c r="HD98" s="99"/>
      <c r="HE98" s="99"/>
      <c r="HF98" s="99"/>
      <c r="HG98" s="99"/>
      <c r="HH98" s="99"/>
      <c r="HI98" s="99"/>
      <c r="HJ98" s="99"/>
      <c r="HK98" s="99"/>
      <c r="HL98" s="99"/>
      <c r="HM98" s="99"/>
      <c r="HN98" s="99"/>
      <c r="HO98" s="99"/>
      <c r="HP98" s="99"/>
      <c r="HQ98" s="99"/>
      <c r="HR98" s="99"/>
      <c r="HS98" s="99"/>
      <c r="HT98" s="99"/>
      <c r="HU98" s="99"/>
      <c r="HV98" s="99"/>
      <c r="HW98" s="99"/>
      <c r="HX98" s="99"/>
      <c r="HY98" s="99"/>
      <c r="HZ98" s="99"/>
      <c r="IA98" s="99"/>
      <c r="IB98" s="99"/>
      <c r="IC98" s="99"/>
      <c r="ID98" s="99"/>
      <c r="IE98" s="99"/>
      <c r="IF98" s="99"/>
      <c r="IG98" s="99"/>
      <c r="IH98" s="99"/>
      <c r="II98" s="99"/>
      <c r="IJ98" s="99"/>
      <c r="IK98" s="99"/>
      <c r="IL98" s="99"/>
      <c r="IM98" s="99"/>
      <c r="IN98" s="99"/>
      <c r="IO98" s="99"/>
      <c r="IP98" s="99"/>
      <c r="IQ98" s="99"/>
      <c r="IR98" s="99"/>
      <c r="IS98" s="99"/>
      <c r="IT98" s="99"/>
      <c r="IU98" s="99"/>
      <c r="IV98" s="99"/>
    </row>
    <row r="99" spans="1:256" x14ac:dyDescent="0.2">
      <c r="A99" s="134">
        <f>'Alloc Amt'!B99</f>
        <v>89</v>
      </c>
      <c r="B99" s="157" t="str">
        <f>'Alloc Amt'!C99</f>
        <v>Proforma Adjustments Before Income Tax</v>
      </c>
      <c r="C99" s="134">
        <f>'Alloc Amt'!D103</f>
        <v>0</v>
      </c>
      <c r="D99" s="134">
        <f>'Alloc Amt'!E103</f>
        <v>0</v>
      </c>
      <c r="E99" s="134" t="e">
        <f>#REF!</f>
        <v>#REF!</v>
      </c>
      <c r="F99" s="158">
        <f t="shared" si="6"/>
        <v>0.99999999999999967</v>
      </c>
      <c r="G99" s="158">
        <f>'Alloc Amt'!G99/'Alloc Amt'!$F99</f>
        <v>0.49238352132180008</v>
      </c>
      <c r="H99" s="158">
        <f>'Alloc Amt'!H99/'Alloc Amt'!$F99</f>
        <v>0.36376570754531545</v>
      </c>
      <c r="I99" s="158">
        <f>'Alloc Amt'!I99/'Alloc Amt'!$F99</f>
        <v>4.6984386627633649E-2</v>
      </c>
      <c r="J99" s="158">
        <f>'Alloc Amt'!J99/'Alloc Amt'!$F99</f>
        <v>0.2900906606071405</v>
      </c>
      <c r="K99" s="158">
        <f>'Alloc Amt'!K99/'Alloc Amt'!$F99</f>
        <v>4.6491709726503246E-2</v>
      </c>
      <c r="L99" s="158">
        <f>'Alloc Amt'!L99/'Alloc Amt'!$F99</f>
        <v>-0.26401909920485311</v>
      </c>
      <c r="M99" s="158">
        <f>'Alloc Amt'!M99/'Alloc Amt'!$F99</f>
        <v>2.6092479233977277E-2</v>
      </c>
      <c r="N99" s="158">
        <f>'Alloc Amt'!N99/'Alloc Amt'!$F99</f>
        <v>1.056993841050323E-2</v>
      </c>
      <c r="O99" s="158">
        <f>'Alloc Amt'!O99/'Alloc Amt'!$F99</f>
        <v>-1.9634801487414009E-2</v>
      </c>
      <c r="P99" s="158">
        <f>'Alloc Amt'!P99/'Alloc Amt'!$F99</f>
        <v>7.1968767735481904E-3</v>
      </c>
      <c r="Q99" s="158">
        <f>'Alloc Amt'!Q99/'Alloc Amt'!$F99</f>
        <v>3.7710347318693476E-5</v>
      </c>
      <c r="R99" s="158">
        <f>'Alloc Amt'!R99/'Alloc Amt'!$F99</f>
        <v>4.0910098526638467E-5</v>
      </c>
      <c r="S99" s="110"/>
      <c r="T99" s="159">
        <f t="shared" si="5"/>
        <v>0</v>
      </c>
      <c r="U99" s="110"/>
      <c r="V99" s="110"/>
      <c r="W99" s="110"/>
      <c r="X99" s="110"/>
      <c r="Y99" s="110"/>
      <c r="Z99" s="110"/>
      <c r="AA99" s="110"/>
      <c r="AB99" s="110"/>
      <c r="AC99" s="110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99"/>
      <c r="CX99" s="99"/>
      <c r="CY99" s="99"/>
      <c r="CZ99" s="99"/>
      <c r="DA99" s="99"/>
      <c r="DB99" s="99"/>
      <c r="DC99" s="99"/>
      <c r="DD99" s="99"/>
      <c r="DE99" s="99"/>
      <c r="DF99" s="99"/>
      <c r="DG99" s="99"/>
      <c r="DH99" s="99"/>
      <c r="DI99" s="99"/>
      <c r="DJ99" s="99"/>
      <c r="DK99" s="99"/>
      <c r="DL99" s="99"/>
      <c r="DM99" s="99"/>
      <c r="DN99" s="99"/>
      <c r="DO99" s="99"/>
      <c r="DP99" s="99"/>
      <c r="DQ99" s="99"/>
      <c r="DR99" s="99"/>
      <c r="DS99" s="99"/>
      <c r="DT99" s="99"/>
      <c r="DU99" s="99"/>
      <c r="DV99" s="99"/>
      <c r="DW99" s="99"/>
      <c r="DX99" s="99"/>
      <c r="DY99" s="99"/>
      <c r="DZ99" s="99"/>
      <c r="EA99" s="99"/>
      <c r="EB99" s="99"/>
      <c r="EC99" s="99"/>
      <c r="ED99" s="99"/>
      <c r="EE99" s="99"/>
      <c r="EF99" s="99"/>
      <c r="EG99" s="99"/>
      <c r="EH99" s="99"/>
      <c r="EI99" s="99"/>
      <c r="EJ99" s="99"/>
      <c r="EK99" s="99"/>
      <c r="EL99" s="99"/>
      <c r="EM99" s="99"/>
      <c r="EN99" s="99"/>
      <c r="EO99" s="99"/>
      <c r="EP99" s="99"/>
      <c r="EQ99" s="99"/>
      <c r="ER99" s="99"/>
      <c r="ES99" s="99"/>
      <c r="ET99" s="99"/>
      <c r="EU99" s="99"/>
      <c r="EV99" s="99"/>
      <c r="EW99" s="99"/>
      <c r="EX99" s="99"/>
      <c r="EY99" s="99"/>
      <c r="EZ99" s="99"/>
      <c r="FA99" s="99"/>
      <c r="FB99" s="99"/>
      <c r="FC99" s="99"/>
      <c r="FD99" s="99"/>
      <c r="FE99" s="99"/>
      <c r="FF99" s="99"/>
      <c r="FG99" s="99"/>
      <c r="FH99" s="99"/>
      <c r="FI99" s="99"/>
      <c r="FJ99" s="99"/>
      <c r="FK99" s="99"/>
      <c r="FL99" s="99"/>
      <c r="FM99" s="99"/>
      <c r="FN99" s="99"/>
      <c r="FO99" s="99"/>
      <c r="FP99" s="99"/>
      <c r="FQ99" s="99"/>
      <c r="FR99" s="99"/>
      <c r="FS99" s="99"/>
      <c r="FT99" s="99"/>
      <c r="FU99" s="99"/>
      <c r="FV99" s="99"/>
      <c r="FW99" s="99"/>
      <c r="FX99" s="99"/>
      <c r="FY99" s="99"/>
      <c r="FZ99" s="99"/>
      <c r="GA99" s="99"/>
      <c r="GB99" s="99"/>
      <c r="GC99" s="99"/>
      <c r="GD99" s="99"/>
      <c r="GE99" s="99"/>
      <c r="GF99" s="99"/>
      <c r="GG99" s="99"/>
      <c r="GH99" s="99"/>
      <c r="GI99" s="99"/>
      <c r="GJ99" s="99"/>
      <c r="GK99" s="99"/>
      <c r="GL99" s="99"/>
      <c r="GM99" s="99"/>
      <c r="GN99" s="99"/>
      <c r="GO99" s="99"/>
      <c r="GP99" s="99"/>
      <c r="GQ99" s="99"/>
      <c r="GR99" s="99"/>
      <c r="GS99" s="99"/>
      <c r="GT99" s="99"/>
      <c r="GU99" s="99"/>
      <c r="GV99" s="99"/>
      <c r="GW99" s="99"/>
      <c r="GX99" s="99"/>
      <c r="GY99" s="99"/>
      <c r="GZ99" s="99"/>
      <c r="HA99" s="99"/>
      <c r="HB99" s="99"/>
      <c r="HC99" s="99"/>
      <c r="HD99" s="99"/>
      <c r="HE99" s="99"/>
      <c r="HF99" s="99"/>
      <c r="HG99" s="99"/>
      <c r="HH99" s="99"/>
      <c r="HI99" s="99"/>
      <c r="HJ99" s="99"/>
      <c r="HK99" s="99"/>
      <c r="HL99" s="99"/>
      <c r="HM99" s="99"/>
      <c r="HN99" s="99"/>
      <c r="HO99" s="99"/>
      <c r="HP99" s="99"/>
      <c r="HQ99" s="99"/>
      <c r="HR99" s="99"/>
      <c r="HS99" s="99"/>
      <c r="HT99" s="99"/>
      <c r="HU99" s="99"/>
      <c r="HV99" s="99"/>
      <c r="HW99" s="99"/>
      <c r="HX99" s="99"/>
      <c r="HY99" s="99"/>
      <c r="HZ99" s="99"/>
      <c r="IA99" s="99"/>
      <c r="IB99" s="99"/>
      <c r="IC99" s="99"/>
      <c r="ID99" s="99"/>
      <c r="IE99" s="99"/>
      <c r="IF99" s="99"/>
      <c r="IG99" s="99"/>
      <c r="IH99" s="99"/>
      <c r="II99" s="99"/>
      <c r="IJ99" s="99"/>
      <c r="IK99" s="99"/>
      <c r="IL99" s="99"/>
      <c r="IM99" s="99"/>
      <c r="IN99" s="99"/>
      <c r="IO99" s="99"/>
      <c r="IP99" s="99"/>
      <c r="IQ99" s="99"/>
      <c r="IR99" s="99"/>
      <c r="IS99" s="99"/>
      <c r="IT99" s="99"/>
      <c r="IU99" s="99"/>
      <c r="IV99" s="99"/>
    </row>
    <row r="100" spans="1:256" x14ac:dyDescent="0.2">
      <c r="A100" s="134" t="str">
        <f>'Alloc Amt'!B100</f>
        <v>MEMO</v>
      </c>
      <c r="B100" s="157"/>
      <c r="C100" s="134"/>
      <c r="D100" s="134"/>
      <c r="E100" s="134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10"/>
      <c r="T100" s="159">
        <f t="shared" si="5"/>
        <v>0</v>
      </c>
      <c r="U100" s="110"/>
      <c r="V100" s="110"/>
      <c r="W100" s="110"/>
      <c r="X100" s="110"/>
      <c r="Y100" s="110"/>
      <c r="Z100" s="110"/>
      <c r="AA100" s="110"/>
      <c r="AB100" s="110"/>
      <c r="AC100" s="110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99"/>
      <c r="DB100" s="99"/>
      <c r="DC100" s="99"/>
      <c r="DD100" s="99"/>
      <c r="DE100" s="99"/>
      <c r="DF100" s="99"/>
      <c r="DG100" s="99"/>
      <c r="DH100" s="99"/>
      <c r="DI100" s="99"/>
      <c r="DJ100" s="99"/>
      <c r="DK100" s="99"/>
      <c r="DL100" s="99"/>
      <c r="DM100" s="99"/>
      <c r="DN100" s="99"/>
      <c r="DO100" s="99"/>
      <c r="DP100" s="99"/>
      <c r="DQ100" s="99"/>
      <c r="DR100" s="99"/>
      <c r="DS100" s="99"/>
      <c r="DT100" s="99"/>
      <c r="DU100" s="99"/>
      <c r="DV100" s="99"/>
      <c r="DW100" s="99"/>
      <c r="DX100" s="99"/>
      <c r="DY100" s="99"/>
      <c r="DZ100" s="99"/>
      <c r="EA100" s="99"/>
      <c r="EB100" s="99"/>
      <c r="EC100" s="99"/>
      <c r="ED100" s="99"/>
      <c r="EE100" s="99"/>
      <c r="EF100" s="99"/>
      <c r="EG100" s="99"/>
      <c r="EH100" s="99"/>
      <c r="EI100" s="99"/>
      <c r="EJ100" s="99"/>
      <c r="EK100" s="99"/>
      <c r="EL100" s="99"/>
      <c r="EM100" s="99"/>
      <c r="EN100" s="99"/>
      <c r="EO100" s="99"/>
      <c r="EP100" s="99"/>
      <c r="EQ100" s="99"/>
      <c r="ER100" s="99"/>
      <c r="ES100" s="99"/>
      <c r="ET100" s="99"/>
      <c r="EU100" s="99"/>
      <c r="EV100" s="99"/>
      <c r="EW100" s="99"/>
      <c r="EX100" s="99"/>
      <c r="EY100" s="99"/>
      <c r="EZ100" s="99"/>
      <c r="FA100" s="99"/>
      <c r="FB100" s="99"/>
      <c r="FC100" s="99"/>
      <c r="FD100" s="99"/>
      <c r="FE100" s="99"/>
      <c r="FF100" s="99"/>
      <c r="FG100" s="99"/>
      <c r="FH100" s="99"/>
      <c r="FI100" s="99"/>
      <c r="FJ100" s="99"/>
      <c r="FK100" s="99"/>
      <c r="FL100" s="99"/>
      <c r="FM100" s="99"/>
      <c r="FN100" s="99"/>
      <c r="FO100" s="99"/>
      <c r="FP100" s="99"/>
      <c r="FQ100" s="99"/>
      <c r="FR100" s="99"/>
      <c r="FS100" s="99"/>
      <c r="FT100" s="99"/>
      <c r="FU100" s="99"/>
      <c r="FV100" s="99"/>
      <c r="FW100" s="99"/>
      <c r="FX100" s="99"/>
      <c r="FY100" s="99"/>
      <c r="FZ100" s="99"/>
      <c r="GA100" s="99"/>
      <c r="GB100" s="99"/>
      <c r="GC100" s="99"/>
      <c r="GD100" s="99"/>
      <c r="GE100" s="99"/>
      <c r="GF100" s="99"/>
      <c r="GG100" s="99"/>
      <c r="GH100" s="99"/>
      <c r="GI100" s="99"/>
      <c r="GJ100" s="99"/>
      <c r="GK100" s="99"/>
      <c r="GL100" s="99"/>
      <c r="GM100" s="99"/>
      <c r="GN100" s="99"/>
      <c r="GO100" s="99"/>
      <c r="GP100" s="99"/>
      <c r="GQ100" s="99"/>
      <c r="GR100" s="99"/>
      <c r="GS100" s="99"/>
      <c r="GT100" s="99"/>
      <c r="GU100" s="99"/>
      <c r="GV100" s="99"/>
      <c r="GW100" s="99"/>
      <c r="GX100" s="99"/>
      <c r="GY100" s="99"/>
      <c r="GZ100" s="99"/>
      <c r="HA100" s="99"/>
      <c r="HB100" s="99"/>
      <c r="HC100" s="99"/>
      <c r="HD100" s="99"/>
      <c r="HE100" s="99"/>
      <c r="HF100" s="99"/>
      <c r="HG100" s="99"/>
      <c r="HH100" s="99"/>
      <c r="HI100" s="99"/>
      <c r="HJ100" s="99"/>
      <c r="HK100" s="99"/>
      <c r="HL100" s="99"/>
      <c r="HM100" s="99"/>
      <c r="HN100" s="99"/>
      <c r="HO100" s="99"/>
      <c r="HP100" s="99"/>
      <c r="HQ100" s="99"/>
      <c r="HR100" s="99"/>
      <c r="HS100" s="99"/>
      <c r="HT100" s="99"/>
      <c r="HU100" s="99"/>
      <c r="HV100" s="99"/>
      <c r="HW100" s="99"/>
      <c r="HX100" s="99"/>
      <c r="HY100" s="99"/>
      <c r="HZ100" s="99"/>
      <c r="IA100" s="99"/>
      <c r="IB100" s="99"/>
      <c r="IC100" s="99"/>
      <c r="ID100" s="99"/>
      <c r="IE100" s="99"/>
      <c r="IF100" s="99"/>
      <c r="IG100" s="99"/>
      <c r="IH100" s="99"/>
      <c r="II100" s="99"/>
      <c r="IJ100" s="99"/>
      <c r="IK100" s="99"/>
      <c r="IL100" s="99"/>
      <c r="IM100" s="99"/>
      <c r="IN100" s="99"/>
      <c r="IO100" s="99"/>
      <c r="IP100" s="99"/>
      <c r="IQ100" s="99"/>
      <c r="IR100" s="99"/>
      <c r="IS100" s="99"/>
      <c r="IT100" s="99"/>
      <c r="IU100" s="99"/>
      <c r="IV100" s="99"/>
    </row>
    <row r="101" spans="1:256" x14ac:dyDescent="0.2">
      <c r="A101" s="134">
        <f>'Alloc Amt'!B101</f>
        <v>0</v>
      </c>
      <c r="B101" s="157"/>
      <c r="C101" s="134"/>
      <c r="D101" s="134"/>
      <c r="E101" s="134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10"/>
      <c r="T101" s="159">
        <f t="shared" si="5"/>
        <v>0</v>
      </c>
      <c r="U101" s="110"/>
      <c r="V101" s="110"/>
      <c r="W101" s="110"/>
      <c r="X101" s="110"/>
      <c r="Y101" s="110"/>
      <c r="Z101" s="110"/>
      <c r="AA101" s="110"/>
      <c r="AB101" s="110"/>
      <c r="AC101" s="110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  <c r="CY101" s="99"/>
      <c r="CZ101" s="99"/>
      <c r="DA101" s="99"/>
      <c r="DB101" s="99"/>
      <c r="DC101" s="99"/>
      <c r="DD101" s="99"/>
      <c r="DE101" s="99"/>
      <c r="DF101" s="99"/>
      <c r="DG101" s="99"/>
      <c r="DH101" s="99"/>
      <c r="DI101" s="99"/>
      <c r="DJ101" s="99"/>
      <c r="DK101" s="99"/>
      <c r="DL101" s="99"/>
      <c r="DM101" s="99"/>
      <c r="DN101" s="99"/>
      <c r="DO101" s="99"/>
      <c r="DP101" s="99"/>
      <c r="DQ101" s="99"/>
      <c r="DR101" s="99"/>
      <c r="DS101" s="99"/>
      <c r="DT101" s="99"/>
      <c r="DU101" s="99"/>
      <c r="DV101" s="99"/>
      <c r="DW101" s="99"/>
      <c r="DX101" s="99"/>
      <c r="DY101" s="99"/>
      <c r="DZ101" s="99"/>
      <c r="EA101" s="99"/>
      <c r="EB101" s="99"/>
      <c r="EC101" s="99"/>
      <c r="ED101" s="99"/>
      <c r="EE101" s="99"/>
      <c r="EF101" s="99"/>
      <c r="EG101" s="99"/>
      <c r="EH101" s="99"/>
      <c r="EI101" s="99"/>
      <c r="EJ101" s="99"/>
      <c r="EK101" s="99"/>
      <c r="EL101" s="99"/>
      <c r="EM101" s="99"/>
      <c r="EN101" s="99"/>
      <c r="EO101" s="99"/>
      <c r="EP101" s="99"/>
      <c r="EQ101" s="99"/>
      <c r="ER101" s="99"/>
      <c r="ES101" s="99"/>
      <c r="ET101" s="99"/>
      <c r="EU101" s="99"/>
      <c r="EV101" s="99"/>
      <c r="EW101" s="99"/>
      <c r="EX101" s="99"/>
      <c r="EY101" s="99"/>
      <c r="EZ101" s="99"/>
      <c r="FA101" s="99"/>
      <c r="FB101" s="99"/>
      <c r="FC101" s="99"/>
      <c r="FD101" s="99"/>
      <c r="FE101" s="99"/>
      <c r="FF101" s="99"/>
      <c r="FG101" s="99"/>
      <c r="FH101" s="99"/>
      <c r="FI101" s="99"/>
      <c r="FJ101" s="99"/>
      <c r="FK101" s="99"/>
      <c r="FL101" s="99"/>
      <c r="FM101" s="99"/>
      <c r="FN101" s="99"/>
      <c r="FO101" s="99"/>
      <c r="FP101" s="99"/>
      <c r="FQ101" s="99"/>
      <c r="FR101" s="99"/>
      <c r="FS101" s="99"/>
      <c r="FT101" s="99"/>
      <c r="FU101" s="99"/>
      <c r="FV101" s="99"/>
      <c r="FW101" s="99"/>
      <c r="FX101" s="99"/>
      <c r="FY101" s="99"/>
      <c r="FZ101" s="99"/>
      <c r="GA101" s="99"/>
      <c r="GB101" s="99"/>
      <c r="GC101" s="99"/>
      <c r="GD101" s="99"/>
      <c r="GE101" s="99"/>
      <c r="GF101" s="99"/>
      <c r="GG101" s="99"/>
      <c r="GH101" s="99"/>
      <c r="GI101" s="99"/>
      <c r="GJ101" s="99"/>
      <c r="GK101" s="99"/>
      <c r="GL101" s="99"/>
      <c r="GM101" s="99"/>
      <c r="GN101" s="99"/>
      <c r="GO101" s="99"/>
      <c r="GP101" s="99"/>
      <c r="GQ101" s="99"/>
      <c r="GR101" s="99"/>
      <c r="GS101" s="99"/>
      <c r="GT101" s="99"/>
      <c r="GU101" s="99"/>
      <c r="GV101" s="99"/>
      <c r="GW101" s="99"/>
      <c r="GX101" s="99"/>
      <c r="GY101" s="99"/>
      <c r="GZ101" s="99"/>
      <c r="HA101" s="99"/>
      <c r="HB101" s="99"/>
      <c r="HC101" s="99"/>
      <c r="HD101" s="99"/>
      <c r="HE101" s="99"/>
      <c r="HF101" s="99"/>
      <c r="HG101" s="99"/>
      <c r="HH101" s="99"/>
      <c r="HI101" s="99"/>
      <c r="HJ101" s="99"/>
      <c r="HK101" s="99"/>
      <c r="HL101" s="99"/>
      <c r="HM101" s="99"/>
      <c r="HN101" s="99"/>
      <c r="HO101" s="99"/>
      <c r="HP101" s="99"/>
      <c r="HQ101" s="99"/>
      <c r="HR101" s="99"/>
      <c r="HS101" s="99"/>
      <c r="HT101" s="99"/>
      <c r="HU101" s="99"/>
      <c r="HV101" s="99"/>
      <c r="HW101" s="99"/>
      <c r="HX101" s="99"/>
      <c r="HY101" s="99"/>
      <c r="HZ101" s="99"/>
      <c r="IA101" s="99"/>
      <c r="IB101" s="99"/>
      <c r="IC101" s="99"/>
      <c r="ID101" s="99"/>
      <c r="IE101" s="99"/>
      <c r="IF101" s="99"/>
      <c r="IG101" s="99"/>
      <c r="IH101" s="99"/>
      <c r="II101" s="99"/>
      <c r="IJ101" s="99"/>
      <c r="IK101" s="99"/>
      <c r="IL101" s="99"/>
      <c r="IM101" s="99"/>
      <c r="IN101" s="99"/>
      <c r="IO101" s="99"/>
      <c r="IP101" s="99"/>
      <c r="IQ101" s="99"/>
      <c r="IR101" s="99"/>
      <c r="IS101" s="99"/>
      <c r="IT101" s="99"/>
      <c r="IU101" s="99"/>
      <c r="IV101" s="99"/>
    </row>
    <row r="102" spans="1:256" x14ac:dyDescent="0.2">
      <c r="A102" s="134">
        <f>'Alloc Amt'!B102</f>
        <v>0</v>
      </c>
      <c r="B102" s="157"/>
      <c r="C102" s="134"/>
      <c r="D102" s="134"/>
      <c r="E102" s="134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10"/>
      <c r="T102" s="159">
        <f t="shared" si="5"/>
        <v>0</v>
      </c>
      <c r="U102" s="110"/>
      <c r="V102" s="110"/>
      <c r="W102" s="110"/>
      <c r="X102" s="110"/>
      <c r="Y102" s="110"/>
      <c r="Z102" s="110"/>
      <c r="AA102" s="110"/>
      <c r="AB102" s="110"/>
      <c r="AC102" s="110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99"/>
      <c r="DF102" s="99"/>
      <c r="DG102" s="99"/>
      <c r="DH102" s="99"/>
      <c r="DI102" s="99"/>
      <c r="DJ102" s="99"/>
      <c r="DK102" s="99"/>
      <c r="DL102" s="99"/>
      <c r="DM102" s="99"/>
      <c r="DN102" s="99"/>
      <c r="DO102" s="99"/>
      <c r="DP102" s="99"/>
      <c r="DQ102" s="99"/>
      <c r="DR102" s="99"/>
      <c r="DS102" s="99"/>
      <c r="DT102" s="99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99"/>
      <c r="EI102" s="99"/>
      <c r="EJ102" s="99"/>
      <c r="EK102" s="99"/>
      <c r="EL102" s="99"/>
      <c r="EM102" s="99"/>
      <c r="EN102" s="99"/>
      <c r="EO102" s="99"/>
      <c r="EP102" s="99"/>
      <c r="EQ102" s="99"/>
      <c r="ER102" s="99"/>
      <c r="ES102" s="99"/>
      <c r="ET102" s="99"/>
      <c r="EU102" s="99"/>
      <c r="EV102" s="99"/>
      <c r="EW102" s="99"/>
      <c r="EX102" s="99"/>
      <c r="EY102" s="99"/>
      <c r="EZ102" s="99"/>
      <c r="FA102" s="99"/>
      <c r="FB102" s="99"/>
      <c r="FC102" s="99"/>
      <c r="FD102" s="99"/>
      <c r="FE102" s="99"/>
      <c r="FF102" s="99"/>
      <c r="FG102" s="99"/>
      <c r="FH102" s="99"/>
      <c r="FI102" s="99"/>
      <c r="FJ102" s="99"/>
      <c r="FK102" s="99"/>
      <c r="FL102" s="99"/>
      <c r="FM102" s="99"/>
      <c r="FN102" s="99"/>
      <c r="FO102" s="99"/>
      <c r="FP102" s="99"/>
      <c r="FQ102" s="99"/>
      <c r="FR102" s="99"/>
      <c r="FS102" s="99"/>
      <c r="FT102" s="99"/>
      <c r="FU102" s="99"/>
      <c r="FV102" s="99"/>
      <c r="FW102" s="99"/>
      <c r="FX102" s="99"/>
      <c r="FY102" s="99"/>
      <c r="FZ102" s="99"/>
      <c r="GA102" s="99"/>
      <c r="GB102" s="99"/>
      <c r="GC102" s="99"/>
      <c r="GD102" s="99"/>
      <c r="GE102" s="99"/>
      <c r="GF102" s="99"/>
      <c r="GG102" s="99"/>
      <c r="GH102" s="99"/>
      <c r="GI102" s="99"/>
      <c r="GJ102" s="99"/>
      <c r="GK102" s="99"/>
      <c r="GL102" s="99"/>
      <c r="GM102" s="99"/>
      <c r="GN102" s="99"/>
      <c r="GO102" s="99"/>
      <c r="GP102" s="99"/>
      <c r="GQ102" s="99"/>
      <c r="GR102" s="99"/>
      <c r="GS102" s="99"/>
      <c r="GT102" s="99"/>
      <c r="GU102" s="99"/>
      <c r="GV102" s="99"/>
      <c r="GW102" s="99"/>
      <c r="GX102" s="99"/>
      <c r="GY102" s="99"/>
      <c r="GZ102" s="99"/>
      <c r="HA102" s="99"/>
      <c r="HB102" s="99"/>
      <c r="HC102" s="99"/>
      <c r="HD102" s="99"/>
      <c r="HE102" s="99"/>
      <c r="HF102" s="99"/>
      <c r="HG102" s="99"/>
      <c r="HH102" s="99"/>
      <c r="HI102" s="99"/>
      <c r="HJ102" s="99"/>
      <c r="HK102" s="99"/>
      <c r="HL102" s="99"/>
      <c r="HM102" s="99"/>
      <c r="HN102" s="99"/>
      <c r="HO102" s="99"/>
      <c r="HP102" s="99"/>
      <c r="HQ102" s="99"/>
      <c r="HR102" s="99"/>
      <c r="HS102" s="99"/>
      <c r="HT102" s="99"/>
      <c r="HU102" s="99"/>
      <c r="HV102" s="99"/>
      <c r="HW102" s="99"/>
      <c r="HX102" s="99"/>
      <c r="HY102" s="99"/>
      <c r="HZ102" s="99"/>
      <c r="IA102" s="99"/>
      <c r="IB102" s="99"/>
      <c r="IC102" s="99"/>
      <c r="ID102" s="99"/>
      <c r="IE102" s="99"/>
      <c r="IF102" s="99"/>
      <c r="IG102" s="99"/>
      <c r="IH102" s="99"/>
      <c r="II102" s="99"/>
      <c r="IJ102" s="99"/>
      <c r="IK102" s="99"/>
      <c r="IL102" s="99"/>
      <c r="IM102" s="99"/>
      <c r="IN102" s="99"/>
      <c r="IO102" s="99"/>
      <c r="IP102" s="99"/>
      <c r="IQ102" s="99"/>
      <c r="IR102" s="99"/>
      <c r="IS102" s="99"/>
      <c r="IT102" s="99"/>
      <c r="IU102" s="99"/>
      <c r="IV102" s="99"/>
    </row>
    <row r="103" spans="1:256" x14ac:dyDescent="0.2">
      <c r="A103" s="134">
        <f>'Alloc Amt'!B103</f>
        <v>0</v>
      </c>
      <c r="B103" s="157"/>
      <c r="C103" s="99"/>
      <c r="D103" s="99"/>
      <c r="E103" s="99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10"/>
      <c r="T103" s="159">
        <f t="shared" si="5"/>
        <v>0</v>
      </c>
      <c r="U103" s="110"/>
      <c r="V103" s="110"/>
      <c r="W103" s="110"/>
      <c r="X103" s="110"/>
      <c r="Y103" s="110"/>
      <c r="Z103" s="110"/>
      <c r="AA103" s="110"/>
      <c r="AB103" s="110"/>
      <c r="AC103" s="110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  <c r="EI103" s="99"/>
      <c r="EJ103" s="99"/>
      <c r="EK103" s="99"/>
      <c r="EL103" s="99"/>
      <c r="EM103" s="99"/>
      <c r="EN103" s="99"/>
      <c r="EO103" s="99"/>
      <c r="EP103" s="99"/>
      <c r="EQ103" s="99"/>
      <c r="ER103" s="99"/>
      <c r="ES103" s="99"/>
      <c r="ET103" s="99"/>
      <c r="EU103" s="99"/>
      <c r="EV103" s="99"/>
      <c r="EW103" s="99"/>
      <c r="EX103" s="99"/>
      <c r="EY103" s="99"/>
      <c r="EZ103" s="99"/>
      <c r="FA103" s="99"/>
      <c r="FB103" s="99"/>
      <c r="FC103" s="99"/>
      <c r="FD103" s="99"/>
      <c r="FE103" s="99"/>
      <c r="FF103" s="99"/>
      <c r="FG103" s="99"/>
      <c r="FH103" s="99"/>
      <c r="FI103" s="99"/>
      <c r="FJ103" s="99"/>
      <c r="FK103" s="99"/>
      <c r="FL103" s="99"/>
      <c r="FM103" s="99"/>
      <c r="FN103" s="99"/>
      <c r="FO103" s="99"/>
      <c r="FP103" s="99"/>
      <c r="FQ103" s="99"/>
      <c r="FR103" s="99"/>
      <c r="FS103" s="99"/>
      <c r="FT103" s="99"/>
      <c r="FU103" s="99"/>
      <c r="FV103" s="99"/>
      <c r="FW103" s="99"/>
      <c r="FX103" s="99"/>
      <c r="FY103" s="99"/>
      <c r="FZ103" s="99"/>
      <c r="GA103" s="99"/>
      <c r="GB103" s="99"/>
      <c r="GC103" s="99"/>
      <c r="GD103" s="99"/>
      <c r="GE103" s="99"/>
      <c r="GF103" s="99"/>
      <c r="GG103" s="99"/>
      <c r="GH103" s="99"/>
      <c r="GI103" s="99"/>
      <c r="GJ103" s="99"/>
      <c r="GK103" s="99"/>
      <c r="GL103" s="99"/>
      <c r="GM103" s="99"/>
      <c r="GN103" s="99"/>
      <c r="GO103" s="99"/>
      <c r="GP103" s="99"/>
      <c r="GQ103" s="99"/>
      <c r="GR103" s="99"/>
      <c r="GS103" s="99"/>
      <c r="GT103" s="99"/>
      <c r="GU103" s="99"/>
      <c r="GV103" s="99"/>
      <c r="GW103" s="99"/>
      <c r="GX103" s="99"/>
      <c r="GY103" s="99"/>
      <c r="GZ103" s="99"/>
      <c r="HA103" s="99"/>
      <c r="HB103" s="99"/>
      <c r="HC103" s="99"/>
      <c r="HD103" s="99"/>
      <c r="HE103" s="99"/>
      <c r="HF103" s="99"/>
      <c r="HG103" s="99"/>
      <c r="HH103" s="99"/>
      <c r="HI103" s="99"/>
      <c r="HJ103" s="99"/>
      <c r="HK103" s="99"/>
      <c r="HL103" s="99"/>
      <c r="HM103" s="99"/>
      <c r="HN103" s="99"/>
      <c r="HO103" s="99"/>
      <c r="HP103" s="99"/>
      <c r="HQ103" s="99"/>
      <c r="HR103" s="99"/>
      <c r="HS103" s="99"/>
      <c r="HT103" s="99"/>
      <c r="HU103" s="99"/>
      <c r="HV103" s="99"/>
      <c r="HW103" s="99"/>
      <c r="HX103" s="99"/>
      <c r="HY103" s="99"/>
      <c r="HZ103" s="99"/>
      <c r="IA103" s="99"/>
      <c r="IB103" s="99"/>
      <c r="IC103" s="99"/>
      <c r="ID103" s="99"/>
      <c r="IE103" s="99"/>
      <c r="IF103" s="99"/>
      <c r="IG103" s="99"/>
      <c r="IH103" s="99"/>
      <c r="II103" s="99"/>
      <c r="IJ103" s="99"/>
      <c r="IK103" s="99"/>
      <c r="IL103" s="99"/>
      <c r="IM103" s="99"/>
      <c r="IN103" s="99"/>
      <c r="IO103" s="99"/>
      <c r="IP103" s="99"/>
      <c r="IQ103" s="99"/>
      <c r="IR103" s="99"/>
      <c r="IS103" s="99"/>
      <c r="IT103" s="99"/>
      <c r="IU103" s="99"/>
      <c r="IV103" s="99"/>
    </row>
    <row r="104" spans="1:256" x14ac:dyDescent="0.2">
      <c r="A104" s="134">
        <f>'Alloc Amt'!B104</f>
        <v>0</v>
      </c>
      <c r="B104" s="157"/>
      <c r="C104" s="99"/>
      <c r="D104" s="99"/>
      <c r="E104" s="99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10"/>
      <c r="T104" s="159">
        <f t="shared" si="5"/>
        <v>0</v>
      </c>
      <c r="U104" s="110"/>
      <c r="V104" s="110"/>
      <c r="W104" s="110"/>
      <c r="X104" s="110"/>
      <c r="Y104" s="110"/>
      <c r="Z104" s="110"/>
      <c r="AA104" s="110"/>
      <c r="AB104" s="110"/>
      <c r="AC104" s="110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99"/>
      <c r="DB104" s="99"/>
      <c r="DC104" s="99"/>
      <c r="DD104" s="99"/>
      <c r="DE104" s="99"/>
      <c r="DF104" s="99"/>
      <c r="DG104" s="99"/>
      <c r="DH104" s="99"/>
      <c r="DI104" s="99"/>
      <c r="DJ104" s="99"/>
      <c r="DK104" s="99"/>
      <c r="DL104" s="99"/>
      <c r="DM104" s="99"/>
      <c r="DN104" s="99"/>
      <c r="DO104" s="99"/>
      <c r="DP104" s="99"/>
      <c r="DQ104" s="99"/>
      <c r="DR104" s="99"/>
      <c r="DS104" s="99"/>
      <c r="DT104" s="99"/>
      <c r="DU104" s="99"/>
      <c r="DV104" s="99"/>
      <c r="DW104" s="99"/>
      <c r="DX104" s="99"/>
      <c r="DY104" s="99"/>
      <c r="DZ104" s="99"/>
      <c r="EA104" s="99"/>
      <c r="EB104" s="99"/>
      <c r="EC104" s="99"/>
      <c r="ED104" s="99"/>
      <c r="EE104" s="99"/>
      <c r="EF104" s="99"/>
      <c r="EG104" s="99"/>
      <c r="EH104" s="99"/>
      <c r="EI104" s="99"/>
      <c r="EJ104" s="99"/>
      <c r="EK104" s="99"/>
      <c r="EL104" s="99"/>
      <c r="EM104" s="99"/>
      <c r="EN104" s="99"/>
      <c r="EO104" s="99"/>
      <c r="EP104" s="99"/>
      <c r="EQ104" s="99"/>
      <c r="ER104" s="99"/>
      <c r="ES104" s="99"/>
      <c r="ET104" s="99"/>
      <c r="EU104" s="99"/>
      <c r="EV104" s="99"/>
      <c r="EW104" s="99"/>
      <c r="EX104" s="99"/>
      <c r="EY104" s="99"/>
      <c r="EZ104" s="99"/>
      <c r="FA104" s="99"/>
      <c r="FB104" s="99"/>
      <c r="FC104" s="99"/>
      <c r="FD104" s="99"/>
      <c r="FE104" s="99"/>
      <c r="FF104" s="99"/>
      <c r="FG104" s="99"/>
      <c r="FH104" s="99"/>
      <c r="FI104" s="99"/>
      <c r="FJ104" s="99"/>
      <c r="FK104" s="99"/>
      <c r="FL104" s="99"/>
      <c r="FM104" s="99"/>
      <c r="FN104" s="99"/>
      <c r="FO104" s="99"/>
      <c r="FP104" s="99"/>
      <c r="FQ104" s="99"/>
      <c r="FR104" s="99"/>
      <c r="FS104" s="99"/>
      <c r="FT104" s="99"/>
      <c r="FU104" s="99"/>
      <c r="FV104" s="99"/>
      <c r="FW104" s="99"/>
      <c r="FX104" s="99"/>
      <c r="FY104" s="99"/>
      <c r="FZ104" s="99"/>
      <c r="GA104" s="99"/>
      <c r="GB104" s="99"/>
      <c r="GC104" s="99"/>
      <c r="GD104" s="99"/>
      <c r="GE104" s="99"/>
      <c r="GF104" s="99"/>
      <c r="GG104" s="99"/>
      <c r="GH104" s="99"/>
      <c r="GI104" s="99"/>
      <c r="GJ104" s="99"/>
      <c r="GK104" s="99"/>
      <c r="GL104" s="99"/>
      <c r="GM104" s="99"/>
      <c r="GN104" s="99"/>
      <c r="GO104" s="99"/>
      <c r="GP104" s="99"/>
      <c r="GQ104" s="99"/>
      <c r="GR104" s="99"/>
      <c r="GS104" s="99"/>
      <c r="GT104" s="99"/>
      <c r="GU104" s="99"/>
      <c r="GV104" s="99"/>
      <c r="GW104" s="99"/>
      <c r="GX104" s="99"/>
      <c r="GY104" s="99"/>
      <c r="GZ104" s="99"/>
      <c r="HA104" s="99"/>
      <c r="HB104" s="99"/>
      <c r="HC104" s="99"/>
      <c r="HD104" s="99"/>
      <c r="HE104" s="99"/>
      <c r="HF104" s="99"/>
      <c r="HG104" s="99"/>
      <c r="HH104" s="99"/>
      <c r="HI104" s="99"/>
      <c r="HJ104" s="99"/>
      <c r="HK104" s="99"/>
      <c r="HL104" s="99"/>
      <c r="HM104" s="99"/>
      <c r="HN104" s="99"/>
      <c r="HO104" s="99"/>
      <c r="HP104" s="99"/>
      <c r="HQ104" s="99"/>
      <c r="HR104" s="99"/>
      <c r="HS104" s="99"/>
      <c r="HT104" s="99"/>
      <c r="HU104" s="99"/>
      <c r="HV104" s="99"/>
      <c r="HW104" s="99"/>
      <c r="HX104" s="99"/>
      <c r="HY104" s="99"/>
      <c r="HZ104" s="99"/>
      <c r="IA104" s="99"/>
      <c r="IB104" s="99"/>
      <c r="IC104" s="99"/>
      <c r="ID104" s="99"/>
      <c r="IE104" s="99"/>
      <c r="IF104" s="99"/>
      <c r="IG104" s="99"/>
      <c r="IH104" s="99"/>
      <c r="II104" s="99"/>
      <c r="IJ104" s="99"/>
      <c r="IK104" s="99"/>
      <c r="IL104" s="99"/>
      <c r="IM104" s="99"/>
      <c r="IN104" s="99"/>
      <c r="IO104" s="99"/>
      <c r="IP104" s="99"/>
      <c r="IQ104" s="99"/>
      <c r="IR104" s="99"/>
      <c r="IS104" s="99"/>
      <c r="IT104" s="99"/>
      <c r="IU104" s="99"/>
      <c r="IV104" s="99"/>
    </row>
    <row r="105" spans="1:256" x14ac:dyDescent="0.2">
      <c r="A105" s="134" t="str">
        <f>'Alloc Amt'!B105</f>
        <v>MEMO</v>
      </c>
      <c r="B105" s="157"/>
      <c r="C105" s="99"/>
      <c r="D105" s="99"/>
      <c r="E105" s="99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10"/>
      <c r="T105" s="159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99"/>
      <c r="CZ105" s="99"/>
      <c r="DA105" s="99"/>
      <c r="DB105" s="99"/>
      <c r="DC105" s="99"/>
      <c r="DD105" s="99"/>
      <c r="DE105" s="99"/>
      <c r="DF105" s="99"/>
      <c r="DG105" s="99"/>
      <c r="DH105" s="99"/>
      <c r="DI105" s="99"/>
      <c r="DJ105" s="99"/>
      <c r="DK105" s="99"/>
      <c r="DL105" s="99"/>
      <c r="DM105" s="99"/>
      <c r="DN105" s="99"/>
      <c r="DO105" s="99"/>
      <c r="DP105" s="99"/>
      <c r="DQ105" s="99"/>
      <c r="DR105" s="99"/>
      <c r="DS105" s="99"/>
      <c r="DT105" s="99"/>
      <c r="DU105" s="99"/>
      <c r="DV105" s="99"/>
      <c r="DW105" s="99"/>
      <c r="DX105" s="99"/>
      <c r="DY105" s="99"/>
      <c r="DZ105" s="99"/>
      <c r="EA105" s="99"/>
      <c r="EB105" s="99"/>
      <c r="EC105" s="99"/>
      <c r="ED105" s="99"/>
      <c r="EE105" s="99"/>
      <c r="EF105" s="99"/>
      <c r="EG105" s="99"/>
      <c r="EH105" s="99"/>
      <c r="EI105" s="99"/>
      <c r="EJ105" s="99"/>
      <c r="EK105" s="99"/>
      <c r="EL105" s="99"/>
      <c r="EM105" s="99"/>
      <c r="EN105" s="99"/>
      <c r="EO105" s="99"/>
      <c r="EP105" s="99"/>
      <c r="EQ105" s="99"/>
      <c r="ER105" s="99"/>
      <c r="ES105" s="99"/>
      <c r="ET105" s="99"/>
      <c r="EU105" s="99"/>
      <c r="EV105" s="99"/>
      <c r="EW105" s="99"/>
      <c r="EX105" s="99"/>
      <c r="EY105" s="99"/>
      <c r="EZ105" s="99"/>
      <c r="FA105" s="99"/>
      <c r="FB105" s="99"/>
      <c r="FC105" s="99"/>
      <c r="FD105" s="99"/>
      <c r="FE105" s="99"/>
      <c r="FF105" s="99"/>
      <c r="FG105" s="99"/>
      <c r="FH105" s="99"/>
      <c r="FI105" s="99"/>
      <c r="FJ105" s="99"/>
      <c r="FK105" s="99"/>
      <c r="FL105" s="99"/>
      <c r="FM105" s="99"/>
      <c r="FN105" s="99"/>
      <c r="FO105" s="99"/>
      <c r="FP105" s="99"/>
      <c r="FQ105" s="99"/>
      <c r="FR105" s="99"/>
      <c r="FS105" s="99"/>
      <c r="FT105" s="99"/>
      <c r="FU105" s="99"/>
      <c r="FV105" s="99"/>
      <c r="FW105" s="99"/>
      <c r="FX105" s="99"/>
      <c r="FY105" s="99"/>
      <c r="FZ105" s="99"/>
      <c r="GA105" s="99"/>
      <c r="GB105" s="99"/>
      <c r="GC105" s="99"/>
      <c r="GD105" s="99"/>
      <c r="GE105" s="99"/>
      <c r="GF105" s="99"/>
      <c r="GG105" s="99"/>
      <c r="GH105" s="99"/>
      <c r="GI105" s="99"/>
      <c r="GJ105" s="99"/>
      <c r="GK105" s="99"/>
      <c r="GL105" s="99"/>
      <c r="GM105" s="99"/>
      <c r="GN105" s="99"/>
      <c r="GO105" s="99"/>
      <c r="GP105" s="99"/>
      <c r="GQ105" s="99"/>
      <c r="GR105" s="99"/>
      <c r="GS105" s="99"/>
      <c r="GT105" s="99"/>
      <c r="GU105" s="99"/>
      <c r="GV105" s="99"/>
      <c r="GW105" s="99"/>
      <c r="GX105" s="99"/>
      <c r="GY105" s="99"/>
      <c r="GZ105" s="99"/>
      <c r="HA105" s="99"/>
      <c r="HB105" s="99"/>
      <c r="HC105" s="99"/>
      <c r="HD105" s="99"/>
      <c r="HE105" s="99"/>
      <c r="HF105" s="99"/>
      <c r="HG105" s="99"/>
      <c r="HH105" s="99"/>
      <c r="HI105" s="99"/>
      <c r="HJ105" s="99"/>
      <c r="HK105" s="99"/>
      <c r="HL105" s="99"/>
      <c r="HM105" s="99"/>
      <c r="HN105" s="99"/>
      <c r="HO105" s="99"/>
      <c r="HP105" s="99"/>
      <c r="HQ105" s="99"/>
      <c r="HR105" s="99"/>
      <c r="HS105" s="99"/>
      <c r="HT105" s="99"/>
      <c r="HU105" s="99"/>
      <c r="HV105" s="99"/>
      <c r="HW105" s="99"/>
      <c r="HX105" s="99"/>
      <c r="HY105" s="99"/>
      <c r="HZ105" s="99"/>
      <c r="IA105" s="99"/>
      <c r="IB105" s="99"/>
      <c r="IC105" s="99"/>
      <c r="ID105" s="99"/>
      <c r="IE105" s="99"/>
      <c r="IF105" s="99"/>
      <c r="IG105" s="99"/>
      <c r="IH105" s="99"/>
      <c r="II105" s="99"/>
      <c r="IJ105" s="99"/>
      <c r="IK105" s="99"/>
      <c r="IL105" s="99"/>
      <c r="IM105" s="99"/>
      <c r="IN105" s="99"/>
      <c r="IO105" s="99"/>
      <c r="IP105" s="99"/>
      <c r="IQ105" s="99"/>
      <c r="IR105" s="99"/>
      <c r="IS105" s="99"/>
      <c r="IT105" s="99"/>
      <c r="IU105" s="99"/>
      <c r="IV105" s="99"/>
    </row>
    <row r="106" spans="1:256" x14ac:dyDescent="0.2">
      <c r="A106" s="134">
        <f>'Alloc Amt'!B106</f>
        <v>0</v>
      </c>
      <c r="B106" s="157"/>
      <c r="C106" s="99"/>
      <c r="D106" s="99"/>
      <c r="E106" s="99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10"/>
      <c r="T106" s="159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/>
      <c r="DD106" s="99"/>
      <c r="DE106" s="99"/>
      <c r="DF106" s="99"/>
      <c r="DG106" s="99"/>
      <c r="DH106" s="99"/>
      <c r="DI106" s="99"/>
      <c r="DJ106" s="99"/>
      <c r="DK106" s="99"/>
      <c r="DL106" s="99"/>
      <c r="DM106" s="99"/>
      <c r="DN106" s="99"/>
      <c r="DO106" s="99"/>
      <c r="DP106" s="99"/>
      <c r="DQ106" s="99"/>
      <c r="DR106" s="99"/>
      <c r="DS106" s="99"/>
      <c r="DT106" s="99"/>
      <c r="DU106" s="99"/>
      <c r="DV106" s="99"/>
      <c r="DW106" s="99"/>
      <c r="DX106" s="99"/>
      <c r="DY106" s="99"/>
      <c r="DZ106" s="99"/>
      <c r="EA106" s="99"/>
      <c r="EB106" s="99"/>
      <c r="EC106" s="99"/>
      <c r="ED106" s="99"/>
      <c r="EE106" s="99"/>
      <c r="EF106" s="99"/>
      <c r="EG106" s="99"/>
      <c r="EH106" s="99"/>
      <c r="EI106" s="99"/>
      <c r="EJ106" s="99"/>
      <c r="EK106" s="99"/>
      <c r="EL106" s="99"/>
      <c r="EM106" s="99"/>
      <c r="EN106" s="99"/>
      <c r="EO106" s="99"/>
      <c r="EP106" s="99"/>
      <c r="EQ106" s="99"/>
      <c r="ER106" s="99"/>
      <c r="ES106" s="99"/>
      <c r="ET106" s="99"/>
      <c r="EU106" s="99"/>
      <c r="EV106" s="99"/>
      <c r="EW106" s="99"/>
      <c r="EX106" s="99"/>
      <c r="EY106" s="99"/>
      <c r="EZ106" s="99"/>
      <c r="FA106" s="99"/>
      <c r="FB106" s="99"/>
      <c r="FC106" s="99"/>
      <c r="FD106" s="99"/>
      <c r="FE106" s="99"/>
      <c r="FF106" s="99"/>
      <c r="FG106" s="99"/>
      <c r="FH106" s="99"/>
      <c r="FI106" s="99"/>
      <c r="FJ106" s="99"/>
      <c r="FK106" s="99"/>
      <c r="FL106" s="99"/>
      <c r="FM106" s="99"/>
      <c r="FN106" s="99"/>
      <c r="FO106" s="99"/>
      <c r="FP106" s="99"/>
      <c r="FQ106" s="99"/>
      <c r="FR106" s="99"/>
      <c r="FS106" s="99"/>
      <c r="FT106" s="99"/>
      <c r="FU106" s="99"/>
      <c r="FV106" s="99"/>
      <c r="FW106" s="99"/>
      <c r="FX106" s="99"/>
      <c r="FY106" s="99"/>
      <c r="FZ106" s="99"/>
      <c r="GA106" s="99"/>
      <c r="GB106" s="99"/>
      <c r="GC106" s="99"/>
      <c r="GD106" s="99"/>
      <c r="GE106" s="99"/>
      <c r="GF106" s="99"/>
      <c r="GG106" s="99"/>
      <c r="GH106" s="99"/>
      <c r="GI106" s="99"/>
      <c r="GJ106" s="99"/>
      <c r="GK106" s="99"/>
      <c r="GL106" s="99"/>
      <c r="GM106" s="99"/>
      <c r="GN106" s="99"/>
      <c r="GO106" s="99"/>
      <c r="GP106" s="99"/>
      <c r="GQ106" s="99"/>
      <c r="GR106" s="99"/>
      <c r="GS106" s="99"/>
      <c r="GT106" s="99"/>
      <c r="GU106" s="99"/>
      <c r="GV106" s="99"/>
      <c r="GW106" s="99"/>
      <c r="GX106" s="99"/>
      <c r="GY106" s="99"/>
      <c r="GZ106" s="99"/>
      <c r="HA106" s="99"/>
      <c r="HB106" s="99"/>
      <c r="HC106" s="99"/>
      <c r="HD106" s="99"/>
      <c r="HE106" s="99"/>
      <c r="HF106" s="99"/>
      <c r="HG106" s="99"/>
      <c r="HH106" s="99"/>
      <c r="HI106" s="99"/>
      <c r="HJ106" s="99"/>
      <c r="HK106" s="99"/>
      <c r="HL106" s="99"/>
      <c r="HM106" s="99"/>
      <c r="HN106" s="99"/>
      <c r="HO106" s="99"/>
      <c r="HP106" s="99"/>
      <c r="HQ106" s="99"/>
      <c r="HR106" s="99"/>
      <c r="HS106" s="99"/>
      <c r="HT106" s="99"/>
      <c r="HU106" s="99"/>
      <c r="HV106" s="99"/>
      <c r="HW106" s="99"/>
      <c r="HX106" s="99"/>
      <c r="HY106" s="99"/>
      <c r="HZ106" s="99"/>
      <c r="IA106" s="99"/>
      <c r="IB106" s="99"/>
      <c r="IC106" s="99"/>
      <c r="ID106" s="99"/>
      <c r="IE106" s="99"/>
      <c r="IF106" s="99"/>
      <c r="IG106" s="99"/>
      <c r="IH106" s="99"/>
      <c r="II106" s="99"/>
      <c r="IJ106" s="99"/>
      <c r="IK106" s="99"/>
      <c r="IL106" s="99"/>
      <c r="IM106" s="99"/>
      <c r="IN106" s="99"/>
      <c r="IO106" s="99"/>
      <c r="IP106" s="99"/>
      <c r="IQ106" s="99"/>
      <c r="IR106" s="99"/>
      <c r="IS106" s="99"/>
      <c r="IT106" s="99"/>
      <c r="IU106" s="99"/>
      <c r="IV106" s="99"/>
    </row>
    <row r="107" spans="1:256" x14ac:dyDescent="0.2">
      <c r="A107" s="134">
        <f>'Alloc Amt'!B107</f>
        <v>0</v>
      </c>
      <c r="B107" s="157"/>
      <c r="C107" s="99"/>
      <c r="D107" s="99"/>
      <c r="E107" s="99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10"/>
      <c r="T107" s="159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  <c r="CW107" s="99"/>
      <c r="CX107" s="99"/>
      <c r="CY107" s="99"/>
      <c r="CZ107" s="99"/>
      <c r="DA107" s="99"/>
      <c r="DB107" s="99"/>
      <c r="DC107" s="99"/>
      <c r="DD107" s="99"/>
      <c r="DE107" s="99"/>
      <c r="DF107" s="99"/>
      <c r="DG107" s="99"/>
      <c r="DH107" s="99"/>
      <c r="DI107" s="99"/>
      <c r="DJ107" s="99"/>
      <c r="DK107" s="99"/>
      <c r="DL107" s="99"/>
      <c r="DM107" s="99"/>
      <c r="DN107" s="99"/>
      <c r="DO107" s="99"/>
      <c r="DP107" s="99"/>
      <c r="DQ107" s="99"/>
      <c r="DR107" s="99"/>
      <c r="DS107" s="99"/>
      <c r="DT107" s="99"/>
      <c r="DU107" s="99"/>
      <c r="DV107" s="99"/>
      <c r="DW107" s="99"/>
      <c r="DX107" s="99"/>
      <c r="DY107" s="99"/>
      <c r="DZ107" s="99"/>
      <c r="EA107" s="99"/>
      <c r="EB107" s="99"/>
      <c r="EC107" s="99"/>
      <c r="ED107" s="99"/>
      <c r="EE107" s="99"/>
      <c r="EF107" s="99"/>
      <c r="EG107" s="99"/>
      <c r="EH107" s="99"/>
      <c r="EI107" s="99"/>
      <c r="EJ107" s="99"/>
      <c r="EK107" s="99"/>
      <c r="EL107" s="99"/>
      <c r="EM107" s="99"/>
      <c r="EN107" s="99"/>
      <c r="EO107" s="99"/>
      <c r="EP107" s="99"/>
      <c r="EQ107" s="99"/>
      <c r="ER107" s="99"/>
      <c r="ES107" s="99"/>
      <c r="ET107" s="99"/>
      <c r="EU107" s="99"/>
      <c r="EV107" s="99"/>
      <c r="EW107" s="99"/>
      <c r="EX107" s="99"/>
      <c r="EY107" s="99"/>
      <c r="EZ107" s="99"/>
      <c r="FA107" s="99"/>
      <c r="FB107" s="99"/>
      <c r="FC107" s="99"/>
      <c r="FD107" s="99"/>
      <c r="FE107" s="99"/>
      <c r="FF107" s="99"/>
      <c r="FG107" s="99"/>
      <c r="FH107" s="99"/>
      <c r="FI107" s="99"/>
      <c r="FJ107" s="99"/>
      <c r="FK107" s="99"/>
      <c r="FL107" s="99"/>
      <c r="FM107" s="99"/>
      <c r="FN107" s="99"/>
      <c r="FO107" s="99"/>
      <c r="FP107" s="99"/>
      <c r="FQ107" s="99"/>
      <c r="FR107" s="99"/>
      <c r="FS107" s="99"/>
      <c r="FT107" s="99"/>
      <c r="FU107" s="99"/>
      <c r="FV107" s="99"/>
      <c r="FW107" s="99"/>
      <c r="FX107" s="99"/>
      <c r="FY107" s="99"/>
      <c r="FZ107" s="99"/>
      <c r="GA107" s="99"/>
      <c r="GB107" s="99"/>
      <c r="GC107" s="99"/>
      <c r="GD107" s="99"/>
      <c r="GE107" s="99"/>
      <c r="GF107" s="99"/>
      <c r="GG107" s="99"/>
      <c r="GH107" s="99"/>
      <c r="GI107" s="99"/>
      <c r="GJ107" s="99"/>
      <c r="GK107" s="99"/>
      <c r="GL107" s="99"/>
      <c r="GM107" s="99"/>
      <c r="GN107" s="99"/>
      <c r="GO107" s="99"/>
      <c r="GP107" s="99"/>
      <c r="GQ107" s="99"/>
      <c r="GR107" s="99"/>
      <c r="GS107" s="99"/>
      <c r="GT107" s="99"/>
      <c r="GU107" s="99"/>
      <c r="GV107" s="99"/>
      <c r="GW107" s="99"/>
      <c r="GX107" s="99"/>
      <c r="GY107" s="99"/>
      <c r="GZ107" s="99"/>
      <c r="HA107" s="99"/>
      <c r="HB107" s="99"/>
      <c r="HC107" s="99"/>
      <c r="HD107" s="99"/>
      <c r="HE107" s="99"/>
      <c r="HF107" s="99"/>
      <c r="HG107" s="99"/>
      <c r="HH107" s="99"/>
      <c r="HI107" s="99"/>
      <c r="HJ107" s="99"/>
      <c r="HK107" s="99"/>
      <c r="HL107" s="99"/>
      <c r="HM107" s="99"/>
      <c r="HN107" s="99"/>
      <c r="HO107" s="99"/>
      <c r="HP107" s="99"/>
      <c r="HQ107" s="99"/>
      <c r="HR107" s="99"/>
      <c r="HS107" s="99"/>
      <c r="HT107" s="99"/>
      <c r="HU107" s="99"/>
      <c r="HV107" s="99"/>
      <c r="HW107" s="99"/>
      <c r="HX107" s="99"/>
      <c r="HY107" s="99"/>
      <c r="HZ107" s="99"/>
      <c r="IA107" s="99"/>
      <c r="IB107" s="99"/>
      <c r="IC107" s="99"/>
      <c r="ID107" s="99"/>
      <c r="IE107" s="99"/>
      <c r="IF107" s="99"/>
      <c r="IG107" s="99"/>
      <c r="IH107" s="99"/>
      <c r="II107" s="99"/>
      <c r="IJ107" s="99"/>
      <c r="IK107" s="99"/>
      <c r="IL107" s="99"/>
      <c r="IM107" s="99"/>
      <c r="IN107" s="99"/>
      <c r="IO107" s="99"/>
      <c r="IP107" s="99"/>
      <c r="IQ107" s="99"/>
      <c r="IR107" s="99"/>
      <c r="IS107" s="99"/>
      <c r="IT107" s="99"/>
      <c r="IU107" s="99"/>
      <c r="IV107" s="99"/>
    </row>
    <row r="108" spans="1:256" x14ac:dyDescent="0.2">
      <c r="A108" s="134">
        <f>'Alloc Amt'!B108</f>
        <v>0</v>
      </c>
      <c r="B108" s="157"/>
      <c r="C108" s="99"/>
      <c r="D108" s="99"/>
      <c r="E108" s="99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10"/>
      <c r="T108" s="159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99"/>
      <c r="DL108" s="99"/>
      <c r="DM108" s="99"/>
      <c r="DN108" s="99"/>
      <c r="DO108" s="99"/>
      <c r="DP108" s="99"/>
      <c r="DQ108" s="99"/>
      <c r="DR108" s="99"/>
      <c r="DS108" s="99"/>
      <c r="DT108" s="99"/>
      <c r="DU108" s="99"/>
      <c r="DV108" s="99"/>
      <c r="DW108" s="99"/>
      <c r="DX108" s="99"/>
      <c r="DY108" s="99"/>
      <c r="DZ108" s="99"/>
      <c r="EA108" s="99"/>
      <c r="EB108" s="99"/>
      <c r="EC108" s="99"/>
      <c r="ED108" s="99"/>
      <c r="EE108" s="99"/>
      <c r="EF108" s="99"/>
      <c r="EG108" s="99"/>
      <c r="EH108" s="99"/>
      <c r="EI108" s="99"/>
      <c r="EJ108" s="99"/>
      <c r="EK108" s="99"/>
      <c r="EL108" s="99"/>
      <c r="EM108" s="99"/>
      <c r="EN108" s="99"/>
      <c r="EO108" s="99"/>
      <c r="EP108" s="99"/>
      <c r="EQ108" s="99"/>
      <c r="ER108" s="99"/>
      <c r="ES108" s="99"/>
      <c r="ET108" s="99"/>
      <c r="EU108" s="99"/>
      <c r="EV108" s="99"/>
      <c r="EW108" s="99"/>
      <c r="EX108" s="99"/>
      <c r="EY108" s="99"/>
      <c r="EZ108" s="99"/>
      <c r="FA108" s="99"/>
      <c r="FB108" s="99"/>
      <c r="FC108" s="99"/>
      <c r="FD108" s="99"/>
      <c r="FE108" s="99"/>
      <c r="FF108" s="99"/>
      <c r="FG108" s="99"/>
      <c r="FH108" s="99"/>
      <c r="FI108" s="99"/>
      <c r="FJ108" s="99"/>
      <c r="FK108" s="99"/>
      <c r="FL108" s="99"/>
      <c r="FM108" s="99"/>
      <c r="FN108" s="99"/>
      <c r="FO108" s="99"/>
      <c r="FP108" s="99"/>
      <c r="FQ108" s="99"/>
      <c r="FR108" s="99"/>
      <c r="FS108" s="99"/>
      <c r="FT108" s="99"/>
      <c r="FU108" s="99"/>
      <c r="FV108" s="99"/>
      <c r="FW108" s="99"/>
      <c r="FX108" s="99"/>
      <c r="FY108" s="99"/>
      <c r="FZ108" s="99"/>
      <c r="GA108" s="99"/>
      <c r="GB108" s="99"/>
      <c r="GC108" s="99"/>
      <c r="GD108" s="99"/>
      <c r="GE108" s="99"/>
      <c r="GF108" s="99"/>
      <c r="GG108" s="99"/>
      <c r="GH108" s="99"/>
      <c r="GI108" s="99"/>
      <c r="GJ108" s="99"/>
      <c r="GK108" s="99"/>
      <c r="GL108" s="99"/>
      <c r="GM108" s="99"/>
      <c r="GN108" s="99"/>
      <c r="GO108" s="99"/>
      <c r="GP108" s="99"/>
      <c r="GQ108" s="99"/>
      <c r="GR108" s="99"/>
      <c r="GS108" s="99"/>
      <c r="GT108" s="99"/>
      <c r="GU108" s="99"/>
      <c r="GV108" s="99"/>
      <c r="GW108" s="99"/>
      <c r="GX108" s="99"/>
      <c r="GY108" s="99"/>
      <c r="GZ108" s="99"/>
      <c r="HA108" s="99"/>
      <c r="HB108" s="99"/>
      <c r="HC108" s="99"/>
      <c r="HD108" s="99"/>
      <c r="HE108" s="99"/>
      <c r="HF108" s="99"/>
      <c r="HG108" s="99"/>
      <c r="HH108" s="99"/>
      <c r="HI108" s="99"/>
      <c r="HJ108" s="99"/>
      <c r="HK108" s="99"/>
      <c r="HL108" s="99"/>
      <c r="HM108" s="99"/>
      <c r="HN108" s="99"/>
      <c r="HO108" s="99"/>
      <c r="HP108" s="99"/>
      <c r="HQ108" s="99"/>
      <c r="HR108" s="99"/>
      <c r="HS108" s="99"/>
      <c r="HT108" s="99"/>
      <c r="HU108" s="99"/>
      <c r="HV108" s="99"/>
      <c r="HW108" s="99"/>
      <c r="HX108" s="99"/>
      <c r="HY108" s="99"/>
      <c r="HZ108" s="99"/>
      <c r="IA108" s="99"/>
      <c r="IB108" s="99"/>
      <c r="IC108" s="99"/>
      <c r="ID108" s="99"/>
      <c r="IE108" s="99"/>
      <c r="IF108" s="99"/>
      <c r="IG108" s="99"/>
      <c r="IH108" s="99"/>
      <c r="II108" s="99"/>
      <c r="IJ108" s="99"/>
      <c r="IK108" s="99"/>
      <c r="IL108" s="99"/>
      <c r="IM108" s="99"/>
      <c r="IN108" s="99"/>
      <c r="IO108" s="99"/>
      <c r="IP108" s="99"/>
      <c r="IQ108" s="99"/>
      <c r="IR108" s="99"/>
      <c r="IS108" s="99"/>
      <c r="IT108" s="99"/>
      <c r="IU108" s="99"/>
      <c r="IV108" s="99"/>
    </row>
    <row r="109" spans="1:256" x14ac:dyDescent="0.2">
      <c r="A109" s="134">
        <f>'Alloc Amt'!B109</f>
        <v>0</v>
      </c>
      <c r="B109" s="157"/>
      <c r="C109" s="99"/>
      <c r="D109" s="99"/>
      <c r="E109" s="99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10"/>
      <c r="T109" s="159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  <c r="CW109" s="99"/>
      <c r="CX109" s="99"/>
      <c r="CY109" s="99"/>
      <c r="CZ109" s="99"/>
      <c r="DA109" s="99"/>
      <c r="DB109" s="99"/>
      <c r="DC109" s="99"/>
      <c r="DD109" s="99"/>
      <c r="DE109" s="99"/>
      <c r="DF109" s="99"/>
      <c r="DG109" s="99"/>
      <c r="DH109" s="99"/>
      <c r="DI109" s="99"/>
      <c r="DJ109" s="99"/>
      <c r="DK109" s="99"/>
      <c r="DL109" s="99"/>
      <c r="DM109" s="99"/>
      <c r="DN109" s="99"/>
      <c r="DO109" s="99"/>
      <c r="DP109" s="99"/>
      <c r="DQ109" s="99"/>
      <c r="DR109" s="99"/>
      <c r="DS109" s="99"/>
      <c r="DT109" s="99"/>
      <c r="DU109" s="99"/>
      <c r="DV109" s="99"/>
      <c r="DW109" s="99"/>
      <c r="DX109" s="99"/>
      <c r="DY109" s="99"/>
      <c r="DZ109" s="99"/>
      <c r="EA109" s="99"/>
      <c r="EB109" s="99"/>
      <c r="EC109" s="99"/>
      <c r="ED109" s="99"/>
      <c r="EE109" s="99"/>
      <c r="EF109" s="99"/>
      <c r="EG109" s="99"/>
      <c r="EH109" s="99"/>
      <c r="EI109" s="99"/>
      <c r="EJ109" s="99"/>
      <c r="EK109" s="99"/>
      <c r="EL109" s="99"/>
      <c r="EM109" s="99"/>
      <c r="EN109" s="99"/>
      <c r="EO109" s="99"/>
      <c r="EP109" s="99"/>
      <c r="EQ109" s="99"/>
      <c r="ER109" s="99"/>
      <c r="ES109" s="99"/>
      <c r="ET109" s="99"/>
      <c r="EU109" s="99"/>
      <c r="EV109" s="99"/>
      <c r="EW109" s="99"/>
      <c r="EX109" s="99"/>
      <c r="EY109" s="99"/>
      <c r="EZ109" s="99"/>
      <c r="FA109" s="99"/>
      <c r="FB109" s="99"/>
      <c r="FC109" s="99"/>
      <c r="FD109" s="99"/>
      <c r="FE109" s="99"/>
      <c r="FF109" s="99"/>
      <c r="FG109" s="99"/>
      <c r="FH109" s="99"/>
      <c r="FI109" s="99"/>
      <c r="FJ109" s="99"/>
      <c r="FK109" s="99"/>
      <c r="FL109" s="99"/>
      <c r="FM109" s="99"/>
      <c r="FN109" s="99"/>
      <c r="FO109" s="99"/>
      <c r="FP109" s="99"/>
      <c r="FQ109" s="99"/>
      <c r="FR109" s="99"/>
      <c r="FS109" s="99"/>
      <c r="FT109" s="99"/>
      <c r="FU109" s="99"/>
      <c r="FV109" s="99"/>
      <c r="FW109" s="99"/>
      <c r="FX109" s="99"/>
      <c r="FY109" s="99"/>
      <c r="FZ109" s="99"/>
      <c r="GA109" s="99"/>
      <c r="GB109" s="99"/>
      <c r="GC109" s="99"/>
      <c r="GD109" s="99"/>
      <c r="GE109" s="99"/>
      <c r="GF109" s="99"/>
      <c r="GG109" s="99"/>
      <c r="GH109" s="99"/>
      <c r="GI109" s="99"/>
      <c r="GJ109" s="99"/>
      <c r="GK109" s="99"/>
      <c r="GL109" s="99"/>
      <c r="GM109" s="99"/>
      <c r="GN109" s="99"/>
      <c r="GO109" s="99"/>
      <c r="GP109" s="99"/>
      <c r="GQ109" s="99"/>
      <c r="GR109" s="99"/>
      <c r="GS109" s="99"/>
      <c r="GT109" s="99"/>
      <c r="GU109" s="99"/>
      <c r="GV109" s="99"/>
      <c r="GW109" s="99"/>
      <c r="GX109" s="99"/>
      <c r="GY109" s="99"/>
      <c r="GZ109" s="99"/>
      <c r="HA109" s="99"/>
      <c r="HB109" s="99"/>
      <c r="HC109" s="99"/>
      <c r="HD109" s="99"/>
      <c r="HE109" s="99"/>
      <c r="HF109" s="99"/>
      <c r="HG109" s="99"/>
      <c r="HH109" s="99"/>
      <c r="HI109" s="99"/>
      <c r="HJ109" s="99"/>
      <c r="HK109" s="99"/>
      <c r="HL109" s="99"/>
      <c r="HM109" s="99"/>
      <c r="HN109" s="99"/>
      <c r="HO109" s="99"/>
      <c r="HP109" s="99"/>
      <c r="HQ109" s="99"/>
      <c r="HR109" s="99"/>
      <c r="HS109" s="99"/>
      <c r="HT109" s="99"/>
      <c r="HU109" s="99"/>
      <c r="HV109" s="99"/>
      <c r="HW109" s="99"/>
      <c r="HX109" s="99"/>
      <c r="HY109" s="99"/>
      <c r="HZ109" s="99"/>
      <c r="IA109" s="99"/>
      <c r="IB109" s="99"/>
      <c r="IC109" s="99"/>
      <c r="ID109" s="99"/>
      <c r="IE109" s="99"/>
      <c r="IF109" s="99"/>
      <c r="IG109" s="99"/>
      <c r="IH109" s="99"/>
      <c r="II109" s="99"/>
      <c r="IJ109" s="99"/>
      <c r="IK109" s="99"/>
      <c r="IL109" s="99"/>
      <c r="IM109" s="99"/>
      <c r="IN109" s="99"/>
      <c r="IO109" s="99"/>
      <c r="IP109" s="99"/>
      <c r="IQ109" s="99"/>
      <c r="IR109" s="99"/>
      <c r="IS109" s="99"/>
      <c r="IT109" s="99"/>
      <c r="IU109" s="99"/>
      <c r="IV109" s="99"/>
    </row>
    <row r="110" spans="1:256" x14ac:dyDescent="0.2">
      <c r="A110" s="134">
        <f>'Alloc Amt'!B110</f>
        <v>0</v>
      </c>
      <c r="B110" s="157"/>
      <c r="C110" s="99"/>
      <c r="D110" s="99"/>
      <c r="E110" s="99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10"/>
      <c r="T110" s="159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99"/>
      <c r="DL110" s="99"/>
      <c r="DM110" s="99"/>
      <c r="DN110" s="99"/>
      <c r="DO110" s="99"/>
      <c r="DP110" s="99"/>
      <c r="DQ110" s="99"/>
      <c r="DR110" s="99"/>
      <c r="DS110" s="99"/>
      <c r="DT110" s="99"/>
      <c r="DU110" s="99"/>
      <c r="DV110" s="99"/>
      <c r="DW110" s="99"/>
      <c r="DX110" s="99"/>
      <c r="DY110" s="99"/>
      <c r="DZ110" s="99"/>
      <c r="EA110" s="99"/>
      <c r="EB110" s="99"/>
      <c r="EC110" s="99"/>
      <c r="ED110" s="99"/>
      <c r="EE110" s="99"/>
      <c r="EF110" s="99"/>
      <c r="EG110" s="99"/>
      <c r="EH110" s="99"/>
      <c r="EI110" s="99"/>
      <c r="EJ110" s="99"/>
      <c r="EK110" s="99"/>
      <c r="EL110" s="99"/>
      <c r="EM110" s="99"/>
      <c r="EN110" s="99"/>
      <c r="EO110" s="99"/>
      <c r="EP110" s="99"/>
      <c r="EQ110" s="99"/>
      <c r="ER110" s="99"/>
      <c r="ES110" s="99"/>
      <c r="ET110" s="99"/>
      <c r="EU110" s="99"/>
      <c r="EV110" s="99"/>
      <c r="EW110" s="99"/>
      <c r="EX110" s="99"/>
      <c r="EY110" s="99"/>
      <c r="EZ110" s="99"/>
      <c r="FA110" s="99"/>
      <c r="FB110" s="99"/>
      <c r="FC110" s="99"/>
      <c r="FD110" s="99"/>
      <c r="FE110" s="99"/>
      <c r="FF110" s="99"/>
      <c r="FG110" s="99"/>
      <c r="FH110" s="99"/>
      <c r="FI110" s="99"/>
      <c r="FJ110" s="99"/>
      <c r="FK110" s="99"/>
      <c r="FL110" s="99"/>
      <c r="FM110" s="99"/>
      <c r="FN110" s="99"/>
      <c r="FO110" s="99"/>
      <c r="FP110" s="99"/>
      <c r="FQ110" s="99"/>
      <c r="FR110" s="99"/>
      <c r="FS110" s="99"/>
      <c r="FT110" s="99"/>
      <c r="FU110" s="99"/>
      <c r="FV110" s="99"/>
      <c r="FW110" s="99"/>
      <c r="FX110" s="99"/>
      <c r="FY110" s="99"/>
      <c r="FZ110" s="99"/>
      <c r="GA110" s="99"/>
      <c r="GB110" s="99"/>
      <c r="GC110" s="99"/>
      <c r="GD110" s="99"/>
      <c r="GE110" s="99"/>
      <c r="GF110" s="99"/>
      <c r="GG110" s="99"/>
      <c r="GH110" s="99"/>
      <c r="GI110" s="99"/>
      <c r="GJ110" s="99"/>
      <c r="GK110" s="99"/>
      <c r="GL110" s="99"/>
      <c r="GM110" s="99"/>
      <c r="GN110" s="99"/>
      <c r="GO110" s="99"/>
      <c r="GP110" s="99"/>
      <c r="GQ110" s="99"/>
      <c r="GR110" s="99"/>
      <c r="GS110" s="99"/>
      <c r="GT110" s="99"/>
      <c r="GU110" s="99"/>
      <c r="GV110" s="99"/>
      <c r="GW110" s="99"/>
      <c r="GX110" s="99"/>
      <c r="GY110" s="99"/>
      <c r="GZ110" s="99"/>
      <c r="HA110" s="99"/>
      <c r="HB110" s="99"/>
      <c r="HC110" s="99"/>
      <c r="HD110" s="99"/>
      <c r="HE110" s="99"/>
      <c r="HF110" s="99"/>
      <c r="HG110" s="99"/>
      <c r="HH110" s="99"/>
      <c r="HI110" s="99"/>
      <c r="HJ110" s="99"/>
      <c r="HK110" s="99"/>
      <c r="HL110" s="99"/>
      <c r="HM110" s="99"/>
      <c r="HN110" s="99"/>
      <c r="HO110" s="99"/>
      <c r="HP110" s="99"/>
      <c r="HQ110" s="99"/>
      <c r="HR110" s="99"/>
      <c r="HS110" s="99"/>
      <c r="HT110" s="99"/>
      <c r="HU110" s="99"/>
      <c r="HV110" s="99"/>
      <c r="HW110" s="99"/>
      <c r="HX110" s="99"/>
      <c r="HY110" s="99"/>
      <c r="HZ110" s="99"/>
      <c r="IA110" s="99"/>
      <c r="IB110" s="99"/>
      <c r="IC110" s="99"/>
      <c r="ID110" s="99"/>
      <c r="IE110" s="99"/>
      <c r="IF110" s="99"/>
      <c r="IG110" s="99"/>
      <c r="IH110" s="99"/>
      <c r="II110" s="99"/>
      <c r="IJ110" s="99"/>
      <c r="IK110" s="99"/>
      <c r="IL110" s="99"/>
      <c r="IM110" s="99"/>
      <c r="IN110" s="99"/>
      <c r="IO110" s="99"/>
      <c r="IP110" s="99"/>
      <c r="IQ110" s="99"/>
      <c r="IR110" s="99"/>
      <c r="IS110" s="99"/>
      <c r="IT110" s="99"/>
      <c r="IU110" s="99"/>
      <c r="IV110" s="99"/>
    </row>
    <row r="111" spans="1:256" x14ac:dyDescent="0.2">
      <c r="A111" s="134">
        <f>'Alloc Amt'!B111</f>
        <v>0</v>
      </c>
      <c r="B111" s="157"/>
      <c r="C111" s="99"/>
      <c r="D111" s="99"/>
      <c r="E111" s="99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10"/>
      <c r="T111" s="159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99"/>
      <c r="DB111" s="99"/>
      <c r="DC111" s="99"/>
      <c r="DD111" s="99"/>
      <c r="DE111" s="99"/>
      <c r="DF111" s="99"/>
      <c r="DG111" s="99"/>
      <c r="DH111" s="99"/>
      <c r="DI111" s="99"/>
      <c r="DJ111" s="99"/>
      <c r="DK111" s="99"/>
      <c r="DL111" s="99"/>
      <c r="DM111" s="99"/>
      <c r="DN111" s="99"/>
      <c r="DO111" s="99"/>
      <c r="DP111" s="99"/>
      <c r="DQ111" s="99"/>
      <c r="DR111" s="99"/>
      <c r="DS111" s="99"/>
      <c r="DT111" s="99"/>
      <c r="DU111" s="99"/>
      <c r="DV111" s="99"/>
      <c r="DW111" s="99"/>
      <c r="DX111" s="99"/>
      <c r="DY111" s="99"/>
      <c r="DZ111" s="99"/>
      <c r="EA111" s="99"/>
      <c r="EB111" s="99"/>
      <c r="EC111" s="99"/>
      <c r="ED111" s="99"/>
      <c r="EE111" s="99"/>
      <c r="EF111" s="99"/>
      <c r="EG111" s="99"/>
      <c r="EH111" s="99"/>
      <c r="EI111" s="99"/>
      <c r="EJ111" s="99"/>
      <c r="EK111" s="99"/>
      <c r="EL111" s="99"/>
      <c r="EM111" s="99"/>
      <c r="EN111" s="99"/>
      <c r="EO111" s="99"/>
      <c r="EP111" s="99"/>
      <c r="EQ111" s="99"/>
      <c r="ER111" s="99"/>
      <c r="ES111" s="99"/>
      <c r="ET111" s="99"/>
      <c r="EU111" s="99"/>
      <c r="EV111" s="99"/>
      <c r="EW111" s="99"/>
      <c r="EX111" s="99"/>
      <c r="EY111" s="99"/>
      <c r="EZ111" s="99"/>
      <c r="FA111" s="99"/>
      <c r="FB111" s="99"/>
      <c r="FC111" s="99"/>
      <c r="FD111" s="99"/>
      <c r="FE111" s="99"/>
      <c r="FF111" s="99"/>
      <c r="FG111" s="99"/>
      <c r="FH111" s="99"/>
      <c r="FI111" s="99"/>
      <c r="FJ111" s="99"/>
      <c r="FK111" s="99"/>
      <c r="FL111" s="99"/>
      <c r="FM111" s="99"/>
      <c r="FN111" s="99"/>
      <c r="FO111" s="99"/>
      <c r="FP111" s="99"/>
      <c r="FQ111" s="99"/>
      <c r="FR111" s="99"/>
      <c r="FS111" s="99"/>
      <c r="FT111" s="99"/>
      <c r="FU111" s="99"/>
      <c r="FV111" s="99"/>
      <c r="FW111" s="99"/>
      <c r="FX111" s="99"/>
      <c r="FY111" s="99"/>
      <c r="FZ111" s="99"/>
      <c r="GA111" s="99"/>
      <c r="GB111" s="99"/>
      <c r="GC111" s="99"/>
      <c r="GD111" s="99"/>
      <c r="GE111" s="99"/>
      <c r="GF111" s="99"/>
      <c r="GG111" s="99"/>
      <c r="GH111" s="99"/>
      <c r="GI111" s="99"/>
      <c r="GJ111" s="99"/>
      <c r="GK111" s="99"/>
      <c r="GL111" s="99"/>
      <c r="GM111" s="99"/>
      <c r="GN111" s="99"/>
      <c r="GO111" s="99"/>
      <c r="GP111" s="99"/>
      <c r="GQ111" s="99"/>
      <c r="GR111" s="99"/>
      <c r="GS111" s="99"/>
      <c r="GT111" s="99"/>
      <c r="GU111" s="99"/>
      <c r="GV111" s="99"/>
      <c r="GW111" s="99"/>
      <c r="GX111" s="99"/>
      <c r="GY111" s="99"/>
      <c r="GZ111" s="99"/>
      <c r="HA111" s="99"/>
      <c r="HB111" s="99"/>
      <c r="HC111" s="99"/>
      <c r="HD111" s="99"/>
      <c r="HE111" s="99"/>
      <c r="HF111" s="99"/>
      <c r="HG111" s="99"/>
      <c r="HH111" s="99"/>
      <c r="HI111" s="99"/>
      <c r="HJ111" s="99"/>
      <c r="HK111" s="99"/>
      <c r="HL111" s="99"/>
      <c r="HM111" s="99"/>
      <c r="HN111" s="99"/>
      <c r="HO111" s="99"/>
      <c r="HP111" s="99"/>
      <c r="HQ111" s="99"/>
      <c r="HR111" s="99"/>
      <c r="HS111" s="99"/>
      <c r="HT111" s="99"/>
      <c r="HU111" s="99"/>
      <c r="HV111" s="99"/>
      <c r="HW111" s="99"/>
      <c r="HX111" s="99"/>
      <c r="HY111" s="99"/>
      <c r="HZ111" s="99"/>
      <c r="IA111" s="99"/>
      <c r="IB111" s="99"/>
      <c r="IC111" s="99"/>
      <c r="ID111" s="99"/>
      <c r="IE111" s="99"/>
      <c r="IF111" s="99"/>
      <c r="IG111" s="99"/>
      <c r="IH111" s="99"/>
      <c r="II111" s="99"/>
      <c r="IJ111" s="99"/>
      <c r="IK111" s="99"/>
      <c r="IL111" s="99"/>
      <c r="IM111" s="99"/>
      <c r="IN111" s="99"/>
      <c r="IO111" s="99"/>
      <c r="IP111" s="99"/>
      <c r="IQ111" s="99"/>
      <c r="IR111" s="99"/>
      <c r="IS111" s="99"/>
      <c r="IT111" s="99"/>
      <c r="IU111" s="99"/>
      <c r="IV111" s="99"/>
    </row>
    <row r="112" spans="1:256" x14ac:dyDescent="0.2">
      <c r="A112" s="134">
        <f>'Alloc Amt'!B112</f>
        <v>0</v>
      </c>
      <c r="B112" s="157"/>
      <c r="C112" s="99"/>
      <c r="D112" s="99"/>
      <c r="E112" s="99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10"/>
      <c r="T112" s="159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99"/>
      <c r="DF112" s="99"/>
      <c r="DG112" s="99"/>
      <c r="DH112" s="99"/>
      <c r="DI112" s="99"/>
      <c r="DJ112" s="99"/>
      <c r="DK112" s="99"/>
      <c r="DL112" s="99"/>
      <c r="DM112" s="99"/>
      <c r="DN112" s="99"/>
      <c r="DO112" s="99"/>
      <c r="DP112" s="99"/>
      <c r="DQ112" s="99"/>
      <c r="DR112" s="99"/>
      <c r="DS112" s="99"/>
      <c r="DT112" s="99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99"/>
      <c r="EI112" s="99"/>
      <c r="EJ112" s="99"/>
      <c r="EK112" s="99"/>
      <c r="EL112" s="99"/>
      <c r="EM112" s="99"/>
      <c r="EN112" s="99"/>
      <c r="EO112" s="99"/>
      <c r="EP112" s="99"/>
      <c r="EQ112" s="99"/>
      <c r="ER112" s="99"/>
      <c r="ES112" s="99"/>
      <c r="ET112" s="99"/>
      <c r="EU112" s="99"/>
      <c r="EV112" s="99"/>
      <c r="EW112" s="99"/>
      <c r="EX112" s="99"/>
      <c r="EY112" s="99"/>
      <c r="EZ112" s="99"/>
      <c r="FA112" s="99"/>
      <c r="FB112" s="99"/>
      <c r="FC112" s="99"/>
      <c r="FD112" s="99"/>
      <c r="FE112" s="99"/>
      <c r="FF112" s="99"/>
      <c r="FG112" s="99"/>
      <c r="FH112" s="99"/>
      <c r="FI112" s="99"/>
      <c r="FJ112" s="99"/>
      <c r="FK112" s="99"/>
      <c r="FL112" s="99"/>
      <c r="FM112" s="99"/>
      <c r="FN112" s="99"/>
      <c r="FO112" s="99"/>
      <c r="FP112" s="99"/>
      <c r="FQ112" s="99"/>
      <c r="FR112" s="99"/>
      <c r="FS112" s="99"/>
      <c r="FT112" s="99"/>
      <c r="FU112" s="99"/>
      <c r="FV112" s="99"/>
      <c r="FW112" s="99"/>
      <c r="FX112" s="99"/>
      <c r="FY112" s="99"/>
      <c r="FZ112" s="99"/>
      <c r="GA112" s="99"/>
      <c r="GB112" s="99"/>
      <c r="GC112" s="99"/>
      <c r="GD112" s="99"/>
      <c r="GE112" s="99"/>
      <c r="GF112" s="99"/>
      <c r="GG112" s="99"/>
      <c r="GH112" s="99"/>
      <c r="GI112" s="99"/>
      <c r="GJ112" s="99"/>
      <c r="GK112" s="99"/>
      <c r="GL112" s="99"/>
      <c r="GM112" s="99"/>
      <c r="GN112" s="99"/>
      <c r="GO112" s="99"/>
      <c r="GP112" s="99"/>
      <c r="GQ112" s="99"/>
      <c r="GR112" s="99"/>
      <c r="GS112" s="99"/>
      <c r="GT112" s="99"/>
      <c r="GU112" s="99"/>
      <c r="GV112" s="99"/>
      <c r="GW112" s="99"/>
      <c r="GX112" s="99"/>
      <c r="GY112" s="99"/>
      <c r="GZ112" s="99"/>
      <c r="HA112" s="99"/>
      <c r="HB112" s="99"/>
      <c r="HC112" s="99"/>
      <c r="HD112" s="99"/>
      <c r="HE112" s="99"/>
      <c r="HF112" s="99"/>
      <c r="HG112" s="99"/>
      <c r="HH112" s="99"/>
      <c r="HI112" s="99"/>
      <c r="HJ112" s="99"/>
      <c r="HK112" s="99"/>
      <c r="HL112" s="99"/>
      <c r="HM112" s="99"/>
      <c r="HN112" s="99"/>
      <c r="HO112" s="99"/>
      <c r="HP112" s="99"/>
      <c r="HQ112" s="99"/>
      <c r="HR112" s="99"/>
      <c r="HS112" s="99"/>
      <c r="HT112" s="99"/>
      <c r="HU112" s="99"/>
      <c r="HV112" s="99"/>
      <c r="HW112" s="99"/>
      <c r="HX112" s="99"/>
      <c r="HY112" s="99"/>
      <c r="HZ112" s="99"/>
      <c r="IA112" s="99"/>
      <c r="IB112" s="99"/>
      <c r="IC112" s="99"/>
      <c r="ID112" s="99"/>
      <c r="IE112" s="99"/>
      <c r="IF112" s="99"/>
      <c r="IG112" s="99"/>
      <c r="IH112" s="99"/>
      <c r="II112" s="99"/>
      <c r="IJ112" s="99"/>
      <c r="IK112" s="99"/>
      <c r="IL112" s="99"/>
      <c r="IM112" s="99"/>
      <c r="IN112" s="99"/>
      <c r="IO112" s="99"/>
      <c r="IP112" s="99"/>
      <c r="IQ112" s="99"/>
      <c r="IR112" s="99"/>
      <c r="IS112" s="99"/>
      <c r="IT112" s="99"/>
      <c r="IU112" s="99"/>
      <c r="IV112" s="99"/>
    </row>
    <row r="113" spans="1:256" x14ac:dyDescent="0.2">
      <c r="A113" s="134">
        <f>'Alloc Amt'!B113</f>
        <v>103</v>
      </c>
      <c r="B113" s="157"/>
      <c r="C113" s="99"/>
      <c r="D113" s="99"/>
      <c r="E113" s="99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10"/>
      <c r="T113" s="159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  <c r="CW113" s="99"/>
      <c r="CX113" s="99"/>
      <c r="CY113" s="99"/>
      <c r="CZ113" s="99"/>
      <c r="DA113" s="99"/>
      <c r="DB113" s="99"/>
      <c r="DC113" s="99"/>
      <c r="DD113" s="99"/>
      <c r="DE113" s="99"/>
      <c r="DF113" s="99"/>
      <c r="DG113" s="99"/>
      <c r="DH113" s="99"/>
      <c r="DI113" s="99"/>
      <c r="DJ113" s="99"/>
      <c r="DK113" s="99"/>
      <c r="DL113" s="99"/>
      <c r="DM113" s="99"/>
      <c r="DN113" s="99"/>
      <c r="DO113" s="99"/>
      <c r="DP113" s="99"/>
      <c r="DQ113" s="99"/>
      <c r="DR113" s="99"/>
      <c r="DS113" s="99"/>
      <c r="DT113" s="99"/>
      <c r="DU113" s="99"/>
      <c r="DV113" s="99"/>
      <c r="DW113" s="99"/>
      <c r="DX113" s="99"/>
      <c r="DY113" s="99"/>
      <c r="DZ113" s="99"/>
      <c r="EA113" s="99"/>
      <c r="EB113" s="99"/>
      <c r="EC113" s="99"/>
      <c r="ED113" s="99"/>
      <c r="EE113" s="99"/>
      <c r="EF113" s="99"/>
      <c r="EG113" s="99"/>
      <c r="EH113" s="99"/>
      <c r="EI113" s="99"/>
      <c r="EJ113" s="99"/>
      <c r="EK113" s="99"/>
      <c r="EL113" s="99"/>
      <c r="EM113" s="99"/>
      <c r="EN113" s="99"/>
      <c r="EO113" s="99"/>
      <c r="EP113" s="99"/>
      <c r="EQ113" s="99"/>
      <c r="ER113" s="99"/>
      <c r="ES113" s="99"/>
      <c r="ET113" s="99"/>
      <c r="EU113" s="99"/>
      <c r="EV113" s="99"/>
      <c r="EW113" s="99"/>
      <c r="EX113" s="99"/>
      <c r="EY113" s="99"/>
      <c r="EZ113" s="99"/>
      <c r="FA113" s="99"/>
      <c r="FB113" s="99"/>
      <c r="FC113" s="99"/>
      <c r="FD113" s="99"/>
      <c r="FE113" s="99"/>
      <c r="FF113" s="99"/>
      <c r="FG113" s="99"/>
      <c r="FH113" s="99"/>
      <c r="FI113" s="99"/>
      <c r="FJ113" s="99"/>
      <c r="FK113" s="99"/>
      <c r="FL113" s="99"/>
      <c r="FM113" s="99"/>
      <c r="FN113" s="99"/>
      <c r="FO113" s="99"/>
      <c r="FP113" s="99"/>
      <c r="FQ113" s="99"/>
      <c r="FR113" s="99"/>
      <c r="FS113" s="99"/>
      <c r="FT113" s="99"/>
      <c r="FU113" s="99"/>
      <c r="FV113" s="99"/>
      <c r="FW113" s="99"/>
      <c r="FX113" s="99"/>
      <c r="FY113" s="99"/>
      <c r="FZ113" s="99"/>
      <c r="GA113" s="99"/>
      <c r="GB113" s="99"/>
      <c r="GC113" s="99"/>
      <c r="GD113" s="99"/>
      <c r="GE113" s="99"/>
      <c r="GF113" s="99"/>
      <c r="GG113" s="99"/>
      <c r="GH113" s="99"/>
      <c r="GI113" s="99"/>
      <c r="GJ113" s="99"/>
      <c r="GK113" s="99"/>
      <c r="GL113" s="99"/>
      <c r="GM113" s="99"/>
      <c r="GN113" s="99"/>
      <c r="GO113" s="99"/>
      <c r="GP113" s="99"/>
      <c r="GQ113" s="99"/>
      <c r="GR113" s="99"/>
      <c r="GS113" s="99"/>
      <c r="GT113" s="99"/>
      <c r="GU113" s="99"/>
      <c r="GV113" s="99"/>
      <c r="GW113" s="99"/>
      <c r="GX113" s="99"/>
      <c r="GY113" s="99"/>
      <c r="GZ113" s="99"/>
      <c r="HA113" s="99"/>
      <c r="HB113" s="99"/>
      <c r="HC113" s="99"/>
      <c r="HD113" s="99"/>
      <c r="HE113" s="99"/>
      <c r="HF113" s="99"/>
      <c r="HG113" s="99"/>
      <c r="HH113" s="99"/>
      <c r="HI113" s="99"/>
      <c r="HJ113" s="99"/>
      <c r="HK113" s="99"/>
      <c r="HL113" s="99"/>
      <c r="HM113" s="99"/>
      <c r="HN113" s="99"/>
      <c r="HO113" s="99"/>
      <c r="HP113" s="99"/>
      <c r="HQ113" s="99"/>
      <c r="HR113" s="99"/>
      <c r="HS113" s="99"/>
      <c r="HT113" s="99"/>
      <c r="HU113" s="99"/>
      <c r="HV113" s="99"/>
      <c r="HW113" s="99"/>
      <c r="HX113" s="99"/>
      <c r="HY113" s="99"/>
      <c r="HZ113" s="99"/>
      <c r="IA113" s="99"/>
      <c r="IB113" s="99"/>
      <c r="IC113" s="99"/>
      <c r="ID113" s="99"/>
      <c r="IE113" s="99"/>
      <c r="IF113" s="99"/>
      <c r="IG113" s="99"/>
      <c r="IH113" s="99"/>
      <c r="II113" s="99"/>
      <c r="IJ113" s="99"/>
      <c r="IK113" s="99"/>
      <c r="IL113" s="99"/>
      <c r="IM113" s="99"/>
      <c r="IN113" s="99"/>
      <c r="IO113" s="99"/>
      <c r="IP113" s="99"/>
      <c r="IQ113" s="99"/>
      <c r="IR113" s="99"/>
      <c r="IS113" s="99"/>
      <c r="IT113" s="99"/>
      <c r="IU113" s="99"/>
      <c r="IV113" s="99"/>
    </row>
    <row r="114" spans="1:256" x14ac:dyDescent="0.2">
      <c r="A114" s="134">
        <f>'Alloc Amt'!B114</f>
        <v>104</v>
      </c>
      <c r="B114" s="157"/>
      <c r="C114" s="99"/>
      <c r="D114" s="99"/>
      <c r="E114" s="99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10"/>
      <c r="T114" s="159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99"/>
      <c r="DB114" s="99"/>
      <c r="DC114" s="99"/>
      <c r="DD114" s="99"/>
      <c r="DE114" s="99"/>
      <c r="DF114" s="99"/>
      <c r="DG114" s="99"/>
      <c r="DH114" s="99"/>
      <c r="DI114" s="99"/>
      <c r="DJ114" s="99"/>
      <c r="DK114" s="99"/>
      <c r="DL114" s="99"/>
      <c r="DM114" s="99"/>
      <c r="DN114" s="99"/>
      <c r="DO114" s="99"/>
      <c r="DP114" s="99"/>
      <c r="DQ114" s="99"/>
      <c r="DR114" s="99"/>
      <c r="DS114" s="99"/>
      <c r="DT114" s="99"/>
      <c r="DU114" s="99"/>
      <c r="DV114" s="99"/>
      <c r="DW114" s="99"/>
      <c r="DX114" s="99"/>
      <c r="DY114" s="99"/>
      <c r="DZ114" s="99"/>
      <c r="EA114" s="99"/>
      <c r="EB114" s="99"/>
      <c r="EC114" s="99"/>
      <c r="ED114" s="99"/>
      <c r="EE114" s="99"/>
      <c r="EF114" s="99"/>
      <c r="EG114" s="99"/>
      <c r="EH114" s="99"/>
      <c r="EI114" s="99"/>
      <c r="EJ114" s="99"/>
      <c r="EK114" s="99"/>
      <c r="EL114" s="99"/>
      <c r="EM114" s="99"/>
      <c r="EN114" s="99"/>
      <c r="EO114" s="99"/>
      <c r="EP114" s="99"/>
      <c r="EQ114" s="99"/>
      <c r="ER114" s="99"/>
      <c r="ES114" s="99"/>
      <c r="ET114" s="99"/>
      <c r="EU114" s="99"/>
      <c r="EV114" s="99"/>
      <c r="EW114" s="99"/>
      <c r="EX114" s="99"/>
      <c r="EY114" s="99"/>
      <c r="EZ114" s="99"/>
      <c r="FA114" s="99"/>
      <c r="FB114" s="99"/>
      <c r="FC114" s="99"/>
      <c r="FD114" s="99"/>
      <c r="FE114" s="99"/>
      <c r="FF114" s="99"/>
      <c r="FG114" s="99"/>
      <c r="FH114" s="99"/>
      <c r="FI114" s="99"/>
      <c r="FJ114" s="99"/>
      <c r="FK114" s="99"/>
      <c r="FL114" s="99"/>
      <c r="FM114" s="99"/>
      <c r="FN114" s="99"/>
      <c r="FO114" s="99"/>
      <c r="FP114" s="99"/>
      <c r="FQ114" s="99"/>
      <c r="FR114" s="99"/>
      <c r="FS114" s="99"/>
      <c r="FT114" s="99"/>
      <c r="FU114" s="99"/>
      <c r="FV114" s="99"/>
      <c r="FW114" s="99"/>
      <c r="FX114" s="99"/>
      <c r="FY114" s="99"/>
      <c r="FZ114" s="99"/>
      <c r="GA114" s="99"/>
      <c r="GB114" s="99"/>
      <c r="GC114" s="99"/>
      <c r="GD114" s="99"/>
      <c r="GE114" s="99"/>
      <c r="GF114" s="99"/>
      <c r="GG114" s="99"/>
      <c r="GH114" s="99"/>
      <c r="GI114" s="99"/>
      <c r="GJ114" s="99"/>
      <c r="GK114" s="99"/>
      <c r="GL114" s="99"/>
      <c r="GM114" s="99"/>
      <c r="GN114" s="99"/>
      <c r="GO114" s="99"/>
      <c r="GP114" s="99"/>
      <c r="GQ114" s="99"/>
      <c r="GR114" s="99"/>
      <c r="GS114" s="99"/>
      <c r="GT114" s="99"/>
      <c r="GU114" s="99"/>
      <c r="GV114" s="99"/>
      <c r="GW114" s="99"/>
      <c r="GX114" s="99"/>
      <c r="GY114" s="99"/>
      <c r="GZ114" s="99"/>
      <c r="HA114" s="99"/>
      <c r="HB114" s="99"/>
      <c r="HC114" s="99"/>
      <c r="HD114" s="99"/>
      <c r="HE114" s="99"/>
      <c r="HF114" s="99"/>
      <c r="HG114" s="99"/>
      <c r="HH114" s="99"/>
      <c r="HI114" s="99"/>
      <c r="HJ114" s="99"/>
      <c r="HK114" s="99"/>
      <c r="HL114" s="99"/>
      <c r="HM114" s="99"/>
      <c r="HN114" s="99"/>
      <c r="HO114" s="99"/>
      <c r="HP114" s="99"/>
      <c r="HQ114" s="99"/>
      <c r="HR114" s="99"/>
      <c r="HS114" s="99"/>
      <c r="HT114" s="99"/>
      <c r="HU114" s="99"/>
      <c r="HV114" s="99"/>
      <c r="HW114" s="99"/>
      <c r="HX114" s="99"/>
      <c r="HY114" s="99"/>
      <c r="HZ114" s="99"/>
      <c r="IA114" s="99"/>
      <c r="IB114" s="99"/>
      <c r="IC114" s="99"/>
      <c r="ID114" s="99"/>
      <c r="IE114" s="99"/>
      <c r="IF114" s="99"/>
      <c r="IG114" s="99"/>
      <c r="IH114" s="99"/>
      <c r="II114" s="99"/>
      <c r="IJ114" s="99"/>
      <c r="IK114" s="99"/>
      <c r="IL114" s="99"/>
      <c r="IM114" s="99"/>
      <c r="IN114" s="99"/>
      <c r="IO114" s="99"/>
      <c r="IP114" s="99"/>
      <c r="IQ114" s="99"/>
      <c r="IR114" s="99"/>
      <c r="IS114" s="99"/>
      <c r="IT114" s="99"/>
      <c r="IU114" s="99"/>
      <c r="IV114" s="99"/>
    </row>
    <row r="115" spans="1:256" x14ac:dyDescent="0.2">
      <c r="A115" s="134">
        <f>'Alloc Amt'!B115</f>
        <v>105</v>
      </c>
      <c r="B115" s="157"/>
      <c r="C115" s="99"/>
      <c r="D115" s="99"/>
      <c r="E115" s="99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10"/>
      <c r="T115" s="159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/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  <c r="CW115" s="99"/>
      <c r="CX115" s="99"/>
      <c r="CY115" s="99"/>
      <c r="CZ115" s="99"/>
      <c r="DA115" s="99"/>
      <c r="DB115" s="99"/>
      <c r="DC115" s="99"/>
      <c r="DD115" s="99"/>
      <c r="DE115" s="99"/>
      <c r="DF115" s="99"/>
      <c r="DG115" s="99"/>
      <c r="DH115" s="99"/>
      <c r="DI115" s="99"/>
      <c r="DJ115" s="99"/>
      <c r="DK115" s="99"/>
      <c r="DL115" s="99"/>
      <c r="DM115" s="99"/>
      <c r="DN115" s="99"/>
      <c r="DO115" s="99"/>
      <c r="DP115" s="99"/>
      <c r="DQ115" s="99"/>
      <c r="DR115" s="99"/>
      <c r="DS115" s="99"/>
      <c r="DT115" s="99"/>
      <c r="DU115" s="99"/>
      <c r="DV115" s="99"/>
      <c r="DW115" s="99"/>
      <c r="DX115" s="99"/>
      <c r="DY115" s="99"/>
      <c r="DZ115" s="99"/>
      <c r="EA115" s="99"/>
      <c r="EB115" s="99"/>
      <c r="EC115" s="99"/>
      <c r="ED115" s="99"/>
      <c r="EE115" s="99"/>
      <c r="EF115" s="99"/>
      <c r="EG115" s="99"/>
      <c r="EH115" s="99"/>
      <c r="EI115" s="99"/>
      <c r="EJ115" s="99"/>
      <c r="EK115" s="99"/>
      <c r="EL115" s="99"/>
      <c r="EM115" s="99"/>
      <c r="EN115" s="99"/>
      <c r="EO115" s="99"/>
      <c r="EP115" s="99"/>
      <c r="EQ115" s="99"/>
      <c r="ER115" s="99"/>
      <c r="ES115" s="99"/>
      <c r="ET115" s="99"/>
      <c r="EU115" s="99"/>
      <c r="EV115" s="99"/>
      <c r="EW115" s="99"/>
      <c r="EX115" s="99"/>
      <c r="EY115" s="99"/>
      <c r="EZ115" s="99"/>
      <c r="FA115" s="99"/>
      <c r="FB115" s="99"/>
      <c r="FC115" s="99"/>
      <c r="FD115" s="99"/>
      <c r="FE115" s="99"/>
      <c r="FF115" s="99"/>
      <c r="FG115" s="99"/>
      <c r="FH115" s="99"/>
      <c r="FI115" s="99"/>
      <c r="FJ115" s="99"/>
      <c r="FK115" s="99"/>
      <c r="FL115" s="99"/>
      <c r="FM115" s="99"/>
      <c r="FN115" s="99"/>
      <c r="FO115" s="99"/>
      <c r="FP115" s="99"/>
      <c r="FQ115" s="99"/>
      <c r="FR115" s="99"/>
      <c r="FS115" s="99"/>
      <c r="FT115" s="99"/>
      <c r="FU115" s="99"/>
      <c r="FV115" s="99"/>
      <c r="FW115" s="99"/>
      <c r="FX115" s="99"/>
      <c r="FY115" s="99"/>
      <c r="FZ115" s="99"/>
      <c r="GA115" s="99"/>
      <c r="GB115" s="99"/>
      <c r="GC115" s="99"/>
      <c r="GD115" s="99"/>
      <c r="GE115" s="99"/>
      <c r="GF115" s="99"/>
      <c r="GG115" s="99"/>
      <c r="GH115" s="99"/>
      <c r="GI115" s="99"/>
      <c r="GJ115" s="99"/>
      <c r="GK115" s="99"/>
      <c r="GL115" s="99"/>
      <c r="GM115" s="99"/>
      <c r="GN115" s="99"/>
      <c r="GO115" s="99"/>
      <c r="GP115" s="99"/>
      <c r="GQ115" s="99"/>
      <c r="GR115" s="99"/>
      <c r="GS115" s="99"/>
      <c r="GT115" s="99"/>
      <c r="GU115" s="99"/>
      <c r="GV115" s="99"/>
      <c r="GW115" s="99"/>
      <c r="GX115" s="99"/>
      <c r="GY115" s="99"/>
      <c r="GZ115" s="99"/>
      <c r="HA115" s="99"/>
      <c r="HB115" s="99"/>
      <c r="HC115" s="99"/>
      <c r="HD115" s="99"/>
      <c r="HE115" s="99"/>
      <c r="HF115" s="99"/>
      <c r="HG115" s="99"/>
      <c r="HH115" s="99"/>
      <c r="HI115" s="99"/>
      <c r="HJ115" s="99"/>
      <c r="HK115" s="99"/>
      <c r="HL115" s="99"/>
      <c r="HM115" s="99"/>
      <c r="HN115" s="99"/>
      <c r="HO115" s="99"/>
      <c r="HP115" s="99"/>
      <c r="HQ115" s="99"/>
      <c r="HR115" s="99"/>
      <c r="HS115" s="99"/>
      <c r="HT115" s="99"/>
      <c r="HU115" s="99"/>
      <c r="HV115" s="99"/>
      <c r="HW115" s="99"/>
      <c r="HX115" s="99"/>
      <c r="HY115" s="99"/>
      <c r="HZ115" s="99"/>
      <c r="IA115" s="99"/>
      <c r="IB115" s="99"/>
      <c r="IC115" s="99"/>
      <c r="ID115" s="99"/>
      <c r="IE115" s="99"/>
      <c r="IF115" s="99"/>
      <c r="IG115" s="99"/>
      <c r="IH115" s="99"/>
      <c r="II115" s="99"/>
      <c r="IJ115" s="99"/>
      <c r="IK115" s="99"/>
      <c r="IL115" s="99"/>
      <c r="IM115" s="99"/>
      <c r="IN115" s="99"/>
      <c r="IO115" s="99"/>
      <c r="IP115" s="99"/>
      <c r="IQ115" s="99"/>
      <c r="IR115" s="99"/>
      <c r="IS115" s="99"/>
      <c r="IT115" s="99"/>
      <c r="IU115" s="99"/>
      <c r="IV115" s="99"/>
    </row>
    <row r="116" spans="1:256" x14ac:dyDescent="0.2">
      <c r="A116" s="134">
        <f>'Alloc Amt'!B116</f>
        <v>106</v>
      </c>
      <c r="B116" s="157"/>
      <c r="C116" s="99"/>
      <c r="D116" s="99"/>
      <c r="E116" s="99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10"/>
      <c r="T116" s="159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99"/>
      <c r="DB116" s="99"/>
      <c r="DC116" s="99"/>
      <c r="DD116" s="99"/>
      <c r="DE116" s="99"/>
      <c r="DF116" s="99"/>
      <c r="DG116" s="99"/>
      <c r="DH116" s="99"/>
      <c r="DI116" s="99"/>
      <c r="DJ116" s="99"/>
      <c r="DK116" s="99"/>
      <c r="DL116" s="99"/>
      <c r="DM116" s="99"/>
      <c r="DN116" s="99"/>
      <c r="DO116" s="99"/>
      <c r="DP116" s="99"/>
      <c r="DQ116" s="99"/>
      <c r="DR116" s="99"/>
      <c r="DS116" s="99"/>
      <c r="DT116" s="99"/>
      <c r="DU116" s="99"/>
      <c r="DV116" s="99"/>
      <c r="DW116" s="99"/>
      <c r="DX116" s="99"/>
      <c r="DY116" s="99"/>
      <c r="DZ116" s="99"/>
      <c r="EA116" s="99"/>
      <c r="EB116" s="99"/>
      <c r="EC116" s="99"/>
      <c r="ED116" s="99"/>
      <c r="EE116" s="99"/>
      <c r="EF116" s="99"/>
      <c r="EG116" s="99"/>
      <c r="EH116" s="99"/>
      <c r="EI116" s="99"/>
      <c r="EJ116" s="99"/>
      <c r="EK116" s="99"/>
      <c r="EL116" s="99"/>
      <c r="EM116" s="99"/>
      <c r="EN116" s="99"/>
      <c r="EO116" s="99"/>
      <c r="EP116" s="99"/>
      <c r="EQ116" s="99"/>
      <c r="ER116" s="99"/>
      <c r="ES116" s="99"/>
      <c r="ET116" s="99"/>
      <c r="EU116" s="99"/>
      <c r="EV116" s="99"/>
      <c r="EW116" s="99"/>
      <c r="EX116" s="99"/>
      <c r="EY116" s="99"/>
      <c r="EZ116" s="99"/>
      <c r="FA116" s="99"/>
      <c r="FB116" s="99"/>
      <c r="FC116" s="99"/>
      <c r="FD116" s="99"/>
      <c r="FE116" s="99"/>
      <c r="FF116" s="99"/>
      <c r="FG116" s="99"/>
      <c r="FH116" s="99"/>
      <c r="FI116" s="99"/>
      <c r="FJ116" s="99"/>
      <c r="FK116" s="99"/>
      <c r="FL116" s="99"/>
      <c r="FM116" s="99"/>
      <c r="FN116" s="99"/>
      <c r="FO116" s="99"/>
      <c r="FP116" s="99"/>
      <c r="FQ116" s="99"/>
      <c r="FR116" s="99"/>
      <c r="FS116" s="99"/>
      <c r="FT116" s="99"/>
      <c r="FU116" s="99"/>
      <c r="FV116" s="99"/>
      <c r="FW116" s="99"/>
      <c r="FX116" s="99"/>
      <c r="FY116" s="99"/>
      <c r="FZ116" s="99"/>
      <c r="GA116" s="99"/>
      <c r="GB116" s="99"/>
      <c r="GC116" s="99"/>
      <c r="GD116" s="99"/>
      <c r="GE116" s="99"/>
      <c r="GF116" s="99"/>
      <c r="GG116" s="99"/>
      <c r="GH116" s="99"/>
      <c r="GI116" s="99"/>
      <c r="GJ116" s="99"/>
      <c r="GK116" s="99"/>
      <c r="GL116" s="99"/>
      <c r="GM116" s="99"/>
      <c r="GN116" s="99"/>
      <c r="GO116" s="99"/>
      <c r="GP116" s="99"/>
      <c r="GQ116" s="99"/>
      <c r="GR116" s="99"/>
      <c r="GS116" s="99"/>
      <c r="GT116" s="99"/>
      <c r="GU116" s="99"/>
      <c r="GV116" s="99"/>
      <c r="GW116" s="99"/>
      <c r="GX116" s="99"/>
      <c r="GY116" s="99"/>
      <c r="GZ116" s="99"/>
      <c r="HA116" s="99"/>
      <c r="HB116" s="99"/>
      <c r="HC116" s="99"/>
      <c r="HD116" s="99"/>
      <c r="HE116" s="99"/>
      <c r="HF116" s="99"/>
      <c r="HG116" s="99"/>
      <c r="HH116" s="99"/>
      <c r="HI116" s="99"/>
      <c r="HJ116" s="99"/>
      <c r="HK116" s="99"/>
      <c r="HL116" s="99"/>
      <c r="HM116" s="99"/>
      <c r="HN116" s="99"/>
      <c r="HO116" s="99"/>
      <c r="HP116" s="99"/>
      <c r="HQ116" s="99"/>
      <c r="HR116" s="99"/>
      <c r="HS116" s="99"/>
      <c r="HT116" s="99"/>
      <c r="HU116" s="99"/>
      <c r="HV116" s="99"/>
      <c r="HW116" s="99"/>
      <c r="HX116" s="99"/>
      <c r="HY116" s="99"/>
      <c r="HZ116" s="99"/>
      <c r="IA116" s="99"/>
      <c r="IB116" s="99"/>
      <c r="IC116" s="99"/>
      <c r="ID116" s="99"/>
      <c r="IE116" s="99"/>
      <c r="IF116" s="99"/>
      <c r="IG116" s="99"/>
      <c r="IH116" s="99"/>
      <c r="II116" s="99"/>
      <c r="IJ116" s="99"/>
      <c r="IK116" s="99"/>
      <c r="IL116" s="99"/>
      <c r="IM116" s="99"/>
      <c r="IN116" s="99"/>
      <c r="IO116" s="99"/>
      <c r="IP116" s="99"/>
      <c r="IQ116" s="99"/>
      <c r="IR116" s="99"/>
      <c r="IS116" s="99"/>
      <c r="IT116" s="99"/>
      <c r="IU116" s="99"/>
      <c r="IV116" s="99"/>
    </row>
    <row r="117" spans="1:256" x14ac:dyDescent="0.2">
      <c r="A117" s="134">
        <f>'Alloc Amt'!B117</f>
        <v>107</v>
      </c>
      <c r="B117" s="157"/>
      <c r="C117" s="99"/>
      <c r="D117" s="99"/>
      <c r="E117" s="99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10"/>
      <c r="T117" s="159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  <c r="DA117" s="99"/>
      <c r="DB117" s="99"/>
      <c r="DC117" s="99"/>
      <c r="DD117" s="99"/>
      <c r="DE117" s="99"/>
      <c r="DF117" s="99"/>
      <c r="DG117" s="99"/>
      <c r="DH117" s="99"/>
      <c r="DI117" s="99"/>
      <c r="DJ117" s="99"/>
      <c r="DK117" s="99"/>
      <c r="DL117" s="99"/>
      <c r="DM117" s="99"/>
      <c r="DN117" s="99"/>
      <c r="DO117" s="99"/>
      <c r="DP117" s="99"/>
      <c r="DQ117" s="99"/>
      <c r="DR117" s="99"/>
      <c r="DS117" s="99"/>
      <c r="DT117" s="99"/>
      <c r="DU117" s="99"/>
      <c r="DV117" s="99"/>
      <c r="DW117" s="99"/>
      <c r="DX117" s="99"/>
      <c r="DY117" s="99"/>
      <c r="DZ117" s="99"/>
      <c r="EA117" s="99"/>
      <c r="EB117" s="99"/>
      <c r="EC117" s="99"/>
      <c r="ED117" s="99"/>
      <c r="EE117" s="99"/>
      <c r="EF117" s="99"/>
      <c r="EG117" s="99"/>
      <c r="EH117" s="99"/>
      <c r="EI117" s="99"/>
      <c r="EJ117" s="99"/>
      <c r="EK117" s="99"/>
      <c r="EL117" s="99"/>
      <c r="EM117" s="99"/>
      <c r="EN117" s="99"/>
      <c r="EO117" s="99"/>
      <c r="EP117" s="99"/>
      <c r="EQ117" s="99"/>
      <c r="ER117" s="99"/>
      <c r="ES117" s="99"/>
      <c r="ET117" s="99"/>
      <c r="EU117" s="99"/>
      <c r="EV117" s="99"/>
      <c r="EW117" s="99"/>
      <c r="EX117" s="99"/>
      <c r="EY117" s="99"/>
      <c r="EZ117" s="99"/>
      <c r="FA117" s="99"/>
      <c r="FB117" s="99"/>
      <c r="FC117" s="99"/>
      <c r="FD117" s="99"/>
      <c r="FE117" s="99"/>
      <c r="FF117" s="99"/>
      <c r="FG117" s="99"/>
      <c r="FH117" s="99"/>
      <c r="FI117" s="99"/>
      <c r="FJ117" s="99"/>
      <c r="FK117" s="99"/>
      <c r="FL117" s="99"/>
      <c r="FM117" s="99"/>
      <c r="FN117" s="99"/>
      <c r="FO117" s="99"/>
      <c r="FP117" s="99"/>
      <c r="FQ117" s="99"/>
      <c r="FR117" s="99"/>
      <c r="FS117" s="99"/>
      <c r="FT117" s="99"/>
      <c r="FU117" s="99"/>
      <c r="FV117" s="99"/>
      <c r="FW117" s="99"/>
      <c r="FX117" s="99"/>
      <c r="FY117" s="99"/>
      <c r="FZ117" s="99"/>
      <c r="GA117" s="99"/>
      <c r="GB117" s="99"/>
      <c r="GC117" s="99"/>
      <c r="GD117" s="99"/>
      <c r="GE117" s="99"/>
      <c r="GF117" s="99"/>
      <c r="GG117" s="99"/>
      <c r="GH117" s="99"/>
      <c r="GI117" s="99"/>
      <c r="GJ117" s="99"/>
      <c r="GK117" s="99"/>
      <c r="GL117" s="99"/>
      <c r="GM117" s="99"/>
      <c r="GN117" s="99"/>
      <c r="GO117" s="99"/>
      <c r="GP117" s="99"/>
      <c r="GQ117" s="99"/>
      <c r="GR117" s="99"/>
      <c r="GS117" s="99"/>
      <c r="GT117" s="99"/>
      <c r="GU117" s="99"/>
      <c r="GV117" s="99"/>
      <c r="GW117" s="99"/>
      <c r="GX117" s="99"/>
      <c r="GY117" s="99"/>
      <c r="GZ117" s="99"/>
      <c r="HA117" s="99"/>
      <c r="HB117" s="99"/>
      <c r="HC117" s="99"/>
      <c r="HD117" s="99"/>
      <c r="HE117" s="99"/>
      <c r="HF117" s="99"/>
      <c r="HG117" s="99"/>
      <c r="HH117" s="99"/>
      <c r="HI117" s="99"/>
      <c r="HJ117" s="99"/>
      <c r="HK117" s="99"/>
      <c r="HL117" s="99"/>
      <c r="HM117" s="99"/>
      <c r="HN117" s="99"/>
      <c r="HO117" s="99"/>
      <c r="HP117" s="99"/>
      <c r="HQ117" s="99"/>
      <c r="HR117" s="99"/>
      <c r="HS117" s="99"/>
      <c r="HT117" s="99"/>
      <c r="HU117" s="99"/>
      <c r="HV117" s="99"/>
      <c r="HW117" s="99"/>
      <c r="HX117" s="99"/>
      <c r="HY117" s="99"/>
      <c r="HZ117" s="99"/>
      <c r="IA117" s="99"/>
      <c r="IB117" s="99"/>
      <c r="IC117" s="99"/>
      <c r="ID117" s="99"/>
      <c r="IE117" s="99"/>
      <c r="IF117" s="99"/>
      <c r="IG117" s="99"/>
      <c r="IH117" s="99"/>
      <c r="II117" s="99"/>
      <c r="IJ117" s="99"/>
      <c r="IK117" s="99"/>
      <c r="IL117" s="99"/>
      <c r="IM117" s="99"/>
      <c r="IN117" s="99"/>
      <c r="IO117" s="99"/>
      <c r="IP117" s="99"/>
      <c r="IQ117" s="99"/>
      <c r="IR117" s="99"/>
      <c r="IS117" s="99"/>
      <c r="IT117" s="99"/>
      <c r="IU117" s="99"/>
      <c r="IV117" s="99"/>
    </row>
    <row r="118" spans="1:256" x14ac:dyDescent="0.2">
      <c r="A118" s="134">
        <f>'Alloc Amt'!B118</f>
        <v>108</v>
      </c>
      <c r="B118" s="157"/>
      <c r="C118" s="99"/>
      <c r="D118" s="99"/>
      <c r="E118" s="99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10"/>
      <c r="T118" s="159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99"/>
      <c r="DB118" s="99"/>
      <c r="DC118" s="99"/>
      <c r="DD118" s="99"/>
      <c r="DE118" s="99"/>
      <c r="DF118" s="99"/>
      <c r="DG118" s="99"/>
      <c r="DH118" s="99"/>
      <c r="DI118" s="99"/>
      <c r="DJ118" s="99"/>
      <c r="DK118" s="99"/>
      <c r="DL118" s="99"/>
      <c r="DM118" s="99"/>
      <c r="DN118" s="99"/>
      <c r="DO118" s="99"/>
      <c r="DP118" s="99"/>
      <c r="DQ118" s="99"/>
      <c r="DR118" s="99"/>
      <c r="DS118" s="99"/>
      <c r="DT118" s="99"/>
      <c r="DU118" s="99"/>
      <c r="DV118" s="99"/>
      <c r="DW118" s="99"/>
      <c r="DX118" s="99"/>
      <c r="DY118" s="99"/>
      <c r="DZ118" s="99"/>
      <c r="EA118" s="99"/>
      <c r="EB118" s="99"/>
      <c r="EC118" s="99"/>
      <c r="ED118" s="99"/>
      <c r="EE118" s="99"/>
      <c r="EF118" s="99"/>
      <c r="EG118" s="99"/>
      <c r="EH118" s="99"/>
      <c r="EI118" s="99"/>
      <c r="EJ118" s="99"/>
      <c r="EK118" s="99"/>
      <c r="EL118" s="99"/>
      <c r="EM118" s="99"/>
      <c r="EN118" s="99"/>
      <c r="EO118" s="99"/>
      <c r="EP118" s="99"/>
      <c r="EQ118" s="99"/>
      <c r="ER118" s="99"/>
      <c r="ES118" s="99"/>
      <c r="ET118" s="99"/>
      <c r="EU118" s="99"/>
      <c r="EV118" s="99"/>
      <c r="EW118" s="99"/>
      <c r="EX118" s="99"/>
      <c r="EY118" s="99"/>
      <c r="EZ118" s="99"/>
      <c r="FA118" s="99"/>
      <c r="FB118" s="99"/>
      <c r="FC118" s="99"/>
      <c r="FD118" s="99"/>
      <c r="FE118" s="99"/>
      <c r="FF118" s="99"/>
      <c r="FG118" s="99"/>
      <c r="FH118" s="99"/>
      <c r="FI118" s="99"/>
      <c r="FJ118" s="99"/>
      <c r="FK118" s="99"/>
      <c r="FL118" s="99"/>
      <c r="FM118" s="99"/>
      <c r="FN118" s="99"/>
      <c r="FO118" s="99"/>
      <c r="FP118" s="99"/>
      <c r="FQ118" s="99"/>
      <c r="FR118" s="99"/>
      <c r="FS118" s="99"/>
      <c r="FT118" s="99"/>
      <c r="FU118" s="99"/>
      <c r="FV118" s="99"/>
      <c r="FW118" s="99"/>
      <c r="FX118" s="99"/>
      <c r="FY118" s="99"/>
      <c r="FZ118" s="99"/>
      <c r="GA118" s="99"/>
      <c r="GB118" s="99"/>
      <c r="GC118" s="99"/>
      <c r="GD118" s="99"/>
      <c r="GE118" s="99"/>
      <c r="GF118" s="99"/>
      <c r="GG118" s="99"/>
      <c r="GH118" s="99"/>
      <c r="GI118" s="99"/>
      <c r="GJ118" s="99"/>
      <c r="GK118" s="99"/>
      <c r="GL118" s="99"/>
      <c r="GM118" s="99"/>
      <c r="GN118" s="99"/>
      <c r="GO118" s="99"/>
      <c r="GP118" s="99"/>
      <c r="GQ118" s="99"/>
      <c r="GR118" s="99"/>
      <c r="GS118" s="99"/>
      <c r="GT118" s="99"/>
      <c r="GU118" s="99"/>
      <c r="GV118" s="99"/>
      <c r="GW118" s="99"/>
      <c r="GX118" s="99"/>
      <c r="GY118" s="99"/>
      <c r="GZ118" s="99"/>
      <c r="HA118" s="99"/>
      <c r="HB118" s="99"/>
      <c r="HC118" s="99"/>
      <c r="HD118" s="99"/>
      <c r="HE118" s="99"/>
      <c r="HF118" s="99"/>
      <c r="HG118" s="99"/>
      <c r="HH118" s="99"/>
      <c r="HI118" s="99"/>
      <c r="HJ118" s="99"/>
      <c r="HK118" s="99"/>
      <c r="HL118" s="99"/>
      <c r="HM118" s="99"/>
      <c r="HN118" s="99"/>
      <c r="HO118" s="99"/>
      <c r="HP118" s="99"/>
      <c r="HQ118" s="99"/>
      <c r="HR118" s="99"/>
      <c r="HS118" s="99"/>
      <c r="HT118" s="99"/>
      <c r="HU118" s="99"/>
      <c r="HV118" s="99"/>
      <c r="HW118" s="99"/>
      <c r="HX118" s="99"/>
      <c r="HY118" s="99"/>
      <c r="HZ118" s="99"/>
      <c r="IA118" s="99"/>
      <c r="IB118" s="99"/>
      <c r="IC118" s="99"/>
      <c r="ID118" s="99"/>
      <c r="IE118" s="99"/>
      <c r="IF118" s="99"/>
      <c r="IG118" s="99"/>
      <c r="IH118" s="99"/>
      <c r="II118" s="99"/>
      <c r="IJ118" s="99"/>
      <c r="IK118" s="99"/>
      <c r="IL118" s="99"/>
      <c r="IM118" s="99"/>
      <c r="IN118" s="99"/>
      <c r="IO118" s="99"/>
      <c r="IP118" s="99"/>
      <c r="IQ118" s="99"/>
      <c r="IR118" s="99"/>
      <c r="IS118" s="99"/>
      <c r="IT118" s="99"/>
      <c r="IU118" s="99"/>
      <c r="IV118" s="99"/>
    </row>
    <row r="119" spans="1:256" x14ac:dyDescent="0.2">
      <c r="A119" s="134">
        <f>'Alloc Amt'!B119</f>
        <v>109</v>
      </c>
      <c r="B119" s="157"/>
      <c r="C119" s="99"/>
      <c r="D119" s="99"/>
      <c r="E119" s="99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10"/>
      <c r="T119" s="159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  <c r="DA119" s="99"/>
      <c r="DB119" s="99"/>
      <c r="DC119" s="99"/>
      <c r="DD119" s="99"/>
      <c r="DE119" s="99"/>
      <c r="DF119" s="99"/>
      <c r="DG119" s="99"/>
      <c r="DH119" s="99"/>
      <c r="DI119" s="99"/>
      <c r="DJ119" s="99"/>
      <c r="DK119" s="99"/>
      <c r="DL119" s="99"/>
      <c r="DM119" s="99"/>
      <c r="DN119" s="99"/>
      <c r="DO119" s="99"/>
      <c r="DP119" s="99"/>
      <c r="DQ119" s="99"/>
      <c r="DR119" s="99"/>
      <c r="DS119" s="99"/>
      <c r="DT119" s="99"/>
      <c r="DU119" s="99"/>
      <c r="DV119" s="99"/>
      <c r="DW119" s="99"/>
      <c r="DX119" s="99"/>
      <c r="DY119" s="99"/>
      <c r="DZ119" s="99"/>
      <c r="EA119" s="99"/>
      <c r="EB119" s="99"/>
      <c r="EC119" s="99"/>
      <c r="ED119" s="99"/>
      <c r="EE119" s="99"/>
      <c r="EF119" s="99"/>
      <c r="EG119" s="99"/>
      <c r="EH119" s="99"/>
      <c r="EI119" s="99"/>
      <c r="EJ119" s="99"/>
      <c r="EK119" s="99"/>
      <c r="EL119" s="99"/>
      <c r="EM119" s="99"/>
      <c r="EN119" s="99"/>
      <c r="EO119" s="99"/>
      <c r="EP119" s="99"/>
      <c r="EQ119" s="99"/>
      <c r="ER119" s="99"/>
      <c r="ES119" s="99"/>
      <c r="ET119" s="99"/>
      <c r="EU119" s="99"/>
      <c r="EV119" s="99"/>
      <c r="EW119" s="99"/>
      <c r="EX119" s="99"/>
      <c r="EY119" s="99"/>
      <c r="EZ119" s="99"/>
      <c r="FA119" s="99"/>
      <c r="FB119" s="99"/>
      <c r="FC119" s="99"/>
      <c r="FD119" s="99"/>
      <c r="FE119" s="99"/>
      <c r="FF119" s="99"/>
      <c r="FG119" s="99"/>
      <c r="FH119" s="99"/>
      <c r="FI119" s="99"/>
      <c r="FJ119" s="99"/>
      <c r="FK119" s="99"/>
      <c r="FL119" s="99"/>
      <c r="FM119" s="99"/>
      <c r="FN119" s="99"/>
      <c r="FO119" s="99"/>
      <c r="FP119" s="99"/>
      <c r="FQ119" s="99"/>
      <c r="FR119" s="99"/>
      <c r="FS119" s="99"/>
      <c r="FT119" s="99"/>
      <c r="FU119" s="99"/>
      <c r="FV119" s="99"/>
      <c r="FW119" s="99"/>
      <c r="FX119" s="99"/>
      <c r="FY119" s="99"/>
      <c r="FZ119" s="99"/>
      <c r="GA119" s="99"/>
      <c r="GB119" s="99"/>
      <c r="GC119" s="99"/>
      <c r="GD119" s="99"/>
      <c r="GE119" s="99"/>
      <c r="GF119" s="99"/>
      <c r="GG119" s="99"/>
      <c r="GH119" s="99"/>
      <c r="GI119" s="99"/>
      <c r="GJ119" s="99"/>
      <c r="GK119" s="99"/>
      <c r="GL119" s="99"/>
      <c r="GM119" s="99"/>
      <c r="GN119" s="99"/>
      <c r="GO119" s="99"/>
      <c r="GP119" s="99"/>
      <c r="GQ119" s="99"/>
      <c r="GR119" s="99"/>
      <c r="GS119" s="99"/>
      <c r="GT119" s="99"/>
      <c r="GU119" s="99"/>
      <c r="GV119" s="99"/>
      <c r="GW119" s="99"/>
      <c r="GX119" s="99"/>
      <c r="GY119" s="99"/>
      <c r="GZ119" s="99"/>
      <c r="HA119" s="99"/>
      <c r="HB119" s="99"/>
      <c r="HC119" s="99"/>
      <c r="HD119" s="99"/>
      <c r="HE119" s="99"/>
      <c r="HF119" s="99"/>
      <c r="HG119" s="99"/>
      <c r="HH119" s="99"/>
      <c r="HI119" s="99"/>
      <c r="HJ119" s="99"/>
      <c r="HK119" s="99"/>
      <c r="HL119" s="99"/>
      <c r="HM119" s="99"/>
      <c r="HN119" s="99"/>
      <c r="HO119" s="99"/>
      <c r="HP119" s="99"/>
      <c r="HQ119" s="99"/>
      <c r="HR119" s="99"/>
      <c r="HS119" s="99"/>
      <c r="HT119" s="99"/>
      <c r="HU119" s="99"/>
      <c r="HV119" s="99"/>
      <c r="HW119" s="99"/>
      <c r="HX119" s="99"/>
      <c r="HY119" s="99"/>
      <c r="HZ119" s="99"/>
      <c r="IA119" s="99"/>
      <c r="IB119" s="99"/>
      <c r="IC119" s="99"/>
      <c r="ID119" s="99"/>
      <c r="IE119" s="99"/>
      <c r="IF119" s="99"/>
      <c r="IG119" s="99"/>
      <c r="IH119" s="99"/>
      <c r="II119" s="99"/>
      <c r="IJ119" s="99"/>
      <c r="IK119" s="99"/>
      <c r="IL119" s="99"/>
      <c r="IM119" s="99"/>
      <c r="IN119" s="99"/>
      <c r="IO119" s="99"/>
      <c r="IP119" s="99"/>
      <c r="IQ119" s="99"/>
      <c r="IR119" s="99"/>
      <c r="IS119" s="99"/>
      <c r="IT119" s="99"/>
      <c r="IU119" s="99"/>
      <c r="IV119" s="99"/>
    </row>
    <row r="120" spans="1:256" x14ac:dyDescent="0.2">
      <c r="A120" s="134">
        <f>'Alloc Amt'!B120</f>
        <v>110</v>
      </c>
      <c r="B120" s="157"/>
      <c r="C120" s="99"/>
      <c r="D120" s="99"/>
      <c r="E120" s="99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10"/>
      <c r="T120" s="159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99"/>
      <c r="DD120" s="99"/>
      <c r="DE120" s="99"/>
      <c r="DF120" s="99"/>
      <c r="DG120" s="99"/>
      <c r="DH120" s="99"/>
      <c r="DI120" s="99"/>
      <c r="DJ120" s="99"/>
      <c r="DK120" s="99"/>
      <c r="DL120" s="99"/>
      <c r="DM120" s="99"/>
      <c r="DN120" s="99"/>
      <c r="DO120" s="99"/>
      <c r="DP120" s="99"/>
      <c r="DQ120" s="99"/>
      <c r="DR120" s="99"/>
      <c r="DS120" s="99"/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99"/>
      <c r="EI120" s="99"/>
      <c r="EJ120" s="99"/>
      <c r="EK120" s="99"/>
      <c r="EL120" s="99"/>
      <c r="EM120" s="99"/>
      <c r="EN120" s="99"/>
      <c r="EO120" s="99"/>
      <c r="EP120" s="99"/>
      <c r="EQ120" s="99"/>
      <c r="ER120" s="99"/>
      <c r="ES120" s="99"/>
      <c r="ET120" s="99"/>
      <c r="EU120" s="99"/>
      <c r="EV120" s="99"/>
      <c r="EW120" s="99"/>
      <c r="EX120" s="99"/>
      <c r="EY120" s="99"/>
      <c r="EZ120" s="99"/>
      <c r="FA120" s="99"/>
      <c r="FB120" s="99"/>
      <c r="FC120" s="99"/>
      <c r="FD120" s="99"/>
      <c r="FE120" s="99"/>
      <c r="FF120" s="99"/>
      <c r="FG120" s="99"/>
      <c r="FH120" s="99"/>
      <c r="FI120" s="99"/>
      <c r="FJ120" s="99"/>
      <c r="FK120" s="99"/>
      <c r="FL120" s="99"/>
      <c r="FM120" s="99"/>
      <c r="FN120" s="99"/>
      <c r="FO120" s="99"/>
      <c r="FP120" s="99"/>
      <c r="FQ120" s="99"/>
      <c r="FR120" s="99"/>
      <c r="FS120" s="99"/>
      <c r="FT120" s="99"/>
      <c r="FU120" s="99"/>
      <c r="FV120" s="99"/>
      <c r="FW120" s="99"/>
      <c r="FX120" s="99"/>
      <c r="FY120" s="99"/>
      <c r="FZ120" s="99"/>
      <c r="GA120" s="99"/>
      <c r="GB120" s="99"/>
      <c r="GC120" s="99"/>
      <c r="GD120" s="99"/>
      <c r="GE120" s="99"/>
      <c r="GF120" s="99"/>
      <c r="GG120" s="99"/>
      <c r="GH120" s="99"/>
      <c r="GI120" s="99"/>
      <c r="GJ120" s="99"/>
      <c r="GK120" s="99"/>
      <c r="GL120" s="99"/>
      <c r="GM120" s="99"/>
      <c r="GN120" s="99"/>
      <c r="GO120" s="99"/>
      <c r="GP120" s="99"/>
      <c r="GQ120" s="99"/>
      <c r="GR120" s="99"/>
      <c r="GS120" s="99"/>
      <c r="GT120" s="99"/>
      <c r="GU120" s="99"/>
      <c r="GV120" s="99"/>
      <c r="GW120" s="99"/>
      <c r="GX120" s="99"/>
      <c r="GY120" s="99"/>
      <c r="GZ120" s="99"/>
      <c r="HA120" s="99"/>
      <c r="HB120" s="99"/>
      <c r="HC120" s="99"/>
      <c r="HD120" s="99"/>
      <c r="HE120" s="99"/>
      <c r="HF120" s="99"/>
      <c r="HG120" s="99"/>
      <c r="HH120" s="99"/>
      <c r="HI120" s="99"/>
      <c r="HJ120" s="99"/>
      <c r="HK120" s="99"/>
      <c r="HL120" s="99"/>
      <c r="HM120" s="99"/>
      <c r="HN120" s="99"/>
      <c r="HO120" s="99"/>
      <c r="HP120" s="99"/>
      <c r="HQ120" s="99"/>
      <c r="HR120" s="99"/>
      <c r="HS120" s="99"/>
      <c r="HT120" s="99"/>
      <c r="HU120" s="99"/>
      <c r="HV120" s="99"/>
      <c r="HW120" s="99"/>
      <c r="HX120" s="99"/>
      <c r="HY120" s="99"/>
      <c r="HZ120" s="99"/>
      <c r="IA120" s="99"/>
      <c r="IB120" s="99"/>
      <c r="IC120" s="99"/>
      <c r="ID120" s="99"/>
      <c r="IE120" s="99"/>
      <c r="IF120" s="99"/>
      <c r="IG120" s="99"/>
      <c r="IH120" s="99"/>
      <c r="II120" s="99"/>
      <c r="IJ120" s="99"/>
      <c r="IK120" s="99"/>
      <c r="IL120" s="99"/>
      <c r="IM120" s="99"/>
      <c r="IN120" s="99"/>
      <c r="IO120" s="99"/>
      <c r="IP120" s="99"/>
      <c r="IQ120" s="99"/>
      <c r="IR120" s="99"/>
      <c r="IS120" s="99"/>
      <c r="IT120" s="99"/>
      <c r="IU120" s="99"/>
      <c r="IV120" s="99"/>
    </row>
    <row r="121" spans="1:256" x14ac:dyDescent="0.2">
      <c r="A121" s="134">
        <f>'Alloc Amt'!B121</f>
        <v>111</v>
      </c>
      <c r="B121" s="157"/>
      <c r="C121" s="99"/>
      <c r="D121" s="99"/>
      <c r="E121" s="99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10"/>
      <c r="T121" s="159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99"/>
      <c r="BU121" s="99"/>
      <c r="BV121" s="99"/>
      <c r="BW121" s="99"/>
      <c r="BX121" s="99"/>
      <c r="BY121" s="99"/>
      <c r="BZ121" s="99"/>
      <c r="CA121" s="99"/>
      <c r="CB121" s="99"/>
      <c r="CC121" s="99"/>
      <c r="CD121" s="99"/>
      <c r="CE121" s="99"/>
      <c r="CF121" s="99"/>
      <c r="CG121" s="99"/>
      <c r="CH121" s="99"/>
      <c r="CI121" s="99"/>
      <c r="CJ121" s="99"/>
      <c r="CK121" s="99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  <c r="CW121" s="99"/>
      <c r="CX121" s="99"/>
      <c r="CY121" s="99"/>
      <c r="CZ121" s="99"/>
      <c r="DA121" s="99"/>
      <c r="DB121" s="99"/>
      <c r="DC121" s="99"/>
      <c r="DD121" s="99"/>
      <c r="DE121" s="99"/>
      <c r="DF121" s="99"/>
      <c r="DG121" s="99"/>
      <c r="DH121" s="99"/>
      <c r="DI121" s="99"/>
      <c r="DJ121" s="99"/>
      <c r="DK121" s="99"/>
      <c r="DL121" s="99"/>
      <c r="DM121" s="99"/>
      <c r="DN121" s="99"/>
      <c r="DO121" s="99"/>
      <c r="DP121" s="99"/>
      <c r="DQ121" s="99"/>
      <c r="DR121" s="99"/>
      <c r="DS121" s="99"/>
      <c r="DT121" s="99"/>
      <c r="DU121" s="99"/>
      <c r="DV121" s="99"/>
      <c r="DW121" s="99"/>
      <c r="DX121" s="99"/>
      <c r="DY121" s="99"/>
      <c r="DZ121" s="99"/>
      <c r="EA121" s="99"/>
      <c r="EB121" s="99"/>
      <c r="EC121" s="99"/>
      <c r="ED121" s="99"/>
      <c r="EE121" s="99"/>
      <c r="EF121" s="99"/>
      <c r="EG121" s="99"/>
      <c r="EH121" s="99"/>
      <c r="EI121" s="99"/>
      <c r="EJ121" s="99"/>
      <c r="EK121" s="99"/>
      <c r="EL121" s="99"/>
      <c r="EM121" s="99"/>
      <c r="EN121" s="99"/>
      <c r="EO121" s="99"/>
      <c r="EP121" s="99"/>
      <c r="EQ121" s="99"/>
      <c r="ER121" s="99"/>
      <c r="ES121" s="99"/>
      <c r="ET121" s="99"/>
      <c r="EU121" s="99"/>
      <c r="EV121" s="99"/>
      <c r="EW121" s="99"/>
      <c r="EX121" s="99"/>
      <c r="EY121" s="99"/>
      <c r="EZ121" s="99"/>
      <c r="FA121" s="99"/>
      <c r="FB121" s="99"/>
      <c r="FC121" s="99"/>
      <c r="FD121" s="99"/>
      <c r="FE121" s="99"/>
      <c r="FF121" s="99"/>
      <c r="FG121" s="99"/>
      <c r="FH121" s="99"/>
      <c r="FI121" s="99"/>
      <c r="FJ121" s="99"/>
      <c r="FK121" s="99"/>
      <c r="FL121" s="99"/>
      <c r="FM121" s="99"/>
      <c r="FN121" s="99"/>
      <c r="FO121" s="99"/>
      <c r="FP121" s="99"/>
      <c r="FQ121" s="99"/>
      <c r="FR121" s="99"/>
      <c r="FS121" s="99"/>
      <c r="FT121" s="99"/>
      <c r="FU121" s="99"/>
      <c r="FV121" s="99"/>
      <c r="FW121" s="99"/>
      <c r="FX121" s="99"/>
      <c r="FY121" s="99"/>
      <c r="FZ121" s="99"/>
      <c r="GA121" s="99"/>
      <c r="GB121" s="99"/>
      <c r="GC121" s="99"/>
      <c r="GD121" s="99"/>
      <c r="GE121" s="99"/>
      <c r="GF121" s="99"/>
      <c r="GG121" s="99"/>
      <c r="GH121" s="99"/>
      <c r="GI121" s="99"/>
      <c r="GJ121" s="99"/>
      <c r="GK121" s="99"/>
      <c r="GL121" s="99"/>
      <c r="GM121" s="99"/>
      <c r="GN121" s="99"/>
      <c r="GO121" s="99"/>
      <c r="GP121" s="99"/>
      <c r="GQ121" s="99"/>
      <c r="GR121" s="99"/>
      <c r="GS121" s="99"/>
      <c r="GT121" s="99"/>
      <c r="GU121" s="99"/>
      <c r="GV121" s="99"/>
      <c r="GW121" s="99"/>
      <c r="GX121" s="99"/>
      <c r="GY121" s="99"/>
      <c r="GZ121" s="99"/>
      <c r="HA121" s="99"/>
      <c r="HB121" s="99"/>
      <c r="HC121" s="99"/>
      <c r="HD121" s="99"/>
      <c r="HE121" s="99"/>
      <c r="HF121" s="99"/>
      <c r="HG121" s="99"/>
      <c r="HH121" s="99"/>
      <c r="HI121" s="99"/>
      <c r="HJ121" s="99"/>
      <c r="HK121" s="99"/>
      <c r="HL121" s="99"/>
      <c r="HM121" s="99"/>
      <c r="HN121" s="99"/>
      <c r="HO121" s="99"/>
      <c r="HP121" s="99"/>
      <c r="HQ121" s="99"/>
      <c r="HR121" s="99"/>
      <c r="HS121" s="99"/>
      <c r="HT121" s="99"/>
      <c r="HU121" s="99"/>
      <c r="HV121" s="99"/>
      <c r="HW121" s="99"/>
      <c r="HX121" s="99"/>
      <c r="HY121" s="99"/>
      <c r="HZ121" s="99"/>
      <c r="IA121" s="99"/>
      <c r="IB121" s="99"/>
      <c r="IC121" s="99"/>
      <c r="ID121" s="99"/>
      <c r="IE121" s="99"/>
      <c r="IF121" s="99"/>
      <c r="IG121" s="99"/>
      <c r="IH121" s="99"/>
      <c r="II121" s="99"/>
      <c r="IJ121" s="99"/>
      <c r="IK121" s="99"/>
      <c r="IL121" s="99"/>
      <c r="IM121" s="99"/>
      <c r="IN121" s="99"/>
      <c r="IO121" s="99"/>
      <c r="IP121" s="99"/>
      <c r="IQ121" s="99"/>
      <c r="IR121" s="99"/>
      <c r="IS121" s="99"/>
      <c r="IT121" s="99"/>
      <c r="IU121" s="99"/>
      <c r="IV121" s="99"/>
    </row>
    <row r="122" spans="1:256" x14ac:dyDescent="0.2">
      <c r="A122" s="134">
        <f>'Alloc Amt'!B122</f>
        <v>112</v>
      </c>
      <c r="B122" s="157"/>
      <c r="C122" s="99"/>
      <c r="D122" s="99"/>
      <c r="E122" s="99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10"/>
      <c r="T122" s="159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99"/>
      <c r="DB122" s="99"/>
      <c r="DC122" s="99"/>
      <c r="DD122" s="99"/>
      <c r="DE122" s="99"/>
      <c r="DF122" s="99"/>
      <c r="DG122" s="99"/>
      <c r="DH122" s="99"/>
      <c r="DI122" s="99"/>
      <c r="DJ122" s="99"/>
      <c r="DK122" s="99"/>
      <c r="DL122" s="99"/>
      <c r="DM122" s="99"/>
      <c r="DN122" s="99"/>
      <c r="DO122" s="99"/>
      <c r="DP122" s="99"/>
      <c r="DQ122" s="99"/>
      <c r="DR122" s="99"/>
      <c r="DS122" s="99"/>
      <c r="DT122" s="99"/>
      <c r="DU122" s="99"/>
      <c r="DV122" s="99"/>
      <c r="DW122" s="99"/>
      <c r="DX122" s="99"/>
      <c r="DY122" s="99"/>
      <c r="DZ122" s="99"/>
      <c r="EA122" s="99"/>
      <c r="EB122" s="99"/>
      <c r="EC122" s="99"/>
      <c r="ED122" s="99"/>
      <c r="EE122" s="99"/>
      <c r="EF122" s="99"/>
      <c r="EG122" s="99"/>
      <c r="EH122" s="99"/>
      <c r="EI122" s="99"/>
      <c r="EJ122" s="99"/>
      <c r="EK122" s="99"/>
      <c r="EL122" s="99"/>
      <c r="EM122" s="99"/>
      <c r="EN122" s="99"/>
      <c r="EO122" s="99"/>
      <c r="EP122" s="99"/>
      <c r="EQ122" s="99"/>
      <c r="ER122" s="99"/>
      <c r="ES122" s="99"/>
      <c r="ET122" s="99"/>
      <c r="EU122" s="99"/>
      <c r="EV122" s="99"/>
      <c r="EW122" s="99"/>
      <c r="EX122" s="99"/>
      <c r="EY122" s="99"/>
      <c r="EZ122" s="99"/>
      <c r="FA122" s="99"/>
      <c r="FB122" s="99"/>
      <c r="FC122" s="99"/>
      <c r="FD122" s="99"/>
      <c r="FE122" s="99"/>
      <c r="FF122" s="99"/>
      <c r="FG122" s="99"/>
      <c r="FH122" s="99"/>
      <c r="FI122" s="99"/>
      <c r="FJ122" s="99"/>
      <c r="FK122" s="99"/>
      <c r="FL122" s="99"/>
      <c r="FM122" s="99"/>
      <c r="FN122" s="99"/>
      <c r="FO122" s="99"/>
      <c r="FP122" s="99"/>
      <c r="FQ122" s="99"/>
      <c r="FR122" s="99"/>
      <c r="FS122" s="99"/>
      <c r="FT122" s="99"/>
      <c r="FU122" s="99"/>
      <c r="FV122" s="99"/>
      <c r="FW122" s="99"/>
      <c r="FX122" s="99"/>
      <c r="FY122" s="99"/>
      <c r="FZ122" s="99"/>
      <c r="GA122" s="99"/>
      <c r="GB122" s="99"/>
      <c r="GC122" s="99"/>
      <c r="GD122" s="99"/>
      <c r="GE122" s="99"/>
      <c r="GF122" s="99"/>
      <c r="GG122" s="99"/>
      <c r="GH122" s="99"/>
      <c r="GI122" s="99"/>
      <c r="GJ122" s="99"/>
      <c r="GK122" s="99"/>
      <c r="GL122" s="99"/>
      <c r="GM122" s="99"/>
      <c r="GN122" s="99"/>
      <c r="GO122" s="99"/>
      <c r="GP122" s="99"/>
      <c r="GQ122" s="99"/>
      <c r="GR122" s="99"/>
      <c r="GS122" s="99"/>
      <c r="GT122" s="99"/>
      <c r="GU122" s="99"/>
      <c r="GV122" s="99"/>
      <c r="GW122" s="99"/>
      <c r="GX122" s="99"/>
      <c r="GY122" s="99"/>
      <c r="GZ122" s="99"/>
      <c r="HA122" s="99"/>
      <c r="HB122" s="99"/>
      <c r="HC122" s="99"/>
      <c r="HD122" s="99"/>
      <c r="HE122" s="99"/>
      <c r="HF122" s="99"/>
      <c r="HG122" s="99"/>
      <c r="HH122" s="99"/>
      <c r="HI122" s="99"/>
      <c r="HJ122" s="99"/>
      <c r="HK122" s="99"/>
      <c r="HL122" s="99"/>
      <c r="HM122" s="99"/>
      <c r="HN122" s="99"/>
      <c r="HO122" s="99"/>
      <c r="HP122" s="99"/>
      <c r="HQ122" s="99"/>
      <c r="HR122" s="99"/>
      <c r="HS122" s="99"/>
      <c r="HT122" s="99"/>
      <c r="HU122" s="99"/>
      <c r="HV122" s="99"/>
      <c r="HW122" s="99"/>
      <c r="HX122" s="99"/>
      <c r="HY122" s="99"/>
      <c r="HZ122" s="99"/>
      <c r="IA122" s="99"/>
      <c r="IB122" s="99"/>
      <c r="IC122" s="99"/>
      <c r="ID122" s="99"/>
      <c r="IE122" s="99"/>
      <c r="IF122" s="99"/>
      <c r="IG122" s="99"/>
      <c r="IH122" s="99"/>
      <c r="II122" s="99"/>
      <c r="IJ122" s="99"/>
      <c r="IK122" s="99"/>
      <c r="IL122" s="99"/>
      <c r="IM122" s="99"/>
      <c r="IN122" s="99"/>
      <c r="IO122" s="99"/>
      <c r="IP122" s="99"/>
      <c r="IQ122" s="99"/>
      <c r="IR122" s="99"/>
      <c r="IS122" s="99"/>
      <c r="IT122" s="99"/>
      <c r="IU122" s="99"/>
      <c r="IV122" s="99"/>
    </row>
    <row r="123" spans="1:256" x14ac:dyDescent="0.2">
      <c r="A123" s="134">
        <f>'Alloc Amt'!B123</f>
        <v>113</v>
      </c>
      <c r="B123" s="157"/>
      <c r="C123" s="99"/>
      <c r="D123" s="99"/>
      <c r="E123" s="99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  <c r="CW123" s="99"/>
      <c r="CX123" s="99"/>
      <c r="CY123" s="99"/>
      <c r="CZ123" s="99"/>
      <c r="DA123" s="99"/>
      <c r="DB123" s="99"/>
      <c r="DC123" s="99"/>
      <c r="DD123" s="99"/>
      <c r="DE123" s="99"/>
      <c r="DF123" s="99"/>
      <c r="DG123" s="99"/>
      <c r="DH123" s="99"/>
      <c r="DI123" s="99"/>
      <c r="DJ123" s="99"/>
      <c r="DK123" s="99"/>
      <c r="DL123" s="99"/>
      <c r="DM123" s="99"/>
      <c r="DN123" s="99"/>
      <c r="DO123" s="99"/>
      <c r="DP123" s="99"/>
      <c r="DQ123" s="99"/>
      <c r="DR123" s="99"/>
      <c r="DS123" s="99"/>
      <c r="DT123" s="99"/>
      <c r="DU123" s="99"/>
      <c r="DV123" s="99"/>
      <c r="DW123" s="99"/>
      <c r="DX123" s="99"/>
      <c r="DY123" s="99"/>
      <c r="DZ123" s="99"/>
      <c r="EA123" s="99"/>
      <c r="EB123" s="99"/>
      <c r="EC123" s="99"/>
      <c r="ED123" s="99"/>
      <c r="EE123" s="99"/>
      <c r="EF123" s="99"/>
      <c r="EG123" s="99"/>
      <c r="EH123" s="99"/>
      <c r="EI123" s="99"/>
      <c r="EJ123" s="99"/>
      <c r="EK123" s="99"/>
      <c r="EL123" s="99"/>
      <c r="EM123" s="99"/>
      <c r="EN123" s="99"/>
      <c r="EO123" s="99"/>
      <c r="EP123" s="99"/>
      <c r="EQ123" s="99"/>
      <c r="ER123" s="99"/>
      <c r="ES123" s="99"/>
      <c r="ET123" s="99"/>
      <c r="EU123" s="99"/>
      <c r="EV123" s="99"/>
      <c r="EW123" s="99"/>
      <c r="EX123" s="99"/>
      <c r="EY123" s="99"/>
      <c r="EZ123" s="99"/>
      <c r="FA123" s="99"/>
      <c r="FB123" s="99"/>
      <c r="FC123" s="99"/>
      <c r="FD123" s="99"/>
      <c r="FE123" s="99"/>
      <c r="FF123" s="99"/>
      <c r="FG123" s="99"/>
      <c r="FH123" s="99"/>
      <c r="FI123" s="99"/>
      <c r="FJ123" s="99"/>
      <c r="FK123" s="99"/>
      <c r="FL123" s="99"/>
      <c r="FM123" s="99"/>
      <c r="FN123" s="99"/>
      <c r="FO123" s="99"/>
      <c r="FP123" s="99"/>
      <c r="FQ123" s="99"/>
      <c r="FR123" s="99"/>
      <c r="FS123" s="99"/>
      <c r="FT123" s="99"/>
      <c r="FU123" s="99"/>
      <c r="FV123" s="99"/>
      <c r="FW123" s="99"/>
      <c r="FX123" s="99"/>
      <c r="FY123" s="99"/>
      <c r="FZ123" s="99"/>
      <c r="GA123" s="99"/>
      <c r="GB123" s="99"/>
      <c r="GC123" s="99"/>
      <c r="GD123" s="99"/>
      <c r="GE123" s="99"/>
      <c r="GF123" s="99"/>
      <c r="GG123" s="99"/>
      <c r="GH123" s="99"/>
      <c r="GI123" s="99"/>
      <c r="GJ123" s="99"/>
      <c r="GK123" s="99"/>
      <c r="GL123" s="99"/>
      <c r="GM123" s="99"/>
      <c r="GN123" s="99"/>
      <c r="GO123" s="99"/>
      <c r="GP123" s="99"/>
      <c r="GQ123" s="99"/>
      <c r="GR123" s="99"/>
      <c r="GS123" s="99"/>
      <c r="GT123" s="99"/>
      <c r="GU123" s="99"/>
      <c r="GV123" s="99"/>
      <c r="GW123" s="99"/>
      <c r="GX123" s="99"/>
      <c r="GY123" s="99"/>
      <c r="GZ123" s="99"/>
      <c r="HA123" s="99"/>
      <c r="HB123" s="99"/>
      <c r="HC123" s="99"/>
      <c r="HD123" s="99"/>
      <c r="HE123" s="99"/>
      <c r="HF123" s="99"/>
      <c r="HG123" s="99"/>
      <c r="HH123" s="99"/>
      <c r="HI123" s="99"/>
      <c r="HJ123" s="99"/>
      <c r="HK123" s="99"/>
      <c r="HL123" s="99"/>
      <c r="HM123" s="99"/>
      <c r="HN123" s="99"/>
      <c r="HO123" s="99"/>
      <c r="HP123" s="99"/>
      <c r="HQ123" s="99"/>
      <c r="HR123" s="99"/>
      <c r="HS123" s="99"/>
      <c r="HT123" s="99"/>
      <c r="HU123" s="99"/>
      <c r="HV123" s="99"/>
      <c r="HW123" s="99"/>
      <c r="HX123" s="99"/>
      <c r="HY123" s="99"/>
      <c r="HZ123" s="99"/>
      <c r="IA123" s="99"/>
      <c r="IB123" s="99"/>
      <c r="IC123" s="99"/>
      <c r="ID123" s="99"/>
      <c r="IE123" s="99"/>
      <c r="IF123" s="99"/>
      <c r="IG123" s="99"/>
      <c r="IH123" s="99"/>
      <c r="II123" s="99"/>
      <c r="IJ123" s="99"/>
      <c r="IK123" s="99"/>
      <c r="IL123" s="99"/>
      <c r="IM123" s="99"/>
      <c r="IN123" s="99"/>
      <c r="IO123" s="99"/>
      <c r="IP123" s="99"/>
      <c r="IQ123" s="99"/>
      <c r="IR123" s="99"/>
      <c r="IS123" s="99"/>
      <c r="IT123" s="99"/>
      <c r="IU123" s="99"/>
      <c r="IV123" s="99"/>
    </row>
    <row r="124" spans="1:256" x14ac:dyDescent="0.2">
      <c r="A124" s="134">
        <f>'Alloc Amt'!B124</f>
        <v>114</v>
      </c>
      <c r="B124" s="157"/>
      <c r="C124" s="99"/>
      <c r="D124" s="99"/>
      <c r="E124" s="99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99"/>
      <c r="EI124" s="99"/>
      <c r="EJ124" s="99"/>
      <c r="EK124" s="99"/>
      <c r="EL124" s="99"/>
      <c r="EM124" s="99"/>
      <c r="EN124" s="99"/>
      <c r="EO124" s="99"/>
      <c r="EP124" s="99"/>
      <c r="EQ124" s="99"/>
      <c r="ER124" s="99"/>
      <c r="ES124" s="99"/>
      <c r="ET124" s="99"/>
      <c r="EU124" s="99"/>
      <c r="EV124" s="99"/>
      <c r="EW124" s="99"/>
      <c r="EX124" s="99"/>
      <c r="EY124" s="99"/>
      <c r="EZ124" s="99"/>
      <c r="FA124" s="99"/>
      <c r="FB124" s="99"/>
      <c r="FC124" s="99"/>
      <c r="FD124" s="99"/>
      <c r="FE124" s="99"/>
      <c r="FF124" s="99"/>
      <c r="FG124" s="99"/>
      <c r="FH124" s="99"/>
      <c r="FI124" s="99"/>
      <c r="FJ124" s="99"/>
      <c r="FK124" s="99"/>
      <c r="FL124" s="99"/>
      <c r="FM124" s="99"/>
      <c r="FN124" s="99"/>
      <c r="FO124" s="99"/>
      <c r="FP124" s="99"/>
      <c r="FQ124" s="99"/>
      <c r="FR124" s="99"/>
      <c r="FS124" s="99"/>
      <c r="FT124" s="99"/>
      <c r="FU124" s="99"/>
      <c r="FV124" s="99"/>
      <c r="FW124" s="99"/>
      <c r="FX124" s="99"/>
      <c r="FY124" s="99"/>
      <c r="FZ124" s="99"/>
      <c r="GA124" s="99"/>
      <c r="GB124" s="99"/>
      <c r="GC124" s="99"/>
      <c r="GD124" s="99"/>
      <c r="GE124" s="99"/>
      <c r="GF124" s="99"/>
      <c r="GG124" s="99"/>
      <c r="GH124" s="99"/>
      <c r="GI124" s="99"/>
      <c r="GJ124" s="99"/>
      <c r="GK124" s="99"/>
      <c r="GL124" s="99"/>
      <c r="GM124" s="99"/>
      <c r="GN124" s="99"/>
      <c r="GO124" s="99"/>
      <c r="GP124" s="99"/>
      <c r="GQ124" s="99"/>
      <c r="GR124" s="99"/>
      <c r="GS124" s="99"/>
      <c r="GT124" s="99"/>
      <c r="GU124" s="99"/>
      <c r="GV124" s="99"/>
      <c r="GW124" s="99"/>
      <c r="GX124" s="99"/>
      <c r="GY124" s="99"/>
      <c r="GZ124" s="99"/>
      <c r="HA124" s="99"/>
      <c r="HB124" s="99"/>
      <c r="HC124" s="99"/>
      <c r="HD124" s="99"/>
      <c r="HE124" s="99"/>
      <c r="HF124" s="99"/>
      <c r="HG124" s="99"/>
      <c r="HH124" s="99"/>
      <c r="HI124" s="99"/>
      <c r="HJ124" s="99"/>
      <c r="HK124" s="99"/>
      <c r="HL124" s="99"/>
      <c r="HM124" s="99"/>
      <c r="HN124" s="99"/>
      <c r="HO124" s="99"/>
      <c r="HP124" s="99"/>
      <c r="HQ124" s="99"/>
      <c r="HR124" s="99"/>
      <c r="HS124" s="99"/>
      <c r="HT124" s="99"/>
      <c r="HU124" s="99"/>
      <c r="HV124" s="99"/>
      <c r="HW124" s="99"/>
      <c r="HX124" s="99"/>
      <c r="HY124" s="99"/>
      <c r="HZ124" s="99"/>
      <c r="IA124" s="99"/>
      <c r="IB124" s="99"/>
      <c r="IC124" s="99"/>
      <c r="ID124" s="99"/>
      <c r="IE124" s="99"/>
      <c r="IF124" s="99"/>
      <c r="IG124" s="99"/>
      <c r="IH124" s="99"/>
      <c r="II124" s="99"/>
      <c r="IJ124" s="99"/>
      <c r="IK124" s="99"/>
      <c r="IL124" s="99"/>
      <c r="IM124" s="99"/>
      <c r="IN124" s="99"/>
      <c r="IO124" s="99"/>
      <c r="IP124" s="99"/>
      <c r="IQ124" s="99"/>
      <c r="IR124" s="99"/>
      <c r="IS124" s="99"/>
      <c r="IT124" s="99"/>
      <c r="IU124" s="99"/>
      <c r="IV124" s="99"/>
    </row>
    <row r="125" spans="1:256" x14ac:dyDescent="0.2">
      <c r="A125" s="134">
        <f>'Alloc Amt'!B125</f>
        <v>115</v>
      </c>
      <c r="B125" s="157"/>
      <c r="C125" s="99"/>
      <c r="D125" s="99"/>
      <c r="E125" s="99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99"/>
      <c r="CZ125" s="99"/>
      <c r="DA125" s="99"/>
      <c r="DB125" s="99"/>
      <c r="DC125" s="99"/>
      <c r="DD125" s="99"/>
      <c r="DE125" s="99"/>
      <c r="DF125" s="99"/>
      <c r="DG125" s="99"/>
      <c r="DH125" s="99"/>
      <c r="DI125" s="99"/>
      <c r="DJ125" s="99"/>
      <c r="DK125" s="99"/>
      <c r="DL125" s="99"/>
      <c r="DM125" s="99"/>
      <c r="DN125" s="99"/>
      <c r="DO125" s="99"/>
      <c r="DP125" s="99"/>
      <c r="DQ125" s="99"/>
      <c r="DR125" s="99"/>
      <c r="DS125" s="99"/>
      <c r="DT125" s="99"/>
      <c r="DU125" s="99"/>
      <c r="DV125" s="99"/>
      <c r="DW125" s="99"/>
      <c r="DX125" s="99"/>
      <c r="DY125" s="99"/>
      <c r="DZ125" s="99"/>
      <c r="EA125" s="99"/>
      <c r="EB125" s="99"/>
      <c r="EC125" s="99"/>
      <c r="ED125" s="99"/>
      <c r="EE125" s="99"/>
      <c r="EF125" s="99"/>
      <c r="EG125" s="99"/>
      <c r="EH125" s="99"/>
      <c r="EI125" s="99"/>
      <c r="EJ125" s="99"/>
      <c r="EK125" s="99"/>
      <c r="EL125" s="99"/>
      <c r="EM125" s="99"/>
      <c r="EN125" s="99"/>
      <c r="EO125" s="99"/>
      <c r="EP125" s="99"/>
      <c r="EQ125" s="99"/>
      <c r="ER125" s="99"/>
      <c r="ES125" s="99"/>
      <c r="ET125" s="99"/>
      <c r="EU125" s="99"/>
      <c r="EV125" s="99"/>
      <c r="EW125" s="99"/>
      <c r="EX125" s="99"/>
      <c r="EY125" s="99"/>
      <c r="EZ125" s="99"/>
      <c r="FA125" s="99"/>
      <c r="FB125" s="99"/>
      <c r="FC125" s="99"/>
      <c r="FD125" s="99"/>
      <c r="FE125" s="99"/>
      <c r="FF125" s="99"/>
      <c r="FG125" s="99"/>
      <c r="FH125" s="99"/>
      <c r="FI125" s="99"/>
      <c r="FJ125" s="99"/>
      <c r="FK125" s="99"/>
      <c r="FL125" s="99"/>
      <c r="FM125" s="99"/>
      <c r="FN125" s="99"/>
      <c r="FO125" s="99"/>
      <c r="FP125" s="99"/>
      <c r="FQ125" s="99"/>
      <c r="FR125" s="99"/>
      <c r="FS125" s="99"/>
      <c r="FT125" s="99"/>
      <c r="FU125" s="99"/>
      <c r="FV125" s="99"/>
      <c r="FW125" s="99"/>
      <c r="FX125" s="99"/>
      <c r="FY125" s="99"/>
      <c r="FZ125" s="99"/>
      <c r="GA125" s="99"/>
      <c r="GB125" s="99"/>
      <c r="GC125" s="99"/>
      <c r="GD125" s="99"/>
      <c r="GE125" s="99"/>
      <c r="GF125" s="99"/>
      <c r="GG125" s="99"/>
      <c r="GH125" s="99"/>
      <c r="GI125" s="99"/>
      <c r="GJ125" s="99"/>
      <c r="GK125" s="99"/>
      <c r="GL125" s="99"/>
      <c r="GM125" s="99"/>
      <c r="GN125" s="99"/>
      <c r="GO125" s="99"/>
      <c r="GP125" s="99"/>
      <c r="GQ125" s="99"/>
      <c r="GR125" s="99"/>
      <c r="GS125" s="99"/>
      <c r="GT125" s="99"/>
      <c r="GU125" s="99"/>
      <c r="GV125" s="99"/>
      <c r="GW125" s="99"/>
      <c r="GX125" s="99"/>
      <c r="GY125" s="99"/>
      <c r="GZ125" s="99"/>
      <c r="HA125" s="99"/>
      <c r="HB125" s="99"/>
      <c r="HC125" s="99"/>
      <c r="HD125" s="99"/>
      <c r="HE125" s="99"/>
      <c r="HF125" s="99"/>
      <c r="HG125" s="99"/>
      <c r="HH125" s="99"/>
      <c r="HI125" s="99"/>
      <c r="HJ125" s="99"/>
      <c r="HK125" s="99"/>
      <c r="HL125" s="99"/>
      <c r="HM125" s="99"/>
      <c r="HN125" s="99"/>
      <c r="HO125" s="99"/>
      <c r="HP125" s="99"/>
      <c r="HQ125" s="99"/>
      <c r="HR125" s="99"/>
      <c r="HS125" s="99"/>
      <c r="HT125" s="99"/>
      <c r="HU125" s="99"/>
      <c r="HV125" s="99"/>
      <c r="HW125" s="99"/>
      <c r="HX125" s="99"/>
      <c r="HY125" s="99"/>
      <c r="HZ125" s="99"/>
      <c r="IA125" s="99"/>
      <c r="IB125" s="99"/>
      <c r="IC125" s="99"/>
      <c r="ID125" s="99"/>
      <c r="IE125" s="99"/>
      <c r="IF125" s="99"/>
      <c r="IG125" s="99"/>
      <c r="IH125" s="99"/>
      <c r="II125" s="99"/>
      <c r="IJ125" s="99"/>
      <c r="IK125" s="99"/>
      <c r="IL125" s="99"/>
      <c r="IM125" s="99"/>
      <c r="IN125" s="99"/>
      <c r="IO125" s="99"/>
      <c r="IP125" s="99"/>
      <c r="IQ125" s="99"/>
      <c r="IR125" s="99"/>
      <c r="IS125" s="99"/>
      <c r="IT125" s="99"/>
      <c r="IU125" s="99"/>
      <c r="IV125" s="99"/>
    </row>
    <row r="126" spans="1:256" x14ac:dyDescent="0.2">
      <c r="A126" s="134">
        <f>'Alloc Amt'!B126</f>
        <v>116</v>
      </c>
      <c r="B126" s="157"/>
      <c r="C126" s="99"/>
      <c r="D126" s="99"/>
      <c r="E126" s="99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99"/>
      <c r="DB126" s="99"/>
      <c r="DC126" s="99"/>
      <c r="DD126" s="99"/>
      <c r="DE126" s="99"/>
      <c r="DF126" s="99"/>
      <c r="DG126" s="99"/>
      <c r="DH126" s="99"/>
      <c r="DI126" s="99"/>
      <c r="DJ126" s="99"/>
      <c r="DK126" s="99"/>
      <c r="DL126" s="99"/>
      <c r="DM126" s="99"/>
      <c r="DN126" s="99"/>
      <c r="DO126" s="99"/>
      <c r="DP126" s="99"/>
      <c r="DQ126" s="99"/>
      <c r="DR126" s="99"/>
      <c r="DS126" s="99"/>
      <c r="DT126" s="99"/>
      <c r="DU126" s="99"/>
      <c r="DV126" s="99"/>
      <c r="DW126" s="99"/>
      <c r="DX126" s="99"/>
      <c r="DY126" s="99"/>
      <c r="DZ126" s="99"/>
      <c r="EA126" s="99"/>
      <c r="EB126" s="99"/>
      <c r="EC126" s="99"/>
      <c r="ED126" s="99"/>
      <c r="EE126" s="99"/>
      <c r="EF126" s="99"/>
      <c r="EG126" s="99"/>
      <c r="EH126" s="99"/>
      <c r="EI126" s="99"/>
      <c r="EJ126" s="99"/>
      <c r="EK126" s="99"/>
      <c r="EL126" s="99"/>
      <c r="EM126" s="99"/>
      <c r="EN126" s="99"/>
      <c r="EO126" s="99"/>
      <c r="EP126" s="99"/>
      <c r="EQ126" s="99"/>
      <c r="ER126" s="99"/>
      <c r="ES126" s="99"/>
      <c r="ET126" s="99"/>
      <c r="EU126" s="99"/>
      <c r="EV126" s="99"/>
      <c r="EW126" s="99"/>
      <c r="EX126" s="99"/>
      <c r="EY126" s="99"/>
      <c r="EZ126" s="99"/>
      <c r="FA126" s="99"/>
      <c r="FB126" s="99"/>
      <c r="FC126" s="99"/>
      <c r="FD126" s="99"/>
      <c r="FE126" s="99"/>
      <c r="FF126" s="99"/>
      <c r="FG126" s="99"/>
      <c r="FH126" s="99"/>
      <c r="FI126" s="99"/>
      <c r="FJ126" s="99"/>
      <c r="FK126" s="99"/>
      <c r="FL126" s="99"/>
      <c r="FM126" s="99"/>
      <c r="FN126" s="99"/>
      <c r="FO126" s="99"/>
      <c r="FP126" s="99"/>
      <c r="FQ126" s="99"/>
      <c r="FR126" s="99"/>
      <c r="FS126" s="99"/>
      <c r="FT126" s="99"/>
      <c r="FU126" s="99"/>
      <c r="FV126" s="99"/>
      <c r="FW126" s="99"/>
      <c r="FX126" s="99"/>
      <c r="FY126" s="99"/>
      <c r="FZ126" s="99"/>
      <c r="GA126" s="99"/>
      <c r="GB126" s="99"/>
      <c r="GC126" s="99"/>
      <c r="GD126" s="99"/>
      <c r="GE126" s="99"/>
      <c r="GF126" s="99"/>
      <c r="GG126" s="99"/>
      <c r="GH126" s="99"/>
      <c r="GI126" s="99"/>
      <c r="GJ126" s="99"/>
      <c r="GK126" s="99"/>
      <c r="GL126" s="99"/>
      <c r="GM126" s="99"/>
      <c r="GN126" s="99"/>
      <c r="GO126" s="99"/>
      <c r="GP126" s="99"/>
      <c r="GQ126" s="99"/>
      <c r="GR126" s="99"/>
      <c r="GS126" s="99"/>
      <c r="GT126" s="99"/>
      <c r="GU126" s="99"/>
      <c r="GV126" s="99"/>
      <c r="GW126" s="99"/>
      <c r="GX126" s="99"/>
      <c r="GY126" s="99"/>
      <c r="GZ126" s="99"/>
      <c r="HA126" s="99"/>
      <c r="HB126" s="99"/>
      <c r="HC126" s="99"/>
      <c r="HD126" s="99"/>
      <c r="HE126" s="99"/>
      <c r="HF126" s="99"/>
      <c r="HG126" s="99"/>
      <c r="HH126" s="99"/>
      <c r="HI126" s="99"/>
      <c r="HJ126" s="99"/>
      <c r="HK126" s="99"/>
      <c r="HL126" s="99"/>
      <c r="HM126" s="99"/>
      <c r="HN126" s="99"/>
      <c r="HO126" s="99"/>
      <c r="HP126" s="99"/>
      <c r="HQ126" s="99"/>
      <c r="HR126" s="99"/>
      <c r="HS126" s="99"/>
      <c r="HT126" s="99"/>
      <c r="HU126" s="99"/>
      <c r="HV126" s="99"/>
      <c r="HW126" s="99"/>
      <c r="HX126" s="99"/>
      <c r="HY126" s="99"/>
      <c r="HZ126" s="99"/>
      <c r="IA126" s="99"/>
      <c r="IB126" s="99"/>
      <c r="IC126" s="99"/>
      <c r="ID126" s="99"/>
      <c r="IE126" s="99"/>
      <c r="IF126" s="99"/>
      <c r="IG126" s="99"/>
      <c r="IH126" s="99"/>
      <c r="II126" s="99"/>
      <c r="IJ126" s="99"/>
      <c r="IK126" s="99"/>
      <c r="IL126" s="99"/>
      <c r="IM126" s="99"/>
      <c r="IN126" s="99"/>
      <c r="IO126" s="99"/>
      <c r="IP126" s="99"/>
      <c r="IQ126" s="99"/>
      <c r="IR126" s="99"/>
      <c r="IS126" s="99"/>
      <c r="IT126" s="99"/>
      <c r="IU126" s="99"/>
      <c r="IV126" s="99"/>
    </row>
    <row r="127" spans="1:256" x14ac:dyDescent="0.2">
      <c r="A127" s="134">
        <f>'Alloc Amt'!B127</f>
        <v>117</v>
      </c>
      <c r="B127" s="157"/>
      <c r="C127" s="99"/>
      <c r="D127" s="99"/>
      <c r="E127" s="99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  <c r="CW127" s="99"/>
      <c r="CX127" s="99"/>
      <c r="CY127" s="99"/>
      <c r="CZ127" s="99"/>
      <c r="DA127" s="99"/>
      <c r="DB127" s="99"/>
      <c r="DC127" s="99"/>
      <c r="DD127" s="99"/>
      <c r="DE127" s="99"/>
      <c r="DF127" s="99"/>
      <c r="DG127" s="99"/>
      <c r="DH127" s="99"/>
      <c r="DI127" s="99"/>
      <c r="DJ127" s="99"/>
      <c r="DK127" s="99"/>
      <c r="DL127" s="99"/>
      <c r="DM127" s="99"/>
      <c r="DN127" s="99"/>
      <c r="DO127" s="99"/>
      <c r="DP127" s="99"/>
      <c r="DQ127" s="99"/>
      <c r="DR127" s="99"/>
      <c r="DS127" s="99"/>
      <c r="DT127" s="99"/>
      <c r="DU127" s="99"/>
      <c r="DV127" s="99"/>
      <c r="DW127" s="99"/>
      <c r="DX127" s="99"/>
      <c r="DY127" s="99"/>
      <c r="DZ127" s="99"/>
      <c r="EA127" s="99"/>
      <c r="EB127" s="99"/>
      <c r="EC127" s="99"/>
      <c r="ED127" s="99"/>
      <c r="EE127" s="99"/>
      <c r="EF127" s="99"/>
      <c r="EG127" s="99"/>
      <c r="EH127" s="99"/>
      <c r="EI127" s="99"/>
      <c r="EJ127" s="99"/>
      <c r="EK127" s="99"/>
      <c r="EL127" s="99"/>
      <c r="EM127" s="99"/>
      <c r="EN127" s="99"/>
      <c r="EO127" s="99"/>
      <c r="EP127" s="99"/>
      <c r="EQ127" s="99"/>
      <c r="ER127" s="99"/>
      <c r="ES127" s="99"/>
      <c r="ET127" s="99"/>
      <c r="EU127" s="99"/>
      <c r="EV127" s="99"/>
      <c r="EW127" s="99"/>
      <c r="EX127" s="99"/>
      <c r="EY127" s="99"/>
      <c r="EZ127" s="99"/>
      <c r="FA127" s="99"/>
      <c r="FB127" s="99"/>
      <c r="FC127" s="99"/>
      <c r="FD127" s="99"/>
      <c r="FE127" s="99"/>
      <c r="FF127" s="99"/>
      <c r="FG127" s="99"/>
      <c r="FH127" s="99"/>
      <c r="FI127" s="99"/>
      <c r="FJ127" s="99"/>
      <c r="FK127" s="99"/>
      <c r="FL127" s="99"/>
      <c r="FM127" s="99"/>
      <c r="FN127" s="99"/>
      <c r="FO127" s="99"/>
      <c r="FP127" s="99"/>
      <c r="FQ127" s="99"/>
      <c r="FR127" s="99"/>
      <c r="FS127" s="99"/>
      <c r="FT127" s="99"/>
      <c r="FU127" s="99"/>
      <c r="FV127" s="99"/>
      <c r="FW127" s="99"/>
      <c r="FX127" s="99"/>
      <c r="FY127" s="99"/>
      <c r="FZ127" s="99"/>
      <c r="GA127" s="99"/>
      <c r="GB127" s="99"/>
      <c r="GC127" s="99"/>
      <c r="GD127" s="99"/>
      <c r="GE127" s="99"/>
      <c r="GF127" s="99"/>
      <c r="GG127" s="99"/>
      <c r="GH127" s="99"/>
      <c r="GI127" s="99"/>
      <c r="GJ127" s="99"/>
      <c r="GK127" s="99"/>
      <c r="GL127" s="99"/>
      <c r="GM127" s="99"/>
      <c r="GN127" s="99"/>
      <c r="GO127" s="99"/>
      <c r="GP127" s="99"/>
      <c r="GQ127" s="99"/>
      <c r="GR127" s="99"/>
      <c r="GS127" s="99"/>
      <c r="GT127" s="99"/>
      <c r="GU127" s="99"/>
      <c r="GV127" s="99"/>
      <c r="GW127" s="99"/>
      <c r="GX127" s="99"/>
      <c r="GY127" s="99"/>
      <c r="GZ127" s="99"/>
      <c r="HA127" s="99"/>
      <c r="HB127" s="99"/>
      <c r="HC127" s="99"/>
      <c r="HD127" s="99"/>
      <c r="HE127" s="99"/>
      <c r="HF127" s="99"/>
      <c r="HG127" s="99"/>
      <c r="HH127" s="99"/>
      <c r="HI127" s="99"/>
      <c r="HJ127" s="99"/>
      <c r="HK127" s="99"/>
      <c r="HL127" s="99"/>
      <c r="HM127" s="99"/>
      <c r="HN127" s="99"/>
      <c r="HO127" s="99"/>
      <c r="HP127" s="99"/>
      <c r="HQ127" s="99"/>
      <c r="HR127" s="99"/>
      <c r="HS127" s="99"/>
      <c r="HT127" s="99"/>
      <c r="HU127" s="99"/>
      <c r="HV127" s="99"/>
      <c r="HW127" s="99"/>
      <c r="HX127" s="99"/>
      <c r="HY127" s="99"/>
      <c r="HZ127" s="99"/>
      <c r="IA127" s="99"/>
      <c r="IB127" s="99"/>
      <c r="IC127" s="99"/>
      <c r="ID127" s="99"/>
      <c r="IE127" s="99"/>
      <c r="IF127" s="99"/>
      <c r="IG127" s="99"/>
      <c r="IH127" s="99"/>
      <c r="II127" s="99"/>
      <c r="IJ127" s="99"/>
      <c r="IK127" s="99"/>
      <c r="IL127" s="99"/>
      <c r="IM127" s="99"/>
      <c r="IN127" s="99"/>
      <c r="IO127" s="99"/>
      <c r="IP127" s="99"/>
      <c r="IQ127" s="99"/>
      <c r="IR127" s="99"/>
      <c r="IS127" s="99"/>
      <c r="IT127" s="99"/>
      <c r="IU127" s="99"/>
      <c r="IV127" s="99"/>
    </row>
    <row r="128" spans="1:256" x14ac:dyDescent="0.2">
      <c r="A128" s="134">
        <f>'Alloc Amt'!B128</f>
        <v>118</v>
      </c>
      <c r="B128" s="157"/>
      <c r="C128" s="99"/>
      <c r="D128" s="99"/>
      <c r="E128" s="99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99"/>
      <c r="DB128" s="99"/>
      <c r="DC128" s="99"/>
      <c r="DD128" s="99"/>
      <c r="DE128" s="99"/>
      <c r="DF128" s="99"/>
      <c r="DG128" s="99"/>
      <c r="DH128" s="99"/>
      <c r="DI128" s="99"/>
      <c r="DJ128" s="99"/>
      <c r="DK128" s="99"/>
      <c r="DL128" s="99"/>
      <c r="DM128" s="99"/>
      <c r="DN128" s="99"/>
      <c r="DO128" s="99"/>
      <c r="DP128" s="99"/>
      <c r="DQ128" s="99"/>
      <c r="DR128" s="99"/>
      <c r="DS128" s="99"/>
      <c r="DT128" s="99"/>
      <c r="DU128" s="99"/>
      <c r="DV128" s="99"/>
      <c r="DW128" s="99"/>
      <c r="DX128" s="99"/>
      <c r="DY128" s="99"/>
      <c r="DZ128" s="99"/>
      <c r="EA128" s="99"/>
      <c r="EB128" s="99"/>
      <c r="EC128" s="99"/>
      <c r="ED128" s="99"/>
      <c r="EE128" s="99"/>
      <c r="EF128" s="99"/>
      <c r="EG128" s="99"/>
      <c r="EH128" s="99"/>
      <c r="EI128" s="99"/>
      <c r="EJ128" s="99"/>
      <c r="EK128" s="99"/>
      <c r="EL128" s="99"/>
      <c r="EM128" s="99"/>
      <c r="EN128" s="99"/>
      <c r="EO128" s="99"/>
      <c r="EP128" s="99"/>
      <c r="EQ128" s="99"/>
      <c r="ER128" s="99"/>
      <c r="ES128" s="99"/>
      <c r="ET128" s="99"/>
      <c r="EU128" s="99"/>
      <c r="EV128" s="99"/>
      <c r="EW128" s="99"/>
      <c r="EX128" s="99"/>
      <c r="EY128" s="99"/>
      <c r="EZ128" s="99"/>
      <c r="FA128" s="99"/>
      <c r="FB128" s="99"/>
      <c r="FC128" s="99"/>
      <c r="FD128" s="99"/>
      <c r="FE128" s="99"/>
      <c r="FF128" s="99"/>
      <c r="FG128" s="99"/>
      <c r="FH128" s="99"/>
      <c r="FI128" s="99"/>
      <c r="FJ128" s="99"/>
      <c r="FK128" s="99"/>
      <c r="FL128" s="99"/>
      <c r="FM128" s="99"/>
      <c r="FN128" s="99"/>
      <c r="FO128" s="99"/>
      <c r="FP128" s="99"/>
      <c r="FQ128" s="99"/>
      <c r="FR128" s="99"/>
      <c r="FS128" s="99"/>
      <c r="FT128" s="99"/>
      <c r="FU128" s="99"/>
      <c r="FV128" s="99"/>
      <c r="FW128" s="99"/>
      <c r="FX128" s="99"/>
      <c r="FY128" s="99"/>
      <c r="FZ128" s="99"/>
      <c r="GA128" s="99"/>
      <c r="GB128" s="99"/>
      <c r="GC128" s="99"/>
      <c r="GD128" s="99"/>
      <c r="GE128" s="99"/>
      <c r="GF128" s="99"/>
      <c r="GG128" s="99"/>
      <c r="GH128" s="99"/>
      <c r="GI128" s="99"/>
      <c r="GJ128" s="99"/>
      <c r="GK128" s="99"/>
      <c r="GL128" s="99"/>
      <c r="GM128" s="99"/>
      <c r="GN128" s="99"/>
      <c r="GO128" s="99"/>
      <c r="GP128" s="99"/>
      <c r="GQ128" s="99"/>
      <c r="GR128" s="99"/>
      <c r="GS128" s="99"/>
      <c r="GT128" s="99"/>
      <c r="GU128" s="99"/>
      <c r="GV128" s="99"/>
      <c r="GW128" s="99"/>
      <c r="GX128" s="99"/>
      <c r="GY128" s="99"/>
      <c r="GZ128" s="99"/>
      <c r="HA128" s="99"/>
      <c r="HB128" s="99"/>
      <c r="HC128" s="99"/>
      <c r="HD128" s="99"/>
      <c r="HE128" s="99"/>
      <c r="HF128" s="99"/>
      <c r="HG128" s="99"/>
      <c r="HH128" s="99"/>
      <c r="HI128" s="99"/>
      <c r="HJ128" s="99"/>
      <c r="HK128" s="99"/>
      <c r="HL128" s="99"/>
      <c r="HM128" s="99"/>
      <c r="HN128" s="99"/>
      <c r="HO128" s="99"/>
      <c r="HP128" s="99"/>
      <c r="HQ128" s="99"/>
      <c r="HR128" s="99"/>
      <c r="HS128" s="99"/>
      <c r="HT128" s="99"/>
      <c r="HU128" s="99"/>
      <c r="HV128" s="99"/>
      <c r="HW128" s="99"/>
      <c r="HX128" s="99"/>
      <c r="HY128" s="99"/>
      <c r="HZ128" s="99"/>
      <c r="IA128" s="99"/>
      <c r="IB128" s="99"/>
      <c r="IC128" s="99"/>
      <c r="ID128" s="99"/>
      <c r="IE128" s="99"/>
      <c r="IF128" s="99"/>
      <c r="IG128" s="99"/>
      <c r="IH128" s="99"/>
      <c r="II128" s="99"/>
      <c r="IJ128" s="99"/>
      <c r="IK128" s="99"/>
      <c r="IL128" s="99"/>
      <c r="IM128" s="99"/>
      <c r="IN128" s="99"/>
      <c r="IO128" s="99"/>
      <c r="IP128" s="99"/>
      <c r="IQ128" s="99"/>
      <c r="IR128" s="99"/>
      <c r="IS128" s="99"/>
      <c r="IT128" s="99"/>
      <c r="IU128" s="99"/>
      <c r="IV128" s="99"/>
    </row>
    <row r="129" spans="1:256" x14ac:dyDescent="0.2">
      <c r="A129" s="134">
        <f>'Alloc Amt'!B129</f>
        <v>119</v>
      </c>
      <c r="B129" s="157"/>
      <c r="C129" s="99"/>
      <c r="D129" s="99"/>
      <c r="E129" s="99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  <c r="CA129" s="99"/>
      <c r="CB129" s="99"/>
      <c r="CC129" s="99"/>
      <c r="CD129" s="99"/>
      <c r="CE129" s="99"/>
      <c r="CF129" s="99"/>
      <c r="CG129" s="99"/>
      <c r="CH129" s="99"/>
      <c r="CI129" s="99"/>
      <c r="CJ129" s="99"/>
      <c r="CK129" s="99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  <c r="CW129" s="99"/>
      <c r="CX129" s="99"/>
      <c r="CY129" s="99"/>
      <c r="CZ129" s="99"/>
      <c r="DA129" s="99"/>
      <c r="DB129" s="99"/>
      <c r="DC129" s="99"/>
      <c r="DD129" s="99"/>
      <c r="DE129" s="99"/>
      <c r="DF129" s="99"/>
      <c r="DG129" s="99"/>
      <c r="DH129" s="99"/>
      <c r="DI129" s="99"/>
      <c r="DJ129" s="99"/>
      <c r="DK129" s="99"/>
      <c r="DL129" s="99"/>
      <c r="DM129" s="99"/>
      <c r="DN129" s="99"/>
      <c r="DO129" s="99"/>
      <c r="DP129" s="99"/>
      <c r="DQ129" s="99"/>
      <c r="DR129" s="99"/>
      <c r="DS129" s="99"/>
      <c r="DT129" s="99"/>
      <c r="DU129" s="99"/>
      <c r="DV129" s="99"/>
      <c r="DW129" s="99"/>
      <c r="DX129" s="99"/>
      <c r="DY129" s="99"/>
      <c r="DZ129" s="99"/>
      <c r="EA129" s="99"/>
      <c r="EB129" s="99"/>
      <c r="EC129" s="99"/>
      <c r="ED129" s="99"/>
      <c r="EE129" s="99"/>
      <c r="EF129" s="99"/>
      <c r="EG129" s="99"/>
      <c r="EH129" s="99"/>
      <c r="EI129" s="99"/>
      <c r="EJ129" s="99"/>
      <c r="EK129" s="99"/>
      <c r="EL129" s="99"/>
      <c r="EM129" s="99"/>
      <c r="EN129" s="99"/>
      <c r="EO129" s="99"/>
      <c r="EP129" s="99"/>
      <c r="EQ129" s="99"/>
      <c r="ER129" s="99"/>
      <c r="ES129" s="99"/>
      <c r="ET129" s="99"/>
      <c r="EU129" s="99"/>
      <c r="EV129" s="99"/>
      <c r="EW129" s="99"/>
      <c r="EX129" s="99"/>
      <c r="EY129" s="99"/>
      <c r="EZ129" s="99"/>
      <c r="FA129" s="99"/>
      <c r="FB129" s="99"/>
      <c r="FC129" s="99"/>
      <c r="FD129" s="99"/>
      <c r="FE129" s="99"/>
      <c r="FF129" s="99"/>
      <c r="FG129" s="99"/>
      <c r="FH129" s="99"/>
      <c r="FI129" s="99"/>
      <c r="FJ129" s="99"/>
      <c r="FK129" s="99"/>
      <c r="FL129" s="99"/>
      <c r="FM129" s="99"/>
      <c r="FN129" s="99"/>
      <c r="FO129" s="99"/>
      <c r="FP129" s="99"/>
      <c r="FQ129" s="99"/>
      <c r="FR129" s="99"/>
      <c r="FS129" s="99"/>
      <c r="FT129" s="99"/>
      <c r="FU129" s="99"/>
      <c r="FV129" s="99"/>
      <c r="FW129" s="99"/>
      <c r="FX129" s="99"/>
      <c r="FY129" s="99"/>
      <c r="FZ129" s="99"/>
      <c r="GA129" s="99"/>
      <c r="GB129" s="99"/>
      <c r="GC129" s="99"/>
      <c r="GD129" s="99"/>
      <c r="GE129" s="99"/>
      <c r="GF129" s="99"/>
      <c r="GG129" s="99"/>
      <c r="GH129" s="99"/>
      <c r="GI129" s="99"/>
      <c r="GJ129" s="99"/>
      <c r="GK129" s="99"/>
      <c r="GL129" s="99"/>
      <c r="GM129" s="99"/>
      <c r="GN129" s="99"/>
      <c r="GO129" s="99"/>
      <c r="GP129" s="99"/>
      <c r="GQ129" s="99"/>
      <c r="GR129" s="99"/>
      <c r="GS129" s="99"/>
      <c r="GT129" s="99"/>
      <c r="GU129" s="99"/>
      <c r="GV129" s="99"/>
      <c r="GW129" s="99"/>
      <c r="GX129" s="99"/>
      <c r="GY129" s="99"/>
      <c r="GZ129" s="99"/>
      <c r="HA129" s="99"/>
      <c r="HB129" s="99"/>
      <c r="HC129" s="99"/>
      <c r="HD129" s="99"/>
      <c r="HE129" s="99"/>
      <c r="HF129" s="99"/>
      <c r="HG129" s="99"/>
      <c r="HH129" s="99"/>
      <c r="HI129" s="99"/>
      <c r="HJ129" s="99"/>
      <c r="HK129" s="99"/>
      <c r="HL129" s="99"/>
      <c r="HM129" s="99"/>
      <c r="HN129" s="99"/>
      <c r="HO129" s="99"/>
      <c r="HP129" s="99"/>
      <c r="HQ129" s="99"/>
      <c r="HR129" s="99"/>
      <c r="HS129" s="99"/>
      <c r="HT129" s="99"/>
      <c r="HU129" s="99"/>
      <c r="HV129" s="99"/>
      <c r="HW129" s="99"/>
      <c r="HX129" s="99"/>
      <c r="HY129" s="99"/>
      <c r="HZ129" s="99"/>
      <c r="IA129" s="99"/>
      <c r="IB129" s="99"/>
      <c r="IC129" s="99"/>
      <c r="ID129" s="99"/>
      <c r="IE129" s="99"/>
      <c r="IF129" s="99"/>
      <c r="IG129" s="99"/>
      <c r="IH129" s="99"/>
      <c r="II129" s="99"/>
      <c r="IJ129" s="99"/>
      <c r="IK129" s="99"/>
      <c r="IL129" s="99"/>
      <c r="IM129" s="99"/>
      <c r="IN129" s="99"/>
      <c r="IO129" s="99"/>
      <c r="IP129" s="99"/>
      <c r="IQ129" s="99"/>
      <c r="IR129" s="99"/>
      <c r="IS129" s="99"/>
      <c r="IT129" s="99"/>
      <c r="IU129" s="99"/>
      <c r="IV129" s="99"/>
    </row>
    <row r="130" spans="1:256" x14ac:dyDescent="0.2">
      <c r="A130" s="134">
        <f>'Alloc Amt'!B130</f>
        <v>120</v>
      </c>
      <c r="B130" s="157"/>
      <c r="C130" s="99"/>
      <c r="D130" s="99"/>
      <c r="E130" s="99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99"/>
      <c r="DB130" s="99"/>
      <c r="DC130" s="99"/>
      <c r="DD130" s="99"/>
      <c r="DE130" s="99"/>
      <c r="DF130" s="99"/>
      <c r="DG130" s="99"/>
      <c r="DH130" s="99"/>
      <c r="DI130" s="99"/>
      <c r="DJ130" s="99"/>
      <c r="DK130" s="99"/>
      <c r="DL130" s="99"/>
      <c r="DM130" s="99"/>
      <c r="DN130" s="99"/>
      <c r="DO130" s="99"/>
      <c r="DP130" s="99"/>
      <c r="DQ130" s="99"/>
      <c r="DR130" s="99"/>
      <c r="DS130" s="99"/>
      <c r="DT130" s="99"/>
      <c r="DU130" s="99"/>
      <c r="DV130" s="99"/>
      <c r="DW130" s="99"/>
      <c r="DX130" s="99"/>
      <c r="DY130" s="99"/>
      <c r="DZ130" s="99"/>
      <c r="EA130" s="99"/>
      <c r="EB130" s="99"/>
      <c r="EC130" s="99"/>
      <c r="ED130" s="99"/>
      <c r="EE130" s="99"/>
      <c r="EF130" s="99"/>
      <c r="EG130" s="99"/>
      <c r="EH130" s="99"/>
      <c r="EI130" s="99"/>
      <c r="EJ130" s="99"/>
      <c r="EK130" s="99"/>
      <c r="EL130" s="99"/>
      <c r="EM130" s="99"/>
      <c r="EN130" s="99"/>
      <c r="EO130" s="99"/>
      <c r="EP130" s="99"/>
      <c r="EQ130" s="99"/>
      <c r="ER130" s="99"/>
      <c r="ES130" s="99"/>
      <c r="ET130" s="99"/>
      <c r="EU130" s="99"/>
      <c r="EV130" s="99"/>
      <c r="EW130" s="99"/>
      <c r="EX130" s="99"/>
      <c r="EY130" s="99"/>
      <c r="EZ130" s="99"/>
      <c r="FA130" s="99"/>
      <c r="FB130" s="99"/>
      <c r="FC130" s="99"/>
      <c r="FD130" s="99"/>
      <c r="FE130" s="99"/>
      <c r="FF130" s="99"/>
      <c r="FG130" s="99"/>
      <c r="FH130" s="99"/>
      <c r="FI130" s="99"/>
      <c r="FJ130" s="99"/>
      <c r="FK130" s="99"/>
      <c r="FL130" s="99"/>
      <c r="FM130" s="99"/>
      <c r="FN130" s="99"/>
      <c r="FO130" s="99"/>
      <c r="FP130" s="99"/>
      <c r="FQ130" s="99"/>
      <c r="FR130" s="99"/>
      <c r="FS130" s="99"/>
      <c r="FT130" s="99"/>
      <c r="FU130" s="99"/>
      <c r="FV130" s="99"/>
      <c r="FW130" s="99"/>
      <c r="FX130" s="99"/>
      <c r="FY130" s="99"/>
      <c r="FZ130" s="99"/>
      <c r="GA130" s="99"/>
      <c r="GB130" s="99"/>
      <c r="GC130" s="99"/>
      <c r="GD130" s="99"/>
      <c r="GE130" s="99"/>
      <c r="GF130" s="99"/>
      <c r="GG130" s="99"/>
      <c r="GH130" s="99"/>
      <c r="GI130" s="99"/>
      <c r="GJ130" s="99"/>
      <c r="GK130" s="99"/>
      <c r="GL130" s="99"/>
      <c r="GM130" s="99"/>
      <c r="GN130" s="99"/>
      <c r="GO130" s="99"/>
      <c r="GP130" s="99"/>
      <c r="GQ130" s="99"/>
      <c r="GR130" s="99"/>
      <c r="GS130" s="99"/>
      <c r="GT130" s="99"/>
      <c r="GU130" s="99"/>
      <c r="GV130" s="99"/>
      <c r="GW130" s="99"/>
      <c r="GX130" s="99"/>
      <c r="GY130" s="99"/>
      <c r="GZ130" s="99"/>
      <c r="HA130" s="99"/>
      <c r="HB130" s="99"/>
      <c r="HC130" s="99"/>
      <c r="HD130" s="99"/>
      <c r="HE130" s="99"/>
      <c r="HF130" s="99"/>
      <c r="HG130" s="99"/>
      <c r="HH130" s="99"/>
      <c r="HI130" s="99"/>
      <c r="HJ130" s="99"/>
      <c r="HK130" s="99"/>
      <c r="HL130" s="99"/>
      <c r="HM130" s="99"/>
      <c r="HN130" s="99"/>
      <c r="HO130" s="99"/>
      <c r="HP130" s="99"/>
      <c r="HQ130" s="99"/>
      <c r="HR130" s="99"/>
      <c r="HS130" s="99"/>
      <c r="HT130" s="99"/>
      <c r="HU130" s="99"/>
      <c r="HV130" s="99"/>
      <c r="HW130" s="99"/>
      <c r="HX130" s="99"/>
      <c r="HY130" s="99"/>
      <c r="HZ130" s="99"/>
      <c r="IA130" s="99"/>
      <c r="IB130" s="99"/>
      <c r="IC130" s="99"/>
      <c r="ID130" s="99"/>
      <c r="IE130" s="99"/>
      <c r="IF130" s="99"/>
      <c r="IG130" s="99"/>
      <c r="IH130" s="99"/>
      <c r="II130" s="99"/>
      <c r="IJ130" s="99"/>
      <c r="IK130" s="99"/>
      <c r="IL130" s="99"/>
      <c r="IM130" s="99"/>
      <c r="IN130" s="99"/>
      <c r="IO130" s="99"/>
      <c r="IP130" s="99"/>
      <c r="IQ130" s="99"/>
      <c r="IR130" s="99"/>
      <c r="IS130" s="99"/>
      <c r="IT130" s="99"/>
      <c r="IU130" s="99"/>
      <c r="IV130" s="99"/>
    </row>
    <row r="131" spans="1:256" x14ac:dyDescent="0.2">
      <c r="A131" s="134">
        <f>'Alloc Amt'!B131</f>
        <v>121</v>
      </c>
      <c r="B131" s="157"/>
      <c r="C131" s="99"/>
      <c r="D131" s="99"/>
      <c r="E131" s="99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  <c r="CW131" s="99"/>
      <c r="CX131" s="99"/>
      <c r="CY131" s="99"/>
      <c r="CZ131" s="99"/>
      <c r="DA131" s="99"/>
      <c r="DB131" s="99"/>
      <c r="DC131" s="99"/>
      <c r="DD131" s="99"/>
      <c r="DE131" s="99"/>
      <c r="DF131" s="99"/>
      <c r="DG131" s="99"/>
      <c r="DH131" s="99"/>
      <c r="DI131" s="99"/>
      <c r="DJ131" s="99"/>
      <c r="DK131" s="99"/>
      <c r="DL131" s="99"/>
      <c r="DM131" s="99"/>
      <c r="DN131" s="99"/>
      <c r="DO131" s="99"/>
      <c r="DP131" s="99"/>
      <c r="DQ131" s="99"/>
      <c r="DR131" s="99"/>
      <c r="DS131" s="99"/>
      <c r="DT131" s="99"/>
      <c r="DU131" s="99"/>
      <c r="DV131" s="99"/>
      <c r="DW131" s="99"/>
      <c r="DX131" s="99"/>
      <c r="DY131" s="99"/>
      <c r="DZ131" s="99"/>
      <c r="EA131" s="99"/>
      <c r="EB131" s="99"/>
      <c r="EC131" s="99"/>
      <c r="ED131" s="99"/>
      <c r="EE131" s="99"/>
      <c r="EF131" s="99"/>
      <c r="EG131" s="99"/>
      <c r="EH131" s="99"/>
      <c r="EI131" s="99"/>
      <c r="EJ131" s="99"/>
      <c r="EK131" s="99"/>
      <c r="EL131" s="99"/>
      <c r="EM131" s="99"/>
      <c r="EN131" s="99"/>
      <c r="EO131" s="99"/>
      <c r="EP131" s="99"/>
      <c r="EQ131" s="99"/>
      <c r="ER131" s="99"/>
      <c r="ES131" s="99"/>
      <c r="ET131" s="99"/>
      <c r="EU131" s="99"/>
      <c r="EV131" s="99"/>
      <c r="EW131" s="99"/>
      <c r="EX131" s="99"/>
      <c r="EY131" s="99"/>
      <c r="EZ131" s="99"/>
      <c r="FA131" s="99"/>
      <c r="FB131" s="99"/>
      <c r="FC131" s="99"/>
      <c r="FD131" s="99"/>
      <c r="FE131" s="99"/>
      <c r="FF131" s="99"/>
      <c r="FG131" s="99"/>
      <c r="FH131" s="99"/>
      <c r="FI131" s="99"/>
      <c r="FJ131" s="99"/>
      <c r="FK131" s="99"/>
      <c r="FL131" s="99"/>
      <c r="FM131" s="99"/>
      <c r="FN131" s="99"/>
      <c r="FO131" s="99"/>
      <c r="FP131" s="99"/>
      <c r="FQ131" s="99"/>
      <c r="FR131" s="99"/>
      <c r="FS131" s="99"/>
      <c r="FT131" s="99"/>
      <c r="FU131" s="99"/>
      <c r="FV131" s="99"/>
      <c r="FW131" s="99"/>
      <c r="FX131" s="99"/>
      <c r="FY131" s="99"/>
      <c r="FZ131" s="99"/>
      <c r="GA131" s="99"/>
      <c r="GB131" s="99"/>
      <c r="GC131" s="99"/>
      <c r="GD131" s="99"/>
      <c r="GE131" s="99"/>
      <c r="GF131" s="99"/>
      <c r="GG131" s="99"/>
      <c r="GH131" s="99"/>
      <c r="GI131" s="99"/>
      <c r="GJ131" s="99"/>
      <c r="GK131" s="99"/>
      <c r="GL131" s="99"/>
      <c r="GM131" s="99"/>
      <c r="GN131" s="99"/>
      <c r="GO131" s="99"/>
      <c r="GP131" s="99"/>
      <c r="GQ131" s="99"/>
      <c r="GR131" s="99"/>
      <c r="GS131" s="99"/>
      <c r="GT131" s="99"/>
      <c r="GU131" s="99"/>
      <c r="GV131" s="99"/>
      <c r="GW131" s="99"/>
      <c r="GX131" s="99"/>
      <c r="GY131" s="99"/>
      <c r="GZ131" s="99"/>
      <c r="HA131" s="99"/>
      <c r="HB131" s="99"/>
      <c r="HC131" s="99"/>
      <c r="HD131" s="99"/>
      <c r="HE131" s="99"/>
      <c r="HF131" s="99"/>
      <c r="HG131" s="99"/>
      <c r="HH131" s="99"/>
      <c r="HI131" s="99"/>
      <c r="HJ131" s="99"/>
      <c r="HK131" s="99"/>
      <c r="HL131" s="99"/>
      <c r="HM131" s="99"/>
      <c r="HN131" s="99"/>
      <c r="HO131" s="99"/>
      <c r="HP131" s="99"/>
      <c r="HQ131" s="99"/>
      <c r="HR131" s="99"/>
      <c r="HS131" s="99"/>
      <c r="HT131" s="99"/>
      <c r="HU131" s="99"/>
      <c r="HV131" s="99"/>
      <c r="HW131" s="99"/>
      <c r="HX131" s="99"/>
      <c r="HY131" s="99"/>
      <c r="HZ131" s="99"/>
      <c r="IA131" s="99"/>
      <c r="IB131" s="99"/>
      <c r="IC131" s="99"/>
      <c r="ID131" s="99"/>
      <c r="IE131" s="99"/>
      <c r="IF131" s="99"/>
      <c r="IG131" s="99"/>
      <c r="IH131" s="99"/>
      <c r="II131" s="99"/>
      <c r="IJ131" s="99"/>
      <c r="IK131" s="99"/>
      <c r="IL131" s="99"/>
      <c r="IM131" s="99"/>
      <c r="IN131" s="99"/>
      <c r="IO131" s="99"/>
      <c r="IP131" s="99"/>
      <c r="IQ131" s="99"/>
      <c r="IR131" s="99"/>
      <c r="IS131" s="99"/>
      <c r="IT131" s="99"/>
      <c r="IU131" s="99"/>
      <c r="IV131" s="99"/>
    </row>
    <row r="132" spans="1:256" x14ac:dyDescent="0.2">
      <c r="A132" s="134">
        <f>'Alloc Amt'!B132</f>
        <v>122</v>
      </c>
      <c r="B132" s="157"/>
      <c r="C132" s="99"/>
      <c r="D132" s="99"/>
      <c r="E132" s="99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99"/>
      <c r="DB132" s="99"/>
      <c r="DC132" s="99"/>
      <c r="DD132" s="99"/>
      <c r="DE132" s="99"/>
      <c r="DF132" s="99"/>
      <c r="DG132" s="99"/>
      <c r="DH132" s="99"/>
      <c r="DI132" s="99"/>
      <c r="DJ132" s="99"/>
      <c r="DK132" s="99"/>
      <c r="DL132" s="99"/>
      <c r="DM132" s="99"/>
      <c r="DN132" s="99"/>
      <c r="DO132" s="99"/>
      <c r="DP132" s="99"/>
      <c r="DQ132" s="99"/>
      <c r="DR132" s="99"/>
      <c r="DS132" s="99"/>
      <c r="DT132" s="99"/>
      <c r="DU132" s="99"/>
      <c r="DV132" s="99"/>
      <c r="DW132" s="99"/>
      <c r="DX132" s="99"/>
      <c r="DY132" s="99"/>
      <c r="DZ132" s="99"/>
      <c r="EA132" s="99"/>
      <c r="EB132" s="99"/>
      <c r="EC132" s="99"/>
      <c r="ED132" s="99"/>
      <c r="EE132" s="99"/>
      <c r="EF132" s="99"/>
      <c r="EG132" s="99"/>
      <c r="EH132" s="99"/>
      <c r="EI132" s="99"/>
      <c r="EJ132" s="99"/>
      <c r="EK132" s="99"/>
      <c r="EL132" s="99"/>
      <c r="EM132" s="99"/>
      <c r="EN132" s="99"/>
      <c r="EO132" s="99"/>
      <c r="EP132" s="99"/>
      <c r="EQ132" s="99"/>
      <c r="ER132" s="99"/>
      <c r="ES132" s="99"/>
      <c r="ET132" s="99"/>
      <c r="EU132" s="99"/>
      <c r="EV132" s="99"/>
      <c r="EW132" s="99"/>
      <c r="EX132" s="99"/>
      <c r="EY132" s="99"/>
      <c r="EZ132" s="99"/>
      <c r="FA132" s="99"/>
      <c r="FB132" s="99"/>
      <c r="FC132" s="99"/>
      <c r="FD132" s="99"/>
      <c r="FE132" s="99"/>
      <c r="FF132" s="99"/>
      <c r="FG132" s="99"/>
      <c r="FH132" s="99"/>
      <c r="FI132" s="99"/>
      <c r="FJ132" s="99"/>
      <c r="FK132" s="99"/>
      <c r="FL132" s="99"/>
      <c r="FM132" s="99"/>
      <c r="FN132" s="99"/>
      <c r="FO132" s="99"/>
      <c r="FP132" s="99"/>
      <c r="FQ132" s="99"/>
      <c r="FR132" s="99"/>
      <c r="FS132" s="99"/>
      <c r="FT132" s="99"/>
      <c r="FU132" s="99"/>
      <c r="FV132" s="99"/>
      <c r="FW132" s="99"/>
      <c r="FX132" s="99"/>
      <c r="FY132" s="99"/>
      <c r="FZ132" s="99"/>
      <c r="GA132" s="99"/>
      <c r="GB132" s="99"/>
      <c r="GC132" s="99"/>
      <c r="GD132" s="99"/>
      <c r="GE132" s="99"/>
      <c r="GF132" s="99"/>
      <c r="GG132" s="99"/>
      <c r="GH132" s="99"/>
      <c r="GI132" s="99"/>
      <c r="GJ132" s="99"/>
      <c r="GK132" s="99"/>
      <c r="GL132" s="99"/>
      <c r="GM132" s="99"/>
      <c r="GN132" s="99"/>
      <c r="GO132" s="99"/>
      <c r="GP132" s="99"/>
      <c r="GQ132" s="99"/>
      <c r="GR132" s="99"/>
      <c r="GS132" s="99"/>
      <c r="GT132" s="99"/>
      <c r="GU132" s="99"/>
      <c r="GV132" s="99"/>
      <c r="GW132" s="99"/>
      <c r="GX132" s="99"/>
      <c r="GY132" s="99"/>
      <c r="GZ132" s="99"/>
      <c r="HA132" s="99"/>
      <c r="HB132" s="99"/>
      <c r="HC132" s="99"/>
      <c r="HD132" s="99"/>
      <c r="HE132" s="99"/>
      <c r="HF132" s="99"/>
      <c r="HG132" s="99"/>
      <c r="HH132" s="99"/>
      <c r="HI132" s="99"/>
      <c r="HJ132" s="99"/>
      <c r="HK132" s="99"/>
      <c r="HL132" s="99"/>
      <c r="HM132" s="99"/>
      <c r="HN132" s="99"/>
      <c r="HO132" s="99"/>
      <c r="HP132" s="99"/>
      <c r="HQ132" s="99"/>
      <c r="HR132" s="99"/>
      <c r="HS132" s="99"/>
      <c r="HT132" s="99"/>
      <c r="HU132" s="99"/>
      <c r="HV132" s="99"/>
      <c r="HW132" s="99"/>
      <c r="HX132" s="99"/>
      <c r="HY132" s="99"/>
      <c r="HZ132" s="99"/>
      <c r="IA132" s="99"/>
      <c r="IB132" s="99"/>
      <c r="IC132" s="99"/>
      <c r="ID132" s="99"/>
      <c r="IE132" s="99"/>
      <c r="IF132" s="99"/>
      <c r="IG132" s="99"/>
      <c r="IH132" s="99"/>
      <c r="II132" s="99"/>
      <c r="IJ132" s="99"/>
      <c r="IK132" s="99"/>
      <c r="IL132" s="99"/>
      <c r="IM132" s="99"/>
      <c r="IN132" s="99"/>
      <c r="IO132" s="99"/>
      <c r="IP132" s="99"/>
      <c r="IQ132" s="99"/>
      <c r="IR132" s="99"/>
      <c r="IS132" s="99"/>
      <c r="IT132" s="99"/>
      <c r="IU132" s="99"/>
      <c r="IV132" s="99"/>
    </row>
    <row r="133" spans="1:256" x14ac:dyDescent="0.2">
      <c r="A133" s="134">
        <f>'Alloc Amt'!B133</f>
        <v>123</v>
      </c>
      <c r="B133" s="157"/>
      <c r="C133" s="99"/>
      <c r="D133" s="99"/>
      <c r="E133" s="99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99"/>
      <c r="CC133" s="99"/>
      <c r="CD133" s="99"/>
      <c r="CE133" s="99"/>
      <c r="CF133" s="99"/>
      <c r="CG133" s="99"/>
      <c r="CH133" s="99"/>
      <c r="CI133" s="99"/>
      <c r="CJ133" s="99"/>
      <c r="CK133" s="99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  <c r="CW133" s="99"/>
      <c r="CX133" s="99"/>
      <c r="CY133" s="99"/>
      <c r="CZ133" s="99"/>
      <c r="DA133" s="99"/>
      <c r="DB133" s="99"/>
      <c r="DC133" s="99"/>
      <c r="DD133" s="99"/>
      <c r="DE133" s="99"/>
      <c r="DF133" s="99"/>
      <c r="DG133" s="99"/>
      <c r="DH133" s="99"/>
      <c r="DI133" s="99"/>
      <c r="DJ133" s="99"/>
      <c r="DK133" s="99"/>
      <c r="DL133" s="99"/>
      <c r="DM133" s="99"/>
      <c r="DN133" s="99"/>
      <c r="DO133" s="99"/>
      <c r="DP133" s="99"/>
      <c r="DQ133" s="99"/>
      <c r="DR133" s="99"/>
      <c r="DS133" s="99"/>
      <c r="DT133" s="99"/>
      <c r="DU133" s="99"/>
      <c r="DV133" s="99"/>
      <c r="DW133" s="99"/>
      <c r="DX133" s="99"/>
      <c r="DY133" s="99"/>
      <c r="DZ133" s="99"/>
      <c r="EA133" s="99"/>
      <c r="EB133" s="99"/>
      <c r="EC133" s="99"/>
      <c r="ED133" s="99"/>
      <c r="EE133" s="99"/>
      <c r="EF133" s="99"/>
      <c r="EG133" s="99"/>
      <c r="EH133" s="99"/>
      <c r="EI133" s="99"/>
      <c r="EJ133" s="99"/>
      <c r="EK133" s="99"/>
      <c r="EL133" s="99"/>
      <c r="EM133" s="99"/>
      <c r="EN133" s="99"/>
      <c r="EO133" s="99"/>
      <c r="EP133" s="99"/>
      <c r="EQ133" s="99"/>
      <c r="ER133" s="99"/>
      <c r="ES133" s="99"/>
      <c r="ET133" s="99"/>
      <c r="EU133" s="99"/>
      <c r="EV133" s="99"/>
      <c r="EW133" s="99"/>
      <c r="EX133" s="99"/>
      <c r="EY133" s="99"/>
      <c r="EZ133" s="99"/>
      <c r="FA133" s="99"/>
      <c r="FB133" s="99"/>
      <c r="FC133" s="99"/>
      <c r="FD133" s="99"/>
      <c r="FE133" s="99"/>
      <c r="FF133" s="99"/>
      <c r="FG133" s="99"/>
      <c r="FH133" s="99"/>
      <c r="FI133" s="99"/>
      <c r="FJ133" s="99"/>
      <c r="FK133" s="99"/>
      <c r="FL133" s="99"/>
      <c r="FM133" s="99"/>
      <c r="FN133" s="99"/>
      <c r="FO133" s="99"/>
      <c r="FP133" s="99"/>
      <c r="FQ133" s="99"/>
      <c r="FR133" s="99"/>
      <c r="FS133" s="99"/>
      <c r="FT133" s="99"/>
      <c r="FU133" s="99"/>
      <c r="FV133" s="99"/>
      <c r="FW133" s="99"/>
      <c r="FX133" s="99"/>
      <c r="FY133" s="99"/>
      <c r="FZ133" s="99"/>
      <c r="GA133" s="99"/>
      <c r="GB133" s="99"/>
      <c r="GC133" s="99"/>
      <c r="GD133" s="99"/>
      <c r="GE133" s="99"/>
      <c r="GF133" s="99"/>
      <c r="GG133" s="99"/>
      <c r="GH133" s="99"/>
      <c r="GI133" s="99"/>
      <c r="GJ133" s="99"/>
      <c r="GK133" s="99"/>
      <c r="GL133" s="99"/>
      <c r="GM133" s="99"/>
      <c r="GN133" s="99"/>
      <c r="GO133" s="99"/>
      <c r="GP133" s="99"/>
      <c r="GQ133" s="99"/>
      <c r="GR133" s="99"/>
      <c r="GS133" s="99"/>
      <c r="GT133" s="99"/>
      <c r="GU133" s="99"/>
      <c r="GV133" s="99"/>
      <c r="GW133" s="99"/>
      <c r="GX133" s="99"/>
      <c r="GY133" s="99"/>
      <c r="GZ133" s="99"/>
      <c r="HA133" s="99"/>
      <c r="HB133" s="99"/>
      <c r="HC133" s="99"/>
      <c r="HD133" s="99"/>
      <c r="HE133" s="99"/>
      <c r="HF133" s="99"/>
      <c r="HG133" s="99"/>
      <c r="HH133" s="99"/>
      <c r="HI133" s="99"/>
      <c r="HJ133" s="99"/>
      <c r="HK133" s="99"/>
      <c r="HL133" s="99"/>
      <c r="HM133" s="99"/>
      <c r="HN133" s="99"/>
      <c r="HO133" s="99"/>
      <c r="HP133" s="99"/>
      <c r="HQ133" s="99"/>
      <c r="HR133" s="99"/>
      <c r="HS133" s="99"/>
      <c r="HT133" s="99"/>
      <c r="HU133" s="99"/>
      <c r="HV133" s="99"/>
      <c r="HW133" s="99"/>
      <c r="HX133" s="99"/>
      <c r="HY133" s="99"/>
      <c r="HZ133" s="99"/>
      <c r="IA133" s="99"/>
      <c r="IB133" s="99"/>
      <c r="IC133" s="99"/>
      <c r="ID133" s="99"/>
      <c r="IE133" s="99"/>
      <c r="IF133" s="99"/>
      <c r="IG133" s="99"/>
      <c r="IH133" s="99"/>
      <c r="II133" s="99"/>
      <c r="IJ133" s="99"/>
      <c r="IK133" s="99"/>
      <c r="IL133" s="99"/>
      <c r="IM133" s="99"/>
      <c r="IN133" s="99"/>
      <c r="IO133" s="99"/>
      <c r="IP133" s="99"/>
      <c r="IQ133" s="99"/>
      <c r="IR133" s="99"/>
      <c r="IS133" s="99"/>
      <c r="IT133" s="99"/>
      <c r="IU133" s="99"/>
      <c r="IV133" s="99"/>
    </row>
    <row r="134" spans="1:256" x14ac:dyDescent="0.2">
      <c r="A134" s="134">
        <f>'Alloc Amt'!B134</f>
        <v>124</v>
      </c>
      <c r="B134" s="157"/>
      <c r="C134" s="99"/>
      <c r="D134" s="99"/>
      <c r="E134" s="99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99"/>
      <c r="DB134" s="99"/>
      <c r="DC134" s="99"/>
      <c r="DD134" s="99"/>
      <c r="DE134" s="99"/>
      <c r="DF134" s="99"/>
      <c r="DG134" s="99"/>
      <c r="DH134" s="99"/>
      <c r="DI134" s="99"/>
      <c r="DJ134" s="99"/>
      <c r="DK134" s="99"/>
      <c r="DL134" s="99"/>
      <c r="DM134" s="99"/>
      <c r="DN134" s="99"/>
      <c r="DO134" s="99"/>
      <c r="DP134" s="99"/>
      <c r="DQ134" s="99"/>
      <c r="DR134" s="99"/>
      <c r="DS134" s="99"/>
      <c r="DT134" s="99"/>
      <c r="DU134" s="99"/>
      <c r="DV134" s="99"/>
      <c r="DW134" s="99"/>
      <c r="DX134" s="99"/>
      <c r="DY134" s="99"/>
      <c r="DZ134" s="99"/>
      <c r="EA134" s="99"/>
      <c r="EB134" s="99"/>
      <c r="EC134" s="99"/>
      <c r="ED134" s="99"/>
      <c r="EE134" s="99"/>
      <c r="EF134" s="99"/>
      <c r="EG134" s="99"/>
      <c r="EH134" s="99"/>
      <c r="EI134" s="99"/>
      <c r="EJ134" s="99"/>
      <c r="EK134" s="99"/>
      <c r="EL134" s="99"/>
      <c r="EM134" s="99"/>
      <c r="EN134" s="99"/>
      <c r="EO134" s="99"/>
      <c r="EP134" s="99"/>
      <c r="EQ134" s="99"/>
      <c r="ER134" s="99"/>
      <c r="ES134" s="99"/>
      <c r="ET134" s="99"/>
      <c r="EU134" s="99"/>
      <c r="EV134" s="99"/>
      <c r="EW134" s="99"/>
      <c r="EX134" s="99"/>
      <c r="EY134" s="99"/>
      <c r="EZ134" s="99"/>
      <c r="FA134" s="99"/>
      <c r="FB134" s="99"/>
      <c r="FC134" s="99"/>
      <c r="FD134" s="99"/>
      <c r="FE134" s="99"/>
      <c r="FF134" s="99"/>
      <c r="FG134" s="99"/>
      <c r="FH134" s="99"/>
      <c r="FI134" s="99"/>
      <c r="FJ134" s="99"/>
      <c r="FK134" s="99"/>
      <c r="FL134" s="99"/>
      <c r="FM134" s="99"/>
      <c r="FN134" s="99"/>
      <c r="FO134" s="99"/>
      <c r="FP134" s="99"/>
      <c r="FQ134" s="99"/>
      <c r="FR134" s="99"/>
      <c r="FS134" s="99"/>
      <c r="FT134" s="99"/>
      <c r="FU134" s="99"/>
      <c r="FV134" s="99"/>
      <c r="FW134" s="99"/>
      <c r="FX134" s="99"/>
      <c r="FY134" s="99"/>
      <c r="FZ134" s="99"/>
      <c r="GA134" s="99"/>
      <c r="GB134" s="99"/>
      <c r="GC134" s="99"/>
      <c r="GD134" s="99"/>
      <c r="GE134" s="99"/>
      <c r="GF134" s="99"/>
      <c r="GG134" s="99"/>
      <c r="GH134" s="99"/>
      <c r="GI134" s="99"/>
      <c r="GJ134" s="99"/>
      <c r="GK134" s="99"/>
      <c r="GL134" s="99"/>
      <c r="GM134" s="99"/>
      <c r="GN134" s="99"/>
      <c r="GO134" s="99"/>
      <c r="GP134" s="99"/>
      <c r="GQ134" s="99"/>
      <c r="GR134" s="99"/>
      <c r="GS134" s="99"/>
      <c r="GT134" s="99"/>
      <c r="GU134" s="99"/>
      <c r="GV134" s="99"/>
      <c r="GW134" s="99"/>
      <c r="GX134" s="99"/>
      <c r="GY134" s="99"/>
      <c r="GZ134" s="99"/>
      <c r="HA134" s="99"/>
      <c r="HB134" s="99"/>
      <c r="HC134" s="99"/>
      <c r="HD134" s="99"/>
      <c r="HE134" s="99"/>
      <c r="HF134" s="99"/>
      <c r="HG134" s="99"/>
      <c r="HH134" s="99"/>
      <c r="HI134" s="99"/>
      <c r="HJ134" s="99"/>
      <c r="HK134" s="99"/>
      <c r="HL134" s="99"/>
      <c r="HM134" s="99"/>
      <c r="HN134" s="99"/>
      <c r="HO134" s="99"/>
      <c r="HP134" s="99"/>
      <c r="HQ134" s="99"/>
      <c r="HR134" s="99"/>
      <c r="HS134" s="99"/>
      <c r="HT134" s="99"/>
      <c r="HU134" s="99"/>
      <c r="HV134" s="99"/>
      <c r="HW134" s="99"/>
      <c r="HX134" s="99"/>
      <c r="HY134" s="99"/>
      <c r="HZ134" s="99"/>
      <c r="IA134" s="99"/>
      <c r="IB134" s="99"/>
      <c r="IC134" s="99"/>
      <c r="ID134" s="99"/>
      <c r="IE134" s="99"/>
      <c r="IF134" s="99"/>
      <c r="IG134" s="99"/>
      <c r="IH134" s="99"/>
      <c r="II134" s="99"/>
      <c r="IJ134" s="99"/>
      <c r="IK134" s="99"/>
      <c r="IL134" s="99"/>
      <c r="IM134" s="99"/>
      <c r="IN134" s="99"/>
      <c r="IO134" s="99"/>
      <c r="IP134" s="99"/>
      <c r="IQ134" s="99"/>
      <c r="IR134" s="99"/>
      <c r="IS134" s="99"/>
      <c r="IT134" s="99"/>
      <c r="IU134" s="99"/>
      <c r="IV134" s="99"/>
    </row>
    <row r="135" spans="1:256" x14ac:dyDescent="0.2">
      <c r="A135" s="134">
        <f>'Alloc Amt'!B135</f>
        <v>125</v>
      </c>
      <c r="B135" s="157"/>
      <c r="C135" s="99"/>
      <c r="D135" s="99"/>
      <c r="E135" s="99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  <c r="DA135" s="99"/>
      <c r="DB135" s="99"/>
      <c r="DC135" s="99"/>
      <c r="DD135" s="99"/>
      <c r="DE135" s="99"/>
      <c r="DF135" s="99"/>
      <c r="DG135" s="99"/>
      <c r="DH135" s="99"/>
      <c r="DI135" s="99"/>
      <c r="DJ135" s="99"/>
      <c r="DK135" s="99"/>
      <c r="DL135" s="99"/>
      <c r="DM135" s="99"/>
      <c r="DN135" s="99"/>
      <c r="DO135" s="99"/>
      <c r="DP135" s="99"/>
      <c r="DQ135" s="99"/>
      <c r="DR135" s="99"/>
      <c r="DS135" s="99"/>
      <c r="DT135" s="99"/>
      <c r="DU135" s="99"/>
      <c r="DV135" s="99"/>
      <c r="DW135" s="99"/>
      <c r="DX135" s="99"/>
      <c r="DY135" s="99"/>
      <c r="DZ135" s="99"/>
      <c r="EA135" s="99"/>
      <c r="EB135" s="99"/>
      <c r="EC135" s="99"/>
      <c r="ED135" s="99"/>
      <c r="EE135" s="99"/>
      <c r="EF135" s="99"/>
      <c r="EG135" s="99"/>
      <c r="EH135" s="99"/>
      <c r="EI135" s="99"/>
      <c r="EJ135" s="99"/>
      <c r="EK135" s="99"/>
      <c r="EL135" s="99"/>
      <c r="EM135" s="99"/>
      <c r="EN135" s="99"/>
      <c r="EO135" s="99"/>
      <c r="EP135" s="99"/>
      <c r="EQ135" s="99"/>
      <c r="ER135" s="99"/>
      <c r="ES135" s="99"/>
      <c r="ET135" s="99"/>
      <c r="EU135" s="99"/>
      <c r="EV135" s="99"/>
      <c r="EW135" s="99"/>
      <c r="EX135" s="99"/>
      <c r="EY135" s="99"/>
      <c r="EZ135" s="99"/>
      <c r="FA135" s="99"/>
      <c r="FB135" s="99"/>
      <c r="FC135" s="99"/>
      <c r="FD135" s="99"/>
      <c r="FE135" s="99"/>
      <c r="FF135" s="99"/>
      <c r="FG135" s="99"/>
      <c r="FH135" s="99"/>
      <c r="FI135" s="99"/>
      <c r="FJ135" s="99"/>
      <c r="FK135" s="99"/>
      <c r="FL135" s="99"/>
      <c r="FM135" s="99"/>
      <c r="FN135" s="99"/>
      <c r="FO135" s="99"/>
      <c r="FP135" s="99"/>
      <c r="FQ135" s="99"/>
      <c r="FR135" s="99"/>
      <c r="FS135" s="99"/>
      <c r="FT135" s="99"/>
      <c r="FU135" s="99"/>
      <c r="FV135" s="99"/>
      <c r="FW135" s="99"/>
      <c r="FX135" s="99"/>
      <c r="FY135" s="99"/>
      <c r="FZ135" s="99"/>
      <c r="GA135" s="99"/>
      <c r="GB135" s="99"/>
      <c r="GC135" s="99"/>
      <c r="GD135" s="99"/>
      <c r="GE135" s="99"/>
      <c r="GF135" s="99"/>
      <c r="GG135" s="99"/>
      <c r="GH135" s="99"/>
      <c r="GI135" s="99"/>
      <c r="GJ135" s="99"/>
      <c r="GK135" s="99"/>
      <c r="GL135" s="99"/>
      <c r="GM135" s="99"/>
      <c r="GN135" s="99"/>
      <c r="GO135" s="99"/>
      <c r="GP135" s="99"/>
      <c r="GQ135" s="99"/>
      <c r="GR135" s="99"/>
      <c r="GS135" s="99"/>
      <c r="GT135" s="99"/>
      <c r="GU135" s="99"/>
      <c r="GV135" s="99"/>
      <c r="GW135" s="99"/>
      <c r="GX135" s="99"/>
      <c r="GY135" s="99"/>
      <c r="GZ135" s="99"/>
      <c r="HA135" s="99"/>
      <c r="HB135" s="99"/>
      <c r="HC135" s="99"/>
      <c r="HD135" s="99"/>
      <c r="HE135" s="99"/>
      <c r="HF135" s="99"/>
      <c r="HG135" s="99"/>
      <c r="HH135" s="99"/>
      <c r="HI135" s="99"/>
      <c r="HJ135" s="99"/>
      <c r="HK135" s="99"/>
      <c r="HL135" s="99"/>
      <c r="HM135" s="99"/>
      <c r="HN135" s="99"/>
      <c r="HO135" s="99"/>
      <c r="HP135" s="99"/>
      <c r="HQ135" s="99"/>
      <c r="HR135" s="99"/>
      <c r="HS135" s="99"/>
      <c r="HT135" s="99"/>
      <c r="HU135" s="99"/>
      <c r="HV135" s="99"/>
      <c r="HW135" s="99"/>
      <c r="HX135" s="99"/>
      <c r="HY135" s="99"/>
      <c r="HZ135" s="99"/>
      <c r="IA135" s="99"/>
      <c r="IB135" s="99"/>
      <c r="IC135" s="99"/>
      <c r="ID135" s="99"/>
      <c r="IE135" s="99"/>
      <c r="IF135" s="99"/>
      <c r="IG135" s="99"/>
      <c r="IH135" s="99"/>
      <c r="II135" s="99"/>
      <c r="IJ135" s="99"/>
      <c r="IK135" s="99"/>
      <c r="IL135" s="99"/>
      <c r="IM135" s="99"/>
      <c r="IN135" s="99"/>
      <c r="IO135" s="99"/>
      <c r="IP135" s="99"/>
      <c r="IQ135" s="99"/>
      <c r="IR135" s="99"/>
      <c r="IS135" s="99"/>
      <c r="IT135" s="99"/>
      <c r="IU135" s="99"/>
      <c r="IV135" s="99"/>
    </row>
    <row r="136" spans="1:256" x14ac:dyDescent="0.2">
      <c r="A136" s="134">
        <f>'Alloc Amt'!B136</f>
        <v>126</v>
      </c>
      <c r="B136" s="157"/>
      <c r="C136" s="99"/>
      <c r="D136" s="99"/>
      <c r="E136" s="99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99"/>
      <c r="DB136" s="99"/>
      <c r="DC136" s="99"/>
      <c r="DD136" s="99"/>
      <c r="DE136" s="99"/>
      <c r="DF136" s="99"/>
      <c r="DG136" s="99"/>
      <c r="DH136" s="99"/>
      <c r="DI136" s="99"/>
      <c r="DJ136" s="99"/>
      <c r="DK136" s="99"/>
      <c r="DL136" s="99"/>
      <c r="DM136" s="99"/>
      <c r="DN136" s="99"/>
      <c r="DO136" s="99"/>
      <c r="DP136" s="99"/>
      <c r="DQ136" s="99"/>
      <c r="DR136" s="99"/>
      <c r="DS136" s="99"/>
      <c r="DT136" s="99"/>
      <c r="DU136" s="99"/>
      <c r="DV136" s="99"/>
      <c r="DW136" s="99"/>
      <c r="DX136" s="99"/>
      <c r="DY136" s="99"/>
      <c r="DZ136" s="99"/>
      <c r="EA136" s="99"/>
      <c r="EB136" s="99"/>
      <c r="EC136" s="99"/>
      <c r="ED136" s="99"/>
      <c r="EE136" s="99"/>
      <c r="EF136" s="99"/>
      <c r="EG136" s="99"/>
      <c r="EH136" s="99"/>
      <c r="EI136" s="99"/>
      <c r="EJ136" s="99"/>
      <c r="EK136" s="99"/>
      <c r="EL136" s="99"/>
      <c r="EM136" s="99"/>
      <c r="EN136" s="99"/>
      <c r="EO136" s="99"/>
      <c r="EP136" s="99"/>
      <c r="EQ136" s="99"/>
      <c r="ER136" s="99"/>
      <c r="ES136" s="99"/>
      <c r="ET136" s="99"/>
      <c r="EU136" s="99"/>
      <c r="EV136" s="99"/>
      <c r="EW136" s="99"/>
      <c r="EX136" s="99"/>
      <c r="EY136" s="99"/>
      <c r="EZ136" s="99"/>
      <c r="FA136" s="99"/>
      <c r="FB136" s="99"/>
      <c r="FC136" s="99"/>
      <c r="FD136" s="99"/>
      <c r="FE136" s="99"/>
      <c r="FF136" s="99"/>
      <c r="FG136" s="99"/>
      <c r="FH136" s="99"/>
      <c r="FI136" s="99"/>
      <c r="FJ136" s="99"/>
      <c r="FK136" s="99"/>
      <c r="FL136" s="99"/>
      <c r="FM136" s="99"/>
      <c r="FN136" s="99"/>
      <c r="FO136" s="99"/>
      <c r="FP136" s="99"/>
      <c r="FQ136" s="99"/>
      <c r="FR136" s="99"/>
      <c r="FS136" s="99"/>
      <c r="FT136" s="99"/>
      <c r="FU136" s="99"/>
      <c r="FV136" s="99"/>
      <c r="FW136" s="99"/>
      <c r="FX136" s="99"/>
      <c r="FY136" s="99"/>
      <c r="FZ136" s="99"/>
      <c r="GA136" s="99"/>
      <c r="GB136" s="99"/>
      <c r="GC136" s="99"/>
      <c r="GD136" s="99"/>
      <c r="GE136" s="99"/>
      <c r="GF136" s="99"/>
      <c r="GG136" s="99"/>
      <c r="GH136" s="99"/>
      <c r="GI136" s="99"/>
      <c r="GJ136" s="99"/>
      <c r="GK136" s="99"/>
      <c r="GL136" s="99"/>
      <c r="GM136" s="99"/>
      <c r="GN136" s="99"/>
      <c r="GO136" s="99"/>
      <c r="GP136" s="99"/>
      <c r="GQ136" s="99"/>
      <c r="GR136" s="99"/>
      <c r="GS136" s="99"/>
      <c r="GT136" s="99"/>
      <c r="GU136" s="99"/>
      <c r="GV136" s="99"/>
      <c r="GW136" s="99"/>
      <c r="GX136" s="99"/>
      <c r="GY136" s="99"/>
      <c r="GZ136" s="99"/>
      <c r="HA136" s="99"/>
      <c r="HB136" s="99"/>
      <c r="HC136" s="99"/>
      <c r="HD136" s="99"/>
      <c r="HE136" s="99"/>
      <c r="HF136" s="99"/>
      <c r="HG136" s="99"/>
      <c r="HH136" s="99"/>
      <c r="HI136" s="99"/>
      <c r="HJ136" s="99"/>
      <c r="HK136" s="99"/>
      <c r="HL136" s="99"/>
      <c r="HM136" s="99"/>
      <c r="HN136" s="99"/>
      <c r="HO136" s="99"/>
      <c r="HP136" s="99"/>
      <c r="HQ136" s="99"/>
      <c r="HR136" s="99"/>
      <c r="HS136" s="99"/>
      <c r="HT136" s="99"/>
      <c r="HU136" s="99"/>
      <c r="HV136" s="99"/>
      <c r="HW136" s="99"/>
      <c r="HX136" s="99"/>
      <c r="HY136" s="99"/>
      <c r="HZ136" s="99"/>
      <c r="IA136" s="99"/>
      <c r="IB136" s="99"/>
      <c r="IC136" s="99"/>
      <c r="ID136" s="99"/>
      <c r="IE136" s="99"/>
      <c r="IF136" s="99"/>
      <c r="IG136" s="99"/>
      <c r="IH136" s="99"/>
      <c r="II136" s="99"/>
      <c r="IJ136" s="99"/>
      <c r="IK136" s="99"/>
      <c r="IL136" s="99"/>
      <c r="IM136" s="99"/>
      <c r="IN136" s="99"/>
      <c r="IO136" s="99"/>
      <c r="IP136" s="99"/>
      <c r="IQ136" s="99"/>
      <c r="IR136" s="99"/>
      <c r="IS136" s="99"/>
      <c r="IT136" s="99"/>
      <c r="IU136" s="99"/>
      <c r="IV136" s="99"/>
    </row>
    <row r="137" spans="1:256" x14ac:dyDescent="0.2">
      <c r="A137" s="134">
        <f>'Alloc Amt'!B137</f>
        <v>127</v>
      </c>
      <c r="B137" s="157"/>
      <c r="C137" s="99"/>
      <c r="D137" s="99"/>
      <c r="E137" s="99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99"/>
      <c r="BX137" s="99"/>
      <c r="BY137" s="99"/>
      <c r="BZ137" s="99"/>
      <c r="CA137" s="99"/>
      <c r="CB137" s="99"/>
      <c r="CC137" s="99"/>
      <c r="CD137" s="99"/>
      <c r="CE137" s="99"/>
      <c r="CF137" s="99"/>
      <c r="CG137" s="99"/>
      <c r="CH137" s="99"/>
      <c r="CI137" s="99"/>
      <c r="CJ137" s="99"/>
      <c r="CK137" s="99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  <c r="CW137" s="99"/>
      <c r="CX137" s="99"/>
      <c r="CY137" s="99"/>
      <c r="CZ137" s="99"/>
      <c r="DA137" s="99"/>
      <c r="DB137" s="99"/>
      <c r="DC137" s="99"/>
      <c r="DD137" s="99"/>
      <c r="DE137" s="99"/>
      <c r="DF137" s="99"/>
      <c r="DG137" s="99"/>
      <c r="DH137" s="99"/>
      <c r="DI137" s="99"/>
      <c r="DJ137" s="99"/>
      <c r="DK137" s="99"/>
      <c r="DL137" s="99"/>
      <c r="DM137" s="99"/>
      <c r="DN137" s="99"/>
      <c r="DO137" s="99"/>
      <c r="DP137" s="99"/>
      <c r="DQ137" s="99"/>
      <c r="DR137" s="99"/>
      <c r="DS137" s="99"/>
      <c r="DT137" s="99"/>
      <c r="DU137" s="99"/>
      <c r="DV137" s="99"/>
      <c r="DW137" s="99"/>
      <c r="DX137" s="99"/>
      <c r="DY137" s="99"/>
      <c r="DZ137" s="99"/>
      <c r="EA137" s="99"/>
      <c r="EB137" s="99"/>
      <c r="EC137" s="99"/>
      <c r="ED137" s="99"/>
      <c r="EE137" s="99"/>
      <c r="EF137" s="99"/>
      <c r="EG137" s="99"/>
      <c r="EH137" s="99"/>
      <c r="EI137" s="99"/>
      <c r="EJ137" s="99"/>
      <c r="EK137" s="99"/>
      <c r="EL137" s="99"/>
      <c r="EM137" s="99"/>
      <c r="EN137" s="99"/>
      <c r="EO137" s="99"/>
      <c r="EP137" s="99"/>
      <c r="EQ137" s="99"/>
      <c r="ER137" s="99"/>
      <c r="ES137" s="99"/>
      <c r="ET137" s="99"/>
      <c r="EU137" s="99"/>
      <c r="EV137" s="99"/>
      <c r="EW137" s="99"/>
      <c r="EX137" s="99"/>
      <c r="EY137" s="99"/>
      <c r="EZ137" s="99"/>
      <c r="FA137" s="99"/>
      <c r="FB137" s="99"/>
      <c r="FC137" s="99"/>
      <c r="FD137" s="99"/>
      <c r="FE137" s="99"/>
      <c r="FF137" s="99"/>
      <c r="FG137" s="99"/>
      <c r="FH137" s="99"/>
      <c r="FI137" s="99"/>
      <c r="FJ137" s="99"/>
      <c r="FK137" s="99"/>
      <c r="FL137" s="99"/>
      <c r="FM137" s="99"/>
      <c r="FN137" s="99"/>
      <c r="FO137" s="99"/>
      <c r="FP137" s="99"/>
      <c r="FQ137" s="99"/>
      <c r="FR137" s="99"/>
      <c r="FS137" s="99"/>
      <c r="FT137" s="99"/>
      <c r="FU137" s="99"/>
      <c r="FV137" s="99"/>
      <c r="FW137" s="99"/>
      <c r="FX137" s="99"/>
      <c r="FY137" s="99"/>
      <c r="FZ137" s="99"/>
      <c r="GA137" s="99"/>
      <c r="GB137" s="99"/>
      <c r="GC137" s="99"/>
      <c r="GD137" s="99"/>
      <c r="GE137" s="99"/>
      <c r="GF137" s="99"/>
      <c r="GG137" s="99"/>
      <c r="GH137" s="99"/>
      <c r="GI137" s="99"/>
      <c r="GJ137" s="99"/>
      <c r="GK137" s="99"/>
      <c r="GL137" s="99"/>
      <c r="GM137" s="99"/>
      <c r="GN137" s="99"/>
      <c r="GO137" s="99"/>
      <c r="GP137" s="99"/>
      <c r="GQ137" s="99"/>
      <c r="GR137" s="99"/>
      <c r="GS137" s="99"/>
      <c r="GT137" s="99"/>
      <c r="GU137" s="99"/>
      <c r="GV137" s="99"/>
      <c r="GW137" s="99"/>
      <c r="GX137" s="99"/>
      <c r="GY137" s="99"/>
      <c r="GZ137" s="99"/>
      <c r="HA137" s="99"/>
      <c r="HB137" s="99"/>
      <c r="HC137" s="99"/>
      <c r="HD137" s="99"/>
      <c r="HE137" s="99"/>
      <c r="HF137" s="99"/>
      <c r="HG137" s="99"/>
      <c r="HH137" s="99"/>
      <c r="HI137" s="99"/>
      <c r="HJ137" s="99"/>
      <c r="HK137" s="99"/>
      <c r="HL137" s="99"/>
      <c r="HM137" s="99"/>
      <c r="HN137" s="99"/>
      <c r="HO137" s="99"/>
      <c r="HP137" s="99"/>
      <c r="HQ137" s="99"/>
      <c r="HR137" s="99"/>
      <c r="HS137" s="99"/>
      <c r="HT137" s="99"/>
      <c r="HU137" s="99"/>
      <c r="HV137" s="99"/>
      <c r="HW137" s="99"/>
      <c r="HX137" s="99"/>
      <c r="HY137" s="99"/>
      <c r="HZ137" s="99"/>
      <c r="IA137" s="99"/>
      <c r="IB137" s="99"/>
      <c r="IC137" s="99"/>
      <c r="ID137" s="99"/>
      <c r="IE137" s="99"/>
      <c r="IF137" s="99"/>
      <c r="IG137" s="99"/>
      <c r="IH137" s="99"/>
      <c r="II137" s="99"/>
      <c r="IJ137" s="99"/>
      <c r="IK137" s="99"/>
      <c r="IL137" s="99"/>
      <c r="IM137" s="99"/>
      <c r="IN137" s="99"/>
      <c r="IO137" s="99"/>
      <c r="IP137" s="99"/>
      <c r="IQ137" s="99"/>
      <c r="IR137" s="99"/>
      <c r="IS137" s="99"/>
      <c r="IT137" s="99"/>
      <c r="IU137" s="99"/>
      <c r="IV137" s="99"/>
    </row>
    <row r="138" spans="1:256" x14ac:dyDescent="0.2">
      <c r="A138" s="134">
        <f>'Alloc Amt'!B138</f>
        <v>128</v>
      </c>
      <c r="B138" s="157"/>
      <c r="C138" s="99"/>
      <c r="D138" s="99"/>
      <c r="E138" s="99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  <c r="DA138" s="99"/>
      <c r="DB138" s="99"/>
      <c r="DC138" s="99"/>
      <c r="DD138" s="99"/>
      <c r="DE138" s="99"/>
      <c r="DF138" s="99"/>
      <c r="DG138" s="99"/>
      <c r="DH138" s="99"/>
      <c r="DI138" s="99"/>
      <c r="DJ138" s="99"/>
      <c r="DK138" s="99"/>
      <c r="DL138" s="99"/>
      <c r="DM138" s="99"/>
      <c r="DN138" s="99"/>
      <c r="DO138" s="99"/>
      <c r="DP138" s="99"/>
      <c r="DQ138" s="99"/>
      <c r="DR138" s="99"/>
      <c r="DS138" s="99"/>
      <c r="DT138" s="99"/>
      <c r="DU138" s="99"/>
      <c r="DV138" s="99"/>
      <c r="DW138" s="99"/>
      <c r="DX138" s="99"/>
      <c r="DY138" s="99"/>
      <c r="DZ138" s="99"/>
      <c r="EA138" s="99"/>
      <c r="EB138" s="99"/>
      <c r="EC138" s="99"/>
      <c r="ED138" s="99"/>
      <c r="EE138" s="99"/>
      <c r="EF138" s="99"/>
      <c r="EG138" s="99"/>
      <c r="EH138" s="99"/>
      <c r="EI138" s="99"/>
      <c r="EJ138" s="99"/>
      <c r="EK138" s="99"/>
      <c r="EL138" s="99"/>
      <c r="EM138" s="99"/>
      <c r="EN138" s="99"/>
      <c r="EO138" s="99"/>
      <c r="EP138" s="99"/>
      <c r="EQ138" s="99"/>
      <c r="ER138" s="99"/>
      <c r="ES138" s="99"/>
      <c r="ET138" s="99"/>
      <c r="EU138" s="99"/>
      <c r="EV138" s="99"/>
      <c r="EW138" s="99"/>
      <c r="EX138" s="99"/>
      <c r="EY138" s="99"/>
      <c r="EZ138" s="99"/>
      <c r="FA138" s="99"/>
      <c r="FB138" s="99"/>
      <c r="FC138" s="99"/>
      <c r="FD138" s="99"/>
      <c r="FE138" s="99"/>
      <c r="FF138" s="99"/>
      <c r="FG138" s="99"/>
      <c r="FH138" s="99"/>
      <c r="FI138" s="99"/>
      <c r="FJ138" s="99"/>
      <c r="FK138" s="99"/>
      <c r="FL138" s="99"/>
      <c r="FM138" s="99"/>
      <c r="FN138" s="99"/>
      <c r="FO138" s="99"/>
      <c r="FP138" s="99"/>
      <c r="FQ138" s="99"/>
      <c r="FR138" s="99"/>
      <c r="FS138" s="99"/>
      <c r="FT138" s="99"/>
      <c r="FU138" s="99"/>
      <c r="FV138" s="99"/>
      <c r="FW138" s="99"/>
      <c r="FX138" s="99"/>
      <c r="FY138" s="99"/>
      <c r="FZ138" s="99"/>
      <c r="GA138" s="99"/>
      <c r="GB138" s="99"/>
      <c r="GC138" s="99"/>
      <c r="GD138" s="99"/>
      <c r="GE138" s="99"/>
      <c r="GF138" s="99"/>
      <c r="GG138" s="99"/>
      <c r="GH138" s="99"/>
      <c r="GI138" s="99"/>
      <c r="GJ138" s="99"/>
      <c r="GK138" s="99"/>
      <c r="GL138" s="99"/>
      <c r="GM138" s="99"/>
      <c r="GN138" s="99"/>
      <c r="GO138" s="99"/>
      <c r="GP138" s="99"/>
      <c r="GQ138" s="99"/>
      <c r="GR138" s="99"/>
      <c r="GS138" s="99"/>
      <c r="GT138" s="99"/>
      <c r="GU138" s="99"/>
      <c r="GV138" s="99"/>
      <c r="GW138" s="99"/>
      <c r="GX138" s="99"/>
      <c r="GY138" s="99"/>
      <c r="GZ138" s="99"/>
      <c r="HA138" s="99"/>
      <c r="HB138" s="99"/>
      <c r="HC138" s="99"/>
      <c r="HD138" s="99"/>
      <c r="HE138" s="99"/>
      <c r="HF138" s="99"/>
      <c r="HG138" s="99"/>
      <c r="HH138" s="99"/>
      <c r="HI138" s="99"/>
      <c r="HJ138" s="99"/>
      <c r="HK138" s="99"/>
      <c r="HL138" s="99"/>
      <c r="HM138" s="99"/>
      <c r="HN138" s="99"/>
      <c r="HO138" s="99"/>
      <c r="HP138" s="99"/>
      <c r="HQ138" s="99"/>
      <c r="HR138" s="99"/>
      <c r="HS138" s="99"/>
      <c r="HT138" s="99"/>
      <c r="HU138" s="99"/>
      <c r="HV138" s="99"/>
      <c r="HW138" s="99"/>
      <c r="HX138" s="99"/>
      <c r="HY138" s="99"/>
      <c r="HZ138" s="99"/>
      <c r="IA138" s="99"/>
      <c r="IB138" s="99"/>
      <c r="IC138" s="99"/>
      <c r="ID138" s="99"/>
      <c r="IE138" s="99"/>
      <c r="IF138" s="99"/>
      <c r="IG138" s="99"/>
      <c r="IH138" s="99"/>
      <c r="II138" s="99"/>
      <c r="IJ138" s="99"/>
      <c r="IK138" s="99"/>
      <c r="IL138" s="99"/>
      <c r="IM138" s="99"/>
      <c r="IN138" s="99"/>
      <c r="IO138" s="99"/>
      <c r="IP138" s="99"/>
      <c r="IQ138" s="99"/>
      <c r="IR138" s="99"/>
      <c r="IS138" s="99"/>
      <c r="IT138" s="99"/>
      <c r="IU138" s="99"/>
      <c r="IV138" s="99"/>
    </row>
    <row r="139" spans="1:256" x14ac:dyDescent="0.2">
      <c r="A139" s="134">
        <f>'Alloc Amt'!B139</f>
        <v>129</v>
      </c>
      <c r="B139" s="157"/>
      <c r="C139" s="99"/>
      <c r="D139" s="99"/>
      <c r="E139" s="99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/>
      <c r="CF139" s="99"/>
      <c r="CG139" s="99"/>
      <c r="CH139" s="99"/>
      <c r="CI139" s="99"/>
      <c r="CJ139" s="99"/>
      <c r="CK139" s="99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  <c r="CW139" s="99"/>
      <c r="CX139" s="99"/>
      <c r="CY139" s="99"/>
      <c r="CZ139" s="99"/>
      <c r="DA139" s="99"/>
      <c r="DB139" s="99"/>
      <c r="DC139" s="99"/>
      <c r="DD139" s="99"/>
      <c r="DE139" s="99"/>
      <c r="DF139" s="99"/>
      <c r="DG139" s="99"/>
      <c r="DH139" s="99"/>
      <c r="DI139" s="99"/>
      <c r="DJ139" s="99"/>
      <c r="DK139" s="99"/>
      <c r="DL139" s="99"/>
      <c r="DM139" s="99"/>
      <c r="DN139" s="99"/>
      <c r="DO139" s="99"/>
      <c r="DP139" s="99"/>
      <c r="DQ139" s="99"/>
      <c r="DR139" s="99"/>
      <c r="DS139" s="99"/>
      <c r="DT139" s="99"/>
      <c r="DU139" s="99"/>
      <c r="DV139" s="99"/>
      <c r="DW139" s="99"/>
      <c r="DX139" s="99"/>
      <c r="DY139" s="99"/>
      <c r="DZ139" s="99"/>
      <c r="EA139" s="99"/>
      <c r="EB139" s="99"/>
      <c r="EC139" s="99"/>
      <c r="ED139" s="99"/>
      <c r="EE139" s="99"/>
      <c r="EF139" s="99"/>
      <c r="EG139" s="99"/>
      <c r="EH139" s="99"/>
      <c r="EI139" s="99"/>
      <c r="EJ139" s="99"/>
      <c r="EK139" s="99"/>
      <c r="EL139" s="99"/>
      <c r="EM139" s="99"/>
      <c r="EN139" s="99"/>
      <c r="EO139" s="99"/>
      <c r="EP139" s="99"/>
      <c r="EQ139" s="99"/>
      <c r="ER139" s="99"/>
      <c r="ES139" s="99"/>
      <c r="ET139" s="99"/>
      <c r="EU139" s="99"/>
      <c r="EV139" s="99"/>
      <c r="EW139" s="99"/>
      <c r="EX139" s="99"/>
      <c r="EY139" s="99"/>
      <c r="EZ139" s="99"/>
      <c r="FA139" s="99"/>
      <c r="FB139" s="99"/>
      <c r="FC139" s="99"/>
      <c r="FD139" s="99"/>
      <c r="FE139" s="99"/>
      <c r="FF139" s="99"/>
      <c r="FG139" s="99"/>
      <c r="FH139" s="99"/>
      <c r="FI139" s="99"/>
      <c r="FJ139" s="99"/>
      <c r="FK139" s="99"/>
      <c r="FL139" s="99"/>
      <c r="FM139" s="99"/>
      <c r="FN139" s="99"/>
      <c r="FO139" s="99"/>
      <c r="FP139" s="99"/>
      <c r="FQ139" s="99"/>
      <c r="FR139" s="99"/>
      <c r="FS139" s="99"/>
      <c r="FT139" s="99"/>
      <c r="FU139" s="99"/>
      <c r="FV139" s="99"/>
      <c r="FW139" s="99"/>
      <c r="FX139" s="99"/>
      <c r="FY139" s="99"/>
      <c r="FZ139" s="99"/>
      <c r="GA139" s="99"/>
      <c r="GB139" s="99"/>
      <c r="GC139" s="99"/>
      <c r="GD139" s="99"/>
      <c r="GE139" s="99"/>
      <c r="GF139" s="99"/>
      <c r="GG139" s="99"/>
      <c r="GH139" s="99"/>
      <c r="GI139" s="99"/>
      <c r="GJ139" s="99"/>
      <c r="GK139" s="99"/>
      <c r="GL139" s="99"/>
      <c r="GM139" s="99"/>
      <c r="GN139" s="99"/>
      <c r="GO139" s="99"/>
      <c r="GP139" s="99"/>
      <c r="GQ139" s="99"/>
      <c r="GR139" s="99"/>
      <c r="GS139" s="99"/>
      <c r="GT139" s="99"/>
      <c r="GU139" s="99"/>
      <c r="GV139" s="99"/>
      <c r="GW139" s="99"/>
      <c r="GX139" s="99"/>
      <c r="GY139" s="99"/>
      <c r="GZ139" s="99"/>
      <c r="HA139" s="99"/>
      <c r="HB139" s="99"/>
      <c r="HC139" s="99"/>
      <c r="HD139" s="99"/>
      <c r="HE139" s="99"/>
      <c r="HF139" s="99"/>
      <c r="HG139" s="99"/>
      <c r="HH139" s="99"/>
      <c r="HI139" s="99"/>
      <c r="HJ139" s="99"/>
      <c r="HK139" s="99"/>
      <c r="HL139" s="99"/>
      <c r="HM139" s="99"/>
      <c r="HN139" s="99"/>
      <c r="HO139" s="99"/>
      <c r="HP139" s="99"/>
      <c r="HQ139" s="99"/>
      <c r="HR139" s="99"/>
      <c r="HS139" s="99"/>
      <c r="HT139" s="99"/>
      <c r="HU139" s="99"/>
      <c r="HV139" s="99"/>
      <c r="HW139" s="99"/>
      <c r="HX139" s="99"/>
      <c r="HY139" s="99"/>
      <c r="HZ139" s="99"/>
      <c r="IA139" s="99"/>
      <c r="IB139" s="99"/>
      <c r="IC139" s="99"/>
      <c r="ID139" s="99"/>
      <c r="IE139" s="99"/>
      <c r="IF139" s="99"/>
      <c r="IG139" s="99"/>
      <c r="IH139" s="99"/>
      <c r="II139" s="99"/>
      <c r="IJ139" s="99"/>
      <c r="IK139" s="99"/>
      <c r="IL139" s="99"/>
      <c r="IM139" s="99"/>
      <c r="IN139" s="99"/>
      <c r="IO139" s="99"/>
      <c r="IP139" s="99"/>
      <c r="IQ139" s="99"/>
      <c r="IR139" s="99"/>
      <c r="IS139" s="99"/>
      <c r="IT139" s="99"/>
      <c r="IU139" s="99"/>
      <c r="IV139" s="99"/>
    </row>
    <row r="140" spans="1:256" x14ac:dyDescent="0.2">
      <c r="A140" s="134">
        <f>'Alloc Amt'!B140</f>
        <v>130</v>
      </c>
      <c r="B140" s="157"/>
      <c r="C140" s="99"/>
      <c r="D140" s="99"/>
      <c r="E140" s="99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99"/>
      <c r="DB140" s="99"/>
      <c r="DC140" s="99"/>
      <c r="DD140" s="99"/>
      <c r="DE140" s="99"/>
      <c r="DF140" s="99"/>
      <c r="DG140" s="99"/>
      <c r="DH140" s="99"/>
      <c r="DI140" s="99"/>
      <c r="DJ140" s="99"/>
      <c r="DK140" s="99"/>
      <c r="DL140" s="99"/>
      <c r="DM140" s="99"/>
      <c r="DN140" s="99"/>
      <c r="DO140" s="99"/>
      <c r="DP140" s="99"/>
      <c r="DQ140" s="99"/>
      <c r="DR140" s="99"/>
      <c r="DS140" s="99"/>
      <c r="DT140" s="99"/>
      <c r="DU140" s="99"/>
      <c r="DV140" s="99"/>
      <c r="DW140" s="99"/>
      <c r="DX140" s="99"/>
      <c r="DY140" s="99"/>
      <c r="DZ140" s="99"/>
      <c r="EA140" s="99"/>
      <c r="EB140" s="99"/>
      <c r="EC140" s="99"/>
      <c r="ED140" s="99"/>
      <c r="EE140" s="99"/>
      <c r="EF140" s="99"/>
      <c r="EG140" s="99"/>
      <c r="EH140" s="99"/>
      <c r="EI140" s="99"/>
      <c r="EJ140" s="99"/>
      <c r="EK140" s="99"/>
      <c r="EL140" s="99"/>
      <c r="EM140" s="99"/>
      <c r="EN140" s="99"/>
      <c r="EO140" s="99"/>
      <c r="EP140" s="99"/>
      <c r="EQ140" s="99"/>
      <c r="ER140" s="99"/>
      <c r="ES140" s="99"/>
      <c r="ET140" s="99"/>
      <c r="EU140" s="99"/>
      <c r="EV140" s="99"/>
      <c r="EW140" s="99"/>
      <c r="EX140" s="99"/>
      <c r="EY140" s="99"/>
      <c r="EZ140" s="99"/>
      <c r="FA140" s="99"/>
      <c r="FB140" s="99"/>
      <c r="FC140" s="99"/>
      <c r="FD140" s="99"/>
      <c r="FE140" s="99"/>
      <c r="FF140" s="99"/>
      <c r="FG140" s="99"/>
      <c r="FH140" s="99"/>
      <c r="FI140" s="99"/>
      <c r="FJ140" s="99"/>
      <c r="FK140" s="99"/>
      <c r="FL140" s="99"/>
      <c r="FM140" s="99"/>
      <c r="FN140" s="99"/>
      <c r="FO140" s="99"/>
      <c r="FP140" s="99"/>
      <c r="FQ140" s="99"/>
      <c r="FR140" s="99"/>
      <c r="FS140" s="99"/>
      <c r="FT140" s="99"/>
      <c r="FU140" s="99"/>
      <c r="FV140" s="99"/>
      <c r="FW140" s="99"/>
      <c r="FX140" s="99"/>
      <c r="FY140" s="99"/>
      <c r="FZ140" s="99"/>
      <c r="GA140" s="99"/>
      <c r="GB140" s="99"/>
      <c r="GC140" s="99"/>
      <c r="GD140" s="99"/>
      <c r="GE140" s="99"/>
      <c r="GF140" s="99"/>
      <c r="GG140" s="99"/>
      <c r="GH140" s="99"/>
      <c r="GI140" s="99"/>
      <c r="GJ140" s="99"/>
      <c r="GK140" s="99"/>
      <c r="GL140" s="99"/>
      <c r="GM140" s="99"/>
      <c r="GN140" s="99"/>
      <c r="GO140" s="99"/>
      <c r="GP140" s="99"/>
      <c r="GQ140" s="99"/>
      <c r="GR140" s="99"/>
      <c r="GS140" s="99"/>
      <c r="GT140" s="99"/>
      <c r="GU140" s="99"/>
      <c r="GV140" s="99"/>
      <c r="GW140" s="99"/>
      <c r="GX140" s="99"/>
      <c r="GY140" s="99"/>
      <c r="GZ140" s="99"/>
      <c r="HA140" s="99"/>
      <c r="HB140" s="99"/>
      <c r="HC140" s="99"/>
      <c r="HD140" s="99"/>
      <c r="HE140" s="99"/>
      <c r="HF140" s="99"/>
      <c r="HG140" s="99"/>
      <c r="HH140" s="99"/>
      <c r="HI140" s="99"/>
      <c r="HJ140" s="99"/>
      <c r="HK140" s="99"/>
      <c r="HL140" s="99"/>
      <c r="HM140" s="99"/>
      <c r="HN140" s="99"/>
      <c r="HO140" s="99"/>
      <c r="HP140" s="99"/>
      <c r="HQ140" s="99"/>
      <c r="HR140" s="99"/>
      <c r="HS140" s="99"/>
      <c r="HT140" s="99"/>
      <c r="HU140" s="99"/>
      <c r="HV140" s="99"/>
      <c r="HW140" s="99"/>
      <c r="HX140" s="99"/>
      <c r="HY140" s="99"/>
      <c r="HZ140" s="99"/>
      <c r="IA140" s="99"/>
      <c r="IB140" s="99"/>
      <c r="IC140" s="99"/>
      <c r="ID140" s="99"/>
      <c r="IE140" s="99"/>
      <c r="IF140" s="99"/>
      <c r="IG140" s="99"/>
      <c r="IH140" s="99"/>
      <c r="II140" s="99"/>
      <c r="IJ140" s="99"/>
      <c r="IK140" s="99"/>
      <c r="IL140" s="99"/>
      <c r="IM140" s="99"/>
      <c r="IN140" s="99"/>
      <c r="IO140" s="99"/>
      <c r="IP140" s="99"/>
      <c r="IQ140" s="99"/>
      <c r="IR140" s="99"/>
      <c r="IS140" s="99"/>
      <c r="IT140" s="99"/>
      <c r="IU140" s="99"/>
      <c r="IV140" s="99"/>
    </row>
    <row r="141" spans="1:256" x14ac:dyDescent="0.2">
      <c r="A141" s="134">
        <f>'Alloc Amt'!B141</f>
        <v>131</v>
      </c>
      <c r="B141" s="157"/>
      <c r="C141" s="99"/>
      <c r="D141" s="99"/>
      <c r="E141" s="99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  <c r="CG141" s="99"/>
      <c r="CH141" s="99"/>
      <c r="CI141" s="99"/>
      <c r="CJ141" s="99"/>
      <c r="CK141" s="99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  <c r="CW141" s="99"/>
      <c r="CX141" s="99"/>
      <c r="CY141" s="99"/>
      <c r="CZ141" s="99"/>
      <c r="DA141" s="99"/>
      <c r="DB141" s="99"/>
      <c r="DC141" s="99"/>
      <c r="DD141" s="99"/>
      <c r="DE141" s="99"/>
      <c r="DF141" s="99"/>
      <c r="DG141" s="99"/>
      <c r="DH141" s="99"/>
      <c r="DI141" s="99"/>
      <c r="DJ141" s="99"/>
      <c r="DK141" s="99"/>
      <c r="DL141" s="99"/>
      <c r="DM141" s="99"/>
      <c r="DN141" s="99"/>
      <c r="DO141" s="99"/>
      <c r="DP141" s="99"/>
      <c r="DQ141" s="99"/>
      <c r="DR141" s="99"/>
      <c r="DS141" s="99"/>
      <c r="DT141" s="99"/>
      <c r="DU141" s="99"/>
      <c r="DV141" s="99"/>
      <c r="DW141" s="99"/>
      <c r="DX141" s="99"/>
      <c r="DY141" s="99"/>
      <c r="DZ141" s="99"/>
      <c r="EA141" s="99"/>
      <c r="EB141" s="99"/>
      <c r="EC141" s="99"/>
      <c r="ED141" s="99"/>
      <c r="EE141" s="99"/>
      <c r="EF141" s="99"/>
      <c r="EG141" s="99"/>
      <c r="EH141" s="99"/>
      <c r="EI141" s="99"/>
      <c r="EJ141" s="99"/>
      <c r="EK141" s="99"/>
      <c r="EL141" s="99"/>
      <c r="EM141" s="99"/>
      <c r="EN141" s="99"/>
      <c r="EO141" s="99"/>
      <c r="EP141" s="99"/>
      <c r="EQ141" s="99"/>
      <c r="ER141" s="99"/>
      <c r="ES141" s="99"/>
      <c r="ET141" s="99"/>
      <c r="EU141" s="99"/>
      <c r="EV141" s="99"/>
      <c r="EW141" s="99"/>
      <c r="EX141" s="99"/>
      <c r="EY141" s="99"/>
      <c r="EZ141" s="99"/>
      <c r="FA141" s="99"/>
      <c r="FB141" s="99"/>
      <c r="FC141" s="99"/>
      <c r="FD141" s="99"/>
      <c r="FE141" s="99"/>
      <c r="FF141" s="99"/>
      <c r="FG141" s="99"/>
      <c r="FH141" s="99"/>
      <c r="FI141" s="99"/>
      <c r="FJ141" s="99"/>
      <c r="FK141" s="99"/>
      <c r="FL141" s="99"/>
      <c r="FM141" s="99"/>
      <c r="FN141" s="99"/>
      <c r="FO141" s="99"/>
      <c r="FP141" s="99"/>
      <c r="FQ141" s="99"/>
      <c r="FR141" s="99"/>
      <c r="FS141" s="99"/>
      <c r="FT141" s="99"/>
      <c r="FU141" s="99"/>
      <c r="FV141" s="99"/>
      <c r="FW141" s="99"/>
      <c r="FX141" s="99"/>
      <c r="FY141" s="99"/>
      <c r="FZ141" s="99"/>
      <c r="GA141" s="99"/>
      <c r="GB141" s="99"/>
      <c r="GC141" s="99"/>
      <c r="GD141" s="99"/>
      <c r="GE141" s="99"/>
      <c r="GF141" s="99"/>
      <c r="GG141" s="99"/>
      <c r="GH141" s="99"/>
      <c r="GI141" s="99"/>
      <c r="GJ141" s="99"/>
      <c r="GK141" s="99"/>
      <c r="GL141" s="99"/>
      <c r="GM141" s="99"/>
      <c r="GN141" s="99"/>
      <c r="GO141" s="99"/>
      <c r="GP141" s="99"/>
      <c r="GQ141" s="99"/>
      <c r="GR141" s="99"/>
      <c r="GS141" s="99"/>
      <c r="GT141" s="99"/>
      <c r="GU141" s="99"/>
      <c r="GV141" s="99"/>
      <c r="GW141" s="99"/>
      <c r="GX141" s="99"/>
      <c r="GY141" s="99"/>
      <c r="GZ141" s="99"/>
      <c r="HA141" s="99"/>
      <c r="HB141" s="99"/>
      <c r="HC141" s="99"/>
      <c r="HD141" s="99"/>
      <c r="HE141" s="99"/>
      <c r="HF141" s="99"/>
      <c r="HG141" s="99"/>
      <c r="HH141" s="99"/>
      <c r="HI141" s="99"/>
      <c r="HJ141" s="99"/>
      <c r="HK141" s="99"/>
      <c r="HL141" s="99"/>
      <c r="HM141" s="99"/>
      <c r="HN141" s="99"/>
      <c r="HO141" s="99"/>
      <c r="HP141" s="99"/>
      <c r="HQ141" s="99"/>
      <c r="HR141" s="99"/>
      <c r="HS141" s="99"/>
      <c r="HT141" s="99"/>
      <c r="HU141" s="99"/>
      <c r="HV141" s="99"/>
      <c r="HW141" s="99"/>
      <c r="HX141" s="99"/>
      <c r="HY141" s="99"/>
      <c r="HZ141" s="99"/>
      <c r="IA141" s="99"/>
      <c r="IB141" s="99"/>
      <c r="IC141" s="99"/>
      <c r="ID141" s="99"/>
      <c r="IE141" s="99"/>
      <c r="IF141" s="99"/>
      <c r="IG141" s="99"/>
      <c r="IH141" s="99"/>
      <c r="II141" s="99"/>
      <c r="IJ141" s="99"/>
      <c r="IK141" s="99"/>
      <c r="IL141" s="99"/>
      <c r="IM141" s="99"/>
      <c r="IN141" s="99"/>
      <c r="IO141" s="99"/>
      <c r="IP141" s="99"/>
      <c r="IQ141" s="99"/>
      <c r="IR141" s="99"/>
      <c r="IS141" s="99"/>
      <c r="IT141" s="99"/>
      <c r="IU141" s="99"/>
      <c r="IV141" s="99"/>
    </row>
    <row r="142" spans="1:256" x14ac:dyDescent="0.2">
      <c r="A142" s="134">
        <f>'Alloc Amt'!B142</f>
        <v>132</v>
      </c>
      <c r="B142" s="157"/>
      <c r="C142" s="99"/>
      <c r="D142" s="99"/>
      <c r="E142" s="99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  <c r="CW142" s="99"/>
      <c r="CX142" s="99"/>
      <c r="CY142" s="99"/>
      <c r="CZ142" s="99"/>
      <c r="DA142" s="99"/>
      <c r="DB142" s="99"/>
      <c r="DC142" s="99"/>
      <c r="DD142" s="99"/>
      <c r="DE142" s="99"/>
      <c r="DF142" s="99"/>
      <c r="DG142" s="99"/>
      <c r="DH142" s="99"/>
      <c r="DI142" s="99"/>
      <c r="DJ142" s="99"/>
      <c r="DK142" s="99"/>
      <c r="DL142" s="99"/>
      <c r="DM142" s="99"/>
      <c r="DN142" s="99"/>
      <c r="DO142" s="99"/>
      <c r="DP142" s="99"/>
      <c r="DQ142" s="99"/>
      <c r="DR142" s="99"/>
      <c r="DS142" s="99"/>
      <c r="DT142" s="99"/>
      <c r="DU142" s="99"/>
      <c r="DV142" s="99"/>
      <c r="DW142" s="99"/>
      <c r="DX142" s="99"/>
      <c r="DY142" s="99"/>
      <c r="DZ142" s="99"/>
      <c r="EA142" s="99"/>
      <c r="EB142" s="99"/>
      <c r="EC142" s="99"/>
      <c r="ED142" s="99"/>
      <c r="EE142" s="99"/>
      <c r="EF142" s="99"/>
      <c r="EG142" s="99"/>
      <c r="EH142" s="99"/>
      <c r="EI142" s="99"/>
      <c r="EJ142" s="99"/>
      <c r="EK142" s="99"/>
      <c r="EL142" s="99"/>
      <c r="EM142" s="99"/>
      <c r="EN142" s="99"/>
      <c r="EO142" s="99"/>
      <c r="EP142" s="99"/>
      <c r="EQ142" s="99"/>
      <c r="ER142" s="99"/>
      <c r="ES142" s="99"/>
      <c r="ET142" s="99"/>
      <c r="EU142" s="99"/>
      <c r="EV142" s="99"/>
      <c r="EW142" s="99"/>
      <c r="EX142" s="99"/>
      <c r="EY142" s="99"/>
      <c r="EZ142" s="99"/>
      <c r="FA142" s="99"/>
      <c r="FB142" s="99"/>
      <c r="FC142" s="99"/>
      <c r="FD142" s="99"/>
      <c r="FE142" s="99"/>
      <c r="FF142" s="99"/>
      <c r="FG142" s="99"/>
      <c r="FH142" s="99"/>
      <c r="FI142" s="99"/>
      <c r="FJ142" s="99"/>
      <c r="FK142" s="99"/>
      <c r="FL142" s="99"/>
      <c r="FM142" s="99"/>
      <c r="FN142" s="99"/>
      <c r="FO142" s="99"/>
      <c r="FP142" s="99"/>
      <c r="FQ142" s="99"/>
      <c r="FR142" s="99"/>
      <c r="FS142" s="99"/>
      <c r="FT142" s="99"/>
      <c r="FU142" s="99"/>
      <c r="FV142" s="99"/>
      <c r="FW142" s="99"/>
      <c r="FX142" s="99"/>
      <c r="FY142" s="99"/>
      <c r="FZ142" s="99"/>
      <c r="GA142" s="99"/>
      <c r="GB142" s="99"/>
      <c r="GC142" s="99"/>
      <c r="GD142" s="99"/>
      <c r="GE142" s="99"/>
      <c r="GF142" s="99"/>
      <c r="GG142" s="99"/>
      <c r="GH142" s="99"/>
      <c r="GI142" s="99"/>
      <c r="GJ142" s="99"/>
      <c r="GK142" s="99"/>
      <c r="GL142" s="99"/>
      <c r="GM142" s="99"/>
      <c r="GN142" s="99"/>
      <c r="GO142" s="99"/>
      <c r="GP142" s="99"/>
      <c r="GQ142" s="99"/>
      <c r="GR142" s="99"/>
      <c r="GS142" s="99"/>
      <c r="GT142" s="99"/>
      <c r="GU142" s="99"/>
      <c r="GV142" s="99"/>
      <c r="GW142" s="99"/>
      <c r="GX142" s="99"/>
      <c r="GY142" s="99"/>
      <c r="GZ142" s="99"/>
      <c r="HA142" s="99"/>
      <c r="HB142" s="99"/>
      <c r="HC142" s="99"/>
      <c r="HD142" s="99"/>
      <c r="HE142" s="99"/>
      <c r="HF142" s="99"/>
      <c r="HG142" s="99"/>
      <c r="HH142" s="99"/>
      <c r="HI142" s="99"/>
      <c r="HJ142" s="99"/>
      <c r="HK142" s="99"/>
      <c r="HL142" s="99"/>
      <c r="HM142" s="99"/>
      <c r="HN142" s="99"/>
      <c r="HO142" s="99"/>
      <c r="HP142" s="99"/>
      <c r="HQ142" s="99"/>
      <c r="HR142" s="99"/>
      <c r="HS142" s="99"/>
      <c r="HT142" s="99"/>
      <c r="HU142" s="99"/>
      <c r="HV142" s="99"/>
      <c r="HW142" s="99"/>
      <c r="HX142" s="99"/>
      <c r="HY142" s="99"/>
      <c r="HZ142" s="99"/>
      <c r="IA142" s="99"/>
      <c r="IB142" s="99"/>
      <c r="IC142" s="99"/>
      <c r="ID142" s="99"/>
      <c r="IE142" s="99"/>
      <c r="IF142" s="99"/>
      <c r="IG142" s="99"/>
      <c r="IH142" s="99"/>
      <c r="II142" s="99"/>
      <c r="IJ142" s="99"/>
      <c r="IK142" s="99"/>
      <c r="IL142" s="99"/>
      <c r="IM142" s="99"/>
      <c r="IN142" s="99"/>
      <c r="IO142" s="99"/>
      <c r="IP142" s="99"/>
      <c r="IQ142" s="99"/>
      <c r="IR142" s="99"/>
      <c r="IS142" s="99"/>
      <c r="IT142" s="99"/>
      <c r="IU142" s="99"/>
      <c r="IV142" s="99"/>
    </row>
    <row r="143" spans="1:256" x14ac:dyDescent="0.2">
      <c r="A143" s="134">
        <f>'Alloc Amt'!B143</f>
        <v>133</v>
      </c>
      <c r="B143" s="157"/>
      <c r="C143" s="99"/>
      <c r="D143" s="99"/>
      <c r="E143" s="99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99"/>
      <c r="DL143" s="99"/>
      <c r="DM143" s="99"/>
      <c r="DN143" s="99"/>
      <c r="DO143" s="99"/>
      <c r="DP143" s="99"/>
      <c r="DQ143" s="99"/>
      <c r="DR143" s="99"/>
      <c r="DS143" s="99"/>
      <c r="DT143" s="99"/>
      <c r="DU143" s="99"/>
      <c r="DV143" s="99"/>
      <c r="DW143" s="99"/>
      <c r="DX143" s="99"/>
      <c r="DY143" s="99"/>
      <c r="DZ143" s="99"/>
      <c r="EA143" s="99"/>
      <c r="EB143" s="99"/>
      <c r="EC143" s="99"/>
      <c r="ED143" s="99"/>
      <c r="EE143" s="99"/>
      <c r="EF143" s="99"/>
      <c r="EG143" s="99"/>
      <c r="EH143" s="99"/>
      <c r="EI143" s="99"/>
      <c r="EJ143" s="99"/>
      <c r="EK143" s="99"/>
      <c r="EL143" s="99"/>
      <c r="EM143" s="99"/>
      <c r="EN143" s="99"/>
      <c r="EO143" s="99"/>
      <c r="EP143" s="99"/>
      <c r="EQ143" s="99"/>
      <c r="ER143" s="99"/>
      <c r="ES143" s="99"/>
      <c r="ET143" s="99"/>
      <c r="EU143" s="99"/>
      <c r="EV143" s="99"/>
      <c r="EW143" s="99"/>
      <c r="EX143" s="99"/>
      <c r="EY143" s="99"/>
      <c r="EZ143" s="99"/>
      <c r="FA143" s="99"/>
      <c r="FB143" s="99"/>
      <c r="FC143" s="99"/>
      <c r="FD143" s="99"/>
      <c r="FE143" s="99"/>
      <c r="FF143" s="99"/>
      <c r="FG143" s="99"/>
      <c r="FH143" s="99"/>
      <c r="FI143" s="99"/>
      <c r="FJ143" s="99"/>
      <c r="FK143" s="99"/>
      <c r="FL143" s="99"/>
      <c r="FM143" s="99"/>
      <c r="FN143" s="99"/>
      <c r="FO143" s="99"/>
      <c r="FP143" s="99"/>
      <c r="FQ143" s="99"/>
      <c r="FR143" s="99"/>
      <c r="FS143" s="99"/>
      <c r="FT143" s="99"/>
      <c r="FU143" s="99"/>
      <c r="FV143" s="99"/>
      <c r="FW143" s="99"/>
      <c r="FX143" s="99"/>
      <c r="FY143" s="99"/>
      <c r="FZ143" s="99"/>
      <c r="GA143" s="99"/>
      <c r="GB143" s="99"/>
      <c r="GC143" s="99"/>
      <c r="GD143" s="99"/>
      <c r="GE143" s="99"/>
      <c r="GF143" s="99"/>
      <c r="GG143" s="99"/>
      <c r="GH143" s="99"/>
      <c r="GI143" s="99"/>
      <c r="GJ143" s="99"/>
      <c r="GK143" s="99"/>
      <c r="GL143" s="99"/>
      <c r="GM143" s="99"/>
      <c r="GN143" s="99"/>
      <c r="GO143" s="99"/>
      <c r="GP143" s="99"/>
      <c r="GQ143" s="99"/>
      <c r="GR143" s="99"/>
      <c r="GS143" s="99"/>
      <c r="GT143" s="99"/>
      <c r="GU143" s="99"/>
      <c r="GV143" s="99"/>
      <c r="GW143" s="99"/>
      <c r="GX143" s="99"/>
      <c r="GY143" s="99"/>
      <c r="GZ143" s="99"/>
      <c r="HA143" s="99"/>
      <c r="HB143" s="99"/>
      <c r="HC143" s="99"/>
      <c r="HD143" s="99"/>
      <c r="HE143" s="99"/>
      <c r="HF143" s="99"/>
      <c r="HG143" s="99"/>
      <c r="HH143" s="99"/>
      <c r="HI143" s="99"/>
      <c r="HJ143" s="99"/>
      <c r="HK143" s="99"/>
      <c r="HL143" s="99"/>
      <c r="HM143" s="99"/>
      <c r="HN143" s="99"/>
      <c r="HO143" s="99"/>
      <c r="HP143" s="99"/>
      <c r="HQ143" s="99"/>
      <c r="HR143" s="99"/>
      <c r="HS143" s="99"/>
      <c r="HT143" s="99"/>
      <c r="HU143" s="99"/>
      <c r="HV143" s="99"/>
      <c r="HW143" s="99"/>
      <c r="HX143" s="99"/>
      <c r="HY143" s="99"/>
      <c r="HZ143" s="99"/>
      <c r="IA143" s="99"/>
      <c r="IB143" s="99"/>
      <c r="IC143" s="99"/>
      <c r="ID143" s="99"/>
      <c r="IE143" s="99"/>
      <c r="IF143" s="99"/>
      <c r="IG143" s="99"/>
      <c r="IH143" s="99"/>
      <c r="II143" s="99"/>
      <c r="IJ143" s="99"/>
      <c r="IK143" s="99"/>
      <c r="IL143" s="99"/>
      <c r="IM143" s="99"/>
      <c r="IN143" s="99"/>
      <c r="IO143" s="99"/>
      <c r="IP143" s="99"/>
      <c r="IQ143" s="99"/>
      <c r="IR143" s="99"/>
      <c r="IS143" s="99"/>
      <c r="IT143" s="99"/>
      <c r="IU143" s="99"/>
      <c r="IV143" s="99"/>
    </row>
    <row r="144" spans="1:256" x14ac:dyDescent="0.2">
      <c r="A144" s="134">
        <f>'Alloc Amt'!B144</f>
        <v>134</v>
      </c>
      <c r="B144" s="157"/>
      <c r="C144" s="99"/>
      <c r="D144" s="99"/>
      <c r="E144" s="99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99"/>
      <c r="BU144" s="99"/>
      <c r="BV144" s="99"/>
      <c r="BW144" s="99"/>
      <c r="BX144" s="99"/>
      <c r="BY144" s="99"/>
      <c r="BZ144" s="99"/>
      <c r="CA144" s="99"/>
      <c r="CB144" s="99"/>
      <c r="CC144" s="99"/>
      <c r="CD144" s="99"/>
      <c r="CE144" s="99"/>
      <c r="CF144" s="99"/>
      <c r="CG144" s="99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  <c r="CW144" s="99"/>
      <c r="CX144" s="99"/>
      <c r="CY144" s="99"/>
      <c r="CZ144" s="99"/>
      <c r="DA144" s="99"/>
      <c r="DB144" s="99"/>
      <c r="DC144" s="99"/>
      <c r="DD144" s="99"/>
      <c r="DE144" s="99"/>
      <c r="DF144" s="99"/>
      <c r="DG144" s="99"/>
      <c r="DH144" s="99"/>
      <c r="DI144" s="99"/>
      <c r="DJ144" s="99"/>
      <c r="DK144" s="99"/>
      <c r="DL144" s="99"/>
      <c r="DM144" s="99"/>
      <c r="DN144" s="99"/>
      <c r="DO144" s="99"/>
      <c r="DP144" s="99"/>
      <c r="DQ144" s="99"/>
      <c r="DR144" s="99"/>
      <c r="DS144" s="99"/>
      <c r="DT144" s="99"/>
      <c r="DU144" s="99"/>
      <c r="DV144" s="99"/>
      <c r="DW144" s="99"/>
      <c r="DX144" s="99"/>
      <c r="DY144" s="99"/>
      <c r="DZ144" s="99"/>
      <c r="EA144" s="99"/>
      <c r="EB144" s="99"/>
      <c r="EC144" s="99"/>
      <c r="ED144" s="99"/>
      <c r="EE144" s="99"/>
      <c r="EF144" s="99"/>
      <c r="EG144" s="99"/>
      <c r="EH144" s="99"/>
      <c r="EI144" s="99"/>
      <c r="EJ144" s="99"/>
      <c r="EK144" s="99"/>
      <c r="EL144" s="99"/>
      <c r="EM144" s="99"/>
      <c r="EN144" s="99"/>
      <c r="EO144" s="99"/>
      <c r="EP144" s="99"/>
      <c r="EQ144" s="99"/>
      <c r="ER144" s="99"/>
      <c r="ES144" s="99"/>
      <c r="ET144" s="99"/>
      <c r="EU144" s="99"/>
      <c r="EV144" s="99"/>
      <c r="EW144" s="99"/>
      <c r="EX144" s="99"/>
      <c r="EY144" s="99"/>
      <c r="EZ144" s="99"/>
      <c r="FA144" s="99"/>
      <c r="FB144" s="99"/>
      <c r="FC144" s="99"/>
      <c r="FD144" s="99"/>
      <c r="FE144" s="99"/>
      <c r="FF144" s="99"/>
      <c r="FG144" s="99"/>
      <c r="FH144" s="99"/>
      <c r="FI144" s="99"/>
      <c r="FJ144" s="99"/>
      <c r="FK144" s="99"/>
      <c r="FL144" s="99"/>
      <c r="FM144" s="99"/>
      <c r="FN144" s="99"/>
      <c r="FO144" s="99"/>
      <c r="FP144" s="99"/>
      <c r="FQ144" s="99"/>
      <c r="FR144" s="99"/>
      <c r="FS144" s="99"/>
      <c r="FT144" s="99"/>
      <c r="FU144" s="99"/>
      <c r="FV144" s="99"/>
      <c r="FW144" s="99"/>
      <c r="FX144" s="99"/>
      <c r="FY144" s="99"/>
      <c r="FZ144" s="99"/>
      <c r="GA144" s="99"/>
      <c r="GB144" s="99"/>
      <c r="GC144" s="99"/>
      <c r="GD144" s="99"/>
      <c r="GE144" s="99"/>
      <c r="GF144" s="99"/>
      <c r="GG144" s="99"/>
      <c r="GH144" s="99"/>
      <c r="GI144" s="99"/>
      <c r="GJ144" s="99"/>
      <c r="GK144" s="99"/>
      <c r="GL144" s="99"/>
      <c r="GM144" s="99"/>
      <c r="GN144" s="99"/>
      <c r="GO144" s="99"/>
      <c r="GP144" s="99"/>
      <c r="GQ144" s="99"/>
      <c r="GR144" s="99"/>
      <c r="GS144" s="99"/>
      <c r="GT144" s="99"/>
      <c r="GU144" s="99"/>
      <c r="GV144" s="99"/>
      <c r="GW144" s="99"/>
      <c r="GX144" s="99"/>
      <c r="GY144" s="99"/>
      <c r="GZ144" s="99"/>
      <c r="HA144" s="99"/>
      <c r="HB144" s="99"/>
      <c r="HC144" s="99"/>
      <c r="HD144" s="99"/>
      <c r="HE144" s="99"/>
      <c r="HF144" s="99"/>
      <c r="HG144" s="99"/>
      <c r="HH144" s="99"/>
      <c r="HI144" s="99"/>
      <c r="HJ144" s="99"/>
      <c r="HK144" s="99"/>
      <c r="HL144" s="99"/>
      <c r="HM144" s="99"/>
      <c r="HN144" s="99"/>
      <c r="HO144" s="99"/>
      <c r="HP144" s="99"/>
      <c r="HQ144" s="99"/>
      <c r="HR144" s="99"/>
      <c r="HS144" s="99"/>
      <c r="HT144" s="99"/>
      <c r="HU144" s="99"/>
      <c r="HV144" s="99"/>
      <c r="HW144" s="99"/>
      <c r="HX144" s="99"/>
      <c r="HY144" s="99"/>
      <c r="HZ144" s="99"/>
      <c r="IA144" s="99"/>
      <c r="IB144" s="99"/>
      <c r="IC144" s="99"/>
      <c r="ID144" s="99"/>
      <c r="IE144" s="99"/>
      <c r="IF144" s="99"/>
      <c r="IG144" s="99"/>
      <c r="IH144" s="99"/>
      <c r="II144" s="99"/>
      <c r="IJ144" s="99"/>
      <c r="IK144" s="99"/>
      <c r="IL144" s="99"/>
      <c r="IM144" s="99"/>
      <c r="IN144" s="99"/>
      <c r="IO144" s="99"/>
      <c r="IP144" s="99"/>
      <c r="IQ144" s="99"/>
      <c r="IR144" s="99"/>
      <c r="IS144" s="99"/>
      <c r="IT144" s="99"/>
      <c r="IU144" s="99"/>
      <c r="IV144" s="99"/>
    </row>
    <row r="145" spans="1:256" x14ac:dyDescent="0.2">
      <c r="A145" s="134">
        <f>'Alloc Amt'!B145</f>
        <v>135</v>
      </c>
      <c r="B145" s="157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  <c r="CW145" s="99"/>
      <c r="CX145" s="99"/>
      <c r="CY145" s="99"/>
      <c r="CZ145" s="99"/>
      <c r="DA145" s="99"/>
      <c r="DB145" s="99"/>
      <c r="DC145" s="99"/>
      <c r="DD145" s="99"/>
      <c r="DE145" s="99"/>
      <c r="DF145" s="99"/>
      <c r="DG145" s="99"/>
      <c r="DH145" s="99"/>
      <c r="DI145" s="99"/>
      <c r="DJ145" s="99"/>
      <c r="DK145" s="99"/>
      <c r="DL145" s="99"/>
      <c r="DM145" s="99"/>
      <c r="DN145" s="99"/>
      <c r="DO145" s="99"/>
      <c r="DP145" s="99"/>
      <c r="DQ145" s="99"/>
      <c r="DR145" s="99"/>
      <c r="DS145" s="99"/>
      <c r="DT145" s="99"/>
      <c r="DU145" s="99"/>
      <c r="DV145" s="99"/>
      <c r="DW145" s="99"/>
      <c r="DX145" s="99"/>
      <c r="DY145" s="99"/>
      <c r="DZ145" s="99"/>
      <c r="EA145" s="99"/>
      <c r="EB145" s="99"/>
      <c r="EC145" s="99"/>
      <c r="ED145" s="99"/>
      <c r="EE145" s="99"/>
      <c r="EF145" s="99"/>
      <c r="EG145" s="99"/>
      <c r="EH145" s="99"/>
      <c r="EI145" s="99"/>
      <c r="EJ145" s="99"/>
      <c r="EK145" s="99"/>
      <c r="EL145" s="99"/>
      <c r="EM145" s="99"/>
      <c r="EN145" s="99"/>
      <c r="EO145" s="99"/>
      <c r="EP145" s="99"/>
      <c r="EQ145" s="99"/>
      <c r="ER145" s="99"/>
      <c r="ES145" s="99"/>
      <c r="ET145" s="99"/>
      <c r="EU145" s="99"/>
      <c r="EV145" s="99"/>
      <c r="EW145" s="99"/>
      <c r="EX145" s="99"/>
      <c r="EY145" s="99"/>
      <c r="EZ145" s="99"/>
      <c r="FA145" s="99"/>
      <c r="FB145" s="99"/>
      <c r="FC145" s="99"/>
      <c r="FD145" s="99"/>
      <c r="FE145" s="99"/>
      <c r="FF145" s="99"/>
      <c r="FG145" s="99"/>
      <c r="FH145" s="99"/>
      <c r="FI145" s="99"/>
      <c r="FJ145" s="99"/>
      <c r="FK145" s="99"/>
      <c r="FL145" s="99"/>
      <c r="FM145" s="99"/>
      <c r="FN145" s="99"/>
      <c r="FO145" s="99"/>
      <c r="FP145" s="99"/>
      <c r="FQ145" s="99"/>
      <c r="FR145" s="99"/>
      <c r="FS145" s="99"/>
      <c r="FT145" s="99"/>
      <c r="FU145" s="99"/>
      <c r="FV145" s="99"/>
      <c r="FW145" s="99"/>
      <c r="FX145" s="99"/>
      <c r="FY145" s="99"/>
      <c r="FZ145" s="99"/>
      <c r="GA145" s="99"/>
      <c r="GB145" s="99"/>
      <c r="GC145" s="99"/>
      <c r="GD145" s="99"/>
      <c r="GE145" s="99"/>
      <c r="GF145" s="99"/>
      <c r="GG145" s="99"/>
      <c r="GH145" s="99"/>
      <c r="GI145" s="99"/>
      <c r="GJ145" s="99"/>
      <c r="GK145" s="99"/>
      <c r="GL145" s="99"/>
      <c r="GM145" s="99"/>
      <c r="GN145" s="99"/>
      <c r="GO145" s="99"/>
      <c r="GP145" s="99"/>
      <c r="GQ145" s="99"/>
      <c r="GR145" s="99"/>
      <c r="GS145" s="99"/>
      <c r="GT145" s="99"/>
      <c r="GU145" s="99"/>
      <c r="GV145" s="99"/>
      <c r="GW145" s="99"/>
      <c r="GX145" s="99"/>
      <c r="GY145" s="99"/>
      <c r="GZ145" s="99"/>
      <c r="HA145" s="99"/>
      <c r="HB145" s="99"/>
      <c r="HC145" s="99"/>
      <c r="HD145" s="99"/>
      <c r="HE145" s="99"/>
      <c r="HF145" s="99"/>
      <c r="HG145" s="99"/>
      <c r="HH145" s="99"/>
      <c r="HI145" s="99"/>
      <c r="HJ145" s="99"/>
      <c r="HK145" s="99"/>
      <c r="HL145" s="99"/>
      <c r="HM145" s="99"/>
      <c r="HN145" s="99"/>
      <c r="HO145" s="99"/>
      <c r="HP145" s="99"/>
      <c r="HQ145" s="99"/>
      <c r="HR145" s="99"/>
      <c r="HS145" s="99"/>
      <c r="HT145" s="99"/>
      <c r="HU145" s="99"/>
      <c r="HV145" s="99"/>
      <c r="HW145" s="99"/>
      <c r="HX145" s="99"/>
      <c r="HY145" s="99"/>
      <c r="HZ145" s="99"/>
      <c r="IA145" s="99"/>
      <c r="IB145" s="99"/>
      <c r="IC145" s="99"/>
      <c r="ID145" s="99"/>
      <c r="IE145" s="99"/>
      <c r="IF145" s="99"/>
      <c r="IG145" s="99"/>
      <c r="IH145" s="99"/>
      <c r="II145" s="99"/>
      <c r="IJ145" s="99"/>
      <c r="IK145" s="99"/>
      <c r="IL145" s="99"/>
      <c r="IM145" s="99"/>
      <c r="IN145" s="99"/>
      <c r="IO145" s="99"/>
      <c r="IP145" s="99"/>
      <c r="IQ145" s="99"/>
      <c r="IR145" s="99"/>
      <c r="IS145" s="99"/>
      <c r="IT145" s="99"/>
      <c r="IU145" s="99"/>
      <c r="IV145" s="99"/>
    </row>
    <row r="146" spans="1:256" x14ac:dyDescent="0.2">
      <c r="A146" s="134">
        <f>'Alloc Amt'!B146</f>
        <v>136</v>
      </c>
      <c r="B146" s="157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  <c r="CW146" s="99"/>
      <c r="CX146" s="99"/>
      <c r="CY146" s="99"/>
      <c r="CZ146" s="99"/>
      <c r="DA146" s="99"/>
      <c r="DB146" s="99"/>
      <c r="DC146" s="99"/>
      <c r="DD146" s="99"/>
      <c r="DE146" s="99"/>
      <c r="DF146" s="99"/>
      <c r="DG146" s="99"/>
      <c r="DH146" s="99"/>
      <c r="DI146" s="99"/>
      <c r="DJ146" s="99"/>
      <c r="DK146" s="99"/>
      <c r="DL146" s="99"/>
      <c r="DM146" s="99"/>
      <c r="DN146" s="99"/>
      <c r="DO146" s="99"/>
      <c r="DP146" s="99"/>
      <c r="DQ146" s="99"/>
      <c r="DR146" s="99"/>
      <c r="DS146" s="99"/>
      <c r="DT146" s="99"/>
      <c r="DU146" s="99"/>
      <c r="DV146" s="99"/>
      <c r="DW146" s="99"/>
      <c r="DX146" s="99"/>
      <c r="DY146" s="99"/>
      <c r="DZ146" s="99"/>
      <c r="EA146" s="99"/>
      <c r="EB146" s="99"/>
      <c r="EC146" s="99"/>
      <c r="ED146" s="99"/>
      <c r="EE146" s="99"/>
      <c r="EF146" s="99"/>
      <c r="EG146" s="99"/>
      <c r="EH146" s="99"/>
      <c r="EI146" s="99"/>
      <c r="EJ146" s="99"/>
      <c r="EK146" s="99"/>
      <c r="EL146" s="99"/>
      <c r="EM146" s="99"/>
      <c r="EN146" s="99"/>
      <c r="EO146" s="99"/>
      <c r="EP146" s="99"/>
      <c r="EQ146" s="99"/>
      <c r="ER146" s="99"/>
      <c r="ES146" s="99"/>
      <c r="ET146" s="99"/>
      <c r="EU146" s="99"/>
      <c r="EV146" s="99"/>
      <c r="EW146" s="99"/>
      <c r="EX146" s="99"/>
      <c r="EY146" s="99"/>
      <c r="EZ146" s="99"/>
      <c r="FA146" s="99"/>
      <c r="FB146" s="99"/>
      <c r="FC146" s="99"/>
      <c r="FD146" s="99"/>
      <c r="FE146" s="99"/>
      <c r="FF146" s="99"/>
      <c r="FG146" s="99"/>
      <c r="FH146" s="99"/>
      <c r="FI146" s="99"/>
      <c r="FJ146" s="99"/>
      <c r="FK146" s="99"/>
      <c r="FL146" s="99"/>
      <c r="FM146" s="99"/>
      <c r="FN146" s="99"/>
      <c r="FO146" s="99"/>
      <c r="FP146" s="99"/>
      <c r="FQ146" s="99"/>
      <c r="FR146" s="99"/>
      <c r="FS146" s="99"/>
      <c r="FT146" s="99"/>
      <c r="FU146" s="99"/>
      <c r="FV146" s="99"/>
      <c r="FW146" s="99"/>
      <c r="FX146" s="99"/>
      <c r="FY146" s="99"/>
      <c r="FZ146" s="99"/>
      <c r="GA146" s="99"/>
      <c r="GB146" s="99"/>
      <c r="GC146" s="99"/>
      <c r="GD146" s="99"/>
      <c r="GE146" s="99"/>
      <c r="GF146" s="99"/>
      <c r="GG146" s="99"/>
      <c r="GH146" s="99"/>
      <c r="GI146" s="99"/>
      <c r="GJ146" s="99"/>
      <c r="GK146" s="99"/>
      <c r="GL146" s="99"/>
      <c r="GM146" s="99"/>
      <c r="GN146" s="99"/>
      <c r="GO146" s="99"/>
      <c r="GP146" s="99"/>
      <c r="GQ146" s="99"/>
      <c r="GR146" s="99"/>
      <c r="GS146" s="99"/>
      <c r="GT146" s="99"/>
      <c r="GU146" s="99"/>
      <c r="GV146" s="99"/>
      <c r="GW146" s="99"/>
      <c r="GX146" s="99"/>
      <c r="GY146" s="99"/>
      <c r="GZ146" s="99"/>
      <c r="HA146" s="99"/>
      <c r="HB146" s="99"/>
      <c r="HC146" s="99"/>
      <c r="HD146" s="99"/>
      <c r="HE146" s="99"/>
      <c r="HF146" s="99"/>
      <c r="HG146" s="99"/>
      <c r="HH146" s="99"/>
      <c r="HI146" s="99"/>
      <c r="HJ146" s="99"/>
      <c r="HK146" s="99"/>
      <c r="HL146" s="99"/>
      <c r="HM146" s="99"/>
      <c r="HN146" s="99"/>
      <c r="HO146" s="99"/>
      <c r="HP146" s="99"/>
      <c r="HQ146" s="99"/>
      <c r="HR146" s="99"/>
      <c r="HS146" s="99"/>
      <c r="HT146" s="99"/>
      <c r="HU146" s="99"/>
      <c r="HV146" s="99"/>
      <c r="HW146" s="99"/>
      <c r="HX146" s="99"/>
      <c r="HY146" s="99"/>
      <c r="HZ146" s="99"/>
      <c r="IA146" s="99"/>
      <c r="IB146" s="99"/>
      <c r="IC146" s="99"/>
      <c r="ID146" s="99"/>
      <c r="IE146" s="99"/>
      <c r="IF146" s="99"/>
      <c r="IG146" s="99"/>
      <c r="IH146" s="99"/>
      <c r="II146" s="99"/>
      <c r="IJ146" s="99"/>
      <c r="IK146" s="99"/>
      <c r="IL146" s="99"/>
      <c r="IM146" s="99"/>
      <c r="IN146" s="99"/>
      <c r="IO146" s="99"/>
      <c r="IP146" s="99"/>
      <c r="IQ146" s="99"/>
      <c r="IR146" s="99"/>
      <c r="IS146" s="99"/>
      <c r="IT146" s="99"/>
      <c r="IU146" s="99"/>
      <c r="IV146" s="99"/>
    </row>
    <row r="147" spans="1:256" x14ac:dyDescent="0.2">
      <c r="A147" s="134">
        <f>'Alloc Amt'!B147</f>
        <v>137</v>
      </c>
      <c r="B147" s="157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  <c r="CW147" s="99"/>
      <c r="CX147" s="99"/>
      <c r="CY147" s="99"/>
      <c r="CZ147" s="99"/>
      <c r="DA147" s="99"/>
      <c r="DB147" s="99"/>
      <c r="DC147" s="99"/>
      <c r="DD147" s="99"/>
      <c r="DE147" s="99"/>
      <c r="DF147" s="99"/>
      <c r="DG147" s="99"/>
      <c r="DH147" s="99"/>
      <c r="DI147" s="99"/>
      <c r="DJ147" s="99"/>
      <c r="DK147" s="99"/>
      <c r="DL147" s="99"/>
      <c r="DM147" s="99"/>
      <c r="DN147" s="99"/>
      <c r="DO147" s="99"/>
      <c r="DP147" s="99"/>
      <c r="DQ147" s="99"/>
      <c r="DR147" s="99"/>
      <c r="DS147" s="99"/>
      <c r="DT147" s="99"/>
      <c r="DU147" s="99"/>
      <c r="DV147" s="99"/>
      <c r="DW147" s="99"/>
      <c r="DX147" s="99"/>
      <c r="DY147" s="99"/>
      <c r="DZ147" s="99"/>
      <c r="EA147" s="99"/>
      <c r="EB147" s="99"/>
      <c r="EC147" s="99"/>
      <c r="ED147" s="99"/>
      <c r="EE147" s="99"/>
      <c r="EF147" s="99"/>
      <c r="EG147" s="99"/>
      <c r="EH147" s="99"/>
      <c r="EI147" s="99"/>
      <c r="EJ147" s="99"/>
      <c r="EK147" s="99"/>
      <c r="EL147" s="99"/>
      <c r="EM147" s="99"/>
      <c r="EN147" s="99"/>
      <c r="EO147" s="99"/>
      <c r="EP147" s="99"/>
      <c r="EQ147" s="99"/>
      <c r="ER147" s="99"/>
      <c r="ES147" s="99"/>
      <c r="ET147" s="99"/>
      <c r="EU147" s="99"/>
      <c r="EV147" s="99"/>
      <c r="EW147" s="99"/>
      <c r="EX147" s="99"/>
      <c r="EY147" s="99"/>
      <c r="EZ147" s="99"/>
      <c r="FA147" s="99"/>
      <c r="FB147" s="99"/>
      <c r="FC147" s="99"/>
      <c r="FD147" s="99"/>
      <c r="FE147" s="99"/>
      <c r="FF147" s="99"/>
      <c r="FG147" s="99"/>
      <c r="FH147" s="99"/>
      <c r="FI147" s="99"/>
      <c r="FJ147" s="99"/>
      <c r="FK147" s="99"/>
      <c r="FL147" s="99"/>
      <c r="FM147" s="99"/>
      <c r="FN147" s="99"/>
      <c r="FO147" s="99"/>
      <c r="FP147" s="99"/>
      <c r="FQ147" s="99"/>
      <c r="FR147" s="99"/>
      <c r="FS147" s="99"/>
      <c r="FT147" s="99"/>
      <c r="FU147" s="99"/>
      <c r="FV147" s="99"/>
      <c r="FW147" s="99"/>
      <c r="FX147" s="99"/>
      <c r="FY147" s="99"/>
      <c r="FZ147" s="99"/>
      <c r="GA147" s="99"/>
      <c r="GB147" s="99"/>
      <c r="GC147" s="99"/>
      <c r="GD147" s="99"/>
      <c r="GE147" s="99"/>
      <c r="GF147" s="99"/>
      <c r="GG147" s="99"/>
      <c r="GH147" s="99"/>
      <c r="GI147" s="99"/>
      <c r="GJ147" s="99"/>
      <c r="GK147" s="99"/>
      <c r="GL147" s="99"/>
      <c r="GM147" s="99"/>
      <c r="GN147" s="99"/>
      <c r="GO147" s="99"/>
      <c r="GP147" s="99"/>
      <c r="GQ147" s="99"/>
      <c r="GR147" s="99"/>
      <c r="GS147" s="99"/>
      <c r="GT147" s="99"/>
      <c r="GU147" s="99"/>
      <c r="GV147" s="99"/>
      <c r="GW147" s="99"/>
      <c r="GX147" s="99"/>
      <c r="GY147" s="99"/>
      <c r="GZ147" s="99"/>
      <c r="HA147" s="99"/>
      <c r="HB147" s="99"/>
      <c r="HC147" s="99"/>
      <c r="HD147" s="99"/>
      <c r="HE147" s="99"/>
      <c r="HF147" s="99"/>
      <c r="HG147" s="99"/>
      <c r="HH147" s="99"/>
      <c r="HI147" s="99"/>
      <c r="HJ147" s="99"/>
      <c r="HK147" s="99"/>
      <c r="HL147" s="99"/>
      <c r="HM147" s="99"/>
      <c r="HN147" s="99"/>
      <c r="HO147" s="99"/>
      <c r="HP147" s="99"/>
      <c r="HQ147" s="99"/>
      <c r="HR147" s="99"/>
      <c r="HS147" s="99"/>
      <c r="HT147" s="99"/>
      <c r="HU147" s="99"/>
      <c r="HV147" s="99"/>
      <c r="HW147" s="99"/>
      <c r="HX147" s="99"/>
      <c r="HY147" s="99"/>
      <c r="HZ147" s="99"/>
      <c r="IA147" s="99"/>
      <c r="IB147" s="99"/>
      <c r="IC147" s="99"/>
      <c r="ID147" s="99"/>
      <c r="IE147" s="99"/>
      <c r="IF147" s="99"/>
      <c r="IG147" s="99"/>
      <c r="IH147" s="99"/>
      <c r="II147" s="99"/>
      <c r="IJ147" s="99"/>
      <c r="IK147" s="99"/>
      <c r="IL147" s="99"/>
      <c r="IM147" s="99"/>
      <c r="IN147" s="99"/>
      <c r="IO147" s="99"/>
      <c r="IP147" s="99"/>
      <c r="IQ147" s="99"/>
      <c r="IR147" s="99"/>
      <c r="IS147" s="99"/>
      <c r="IT147" s="99"/>
      <c r="IU147" s="99"/>
      <c r="IV147" s="99"/>
    </row>
    <row r="148" spans="1:256" x14ac:dyDescent="0.2">
      <c r="A148" s="134">
        <f>'Alloc Amt'!B148</f>
        <v>138</v>
      </c>
      <c r="B148" s="157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  <c r="CW148" s="99"/>
      <c r="CX148" s="99"/>
      <c r="CY148" s="99"/>
      <c r="CZ148" s="99"/>
      <c r="DA148" s="99"/>
      <c r="DB148" s="99"/>
      <c r="DC148" s="99"/>
      <c r="DD148" s="99"/>
      <c r="DE148" s="99"/>
      <c r="DF148" s="99"/>
      <c r="DG148" s="99"/>
      <c r="DH148" s="99"/>
      <c r="DI148" s="99"/>
      <c r="DJ148" s="99"/>
      <c r="DK148" s="99"/>
      <c r="DL148" s="99"/>
      <c r="DM148" s="99"/>
      <c r="DN148" s="99"/>
      <c r="DO148" s="99"/>
      <c r="DP148" s="99"/>
      <c r="DQ148" s="99"/>
      <c r="DR148" s="99"/>
      <c r="DS148" s="99"/>
      <c r="DT148" s="99"/>
      <c r="DU148" s="99"/>
      <c r="DV148" s="99"/>
      <c r="DW148" s="99"/>
      <c r="DX148" s="99"/>
      <c r="DY148" s="99"/>
      <c r="DZ148" s="99"/>
      <c r="EA148" s="99"/>
      <c r="EB148" s="99"/>
      <c r="EC148" s="99"/>
      <c r="ED148" s="99"/>
      <c r="EE148" s="99"/>
      <c r="EF148" s="99"/>
      <c r="EG148" s="99"/>
      <c r="EH148" s="99"/>
      <c r="EI148" s="99"/>
      <c r="EJ148" s="99"/>
      <c r="EK148" s="99"/>
      <c r="EL148" s="99"/>
      <c r="EM148" s="99"/>
      <c r="EN148" s="99"/>
      <c r="EO148" s="99"/>
      <c r="EP148" s="99"/>
      <c r="EQ148" s="99"/>
      <c r="ER148" s="99"/>
      <c r="ES148" s="99"/>
      <c r="ET148" s="99"/>
      <c r="EU148" s="99"/>
      <c r="EV148" s="99"/>
      <c r="EW148" s="99"/>
      <c r="EX148" s="99"/>
      <c r="EY148" s="99"/>
      <c r="EZ148" s="99"/>
      <c r="FA148" s="99"/>
      <c r="FB148" s="99"/>
      <c r="FC148" s="99"/>
      <c r="FD148" s="99"/>
      <c r="FE148" s="99"/>
      <c r="FF148" s="99"/>
      <c r="FG148" s="99"/>
      <c r="FH148" s="99"/>
      <c r="FI148" s="99"/>
      <c r="FJ148" s="99"/>
      <c r="FK148" s="99"/>
      <c r="FL148" s="99"/>
      <c r="FM148" s="99"/>
      <c r="FN148" s="99"/>
      <c r="FO148" s="99"/>
      <c r="FP148" s="99"/>
      <c r="FQ148" s="99"/>
      <c r="FR148" s="99"/>
      <c r="FS148" s="99"/>
      <c r="FT148" s="99"/>
      <c r="FU148" s="99"/>
      <c r="FV148" s="99"/>
      <c r="FW148" s="99"/>
      <c r="FX148" s="99"/>
      <c r="FY148" s="99"/>
      <c r="FZ148" s="99"/>
      <c r="GA148" s="99"/>
      <c r="GB148" s="99"/>
      <c r="GC148" s="99"/>
      <c r="GD148" s="99"/>
      <c r="GE148" s="99"/>
      <c r="GF148" s="99"/>
      <c r="GG148" s="99"/>
      <c r="GH148" s="99"/>
      <c r="GI148" s="99"/>
      <c r="GJ148" s="99"/>
      <c r="GK148" s="99"/>
      <c r="GL148" s="99"/>
      <c r="GM148" s="99"/>
      <c r="GN148" s="99"/>
      <c r="GO148" s="99"/>
      <c r="GP148" s="99"/>
      <c r="GQ148" s="99"/>
      <c r="GR148" s="99"/>
      <c r="GS148" s="99"/>
      <c r="GT148" s="99"/>
      <c r="GU148" s="99"/>
      <c r="GV148" s="99"/>
      <c r="GW148" s="99"/>
      <c r="GX148" s="99"/>
      <c r="GY148" s="99"/>
      <c r="GZ148" s="99"/>
      <c r="HA148" s="99"/>
      <c r="HB148" s="99"/>
      <c r="HC148" s="99"/>
      <c r="HD148" s="99"/>
      <c r="HE148" s="99"/>
      <c r="HF148" s="99"/>
      <c r="HG148" s="99"/>
      <c r="HH148" s="99"/>
      <c r="HI148" s="99"/>
      <c r="HJ148" s="99"/>
      <c r="HK148" s="99"/>
      <c r="HL148" s="99"/>
      <c r="HM148" s="99"/>
      <c r="HN148" s="99"/>
      <c r="HO148" s="99"/>
      <c r="HP148" s="99"/>
      <c r="HQ148" s="99"/>
      <c r="HR148" s="99"/>
      <c r="HS148" s="99"/>
      <c r="HT148" s="99"/>
      <c r="HU148" s="99"/>
      <c r="HV148" s="99"/>
      <c r="HW148" s="99"/>
      <c r="HX148" s="99"/>
      <c r="HY148" s="99"/>
      <c r="HZ148" s="99"/>
      <c r="IA148" s="99"/>
      <c r="IB148" s="99"/>
      <c r="IC148" s="99"/>
      <c r="ID148" s="99"/>
      <c r="IE148" s="99"/>
      <c r="IF148" s="99"/>
      <c r="IG148" s="99"/>
      <c r="IH148" s="99"/>
      <c r="II148" s="99"/>
      <c r="IJ148" s="99"/>
      <c r="IK148" s="99"/>
      <c r="IL148" s="99"/>
      <c r="IM148" s="99"/>
      <c r="IN148" s="99"/>
      <c r="IO148" s="99"/>
      <c r="IP148" s="99"/>
      <c r="IQ148" s="99"/>
      <c r="IR148" s="99"/>
      <c r="IS148" s="99"/>
      <c r="IT148" s="99"/>
      <c r="IU148" s="99"/>
      <c r="IV148" s="99"/>
    </row>
    <row r="149" spans="1:256" x14ac:dyDescent="0.2">
      <c r="A149" s="134">
        <f>'Alloc Amt'!B149</f>
        <v>139</v>
      </c>
      <c r="B149" s="157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  <c r="CW149" s="99"/>
      <c r="CX149" s="99"/>
      <c r="CY149" s="99"/>
      <c r="CZ149" s="99"/>
      <c r="DA149" s="99"/>
      <c r="DB149" s="99"/>
      <c r="DC149" s="99"/>
      <c r="DD149" s="99"/>
      <c r="DE149" s="99"/>
      <c r="DF149" s="99"/>
      <c r="DG149" s="99"/>
      <c r="DH149" s="99"/>
      <c r="DI149" s="99"/>
      <c r="DJ149" s="99"/>
      <c r="DK149" s="99"/>
      <c r="DL149" s="99"/>
      <c r="DM149" s="99"/>
      <c r="DN149" s="99"/>
      <c r="DO149" s="99"/>
      <c r="DP149" s="99"/>
      <c r="DQ149" s="99"/>
      <c r="DR149" s="99"/>
      <c r="DS149" s="99"/>
      <c r="DT149" s="99"/>
      <c r="DU149" s="99"/>
      <c r="DV149" s="99"/>
      <c r="DW149" s="99"/>
      <c r="DX149" s="99"/>
      <c r="DY149" s="99"/>
      <c r="DZ149" s="99"/>
      <c r="EA149" s="99"/>
      <c r="EB149" s="99"/>
      <c r="EC149" s="99"/>
      <c r="ED149" s="99"/>
      <c r="EE149" s="99"/>
      <c r="EF149" s="99"/>
      <c r="EG149" s="99"/>
      <c r="EH149" s="99"/>
      <c r="EI149" s="99"/>
      <c r="EJ149" s="99"/>
      <c r="EK149" s="99"/>
      <c r="EL149" s="99"/>
      <c r="EM149" s="99"/>
      <c r="EN149" s="99"/>
      <c r="EO149" s="99"/>
      <c r="EP149" s="99"/>
      <c r="EQ149" s="99"/>
      <c r="ER149" s="99"/>
      <c r="ES149" s="99"/>
      <c r="ET149" s="99"/>
      <c r="EU149" s="99"/>
      <c r="EV149" s="99"/>
      <c r="EW149" s="99"/>
      <c r="EX149" s="99"/>
      <c r="EY149" s="99"/>
      <c r="EZ149" s="99"/>
      <c r="FA149" s="99"/>
      <c r="FB149" s="99"/>
      <c r="FC149" s="99"/>
      <c r="FD149" s="99"/>
      <c r="FE149" s="99"/>
      <c r="FF149" s="99"/>
      <c r="FG149" s="99"/>
      <c r="FH149" s="99"/>
      <c r="FI149" s="99"/>
      <c r="FJ149" s="99"/>
      <c r="FK149" s="99"/>
      <c r="FL149" s="99"/>
      <c r="FM149" s="99"/>
      <c r="FN149" s="99"/>
      <c r="FO149" s="99"/>
      <c r="FP149" s="99"/>
      <c r="FQ149" s="99"/>
      <c r="FR149" s="99"/>
      <c r="FS149" s="99"/>
      <c r="FT149" s="99"/>
      <c r="FU149" s="99"/>
      <c r="FV149" s="99"/>
      <c r="FW149" s="99"/>
      <c r="FX149" s="99"/>
      <c r="FY149" s="99"/>
      <c r="FZ149" s="99"/>
      <c r="GA149" s="99"/>
      <c r="GB149" s="99"/>
      <c r="GC149" s="99"/>
      <c r="GD149" s="99"/>
      <c r="GE149" s="99"/>
      <c r="GF149" s="99"/>
      <c r="GG149" s="99"/>
      <c r="GH149" s="99"/>
      <c r="GI149" s="99"/>
      <c r="GJ149" s="99"/>
      <c r="GK149" s="99"/>
      <c r="GL149" s="99"/>
      <c r="GM149" s="99"/>
      <c r="GN149" s="99"/>
      <c r="GO149" s="99"/>
      <c r="GP149" s="99"/>
      <c r="GQ149" s="99"/>
      <c r="GR149" s="99"/>
      <c r="GS149" s="99"/>
      <c r="GT149" s="99"/>
      <c r="GU149" s="99"/>
      <c r="GV149" s="99"/>
      <c r="GW149" s="99"/>
      <c r="GX149" s="99"/>
      <c r="GY149" s="99"/>
      <c r="GZ149" s="99"/>
      <c r="HA149" s="99"/>
      <c r="HB149" s="99"/>
      <c r="HC149" s="99"/>
      <c r="HD149" s="99"/>
      <c r="HE149" s="99"/>
      <c r="HF149" s="99"/>
      <c r="HG149" s="99"/>
      <c r="HH149" s="99"/>
      <c r="HI149" s="99"/>
      <c r="HJ149" s="99"/>
      <c r="HK149" s="99"/>
      <c r="HL149" s="99"/>
      <c r="HM149" s="99"/>
      <c r="HN149" s="99"/>
      <c r="HO149" s="99"/>
      <c r="HP149" s="99"/>
      <c r="HQ149" s="99"/>
      <c r="HR149" s="99"/>
      <c r="HS149" s="99"/>
      <c r="HT149" s="99"/>
      <c r="HU149" s="99"/>
      <c r="HV149" s="99"/>
      <c r="HW149" s="99"/>
      <c r="HX149" s="99"/>
      <c r="HY149" s="99"/>
      <c r="HZ149" s="99"/>
      <c r="IA149" s="99"/>
      <c r="IB149" s="99"/>
      <c r="IC149" s="99"/>
      <c r="ID149" s="99"/>
      <c r="IE149" s="99"/>
      <c r="IF149" s="99"/>
      <c r="IG149" s="99"/>
      <c r="IH149" s="99"/>
      <c r="II149" s="99"/>
      <c r="IJ149" s="99"/>
      <c r="IK149" s="99"/>
      <c r="IL149" s="99"/>
      <c r="IM149" s="99"/>
      <c r="IN149" s="99"/>
      <c r="IO149" s="99"/>
      <c r="IP149" s="99"/>
      <c r="IQ149" s="99"/>
      <c r="IR149" s="99"/>
      <c r="IS149" s="99"/>
      <c r="IT149" s="99"/>
      <c r="IU149" s="99"/>
      <c r="IV149" s="99"/>
    </row>
    <row r="150" spans="1:256" x14ac:dyDescent="0.2">
      <c r="A150" s="134">
        <f>'Alloc Amt'!B150</f>
        <v>140</v>
      </c>
      <c r="B150" s="157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99"/>
      <c r="BU150" s="99"/>
      <c r="BV150" s="99"/>
      <c r="BW150" s="99"/>
      <c r="BX150" s="99"/>
      <c r="BY150" s="99"/>
      <c r="BZ150" s="99"/>
      <c r="CA150" s="99"/>
      <c r="CB150" s="99"/>
      <c r="CC150" s="99"/>
      <c r="CD150" s="99"/>
      <c r="CE150" s="99"/>
      <c r="CF150" s="99"/>
      <c r="CG150" s="99"/>
      <c r="CH150" s="99"/>
      <c r="CI150" s="99"/>
      <c r="CJ150" s="99"/>
      <c r="CK150" s="99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  <c r="CW150" s="99"/>
      <c r="CX150" s="99"/>
      <c r="CY150" s="99"/>
      <c r="CZ150" s="99"/>
      <c r="DA150" s="99"/>
      <c r="DB150" s="99"/>
      <c r="DC150" s="99"/>
      <c r="DD150" s="99"/>
      <c r="DE150" s="99"/>
      <c r="DF150" s="99"/>
      <c r="DG150" s="99"/>
      <c r="DH150" s="99"/>
      <c r="DI150" s="99"/>
      <c r="DJ150" s="99"/>
      <c r="DK150" s="99"/>
      <c r="DL150" s="99"/>
      <c r="DM150" s="99"/>
      <c r="DN150" s="99"/>
      <c r="DO150" s="99"/>
      <c r="DP150" s="99"/>
      <c r="DQ150" s="99"/>
      <c r="DR150" s="99"/>
      <c r="DS150" s="99"/>
      <c r="DT150" s="99"/>
      <c r="DU150" s="99"/>
      <c r="DV150" s="99"/>
      <c r="DW150" s="99"/>
      <c r="DX150" s="99"/>
      <c r="DY150" s="99"/>
      <c r="DZ150" s="99"/>
      <c r="EA150" s="99"/>
      <c r="EB150" s="99"/>
      <c r="EC150" s="99"/>
      <c r="ED150" s="99"/>
      <c r="EE150" s="99"/>
      <c r="EF150" s="99"/>
      <c r="EG150" s="99"/>
      <c r="EH150" s="99"/>
      <c r="EI150" s="99"/>
      <c r="EJ150" s="99"/>
      <c r="EK150" s="99"/>
      <c r="EL150" s="99"/>
      <c r="EM150" s="99"/>
      <c r="EN150" s="99"/>
      <c r="EO150" s="99"/>
      <c r="EP150" s="99"/>
      <c r="EQ150" s="99"/>
      <c r="ER150" s="99"/>
      <c r="ES150" s="99"/>
      <c r="ET150" s="99"/>
      <c r="EU150" s="99"/>
      <c r="EV150" s="99"/>
      <c r="EW150" s="99"/>
      <c r="EX150" s="99"/>
      <c r="EY150" s="99"/>
      <c r="EZ150" s="99"/>
      <c r="FA150" s="99"/>
      <c r="FB150" s="99"/>
      <c r="FC150" s="99"/>
      <c r="FD150" s="99"/>
      <c r="FE150" s="99"/>
      <c r="FF150" s="99"/>
      <c r="FG150" s="99"/>
      <c r="FH150" s="99"/>
      <c r="FI150" s="99"/>
      <c r="FJ150" s="99"/>
      <c r="FK150" s="99"/>
      <c r="FL150" s="99"/>
      <c r="FM150" s="99"/>
      <c r="FN150" s="99"/>
      <c r="FO150" s="99"/>
      <c r="FP150" s="99"/>
      <c r="FQ150" s="99"/>
      <c r="FR150" s="99"/>
      <c r="FS150" s="99"/>
      <c r="FT150" s="99"/>
      <c r="FU150" s="99"/>
      <c r="FV150" s="99"/>
      <c r="FW150" s="99"/>
      <c r="FX150" s="99"/>
      <c r="FY150" s="99"/>
      <c r="FZ150" s="99"/>
      <c r="GA150" s="99"/>
      <c r="GB150" s="99"/>
      <c r="GC150" s="99"/>
      <c r="GD150" s="99"/>
      <c r="GE150" s="99"/>
      <c r="GF150" s="99"/>
      <c r="GG150" s="99"/>
      <c r="GH150" s="99"/>
      <c r="GI150" s="99"/>
      <c r="GJ150" s="99"/>
      <c r="GK150" s="99"/>
      <c r="GL150" s="99"/>
      <c r="GM150" s="99"/>
      <c r="GN150" s="99"/>
      <c r="GO150" s="99"/>
      <c r="GP150" s="99"/>
      <c r="GQ150" s="99"/>
      <c r="GR150" s="99"/>
      <c r="GS150" s="99"/>
      <c r="GT150" s="99"/>
      <c r="GU150" s="99"/>
      <c r="GV150" s="99"/>
      <c r="GW150" s="99"/>
      <c r="GX150" s="99"/>
      <c r="GY150" s="99"/>
      <c r="GZ150" s="99"/>
      <c r="HA150" s="99"/>
      <c r="HB150" s="99"/>
      <c r="HC150" s="99"/>
      <c r="HD150" s="99"/>
      <c r="HE150" s="99"/>
      <c r="HF150" s="99"/>
      <c r="HG150" s="99"/>
      <c r="HH150" s="99"/>
      <c r="HI150" s="99"/>
      <c r="HJ150" s="99"/>
      <c r="HK150" s="99"/>
      <c r="HL150" s="99"/>
      <c r="HM150" s="99"/>
      <c r="HN150" s="99"/>
      <c r="HO150" s="99"/>
      <c r="HP150" s="99"/>
      <c r="HQ150" s="99"/>
      <c r="HR150" s="99"/>
      <c r="HS150" s="99"/>
      <c r="HT150" s="99"/>
      <c r="HU150" s="99"/>
      <c r="HV150" s="99"/>
      <c r="HW150" s="99"/>
      <c r="HX150" s="99"/>
      <c r="HY150" s="99"/>
      <c r="HZ150" s="99"/>
      <c r="IA150" s="99"/>
      <c r="IB150" s="99"/>
      <c r="IC150" s="99"/>
      <c r="ID150" s="99"/>
      <c r="IE150" s="99"/>
      <c r="IF150" s="99"/>
      <c r="IG150" s="99"/>
      <c r="IH150" s="99"/>
      <c r="II150" s="99"/>
      <c r="IJ150" s="99"/>
      <c r="IK150" s="99"/>
      <c r="IL150" s="99"/>
      <c r="IM150" s="99"/>
      <c r="IN150" s="99"/>
      <c r="IO150" s="99"/>
      <c r="IP150" s="99"/>
      <c r="IQ150" s="99"/>
      <c r="IR150" s="99"/>
      <c r="IS150" s="99"/>
      <c r="IT150" s="99"/>
      <c r="IU150" s="99"/>
      <c r="IV150" s="99"/>
    </row>
    <row r="151" spans="1:256" x14ac:dyDescent="0.2">
      <c r="A151" s="134">
        <f>'Alloc Amt'!B151</f>
        <v>141</v>
      </c>
      <c r="B151" s="157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  <c r="BV151" s="99"/>
      <c r="BW151" s="99"/>
      <c r="BX151" s="99"/>
      <c r="BY151" s="99"/>
      <c r="BZ151" s="99"/>
      <c r="CA151" s="99"/>
      <c r="CB151" s="99"/>
      <c r="CC151" s="99"/>
      <c r="CD151" s="99"/>
      <c r="CE151" s="99"/>
      <c r="CF151" s="99"/>
      <c r="CG151" s="99"/>
      <c r="CH151" s="99"/>
      <c r="CI151" s="99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  <c r="CW151" s="99"/>
      <c r="CX151" s="99"/>
      <c r="CY151" s="99"/>
      <c r="CZ151" s="99"/>
      <c r="DA151" s="99"/>
      <c r="DB151" s="99"/>
      <c r="DC151" s="99"/>
      <c r="DD151" s="99"/>
      <c r="DE151" s="99"/>
      <c r="DF151" s="99"/>
      <c r="DG151" s="99"/>
      <c r="DH151" s="99"/>
      <c r="DI151" s="99"/>
      <c r="DJ151" s="99"/>
      <c r="DK151" s="99"/>
      <c r="DL151" s="99"/>
      <c r="DM151" s="99"/>
      <c r="DN151" s="99"/>
      <c r="DO151" s="99"/>
      <c r="DP151" s="99"/>
      <c r="DQ151" s="99"/>
      <c r="DR151" s="99"/>
      <c r="DS151" s="99"/>
      <c r="DT151" s="99"/>
      <c r="DU151" s="99"/>
      <c r="DV151" s="99"/>
      <c r="DW151" s="99"/>
      <c r="DX151" s="99"/>
      <c r="DY151" s="99"/>
      <c r="DZ151" s="99"/>
      <c r="EA151" s="99"/>
      <c r="EB151" s="99"/>
      <c r="EC151" s="99"/>
      <c r="ED151" s="99"/>
      <c r="EE151" s="99"/>
      <c r="EF151" s="99"/>
      <c r="EG151" s="99"/>
      <c r="EH151" s="99"/>
      <c r="EI151" s="99"/>
      <c r="EJ151" s="99"/>
      <c r="EK151" s="99"/>
      <c r="EL151" s="99"/>
      <c r="EM151" s="99"/>
      <c r="EN151" s="99"/>
      <c r="EO151" s="99"/>
      <c r="EP151" s="99"/>
      <c r="EQ151" s="99"/>
      <c r="ER151" s="99"/>
      <c r="ES151" s="99"/>
      <c r="ET151" s="99"/>
      <c r="EU151" s="99"/>
      <c r="EV151" s="99"/>
      <c r="EW151" s="99"/>
      <c r="EX151" s="99"/>
      <c r="EY151" s="99"/>
      <c r="EZ151" s="99"/>
      <c r="FA151" s="99"/>
      <c r="FB151" s="99"/>
      <c r="FC151" s="99"/>
      <c r="FD151" s="99"/>
      <c r="FE151" s="99"/>
      <c r="FF151" s="99"/>
      <c r="FG151" s="99"/>
      <c r="FH151" s="99"/>
      <c r="FI151" s="99"/>
      <c r="FJ151" s="99"/>
      <c r="FK151" s="99"/>
      <c r="FL151" s="99"/>
      <c r="FM151" s="99"/>
      <c r="FN151" s="99"/>
      <c r="FO151" s="99"/>
      <c r="FP151" s="99"/>
      <c r="FQ151" s="99"/>
      <c r="FR151" s="99"/>
      <c r="FS151" s="99"/>
      <c r="FT151" s="99"/>
      <c r="FU151" s="99"/>
      <c r="FV151" s="99"/>
      <c r="FW151" s="99"/>
      <c r="FX151" s="99"/>
      <c r="FY151" s="99"/>
      <c r="FZ151" s="99"/>
      <c r="GA151" s="99"/>
      <c r="GB151" s="99"/>
      <c r="GC151" s="99"/>
      <c r="GD151" s="99"/>
      <c r="GE151" s="99"/>
      <c r="GF151" s="99"/>
      <c r="GG151" s="99"/>
      <c r="GH151" s="99"/>
      <c r="GI151" s="99"/>
      <c r="GJ151" s="99"/>
      <c r="GK151" s="99"/>
      <c r="GL151" s="99"/>
      <c r="GM151" s="99"/>
      <c r="GN151" s="99"/>
      <c r="GO151" s="99"/>
      <c r="GP151" s="99"/>
      <c r="GQ151" s="99"/>
      <c r="GR151" s="99"/>
      <c r="GS151" s="99"/>
      <c r="GT151" s="99"/>
      <c r="GU151" s="99"/>
      <c r="GV151" s="99"/>
      <c r="GW151" s="99"/>
      <c r="GX151" s="99"/>
      <c r="GY151" s="99"/>
      <c r="GZ151" s="99"/>
      <c r="HA151" s="99"/>
      <c r="HB151" s="99"/>
      <c r="HC151" s="99"/>
      <c r="HD151" s="99"/>
      <c r="HE151" s="99"/>
      <c r="HF151" s="99"/>
      <c r="HG151" s="99"/>
      <c r="HH151" s="99"/>
      <c r="HI151" s="99"/>
      <c r="HJ151" s="99"/>
      <c r="HK151" s="99"/>
      <c r="HL151" s="99"/>
      <c r="HM151" s="99"/>
      <c r="HN151" s="99"/>
      <c r="HO151" s="99"/>
      <c r="HP151" s="99"/>
      <c r="HQ151" s="99"/>
      <c r="HR151" s="99"/>
      <c r="HS151" s="99"/>
      <c r="HT151" s="99"/>
      <c r="HU151" s="99"/>
      <c r="HV151" s="99"/>
      <c r="HW151" s="99"/>
      <c r="HX151" s="99"/>
      <c r="HY151" s="99"/>
      <c r="HZ151" s="99"/>
      <c r="IA151" s="99"/>
      <c r="IB151" s="99"/>
      <c r="IC151" s="99"/>
      <c r="ID151" s="99"/>
      <c r="IE151" s="99"/>
      <c r="IF151" s="99"/>
      <c r="IG151" s="99"/>
      <c r="IH151" s="99"/>
      <c r="II151" s="99"/>
      <c r="IJ151" s="99"/>
      <c r="IK151" s="99"/>
      <c r="IL151" s="99"/>
      <c r="IM151" s="99"/>
      <c r="IN151" s="99"/>
      <c r="IO151" s="99"/>
      <c r="IP151" s="99"/>
      <c r="IQ151" s="99"/>
      <c r="IR151" s="99"/>
      <c r="IS151" s="99"/>
      <c r="IT151" s="99"/>
      <c r="IU151" s="99"/>
      <c r="IV151" s="99"/>
    </row>
    <row r="152" spans="1:256" x14ac:dyDescent="0.2">
      <c r="A152" s="134">
        <f>'Alloc Amt'!B152</f>
        <v>142</v>
      </c>
      <c r="B152" s="157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  <c r="BV152" s="99"/>
      <c r="BW152" s="99"/>
      <c r="BX152" s="99"/>
      <c r="BY152" s="99"/>
      <c r="BZ152" s="99"/>
      <c r="CA152" s="99"/>
      <c r="CB152" s="99"/>
      <c r="CC152" s="99"/>
      <c r="CD152" s="99"/>
      <c r="CE152" s="9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  <c r="CW152" s="99"/>
      <c r="CX152" s="99"/>
      <c r="CY152" s="99"/>
      <c r="CZ152" s="99"/>
      <c r="DA152" s="99"/>
      <c r="DB152" s="99"/>
      <c r="DC152" s="99"/>
      <c r="DD152" s="99"/>
      <c r="DE152" s="99"/>
      <c r="DF152" s="99"/>
      <c r="DG152" s="99"/>
      <c r="DH152" s="99"/>
      <c r="DI152" s="99"/>
      <c r="DJ152" s="99"/>
      <c r="DK152" s="99"/>
      <c r="DL152" s="99"/>
      <c r="DM152" s="99"/>
      <c r="DN152" s="99"/>
      <c r="DO152" s="99"/>
      <c r="DP152" s="99"/>
      <c r="DQ152" s="99"/>
      <c r="DR152" s="99"/>
      <c r="DS152" s="99"/>
      <c r="DT152" s="99"/>
      <c r="DU152" s="99"/>
      <c r="DV152" s="99"/>
      <c r="DW152" s="99"/>
      <c r="DX152" s="99"/>
      <c r="DY152" s="99"/>
      <c r="DZ152" s="99"/>
      <c r="EA152" s="99"/>
      <c r="EB152" s="99"/>
      <c r="EC152" s="99"/>
      <c r="ED152" s="99"/>
      <c r="EE152" s="99"/>
      <c r="EF152" s="99"/>
      <c r="EG152" s="99"/>
      <c r="EH152" s="99"/>
      <c r="EI152" s="99"/>
      <c r="EJ152" s="99"/>
      <c r="EK152" s="99"/>
      <c r="EL152" s="99"/>
      <c r="EM152" s="99"/>
      <c r="EN152" s="99"/>
      <c r="EO152" s="99"/>
      <c r="EP152" s="99"/>
      <c r="EQ152" s="99"/>
      <c r="ER152" s="99"/>
      <c r="ES152" s="99"/>
      <c r="ET152" s="99"/>
      <c r="EU152" s="99"/>
      <c r="EV152" s="99"/>
      <c r="EW152" s="99"/>
      <c r="EX152" s="99"/>
      <c r="EY152" s="99"/>
      <c r="EZ152" s="99"/>
      <c r="FA152" s="99"/>
      <c r="FB152" s="99"/>
      <c r="FC152" s="99"/>
      <c r="FD152" s="99"/>
      <c r="FE152" s="99"/>
      <c r="FF152" s="99"/>
      <c r="FG152" s="99"/>
      <c r="FH152" s="99"/>
      <c r="FI152" s="99"/>
      <c r="FJ152" s="99"/>
      <c r="FK152" s="99"/>
      <c r="FL152" s="99"/>
      <c r="FM152" s="99"/>
      <c r="FN152" s="99"/>
      <c r="FO152" s="99"/>
      <c r="FP152" s="99"/>
      <c r="FQ152" s="99"/>
      <c r="FR152" s="99"/>
      <c r="FS152" s="99"/>
      <c r="FT152" s="99"/>
      <c r="FU152" s="99"/>
      <c r="FV152" s="99"/>
      <c r="FW152" s="99"/>
      <c r="FX152" s="99"/>
      <c r="FY152" s="99"/>
      <c r="FZ152" s="99"/>
      <c r="GA152" s="99"/>
      <c r="GB152" s="99"/>
      <c r="GC152" s="99"/>
      <c r="GD152" s="99"/>
      <c r="GE152" s="99"/>
      <c r="GF152" s="99"/>
      <c r="GG152" s="99"/>
      <c r="GH152" s="99"/>
      <c r="GI152" s="99"/>
      <c r="GJ152" s="99"/>
      <c r="GK152" s="99"/>
      <c r="GL152" s="99"/>
      <c r="GM152" s="99"/>
      <c r="GN152" s="99"/>
      <c r="GO152" s="99"/>
      <c r="GP152" s="99"/>
      <c r="GQ152" s="99"/>
      <c r="GR152" s="99"/>
      <c r="GS152" s="99"/>
      <c r="GT152" s="99"/>
      <c r="GU152" s="99"/>
      <c r="GV152" s="99"/>
      <c r="GW152" s="99"/>
      <c r="GX152" s="99"/>
      <c r="GY152" s="99"/>
      <c r="GZ152" s="99"/>
      <c r="HA152" s="99"/>
      <c r="HB152" s="99"/>
      <c r="HC152" s="99"/>
      <c r="HD152" s="99"/>
      <c r="HE152" s="99"/>
      <c r="HF152" s="99"/>
      <c r="HG152" s="99"/>
      <c r="HH152" s="99"/>
      <c r="HI152" s="99"/>
      <c r="HJ152" s="99"/>
      <c r="HK152" s="99"/>
      <c r="HL152" s="99"/>
      <c r="HM152" s="99"/>
      <c r="HN152" s="99"/>
      <c r="HO152" s="99"/>
      <c r="HP152" s="99"/>
      <c r="HQ152" s="99"/>
      <c r="HR152" s="99"/>
      <c r="HS152" s="99"/>
      <c r="HT152" s="99"/>
      <c r="HU152" s="99"/>
      <c r="HV152" s="99"/>
      <c r="HW152" s="99"/>
      <c r="HX152" s="99"/>
      <c r="HY152" s="99"/>
      <c r="HZ152" s="99"/>
      <c r="IA152" s="99"/>
      <c r="IB152" s="99"/>
      <c r="IC152" s="99"/>
      <c r="ID152" s="99"/>
      <c r="IE152" s="99"/>
      <c r="IF152" s="99"/>
      <c r="IG152" s="99"/>
      <c r="IH152" s="99"/>
      <c r="II152" s="99"/>
      <c r="IJ152" s="99"/>
      <c r="IK152" s="99"/>
      <c r="IL152" s="99"/>
      <c r="IM152" s="99"/>
      <c r="IN152" s="99"/>
      <c r="IO152" s="99"/>
      <c r="IP152" s="99"/>
      <c r="IQ152" s="99"/>
      <c r="IR152" s="99"/>
      <c r="IS152" s="99"/>
      <c r="IT152" s="99"/>
      <c r="IU152" s="99"/>
      <c r="IV152" s="99"/>
    </row>
    <row r="153" spans="1:256" x14ac:dyDescent="0.2">
      <c r="A153" s="134">
        <f>'Alloc Amt'!B153</f>
        <v>143</v>
      </c>
      <c r="B153" s="157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  <c r="CW153" s="99"/>
      <c r="CX153" s="99"/>
      <c r="CY153" s="99"/>
      <c r="CZ153" s="99"/>
      <c r="DA153" s="99"/>
      <c r="DB153" s="99"/>
      <c r="DC153" s="99"/>
      <c r="DD153" s="99"/>
      <c r="DE153" s="99"/>
      <c r="DF153" s="99"/>
      <c r="DG153" s="99"/>
      <c r="DH153" s="99"/>
      <c r="DI153" s="99"/>
      <c r="DJ153" s="99"/>
      <c r="DK153" s="99"/>
      <c r="DL153" s="99"/>
      <c r="DM153" s="99"/>
      <c r="DN153" s="99"/>
      <c r="DO153" s="99"/>
      <c r="DP153" s="99"/>
      <c r="DQ153" s="99"/>
      <c r="DR153" s="99"/>
      <c r="DS153" s="99"/>
      <c r="DT153" s="99"/>
      <c r="DU153" s="99"/>
      <c r="DV153" s="99"/>
      <c r="DW153" s="99"/>
      <c r="DX153" s="99"/>
      <c r="DY153" s="99"/>
      <c r="DZ153" s="99"/>
      <c r="EA153" s="99"/>
      <c r="EB153" s="99"/>
      <c r="EC153" s="99"/>
      <c r="ED153" s="99"/>
      <c r="EE153" s="99"/>
      <c r="EF153" s="99"/>
      <c r="EG153" s="99"/>
      <c r="EH153" s="99"/>
      <c r="EI153" s="99"/>
      <c r="EJ153" s="99"/>
      <c r="EK153" s="99"/>
      <c r="EL153" s="99"/>
      <c r="EM153" s="99"/>
      <c r="EN153" s="99"/>
      <c r="EO153" s="99"/>
      <c r="EP153" s="99"/>
      <c r="EQ153" s="99"/>
      <c r="ER153" s="99"/>
      <c r="ES153" s="99"/>
      <c r="ET153" s="99"/>
      <c r="EU153" s="99"/>
      <c r="EV153" s="99"/>
      <c r="EW153" s="99"/>
      <c r="EX153" s="99"/>
      <c r="EY153" s="99"/>
      <c r="EZ153" s="99"/>
      <c r="FA153" s="99"/>
      <c r="FB153" s="99"/>
      <c r="FC153" s="99"/>
      <c r="FD153" s="99"/>
      <c r="FE153" s="99"/>
      <c r="FF153" s="99"/>
      <c r="FG153" s="99"/>
      <c r="FH153" s="99"/>
      <c r="FI153" s="99"/>
      <c r="FJ153" s="99"/>
      <c r="FK153" s="99"/>
      <c r="FL153" s="99"/>
      <c r="FM153" s="99"/>
      <c r="FN153" s="99"/>
      <c r="FO153" s="99"/>
      <c r="FP153" s="99"/>
      <c r="FQ153" s="99"/>
      <c r="FR153" s="99"/>
      <c r="FS153" s="99"/>
      <c r="FT153" s="99"/>
      <c r="FU153" s="99"/>
      <c r="FV153" s="99"/>
      <c r="FW153" s="99"/>
      <c r="FX153" s="99"/>
      <c r="FY153" s="99"/>
      <c r="FZ153" s="99"/>
      <c r="GA153" s="99"/>
      <c r="GB153" s="99"/>
      <c r="GC153" s="99"/>
      <c r="GD153" s="99"/>
      <c r="GE153" s="99"/>
      <c r="GF153" s="99"/>
      <c r="GG153" s="99"/>
      <c r="GH153" s="99"/>
      <c r="GI153" s="99"/>
      <c r="GJ153" s="99"/>
      <c r="GK153" s="99"/>
      <c r="GL153" s="99"/>
      <c r="GM153" s="99"/>
      <c r="GN153" s="99"/>
      <c r="GO153" s="99"/>
      <c r="GP153" s="99"/>
      <c r="GQ153" s="99"/>
      <c r="GR153" s="99"/>
      <c r="GS153" s="99"/>
      <c r="GT153" s="99"/>
      <c r="GU153" s="99"/>
      <c r="GV153" s="99"/>
      <c r="GW153" s="99"/>
      <c r="GX153" s="99"/>
      <c r="GY153" s="99"/>
      <c r="GZ153" s="99"/>
      <c r="HA153" s="99"/>
      <c r="HB153" s="99"/>
      <c r="HC153" s="99"/>
      <c r="HD153" s="99"/>
      <c r="HE153" s="99"/>
      <c r="HF153" s="99"/>
      <c r="HG153" s="99"/>
      <c r="HH153" s="99"/>
      <c r="HI153" s="99"/>
      <c r="HJ153" s="99"/>
      <c r="HK153" s="99"/>
      <c r="HL153" s="99"/>
      <c r="HM153" s="99"/>
      <c r="HN153" s="99"/>
      <c r="HO153" s="99"/>
      <c r="HP153" s="99"/>
      <c r="HQ153" s="99"/>
      <c r="HR153" s="99"/>
      <c r="HS153" s="99"/>
      <c r="HT153" s="99"/>
      <c r="HU153" s="99"/>
      <c r="HV153" s="99"/>
      <c r="HW153" s="99"/>
      <c r="HX153" s="99"/>
      <c r="HY153" s="99"/>
      <c r="HZ153" s="99"/>
      <c r="IA153" s="99"/>
      <c r="IB153" s="99"/>
      <c r="IC153" s="99"/>
      <c r="ID153" s="99"/>
      <c r="IE153" s="99"/>
      <c r="IF153" s="99"/>
      <c r="IG153" s="99"/>
      <c r="IH153" s="99"/>
      <c r="II153" s="99"/>
      <c r="IJ153" s="99"/>
      <c r="IK153" s="99"/>
      <c r="IL153" s="99"/>
      <c r="IM153" s="99"/>
      <c r="IN153" s="99"/>
      <c r="IO153" s="99"/>
      <c r="IP153" s="99"/>
      <c r="IQ153" s="99"/>
      <c r="IR153" s="99"/>
      <c r="IS153" s="99"/>
      <c r="IT153" s="99"/>
      <c r="IU153" s="99"/>
      <c r="IV153" s="99"/>
    </row>
    <row r="154" spans="1:256" x14ac:dyDescent="0.2">
      <c r="A154" s="134">
        <f>'Alloc Amt'!B154</f>
        <v>144</v>
      </c>
      <c r="B154" s="157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99"/>
      <c r="CB154" s="99"/>
      <c r="CC154" s="99"/>
      <c r="CD154" s="99"/>
      <c r="CE154" s="99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  <c r="CW154" s="99"/>
      <c r="CX154" s="99"/>
      <c r="CY154" s="99"/>
      <c r="CZ154" s="99"/>
      <c r="DA154" s="99"/>
      <c r="DB154" s="99"/>
      <c r="DC154" s="99"/>
      <c r="DD154" s="99"/>
      <c r="DE154" s="99"/>
      <c r="DF154" s="99"/>
      <c r="DG154" s="99"/>
      <c r="DH154" s="99"/>
      <c r="DI154" s="99"/>
      <c r="DJ154" s="99"/>
      <c r="DK154" s="99"/>
      <c r="DL154" s="99"/>
      <c r="DM154" s="99"/>
      <c r="DN154" s="99"/>
      <c r="DO154" s="99"/>
      <c r="DP154" s="99"/>
      <c r="DQ154" s="99"/>
      <c r="DR154" s="99"/>
      <c r="DS154" s="99"/>
      <c r="DT154" s="99"/>
      <c r="DU154" s="99"/>
      <c r="DV154" s="99"/>
      <c r="DW154" s="99"/>
      <c r="DX154" s="99"/>
      <c r="DY154" s="99"/>
      <c r="DZ154" s="99"/>
      <c r="EA154" s="99"/>
      <c r="EB154" s="99"/>
      <c r="EC154" s="99"/>
      <c r="ED154" s="99"/>
      <c r="EE154" s="99"/>
      <c r="EF154" s="99"/>
      <c r="EG154" s="99"/>
      <c r="EH154" s="99"/>
      <c r="EI154" s="99"/>
      <c r="EJ154" s="99"/>
      <c r="EK154" s="99"/>
      <c r="EL154" s="99"/>
      <c r="EM154" s="99"/>
      <c r="EN154" s="99"/>
      <c r="EO154" s="99"/>
      <c r="EP154" s="99"/>
      <c r="EQ154" s="99"/>
      <c r="ER154" s="99"/>
      <c r="ES154" s="99"/>
      <c r="ET154" s="99"/>
      <c r="EU154" s="99"/>
      <c r="EV154" s="99"/>
      <c r="EW154" s="99"/>
      <c r="EX154" s="99"/>
      <c r="EY154" s="99"/>
      <c r="EZ154" s="99"/>
      <c r="FA154" s="99"/>
      <c r="FB154" s="99"/>
      <c r="FC154" s="99"/>
      <c r="FD154" s="99"/>
      <c r="FE154" s="99"/>
      <c r="FF154" s="99"/>
      <c r="FG154" s="99"/>
      <c r="FH154" s="99"/>
      <c r="FI154" s="99"/>
      <c r="FJ154" s="99"/>
      <c r="FK154" s="99"/>
      <c r="FL154" s="99"/>
      <c r="FM154" s="99"/>
      <c r="FN154" s="99"/>
      <c r="FO154" s="99"/>
      <c r="FP154" s="99"/>
      <c r="FQ154" s="99"/>
      <c r="FR154" s="99"/>
      <c r="FS154" s="99"/>
      <c r="FT154" s="99"/>
      <c r="FU154" s="99"/>
      <c r="FV154" s="99"/>
      <c r="FW154" s="99"/>
      <c r="FX154" s="99"/>
      <c r="FY154" s="99"/>
      <c r="FZ154" s="99"/>
      <c r="GA154" s="99"/>
      <c r="GB154" s="99"/>
      <c r="GC154" s="99"/>
      <c r="GD154" s="99"/>
      <c r="GE154" s="99"/>
      <c r="GF154" s="99"/>
      <c r="GG154" s="99"/>
      <c r="GH154" s="99"/>
      <c r="GI154" s="99"/>
      <c r="GJ154" s="99"/>
      <c r="GK154" s="99"/>
      <c r="GL154" s="99"/>
      <c r="GM154" s="99"/>
      <c r="GN154" s="99"/>
      <c r="GO154" s="99"/>
      <c r="GP154" s="99"/>
      <c r="GQ154" s="99"/>
      <c r="GR154" s="99"/>
      <c r="GS154" s="99"/>
      <c r="GT154" s="99"/>
      <c r="GU154" s="99"/>
      <c r="GV154" s="99"/>
      <c r="GW154" s="99"/>
      <c r="GX154" s="99"/>
      <c r="GY154" s="99"/>
      <c r="GZ154" s="99"/>
      <c r="HA154" s="99"/>
      <c r="HB154" s="99"/>
      <c r="HC154" s="99"/>
      <c r="HD154" s="99"/>
      <c r="HE154" s="99"/>
      <c r="HF154" s="99"/>
      <c r="HG154" s="99"/>
      <c r="HH154" s="99"/>
      <c r="HI154" s="99"/>
      <c r="HJ154" s="99"/>
      <c r="HK154" s="99"/>
      <c r="HL154" s="99"/>
      <c r="HM154" s="99"/>
      <c r="HN154" s="99"/>
      <c r="HO154" s="99"/>
      <c r="HP154" s="99"/>
      <c r="HQ154" s="99"/>
      <c r="HR154" s="99"/>
      <c r="HS154" s="99"/>
      <c r="HT154" s="99"/>
      <c r="HU154" s="99"/>
      <c r="HV154" s="99"/>
      <c r="HW154" s="99"/>
      <c r="HX154" s="99"/>
      <c r="HY154" s="99"/>
      <c r="HZ154" s="99"/>
      <c r="IA154" s="99"/>
      <c r="IB154" s="99"/>
      <c r="IC154" s="99"/>
      <c r="ID154" s="99"/>
      <c r="IE154" s="99"/>
      <c r="IF154" s="99"/>
      <c r="IG154" s="99"/>
      <c r="IH154" s="99"/>
      <c r="II154" s="99"/>
      <c r="IJ154" s="99"/>
      <c r="IK154" s="99"/>
      <c r="IL154" s="99"/>
      <c r="IM154" s="99"/>
      <c r="IN154" s="99"/>
      <c r="IO154" s="99"/>
      <c r="IP154" s="99"/>
      <c r="IQ154" s="99"/>
      <c r="IR154" s="99"/>
      <c r="IS154" s="99"/>
      <c r="IT154" s="99"/>
      <c r="IU154" s="99"/>
      <c r="IV154" s="99"/>
    </row>
    <row r="155" spans="1:256" x14ac:dyDescent="0.2">
      <c r="A155" s="134">
        <f>'Alloc Amt'!B155</f>
        <v>145</v>
      </c>
      <c r="B155" s="157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  <c r="BV155" s="99"/>
      <c r="BW155" s="99"/>
      <c r="BX155" s="99"/>
      <c r="BY155" s="99"/>
      <c r="BZ155" s="99"/>
      <c r="CA155" s="99"/>
      <c r="CB155" s="99"/>
      <c r="CC155" s="99"/>
      <c r="CD155" s="99"/>
      <c r="CE155" s="99"/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  <c r="CW155" s="99"/>
      <c r="CX155" s="99"/>
      <c r="CY155" s="99"/>
      <c r="CZ155" s="99"/>
      <c r="DA155" s="99"/>
      <c r="DB155" s="99"/>
      <c r="DC155" s="99"/>
      <c r="DD155" s="99"/>
      <c r="DE155" s="99"/>
      <c r="DF155" s="99"/>
      <c r="DG155" s="99"/>
      <c r="DH155" s="99"/>
      <c r="DI155" s="99"/>
      <c r="DJ155" s="99"/>
      <c r="DK155" s="99"/>
      <c r="DL155" s="99"/>
      <c r="DM155" s="99"/>
      <c r="DN155" s="99"/>
      <c r="DO155" s="99"/>
      <c r="DP155" s="99"/>
      <c r="DQ155" s="99"/>
      <c r="DR155" s="99"/>
      <c r="DS155" s="99"/>
      <c r="DT155" s="99"/>
      <c r="DU155" s="99"/>
      <c r="DV155" s="99"/>
      <c r="DW155" s="99"/>
      <c r="DX155" s="99"/>
      <c r="DY155" s="99"/>
      <c r="DZ155" s="99"/>
      <c r="EA155" s="99"/>
      <c r="EB155" s="99"/>
      <c r="EC155" s="99"/>
      <c r="ED155" s="99"/>
      <c r="EE155" s="99"/>
      <c r="EF155" s="99"/>
      <c r="EG155" s="99"/>
      <c r="EH155" s="99"/>
      <c r="EI155" s="99"/>
      <c r="EJ155" s="99"/>
      <c r="EK155" s="99"/>
      <c r="EL155" s="99"/>
      <c r="EM155" s="99"/>
      <c r="EN155" s="99"/>
      <c r="EO155" s="99"/>
      <c r="EP155" s="99"/>
      <c r="EQ155" s="99"/>
      <c r="ER155" s="99"/>
      <c r="ES155" s="99"/>
      <c r="ET155" s="99"/>
      <c r="EU155" s="99"/>
      <c r="EV155" s="99"/>
      <c r="EW155" s="99"/>
      <c r="EX155" s="99"/>
      <c r="EY155" s="99"/>
      <c r="EZ155" s="99"/>
      <c r="FA155" s="99"/>
      <c r="FB155" s="99"/>
      <c r="FC155" s="99"/>
      <c r="FD155" s="99"/>
      <c r="FE155" s="99"/>
      <c r="FF155" s="99"/>
      <c r="FG155" s="99"/>
      <c r="FH155" s="99"/>
      <c r="FI155" s="99"/>
      <c r="FJ155" s="99"/>
      <c r="FK155" s="99"/>
      <c r="FL155" s="99"/>
      <c r="FM155" s="99"/>
      <c r="FN155" s="99"/>
      <c r="FO155" s="99"/>
      <c r="FP155" s="99"/>
      <c r="FQ155" s="99"/>
      <c r="FR155" s="99"/>
      <c r="FS155" s="99"/>
      <c r="FT155" s="99"/>
      <c r="FU155" s="99"/>
      <c r="FV155" s="99"/>
      <c r="FW155" s="99"/>
      <c r="FX155" s="99"/>
      <c r="FY155" s="99"/>
      <c r="FZ155" s="99"/>
      <c r="GA155" s="99"/>
      <c r="GB155" s="99"/>
      <c r="GC155" s="99"/>
      <c r="GD155" s="99"/>
      <c r="GE155" s="99"/>
      <c r="GF155" s="99"/>
      <c r="GG155" s="99"/>
      <c r="GH155" s="99"/>
      <c r="GI155" s="99"/>
      <c r="GJ155" s="99"/>
      <c r="GK155" s="99"/>
      <c r="GL155" s="99"/>
      <c r="GM155" s="99"/>
      <c r="GN155" s="99"/>
      <c r="GO155" s="99"/>
      <c r="GP155" s="99"/>
      <c r="GQ155" s="99"/>
      <c r="GR155" s="99"/>
      <c r="GS155" s="99"/>
      <c r="GT155" s="99"/>
      <c r="GU155" s="99"/>
      <c r="GV155" s="99"/>
      <c r="GW155" s="99"/>
      <c r="GX155" s="99"/>
      <c r="GY155" s="99"/>
      <c r="GZ155" s="99"/>
      <c r="HA155" s="99"/>
      <c r="HB155" s="99"/>
      <c r="HC155" s="99"/>
      <c r="HD155" s="99"/>
      <c r="HE155" s="99"/>
      <c r="HF155" s="99"/>
      <c r="HG155" s="99"/>
      <c r="HH155" s="99"/>
      <c r="HI155" s="99"/>
      <c r="HJ155" s="99"/>
      <c r="HK155" s="99"/>
      <c r="HL155" s="99"/>
      <c r="HM155" s="99"/>
      <c r="HN155" s="99"/>
      <c r="HO155" s="99"/>
      <c r="HP155" s="99"/>
      <c r="HQ155" s="99"/>
      <c r="HR155" s="99"/>
      <c r="HS155" s="99"/>
      <c r="HT155" s="99"/>
      <c r="HU155" s="99"/>
      <c r="HV155" s="99"/>
      <c r="HW155" s="99"/>
      <c r="HX155" s="99"/>
      <c r="HY155" s="99"/>
      <c r="HZ155" s="99"/>
      <c r="IA155" s="99"/>
      <c r="IB155" s="99"/>
      <c r="IC155" s="99"/>
      <c r="ID155" s="99"/>
      <c r="IE155" s="99"/>
      <c r="IF155" s="99"/>
      <c r="IG155" s="99"/>
      <c r="IH155" s="99"/>
      <c r="II155" s="99"/>
      <c r="IJ155" s="99"/>
      <c r="IK155" s="99"/>
      <c r="IL155" s="99"/>
      <c r="IM155" s="99"/>
      <c r="IN155" s="99"/>
      <c r="IO155" s="99"/>
      <c r="IP155" s="99"/>
      <c r="IQ155" s="99"/>
      <c r="IR155" s="99"/>
      <c r="IS155" s="99"/>
      <c r="IT155" s="99"/>
      <c r="IU155" s="99"/>
      <c r="IV155" s="99"/>
    </row>
    <row r="156" spans="1:256" x14ac:dyDescent="0.2">
      <c r="A156" s="134">
        <f>'Alloc Amt'!B156</f>
        <v>146</v>
      </c>
      <c r="B156" s="157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  <c r="CW156" s="99"/>
      <c r="CX156" s="99"/>
      <c r="CY156" s="99"/>
      <c r="CZ156" s="99"/>
      <c r="DA156" s="99"/>
      <c r="DB156" s="99"/>
      <c r="DC156" s="99"/>
      <c r="DD156" s="99"/>
      <c r="DE156" s="99"/>
      <c r="DF156" s="99"/>
      <c r="DG156" s="99"/>
      <c r="DH156" s="99"/>
      <c r="DI156" s="99"/>
      <c r="DJ156" s="99"/>
      <c r="DK156" s="99"/>
      <c r="DL156" s="99"/>
      <c r="DM156" s="99"/>
      <c r="DN156" s="99"/>
      <c r="DO156" s="99"/>
      <c r="DP156" s="99"/>
      <c r="DQ156" s="99"/>
      <c r="DR156" s="99"/>
      <c r="DS156" s="99"/>
      <c r="DT156" s="99"/>
      <c r="DU156" s="99"/>
      <c r="DV156" s="99"/>
      <c r="DW156" s="99"/>
      <c r="DX156" s="99"/>
      <c r="DY156" s="99"/>
      <c r="DZ156" s="99"/>
      <c r="EA156" s="99"/>
      <c r="EB156" s="99"/>
      <c r="EC156" s="99"/>
      <c r="ED156" s="99"/>
      <c r="EE156" s="99"/>
      <c r="EF156" s="99"/>
      <c r="EG156" s="99"/>
      <c r="EH156" s="99"/>
      <c r="EI156" s="99"/>
      <c r="EJ156" s="99"/>
      <c r="EK156" s="99"/>
      <c r="EL156" s="99"/>
      <c r="EM156" s="99"/>
      <c r="EN156" s="99"/>
      <c r="EO156" s="99"/>
      <c r="EP156" s="99"/>
      <c r="EQ156" s="99"/>
      <c r="ER156" s="99"/>
      <c r="ES156" s="99"/>
      <c r="ET156" s="99"/>
      <c r="EU156" s="99"/>
      <c r="EV156" s="99"/>
      <c r="EW156" s="99"/>
      <c r="EX156" s="99"/>
      <c r="EY156" s="99"/>
      <c r="EZ156" s="99"/>
      <c r="FA156" s="99"/>
      <c r="FB156" s="99"/>
      <c r="FC156" s="99"/>
      <c r="FD156" s="99"/>
      <c r="FE156" s="99"/>
      <c r="FF156" s="99"/>
      <c r="FG156" s="99"/>
      <c r="FH156" s="99"/>
      <c r="FI156" s="99"/>
      <c r="FJ156" s="99"/>
      <c r="FK156" s="99"/>
      <c r="FL156" s="99"/>
      <c r="FM156" s="99"/>
      <c r="FN156" s="99"/>
      <c r="FO156" s="99"/>
      <c r="FP156" s="99"/>
      <c r="FQ156" s="99"/>
      <c r="FR156" s="99"/>
      <c r="FS156" s="99"/>
      <c r="FT156" s="99"/>
      <c r="FU156" s="99"/>
      <c r="FV156" s="99"/>
      <c r="FW156" s="99"/>
      <c r="FX156" s="99"/>
      <c r="FY156" s="99"/>
      <c r="FZ156" s="99"/>
      <c r="GA156" s="99"/>
      <c r="GB156" s="99"/>
      <c r="GC156" s="99"/>
      <c r="GD156" s="99"/>
      <c r="GE156" s="99"/>
      <c r="GF156" s="99"/>
      <c r="GG156" s="99"/>
      <c r="GH156" s="99"/>
      <c r="GI156" s="99"/>
      <c r="GJ156" s="99"/>
      <c r="GK156" s="99"/>
      <c r="GL156" s="99"/>
      <c r="GM156" s="99"/>
      <c r="GN156" s="99"/>
      <c r="GO156" s="99"/>
      <c r="GP156" s="99"/>
      <c r="GQ156" s="99"/>
      <c r="GR156" s="99"/>
      <c r="GS156" s="99"/>
      <c r="GT156" s="99"/>
      <c r="GU156" s="99"/>
      <c r="GV156" s="99"/>
      <c r="GW156" s="99"/>
      <c r="GX156" s="99"/>
      <c r="GY156" s="99"/>
      <c r="GZ156" s="99"/>
      <c r="HA156" s="99"/>
      <c r="HB156" s="99"/>
      <c r="HC156" s="99"/>
      <c r="HD156" s="99"/>
      <c r="HE156" s="99"/>
      <c r="HF156" s="99"/>
      <c r="HG156" s="99"/>
      <c r="HH156" s="99"/>
      <c r="HI156" s="99"/>
      <c r="HJ156" s="99"/>
      <c r="HK156" s="99"/>
      <c r="HL156" s="99"/>
      <c r="HM156" s="99"/>
      <c r="HN156" s="99"/>
      <c r="HO156" s="99"/>
      <c r="HP156" s="99"/>
      <c r="HQ156" s="99"/>
      <c r="HR156" s="99"/>
      <c r="HS156" s="99"/>
      <c r="HT156" s="99"/>
      <c r="HU156" s="99"/>
      <c r="HV156" s="99"/>
      <c r="HW156" s="99"/>
      <c r="HX156" s="99"/>
      <c r="HY156" s="99"/>
      <c r="HZ156" s="99"/>
      <c r="IA156" s="99"/>
      <c r="IB156" s="99"/>
      <c r="IC156" s="99"/>
      <c r="ID156" s="99"/>
      <c r="IE156" s="99"/>
      <c r="IF156" s="99"/>
      <c r="IG156" s="99"/>
      <c r="IH156" s="99"/>
      <c r="II156" s="99"/>
      <c r="IJ156" s="99"/>
      <c r="IK156" s="99"/>
      <c r="IL156" s="99"/>
      <c r="IM156" s="99"/>
      <c r="IN156" s="99"/>
      <c r="IO156" s="99"/>
      <c r="IP156" s="99"/>
      <c r="IQ156" s="99"/>
      <c r="IR156" s="99"/>
      <c r="IS156" s="99"/>
      <c r="IT156" s="99"/>
      <c r="IU156" s="99"/>
      <c r="IV156" s="99"/>
    </row>
    <row r="157" spans="1:256" x14ac:dyDescent="0.2">
      <c r="A157" s="134">
        <f>'Alloc Amt'!B157</f>
        <v>147</v>
      </c>
      <c r="B157" s="157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  <c r="BV157" s="99"/>
      <c r="BW157" s="99"/>
      <c r="BX157" s="99"/>
      <c r="BY157" s="99"/>
      <c r="BZ157" s="99"/>
      <c r="CA157" s="99"/>
      <c r="CB157" s="99"/>
      <c r="CC157" s="99"/>
      <c r="CD157" s="99"/>
      <c r="CE157" s="99"/>
      <c r="CF157" s="99"/>
      <c r="CG157" s="99"/>
      <c r="CH157" s="99"/>
      <c r="CI157" s="99"/>
      <c r="CJ157" s="99"/>
      <c r="CK157" s="99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  <c r="CW157" s="99"/>
      <c r="CX157" s="99"/>
      <c r="CY157" s="99"/>
      <c r="CZ157" s="99"/>
      <c r="DA157" s="99"/>
      <c r="DB157" s="99"/>
      <c r="DC157" s="99"/>
      <c r="DD157" s="99"/>
      <c r="DE157" s="99"/>
      <c r="DF157" s="99"/>
      <c r="DG157" s="99"/>
      <c r="DH157" s="99"/>
      <c r="DI157" s="99"/>
      <c r="DJ157" s="99"/>
      <c r="DK157" s="99"/>
      <c r="DL157" s="99"/>
      <c r="DM157" s="99"/>
      <c r="DN157" s="99"/>
      <c r="DO157" s="99"/>
      <c r="DP157" s="99"/>
      <c r="DQ157" s="99"/>
      <c r="DR157" s="99"/>
      <c r="DS157" s="99"/>
      <c r="DT157" s="99"/>
      <c r="DU157" s="99"/>
      <c r="DV157" s="99"/>
      <c r="DW157" s="99"/>
      <c r="DX157" s="99"/>
      <c r="DY157" s="99"/>
      <c r="DZ157" s="99"/>
      <c r="EA157" s="99"/>
      <c r="EB157" s="99"/>
      <c r="EC157" s="99"/>
      <c r="ED157" s="99"/>
      <c r="EE157" s="99"/>
      <c r="EF157" s="99"/>
      <c r="EG157" s="99"/>
      <c r="EH157" s="99"/>
      <c r="EI157" s="99"/>
      <c r="EJ157" s="99"/>
      <c r="EK157" s="99"/>
      <c r="EL157" s="99"/>
      <c r="EM157" s="99"/>
      <c r="EN157" s="99"/>
      <c r="EO157" s="99"/>
      <c r="EP157" s="99"/>
      <c r="EQ157" s="99"/>
      <c r="ER157" s="99"/>
      <c r="ES157" s="99"/>
      <c r="ET157" s="99"/>
      <c r="EU157" s="99"/>
      <c r="EV157" s="99"/>
      <c r="EW157" s="99"/>
      <c r="EX157" s="99"/>
      <c r="EY157" s="99"/>
      <c r="EZ157" s="99"/>
      <c r="FA157" s="99"/>
      <c r="FB157" s="99"/>
      <c r="FC157" s="99"/>
      <c r="FD157" s="99"/>
      <c r="FE157" s="99"/>
      <c r="FF157" s="99"/>
      <c r="FG157" s="99"/>
      <c r="FH157" s="99"/>
      <c r="FI157" s="99"/>
      <c r="FJ157" s="99"/>
      <c r="FK157" s="99"/>
      <c r="FL157" s="99"/>
      <c r="FM157" s="99"/>
      <c r="FN157" s="99"/>
      <c r="FO157" s="99"/>
      <c r="FP157" s="99"/>
      <c r="FQ157" s="99"/>
      <c r="FR157" s="99"/>
      <c r="FS157" s="99"/>
      <c r="FT157" s="99"/>
      <c r="FU157" s="99"/>
      <c r="FV157" s="99"/>
      <c r="FW157" s="99"/>
      <c r="FX157" s="99"/>
      <c r="FY157" s="99"/>
      <c r="FZ157" s="99"/>
      <c r="GA157" s="99"/>
      <c r="GB157" s="99"/>
      <c r="GC157" s="99"/>
      <c r="GD157" s="99"/>
      <c r="GE157" s="99"/>
      <c r="GF157" s="99"/>
      <c r="GG157" s="99"/>
      <c r="GH157" s="99"/>
      <c r="GI157" s="99"/>
      <c r="GJ157" s="99"/>
      <c r="GK157" s="99"/>
      <c r="GL157" s="99"/>
      <c r="GM157" s="99"/>
      <c r="GN157" s="99"/>
      <c r="GO157" s="99"/>
      <c r="GP157" s="99"/>
      <c r="GQ157" s="99"/>
      <c r="GR157" s="99"/>
      <c r="GS157" s="99"/>
      <c r="GT157" s="99"/>
      <c r="GU157" s="99"/>
      <c r="GV157" s="99"/>
      <c r="GW157" s="99"/>
      <c r="GX157" s="99"/>
      <c r="GY157" s="99"/>
      <c r="GZ157" s="99"/>
      <c r="HA157" s="99"/>
      <c r="HB157" s="99"/>
      <c r="HC157" s="99"/>
      <c r="HD157" s="99"/>
      <c r="HE157" s="99"/>
      <c r="HF157" s="99"/>
      <c r="HG157" s="99"/>
      <c r="HH157" s="99"/>
      <c r="HI157" s="99"/>
      <c r="HJ157" s="99"/>
      <c r="HK157" s="99"/>
      <c r="HL157" s="99"/>
      <c r="HM157" s="99"/>
      <c r="HN157" s="99"/>
      <c r="HO157" s="99"/>
      <c r="HP157" s="99"/>
      <c r="HQ157" s="99"/>
      <c r="HR157" s="99"/>
      <c r="HS157" s="99"/>
      <c r="HT157" s="99"/>
      <c r="HU157" s="99"/>
      <c r="HV157" s="99"/>
      <c r="HW157" s="99"/>
      <c r="HX157" s="99"/>
      <c r="HY157" s="99"/>
      <c r="HZ157" s="99"/>
      <c r="IA157" s="99"/>
      <c r="IB157" s="99"/>
      <c r="IC157" s="99"/>
      <c r="ID157" s="99"/>
      <c r="IE157" s="99"/>
      <c r="IF157" s="99"/>
      <c r="IG157" s="99"/>
      <c r="IH157" s="99"/>
      <c r="II157" s="99"/>
      <c r="IJ157" s="99"/>
      <c r="IK157" s="99"/>
      <c r="IL157" s="99"/>
      <c r="IM157" s="99"/>
      <c r="IN157" s="99"/>
      <c r="IO157" s="99"/>
      <c r="IP157" s="99"/>
      <c r="IQ157" s="99"/>
      <c r="IR157" s="99"/>
      <c r="IS157" s="99"/>
      <c r="IT157" s="99"/>
      <c r="IU157" s="99"/>
      <c r="IV157" s="99"/>
    </row>
    <row r="158" spans="1:256" x14ac:dyDescent="0.2">
      <c r="A158" s="134">
        <f>'Alloc Amt'!B158</f>
        <v>0</v>
      </c>
      <c r="B158" s="157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  <c r="BV158" s="99"/>
      <c r="BW158" s="99"/>
      <c r="BX158" s="99"/>
      <c r="BY158" s="99"/>
      <c r="BZ158" s="99"/>
      <c r="CA158" s="99"/>
      <c r="CB158" s="99"/>
      <c r="CC158" s="99"/>
      <c r="CD158" s="99"/>
      <c r="CE158" s="99"/>
      <c r="CF158" s="99"/>
      <c r="CG158" s="99"/>
      <c r="CH158" s="99"/>
      <c r="CI158" s="99"/>
      <c r="CJ158" s="99"/>
      <c r="CK158" s="99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  <c r="CW158" s="99"/>
      <c r="CX158" s="99"/>
      <c r="CY158" s="99"/>
      <c r="CZ158" s="99"/>
      <c r="DA158" s="99"/>
      <c r="DB158" s="99"/>
      <c r="DC158" s="99"/>
      <c r="DD158" s="99"/>
      <c r="DE158" s="99"/>
      <c r="DF158" s="99"/>
      <c r="DG158" s="99"/>
      <c r="DH158" s="99"/>
      <c r="DI158" s="99"/>
      <c r="DJ158" s="99"/>
      <c r="DK158" s="99"/>
      <c r="DL158" s="99"/>
      <c r="DM158" s="99"/>
      <c r="DN158" s="99"/>
      <c r="DO158" s="99"/>
      <c r="DP158" s="99"/>
      <c r="DQ158" s="99"/>
      <c r="DR158" s="99"/>
      <c r="DS158" s="99"/>
      <c r="DT158" s="99"/>
      <c r="DU158" s="99"/>
      <c r="DV158" s="99"/>
      <c r="DW158" s="99"/>
      <c r="DX158" s="99"/>
      <c r="DY158" s="99"/>
      <c r="DZ158" s="99"/>
      <c r="EA158" s="99"/>
      <c r="EB158" s="99"/>
      <c r="EC158" s="99"/>
      <c r="ED158" s="99"/>
      <c r="EE158" s="99"/>
      <c r="EF158" s="99"/>
      <c r="EG158" s="99"/>
      <c r="EH158" s="99"/>
      <c r="EI158" s="99"/>
      <c r="EJ158" s="99"/>
      <c r="EK158" s="99"/>
      <c r="EL158" s="99"/>
      <c r="EM158" s="99"/>
      <c r="EN158" s="99"/>
      <c r="EO158" s="99"/>
      <c r="EP158" s="99"/>
      <c r="EQ158" s="99"/>
      <c r="ER158" s="99"/>
      <c r="ES158" s="99"/>
      <c r="ET158" s="99"/>
      <c r="EU158" s="99"/>
      <c r="EV158" s="99"/>
      <c r="EW158" s="99"/>
      <c r="EX158" s="99"/>
      <c r="EY158" s="99"/>
      <c r="EZ158" s="99"/>
      <c r="FA158" s="99"/>
      <c r="FB158" s="99"/>
      <c r="FC158" s="99"/>
      <c r="FD158" s="99"/>
      <c r="FE158" s="99"/>
      <c r="FF158" s="99"/>
      <c r="FG158" s="99"/>
      <c r="FH158" s="99"/>
      <c r="FI158" s="99"/>
      <c r="FJ158" s="99"/>
      <c r="FK158" s="99"/>
      <c r="FL158" s="99"/>
      <c r="FM158" s="99"/>
      <c r="FN158" s="99"/>
      <c r="FO158" s="99"/>
      <c r="FP158" s="99"/>
      <c r="FQ158" s="99"/>
      <c r="FR158" s="99"/>
      <c r="FS158" s="99"/>
      <c r="FT158" s="99"/>
      <c r="FU158" s="99"/>
      <c r="FV158" s="99"/>
      <c r="FW158" s="99"/>
      <c r="FX158" s="99"/>
      <c r="FY158" s="99"/>
      <c r="FZ158" s="99"/>
      <c r="GA158" s="99"/>
      <c r="GB158" s="99"/>
      <c r="GC158" s="99"/>
      <c r="GD158" s="99"/>
      <c r="GE158" s="99"/>
      <c r="GF158" s="99"/>
      <c r="GG158" s="99"/>
      <c r="GH158" s="99"/>
      <c r="GI158" s="99"/>
      <c r="GJ158" s="99"/>
      <c r="GK158" s="99"/>
      <c r="GL158" s="99"/>
      <c r="GM158" s="99"/>
      <c r="GN158" s="99"/>
      <c r="GO158" s="99"/>
      <c r="GP158" s="99"/>
      <c r="GQ158" s="99"/>
      <c r="GR158" s="99"/>
      <c r="GS158" s="99"/>
      <c r="GT158" s="99"/>
      <c r="GU158" s="99"/>
      <c r="GV158" s="99"/>
      <c r="GW158" s="99"/>
      <c r="GX158" s="99"/>
      <c r="GY158" s="99"/>
      <c r="GZ158" s="99"/>
      <c r="HA158" s="99"/>
      <c r="HB158" s="99"/>
      <c r="HC158" s="99"/>
      <c r="HD158" s="99"/>
      <c r="HE158" s="99"/>
      <c r="HF158" s="99"/>
      <c r="HG158" s="99"/>
      <c r="HH158" s="99"/>
      <c r="HI158" s="99"/>
      <c r="HJ158" s="99"/>
      <c r="HK158" s="99"/>
      <c r="HL158" s="99"/>
      <c r="HM158" s="99"/>
      <c r="HN158" s="99"/>
      <c r="HO158" s="99"/>
      <c r="HP158" s="99"/>
      <c r="HQ158" s="99"/>
      <c r="HR158" s="99"/>
      <c r="HS158" s="99"/>
      <c r="HT158" s="99"/>
      <c r="HU158" s="99"/>
      <c r="HV158" s="99"/>
      <c r="HW158" s="99"/>
      <c r="HX158" s="99"/>
      <c r="HY158" s="99"/>
      <c r="HZ158" s="99"/>
      <c r="IA158" s="99"/>
      <c r="IB158" s="99"/>
      <c r="IC158" s="99"/>
      <c r="ID158" s="99"/>
      <c r="IE158" s="99"/>
      <c r="IF158" s="99"/>
      <c r="IG158" s="99"/>
      <c r="IH158" s="99"/>
      <c r="II158" s="99"/>
      <c r="IJ158" s="99"/>
      <c r="IK158" s="99"/>
      <c r="IL158" s="99"/>
      <c r="IM158" s="99"/>
      <c r="IN158" s="99"/>
      <c r="IO158" s="99"/>
      <c r="IP158" s="99"/>
      <c r="IQ158" s="99"/>
      <c r="IR158" s="99"/>
      <c r="IS158" s="99"/>
      <c r="IT158" s="99"/>
      <c r="IU158" s="99"/>
      <c r="IV158" s="99"/>
    </row>
    <row r="159" spans="1:256" x14ac:dyDescent="0.2">
      <c r="A159" s="134">
        <f>'Alloc Amt'!B159</f>
        <v>0</v>
      </c>
      <c r="B159" s="157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  <c r="BV159" s="99"/>
      <c r="BW159" s="99"/>
      <c r="BX159" s="99"/>
      <c r="BY159" s="99"/>
      <c r="BZ159" s="99"/>
      <c r="CA159" s="99"/>
      <c r="CB159" s="99"/>
      <c r="CC159" s="99"/>
      <c r="CD159" s="99"/>
      <c r="CE159" s="99"/>
      <c r="CF159" s="99"/>
      <c r="CG159" s="99"/>
      <c r="CH159" s="99"/>
      <c r="CI159" s="99"/>
      <c r="CJ159" s="99"/>
      <c r="CK159" s="99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  <c r="CW159" s="99"/>
      <c r="CX159" s="99"/>
      <c r="CY159" s="99"/>
      <c r="CZ159" s="99"/>
      <c r="DA159" s="99"/>
      <c r="DB159" s="99"/>
      <c r="DC159" s="99"/>
      <c r="DD159" s="99"/>
      <c r="DE159" s="99"/>
      <c r="DF159" s="99"/>
      <c r="DG159" s="99"/>
      <c r="DH159" s="99"/>
      <c r="DI159" s="99"/>
      <c r="DJ159" s="99"/>
      <c r="DK159" s="99"/>
      <c r="DL159" s="99"/>
      <c r="DM159" s="99"/>
      <c r="DN159" s="99"/>
      <c r="DO159" s="99"/>
      <c r="DP159" s="99"/>
      <c r="DQ159" s="99"/>
      <c r="DR159" s="99"/>
      <c r="DS159" s="99"/>
      <c r="DT159" s="99"/>
      <c r="DU159" s="99"/>
      <c r="DV159" s="99"/>
      <c r="DW159" s="99"/>
      <c r="DX159" s="99"/>
      <c r="DY159" s="99"/>
      <c r="DZ159" s="99"/>
      <c r="EA159" s="99"/>
      <c r="EB159" s="99"/>
      <c r="EC159" s="99"/>
      <c r="ED159" s="99"/>
      <c r="EE159" s="99"/>
      <c r="EF159" s="99"/>
      <c r="EG159" s="99"/>
      <c r="EH159" s="99"/>
      <c r="EI159" s="99"/>
      <c r="EJ159" s="99"/>
      <c r="EK159" s="99"/>
      <c r="EL159" s="99"/>
      <c r="EM159" s="99"/>
      <c r="EN159" s="99"/>
      <c r="EO159" s="99"/>
      <c r="EP159" s="99"/>
      <c r="EQ159" s="99"/>
      <c r="ER159" s="99"/>
      <c r="ES159" s="99"/>
      <c r="ET159" s="99"/>
      <c r="EU159" s="99"/>
      <c r="EV159" s="99"/>
      <c r="EW159" s="99"/>
      <c r="EX159" s="99"/>
      <c r="EY159" s="99"/>
      <c r="EZ159" s="99"/>
      <c r="FA159" s="99"/>
      <c r="FB159" s="99"/>
      <c r="FC159" s="99"/>
      <c r="FD159" s="99"/>
      <c r="FE159" s="99"/>
      <c r="FF159" s="99"/>
      <c r="FG159" s="99"/>
      <c r="FH159" s="99"/>
      <c r="FI159" s="99"/>
      <c r="FJ159" s="99"/>
      <c r="FK159" s="99"/>
      <c r="FL159" s="99"/>
      <c r="FM159" s="99"/>
      <c r="FN159" s="99"/>
      <c r="FO159" s="99"/>
      <c r="FP159" s="99"/>
      <c r="FQ159" s="99"/>
      <c r="FR159" s="99"/>
      <c r="FS159" s="99"/>
      <c r="FT159" s="99"/>
      <c r="FU159" s="99"/>
      <c r="FV159" s="99"/>
      <c r="FW159" s="99"/>
      <c r="FX159" s="99"/>
      <c r="FY159" s="99"/>
      <c r="FZ159" s="99"/>
      <c r="GA159" s="99"/>
      <c r="GB159" s="99"/>
      <c r="GC159" s="99"/>
      <c r="GD159" s="99"/>
      <c r="GE159" s="99"/>
      <c r="GF159" s="99"/>
      <c r="GG159" s="99"/>
      <c r="GH159" s="99"/>
      <c r="GI159" s="99"/>
      <c r="GJ159" s="99"/>
      <c r="GK159" s="99"/>
      <c r="GL159" s="99"/>
      <c r="GM159" s="99"/>
      <c r="GN159" s="99"/>
      <c r="GO159" s="99"/>
      <c r="GP159" s="99"/>
      <c r="GQ159" s="99"/>
      <c r="GR159" s="99"/>
      <c r="GS159" s="99"/>
      <c r="GT159" s="99"/>
      <c r="GU159" s="99"/>
      <c r="GV159" s="99"/>
      <c r="GW159" s="99"/>
      <c r="GX159" s="99"/>
      <c r="GY159" s="99"/>
      <c r="GZ159" s="99"/>
      <c r="HA159" s="99"/>
      <c r="HB159" s="99"/>
      <c r="HC159" s="99"/>
      <c r="HD159" s="99"/>
      <c r="HE159" s="99"/>
      <c r="HF159" s="99"/>
      <c r="HG159" s="99"/>
      <c r="HH159" s="99"/>
      <c r="HI159" s="99"/>
      <c r="HJ159" s="99"/>
      <c r="HK159" s="99"/>
      <c r="HL159" s="99"/>
      <c r="HM159" s="99"/>
      <c r="HN159" s="99"/>
      <c r="HO159" s="99"/>
      <c r="HP159" s="99"/>
      <c r="HQ159" s="99"/>
      <c r="HR159" s="99"/>
      <c r="HS159" s="99"/>
      <c r="HT159" s="99"/>
      <c r="HU159" s="99"/>
      <c r="HV159" s="99"/>
      <c r="HW159" s="99"/>
      <c r="HX159" s="99"/>
      <c r="HY159" s="99"/>
      <c r="HZ159" s="99"/>
      <c r="IA159" s="99"/>
      <c r="IB159" s="99"/>
      <c r="IC159" s="99"/>
      <c r="ID159" s="99"/>
      <c r="IE159" s="99"/>
      <c r="IF159" s="99"/>
      <c r="IG159" s="99"/>
      <c r="IH159" s="99"/>
      <c r="II159" s="99"/>
      <c r="IJ159" s="99"/>
      <c r="IK159" s="99"/>
      <c r="IL159" s="99"/>
      <c r="IM159" s="99"/>
      <c r="IN159" s="99"/>
      <c r="IO159" s="99"/>
      <c r="IP159" s="99"/>
      <c r="IQ159" s="99"/>
      <c r="IR159" s="99"/>
      <c r="IS159" s="99"/>
      <c r="IT159" s="99"/>
      <c r="IU159" s="99"/>
      <c r="IV159" s="99"/>
    </row>
    <row r="160" spans="1:256" x14ac:dyDescent="0.2">
      <c r="A160" s="134">
        <f>'Alloc Amt'!B160</f>
        <v>0</v>
      </c>
      <c r="B160" s="157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  <c r="BV160" s="99"/>
      <c r="BW160" s="99"/>
      <c r="BX160" s="99"/>
      <c r="BY160" s="99"/>
      <c r="BZ160" s="99"/>
      <c r="CA160" s="99"/>
      <c r="CB160" s="99"/>
      <c r="CC160" s="99"/>
      <c r="CD160" s="99"/>
      <c r="CE160" s="99"/>
      <c r="CF160" s="99"/>
      <c r="CG160" s="99"/>
      <c r="CH160" s="99"/>
      <c r="CI160" s="99"/>
      <c r="CJ160" s="99"/>
      <c r="CK160" s="99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  <c r="CW160" s="99"/>
      <c r="CX160" s="99"/>
      <c r="CY160" s="99"/>
      <c r="CZ160" s="99"/>
      <c r="DA160" s="99"/>
      <c r="DB160" s="99"/>
      <c r="DC160" s="99"/>
      <c r="DD160" s="99"/>
      <c r="DE160" s="99"/>
      <c r="DF160" s="99"/>
      <c r="DG160" s="99"/>
      <c r="DH160" s="99"/>
      <c r="DI160" s="99"/>
      <c r="DJ160" s="99"/>
      <c r="DK160" s="99"/>
      <c r="DL160" s="99"/>
      <c r="DM160" s="99"/>
      <c r="DN160" s="99"/>
      <c r="DO160" s="99"/>
      <c r="DP160" s="99"/>
      <c r="DQ160" s="99"/>
      <c r="DR160" s="99"/>
      <c r="DS160" s="99"/>
      <c r="DT160" s="99"/>
      <c r="DU160" s="99"/>
      <c r="DV160" s="99"/>
      <c r="DW160" s="99"/>
      <c r="DX160" s="99"/>
      <c r="DY160" s="99"/>
      <c r="DZ160" s="99"/>
      <c r="EA160" s="99"/>
      <c r="EB160" s="99"/>
      <c r="EC160" s="99"/>
      <c r="ED160" s="99"/>
      <c r="EE160" s="99"/>
      <c r="EF160" s="99"/>
      <c r="EG160" s="99"/>
      <c r="EH160" s="99"/>
      <c r="EI160" s="99"/>
      <c r="EJ160" s="99"/>
      <c r="EK160" s="99"/>
      <c r="EL160" s="99"/>
      <c r="EM160" s="99"/>
      <c r="EN160" s="99"/>
      <c r="EO160" s="99"/>
      <c r="EP160" s="99"/>
      <c r="EQ160" s="99"/>
      <c r="ER160" s="99"/>
      <c r="ES160" s="99"/>
      <c r="ET160" s="99"/>
      <c r="EU160" s="99"/>
      <c r="EV160" s="99"/>
      <c r="EW160" s="99"/>
      <c r="EX160" s="99"/>
      <c r="EY160" s="99"/>
      <c r="EZ160" s="99"/>
      <c r="FA160" s="99"/>
      <c r="FB160" s="99"/>
      <c r="FC160" s="99"/>
      <c r="FD160" s="99"/>
      <c r="FE160" s="99"/>
      <c r="FF160" s="99"/>
      <c r="FG160" s="99"/>
      <c r="FH160" s="99"/>
      <c r="FI160" s="99"/>
      <c r="FJ160" s="99"/>
      <c r="FK160" s="99"/>
      <c r="FL160" s="99"/>
      <c r="FM160" s="99"/>
      <c r="FN160" s="99"/>
      <c r="FO160" s="99"/>
      <c r="FP160" s="99"/>
      <c r="FQ160" s="99"/>
      <c r="FR160" s="99"/>
      <c r="FS160" s="99"/>
      <c r="FT160" s="99"/>
      <c r="FU160" s="99"/>
      <c r="FV160" s="99"/>
      <c r="FW160" s="99"/>
      <c r="FX160" s="99"/>
      <c r="FY160" s="99"/>
      <c r="FZ160" s="99"/>
      <c r="GA160" s="99"/>
      <c r="GB160" s="99"/>
      <c r="GC160" s="99"/>
      <c r="GD160" s="99"/>
      <c r="GE160" s="99"/>
      <c r="GF160" s="99"/>
      <c r="GG160" s="99"/>
      <c r="GH160" s="99"/>
      <c r="GI160" s="99"/>
      <c r="GJ160" s="99"/>
      <c r="GK160" s="99"/>
      <c r="GL160" s="99"/>
      <c r="GM160" s="99"/>
      <c r="GN160" s="99"/>
      <c r="GO160" s="99"/>
      <c r="GP160" s="99"/>
      <c r="GQ160" s="99"/>
      <c r="GR160" s="99"/>
      <c r="GS160" s="99"/>
      <c r="GT160" s="99"/>
      <c r="GU160" s="99"/>
      <c r="GV160" s="99"/>
      <c r="GW160" s="99"/>
      <c r="GX160" s="99"/>
      <c r="GY160" s="99"/>
      <c r="GZ160" s="99"/>
      <c r="HA160" s="99"/>
      <c r="HB160" s="99"/>
      <c r="HC160" s="99"/>
      <c r="HD160" s="99"/>
      <c r="HE160" s="99"/>
      <c r="HF160" s="99"/>
      <c r="HG160" s="99"/>
      <c r="HH160" s="99"/>
      <c r="HI160" s="99"/>
      <c r="HJ160" s="99"/>
      <c r="HK160" s="99"/>
      <c r="HL160" s="99"/>
      <c r="HM160" s="99"/>
      <c r="HN160" s="99"/>
      <c r="HO160" s="99"/>
      <c r="HP160" s="99"/>
      <c r="HQ160" s="99"/>
      <c r="HR160" s="99"/>
      <c r="HS160" s="99"/>
      <c r="HT160" s="99"/>
      <c r="HU160" s="99"/>
      <c r="HV160" s="99"/>
      <c r="HW160" s="99"/>
      <c r="HX160" s="99"/>
      <c r="HY160" s="99"/>
      <c r="HZ160" s="99"/>
      <c r="IA160" s="99"/>
      <c r="IB160" s="99"/>
      <c r="IC160" s="99"/>
      <c r="ID160" s="99"/>
      <c r="IE160" s="99"/>
      <c r="IF160" s="99"/>
      <c r="IG160" s="99"/>
      <c r="IH160" s="99"/>
      <c r="II160" s="99"/>
      <c r="IJ160" s="99"/>
      <c r="IK160" s="99"/>
      <c r="IL160" s="99"/>
      <c r="IM160" s="99"/>
      <c r="IN160" s="99"/>
      <c r="IO160" s="99"/>
      <c r="IP160" s="99"/>
      <c r="IQ160" s="99"/>
      <c r="IR160" s="99"/>
      <c r="IS160" s="99"/>
      <c r="IT160" s="99"/>
      <c r="IU160" s="99"/>
      <c r="IV160" s="99"/>
    </row>
    <row r="161" spans="1:256" x14ac:dyDescent="0.2">
      <c r="A161" s="134">
        <f>'Alloc Amt'!B161</f>
        <v>0</v>
      </c>
      <c r="B161" s="157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99"/>
      <c r="BW161" s="99"/>
      <c r="BX161" s="99"/>
      <c r="BY161" s="99"/>
      <c r="BZ161" s="99"/>
      <c r="CA161" s="99"/>
      <c r="CB161" s="99"/>
      <c r="CC161" s="99"/>
      <c r="CD161" s="99"/>
      <c r="CE161" s="99"/>
      <c r="CF161" s="99"/>
      <c r="CG161" s="99"/>
      <c r="CH161" s="99"/>
      <c r="CI161" s="99"/>
      <c r="CJ161" s="99"/>
      <c r="CK161" s="99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  <c r="CW161" s="99"/>
      <c r="CX161" s="99"/>
      <c r="CY161" s="99"/>
      <c r="CZ161" s="99"/>
      <c r="DA161" s="99"/>
      <c r="DB161" s="99"/>
      <c r="DC161" s="99"/>
      <c r="DD161" s="99"/>
      <c r="DE161" s="99"/>
      <c r="DF161" s="99"/>
      <c r="DG161" s="99"/>
      <c r="DH161" s="99"/>
      <c r="DI161" s="99"/>
      <c r="DJ161" s="99"/>
      <c r="DK161" s="99"/>
      <c r="DL161" s="99"/>
      <c r="DM161" s="99"/>
      <c r="DN161" s="99"/>
      <c r="DO161" s="99"/>
      <c r="DP161" s="99"/>
      <c r="DQ161" s="99"/>
      <c r="DR161" s="99"/>
      <c r="DS161" s="99"/>
      <c r="DT161" s="99"/>
      <c r="DU161" s="99"/>
      <c r="DV161" s="99"/>
      <c r="DW161" s="99"/>
      <c r="DX161" s="99"/>
      <c r="DY161" s="99"/>
      <c r="DZ161" s="99"/>
      <c r="EA161" s="99"/>
      <c r="EB161" s="99"/>
      <c r="EC161" s="99"/>
      <c r="ED161" s="99"/>
      <c r="EE161" s="99"/>
      <c r="EF161" s="99"/>
      <c r="EG161" s="99"/>
      <c r="EH161" s="99"/>
      <c r="EI161" s="99"/>
      <c r="EJ161" s="99"/>
      <c r="EK161" s="99"/>
      <c r="EL161" s="99"/>
      <c r="EM161" s="99"/>
      <c r="EN161" s="99"/>
      <c r="EO161" s="99"/>
      <c r="EP161" s="99"/>
      <c r="EQ161" s="99"/>
      <c r="ER161" s="99"/>
      <c r="ES161" s="99"/>
      <c r="ET161" s="99"/>
      <c r="EU161" s="99"/>
      <c r="EV161" s="99"/>
      <c r="EW161" s="99"/>
      <c r="EX161" s="99"/>
      <c r="EY161" s="99"/>
      <c r="EZ161" s="99"/>
      <c r="FA161" s="99"/>
      <c r="FB161" s="99"/>
      <c r="FC161" s="99"/>
      <c r="FD161" s="99"/>
      <c r="FE161" s="99"/>
      <c r="FF161" s="99"/>
      <c r="FG161" s="99"/>
      <c r="FH161" s="99"/>
      <c r="FI161" s="99"/>
      <c r="FJ161" s="99"/>
      <c r="FK161" s="99"/>
      <c r="FL161" s="99"/>
      <c r="FM161" s="99"/>
      <c r="FN161" s="99"/>
      <c r="FO161" s="99"/>
      <c r="FP161" s="99"/>
      <c r="FQ161" s="99"/>
      <c r="FR161" s="99"/>
      <c r="FS161" s="99"/>
      <c r="FT161" s="99"/>
      <c r="FU161" s="99"/>
      <c r="FV161" s="99"/>
      <c r="FW161" s="99"/>
      <c r="FX161" s="99"/>
      <c r="FY161" s="99"/>
      <c r="FZ161" s="99"/>
      <c r="GA161" s="99"/>
      <c r="GB161" s="99"/>
      <c r="GC161" s="99"/>
      <c r="GD161" s="99"/>
      <c r="GE161" s="99"/>
      <c r="GF161" s="99"/>
      <c r="GG161" s="99"/>
      <c r="GH161" s="99"/>
      <c r="GI161" s="99"/>
      <c r="GJ161" s="99"/>
      <c r="GK161" s="99"/>
      <c r="GL161" s="99"/>
      <c r="GM161" s="99"/>
      <c r="GN161" s="99"/>
      <c r="GO161" s="99"/>
      <c r="GP161" s="99"/>
      <c r="GQ161" s="99"/>
      <c r="GR161" s="99"/>
      <c r="GS161" s="99"/>
      <c r="GT161" s="99"/>
      <c r="GU161" s="99"/>
      <c r="GV161" s="99"/>
      <c r="GW161" s="99"/>
      <c r="GX161" s="99"/>
      <c r="GY161" s="99"/>
      <c r="GZ161" s="99"/>
      <c r="HA161" s="99"/>
      <c r="HB161" s="99"/>
      <c r="HC161" s="99"/>
      <c r="HD161" s="99"/>
      <c r="HE161" s="99"/>
      <c r="HF161" s="99"/>
      <c r="HG161" s="99"/>
      <c r="HH161" s="99"/>
      <c r="HI161" s="99"/>
      <c r="HJ161" s="99"/>
      <c r="HK161" s="99"/>
      <c r="HL161" s="99"/>
      <c r="HM161" s="99"/>
      <c r="HN161" s="99"/>
      <c r="HO161" s="99"/>
      <c r="HP161" s="99"/>
      <c r="HQ161" s="99"/>
      <c r="HR161" s="99"/>
      <c r="HS161" s="99"/>
      <c r="HT161" s="99"/>
      <c r="HU161" s="99"/>
      <c r="HV161" s="99"/>
      <c r="HW161" s="99"/>
      <c r="HX161" s="99"/>
      <c r="HY161" s="99"/>
      <c r="HZ161" s="99"/>
      <c r="IA161" s="99"/>
      <c r="IB161" s="99"/>
      <c r="IC161" s="99"/>
      <c r="ID161" s="99"/>
      <c r="IE161" s="99"/>
      <c r="IF161" s="99"/>
      <c r="IG161" s="99"/>
      <c r="IH161" s="99"/>
      <c r="II161" s="99"/>
      <c r="IJ161" s="99"/>
      <c r="IK161" s="99"/>
      <c r="IL161" s="99"/>
      <c r="IM161" s="99"/>
      <c r="IN161" s="99"/>
      <c r="IO161" s="99"/>
      <c r="IP161" s="99"/>
      <c r="IQ161" s="99"/>
      <c r="IR161" s="99"/>
      <c r="IS161" s="99"/>
      <c r="IT161" s="99"/>
      <c r="IU161" s="99"/>
      <c r="IV161" s="99"/>
    </row>
    <row r="162" spans="1:256" x14ac:dyDescent="0.2">
      <c r="A162" s="134">
        <f>'Alloc Amt'!B162</f>
        <v>0</v>
      </c>
      <c r="B162" s="157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  <c r="BV162" s="99"/>
      <c r="BW162" s="99"/>
      <c r="BX162" s="99"/>
      <c r="BY162" s="99"/>
      <c r="BZ162" s="99"/>
      <c r="CA162" s="99"/>
      <c r="CB162" s="99"/>
      <c r="CC162" s="99"/>
      <c r="CD162" s="99"/>
      <c r="CE162" s="99"/>
      <c r="CF162" s="99"/>
      <c r="CG162" s="99"/>
      <c r="CH162" s="99"/>
      <c r="CI162" s="99"/>
      <c r="CJ162" s="99"/>
      <c r="CK162" s="99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  <c r="CW162" s="99"/>
      <c r="CX162" s="99"/>
      <c r="CY162" s="99"/>
      <c r="CZ162" s="99"/>
      <c r="DA162" s="99"/>
      <c r="DB162" s="99"/>
      <c r="DC162" s="99"/>
      <c r="DD162" s="99"/>
      <c r="DE162" s="99"/>
      <c r="DF162" s="99"/>
      <c r="DG162" s="99"/>
      <c r="DH162" s="99"/>
      <c r="DI162" s="99"/>
      <c r="DJ162" s="99"/>
      <c r="DK162" s="99"/>
      <c r="DL162" s="99"/>
      <c r="DM162" s="99"/>
      <c r="DN162" s="99"/>
      <c r="DO162" s="99"/>
      <c r="DP162" s="99"/>
      <c r="DQ162" s="99"/>
      <c r="DR162" s="99"/>
      <c r="DS162" s="99"/>
      <c r="DT162" s="99"/>
      <c r="DU162" s="99"/>
      <c r="DV162" s="99"/>
      <c r="DW162" s="99"/>
      <c r="DX162" s="99"/>
      <c r="DY162" s="99"/>
      <c r="DZ162" s="99"/>
      <c r="EA162" s="99"/>
      <c r="EB162" s="99"/>
      <c r="EC162" s="99"/>
      <c r="ED162" s="99"/>
      <c r="EE162" s="99"/>
      <c r="EF162" s="99"/>
      <c r="EG162" s="99"/>
      <c r="EH162" s="99"/>
      <c r="EI162" s="99"/>
      <c r="EJ162" s="99"/>
      <c r="EK162" s="99"/>
      <c r="EL162" s="99"/>
      <c r="EM162" s="99"/>
      <c r="EN162" s="99"/>
      <c r="EO162" s="99"/>
      <c r="EP162" s="99"/>
      <c r="EQ162" s="99"/>
      <c r="ER162" s="99"/>
      <c r="ES162" s="99"/>
      <c r="ET162" s="99"/>
      <c r="EU162" s="99"/>
      <c r="EV162" s="99"/>
      <c r="EW162" s="99"/>
      <c r="EX162" s="99"/>
      <c r="EY162" s="99"/>
      <c r="EZ162" s="99"/>
      <c r="FA162" s="99"/>
      <c r="FB162" s="99"/>
      <c r="FC162" s="99"/>
      <c r="FD162" s="99"/>
      <c r="FE162" s="99"/>
      <c r="FF162" s="99"/>
      <c r="FG162" s="99"/>
      <c r="FH162" s="99"/>
      <c r="FI162" s="99"/>
      <c r="FJ162" s="99"/>
      <c r="FK162" s="99"/>
      <c r="FL162" s="99"/>
      <c r="FM162" s="99"/>
      <c r="FN162" s="99"/>
      <c r="FO162" s="99"/>
      <c r="FP162" s="99"/>
      <c r="FQ162" s="99"/>
      <c r="FR162" s="99"/>
      <c r="FS162" s="99"/>
      <c r="FT162" s="99"/>
      <c r="FU162" s="99"/>
      <c r="FV162" s="99"/>
      <c r="FW162" s="99"/>
      <c r="FX162" s="99"/>
      <c r="FY162" s="99"/>
      <c r="FZ162" s="99"/>
      <c r="GA162" s="99"/>
      <c r="GB162" s="99"/>
      <c r="GC162" s="99"/>
      <c r="GD162" s="99"/>
      <c r="GE162" s="99"/>
      <c r="GF162" s="99"/>
      <c r="GG162" s="99"/>
      <c r="GH162" s="99"/>
      <c r="GI162" s="99"/>
      <c r="GJ162" s="99"/>
      <c r="GK162" s="99"/>
      <c r="GL162" s="99"/>
      <c r="GM162" s="99"/>
      <c r="GN162" s="99"/>
      <c r="GO162" s="99"/>
      <c r="GP162" s="99"/>
      <c r="GQ162" s="99"/>
      <c r="GR162" s="99"/>
      <c r="GS162" s="99"/>
      <c r="GT162" s="99"/>
      <c r="GU162" s="99"/>
      <c r="GV162" s="99"/>
      <c r="GW162" s="99"/>
      <c r="GX162" s="99"/>
      <c r="GY162" s="99"/>
      <c r="GZ162" s="99"/>
      <c r="HA162" s="99"/>
      <c r="HB162" s="99"/>
      <c r="HC162" s="99"/>
      <c r="HD162" s="99"/>
      <c r="HE162" s="99"/>
      <c r="HF162" s="99"/>
      <c r="HG162" s="99"/>
      <c r="HH162" s="99"/>
      <c r="HI162" s="99"/>
      <c r="HJ162" s="99"/>
      <c r="HK162" s="99"/>
      <c r="HL162" s="99"/>
      <c r="HM162" s="99"/>
      <c r="HN162" s="99"/>
      <c r="HO162" s="99"/>
      <c r="HP162" s="99"/>
      <c r="HQ162" s="99"/>
      <c r="HR162" s="99"/>
      <c r="HS162" s="99"/>
      <c r="HT162" s="99"/>
      <c r="HU162" s="99"/>
      <c r="HV162" s="99"/>
      <c r="HW162" s="99"/>
      <c r="HX162" s="99"/>
      <c r="HY162" s="99"/>
      <c r="HZ162" s="99"/>
      <c r="IA162" s="99"/>
      <c r="IB162" s="99"/>
      <c r="IC162" s="99"/>
      <c r="ID162" s="99"/>
      <c r="IE162" s="99"/>
      <c r="IF162" s="99"/>
      <c r="IG162" s="99"/>
      <c r="IH162" s="99"/>
      <c r="II162" s="99"/>
      <c r="IJ162" s="99"/>
      <c r="IK162" s="99"/>
      <c r="IL162" s="99"/>
      <c r="IM162" s="99"/>
      <c r="IN162" s="99"/>
      <c r="IO162" s="99"/>
      <c r="IP162" s="99"/>
      <c r="IQ162" s="99"/>
      <c r="IR162" s="99"/>
      <c r="IS162" s="99"/>
      <c r="IT162" s="99"/>
      <c r="IU162" s="99"/>
      <c r="IV162" s="99"/>
    </row>
    <row r="163" spans="1:256" x14ac:dyDescent="0.2">
      <c r="A163" s="134">
        <f>'Alloc Amt'!B163</f>
        <v>0</v>
      </c>
      <c r="B163" s="157">
        <f>'Alloc Amt'!C163</f>
        <v>0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99"/>
      <c r="BU163" s="99"/>
      <c r="BV163" s="99"/>
      <c r="BW163" s="99"/>
      <c r="BX163" s="99"/>
      <c r="BY163" s="99"/>
      <c r="BZ163" s="99"/>
      <c r="CA163" s="99"/>
      <c r="CB163" s="99"/>
      <c r="CC163" s="99"/>
      <c r="CD163" s="99"/>
      <c r="CE163" s="99"/>
      <c r="CF163" s="99"/>
      <c r="CG163" s="99"/>
      <c r="CH163" s="99"/>
      <c r="CI163" s="99"/>
      <c r="CJ163" s="99"/>
      <c r="CK163" s="99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  <c r="CV163" s="99"/>
      <c r="CW163" s="99"/>
      <c r="CX163" s="99"/>
      <c r="CY163" s="99"/>
      <c r="CZ163" s="99"/>
      <c r="DA163" s="99"/>
      <c r="DB163" s="99"/>
      <c r="DC163" s="99"/>
      <c r="DD163" s="99"/>
      <c r="DE163" s="99"/>
      <c r="DF163" s="99"/>
      <c r="DG163" s="99"/>
      <c r="DH163" s="99"/>
      <c r="DI163" s="99"/>
      <c r="DJ163" s="99"/>
      <c r="DK163" s="99"/>
      <c r="DL163" s="99"/>
      <c r="DM163" s="99"/>
      <c r="DN163" s="99"/>
      <c r="DO163" s="99"/>
      <c r="DP163" s="99"/>
      <c r="DQ163" s="99"/>
      <c r="DR163" s="99"/>
      <c r="DS163" s="99"/>
      <c r="DT163" s="99"/>
      <c r="DU163" s="99"/>
      <c r="DV163" s="99"/>
      <c r="DW163" s="99"/>
      <c r="DX163" s="99"/>
      <c r="DY163" s="99"/>
      <c r="DZ163" s="99"/>
      <c r="EA163" s="99"/>
      <c r="EB163" s="99"/>
      <c r="EC163" s="99"/>
      <c r="ED163" s="99"/>
      <c r="EE163" s="99"/>
      <c r="EF163" s="99"/>
      <c r="EG163" s="99"/>
      <c r="EH163" s="99"/>
      <c r="EI163" s="99"/>
      <c r="EJ163" s="99"/>
      <c r="EK163" s="99"/>
      <c r="EL163" s="99"/>
      <c r="EM163" s="99"/>
      <c r="EN163" s="99"/>
      <c r="EO163" s="99"/>
      <c r="EP163" s="99"/>
      <c r="EQ163" s="99"/>
      <c r="ER163" s="99"/>
      <c r="ES163" s="99"/>
      <c r="ET163" s="99"/>
      <c r="EU163" s="99"/>
      <c r="EV163" s="99"/>
      <c r="EW163" s="99"/>
      <c r="EX163" s="99"/>
      <c r="EY163" s="99"/>
      <c r="EZ163" s="99"/>
      <c r="FA163" s="99"/>
      <c r="FB163" s="99"/>
      <c r="FC163" s="99"/>
      <c r="FD163" s="99"/>
      <c r="FE163" s="99"/>
      <c r="FF163" s="99"/>
      <c r="FG163" s="99"/>
      <c r="FH163" s="99"/>
      <c r="FI163" s="99"/>
      <c r="FJ163" s="99"/>
      <c r="FK163" s="99"/>
      <c r="FL163" s="99"/>
      <c r="FM163" s="99"/>
      <c r="FN163" s="99"/>
      <c r="FO163" s="99"/>
      <c r="FP163" s="99"/>
      <c r="FQ163" s="99"/>
      <c r="FR163" s="99"/>
      <c r="FS163" s="99"/>
      <c r="FT163" s="99"/>
      <c r="FU163" s="99"/>
      <c r="FV163" s="99"/>
      <c r="FW163" s="99"/>
      <c r="FX163" s="99"/>
      <c r="FY163" s="99"/>
      <c r="FZ163" s="99"/>
      <c r="GA163" s="99"/>
      <c r="GB163" s="99"/>
      <c r="GC163" s="99"/>
      <c r="GD163" s="99"/>
      <c r="GE163" s="99"/>
      <c r="GF163" s="99"/>
      <c r="GG163" s="99"/>
      <c r="GH163" s="99"/>
      <c r="GI163" s="99"/>
      <c r="GJ163" s="99"/>
      <c r="GK163" s="99"/>
      <c r="GL163" s="99"/>
      <c r="GM163" s="99"/>
      <c r="GN163" s="99"/>
      <c r="GO163" s="99"/>
      <c r="GP163" s="99"/>
      <c r="GQ163" s="99"/>
      <c r="GR163" s="99"/>
      <c r="GS163" s="99"/>
      <c r="GT163" s="99"/>
      <c r="GU163" s="99"/>
      <c r="GV163" s="99"/>
      <c r="GW163" s="99"/>
      <c r="GX163" s="99"/>
      <c r="GY163" s="99"/>
      <c r="GZ163" s="99"/>
      <c r="HA163" s="99"/>
      <c r="HB163" s="99"/>
      <c r="HC163" s="99"/>
      <c r="HD163" s="99"/>
      <c r="HE163" s="99"/>
      <c r="HF163" s="99"/>
      <c r="HG163" s="99"/>
      <c r="HH163" s="99"/>
      <c r="HI163" s="99"/>
      <c r="HJ163" s="99"/>
      <c r="HK163" s="99"/>
      <c r="HL163" s="99"/>
      <c r="HM163" s="99"/>
      <c r="HN163" s="99"/>
      <c r="HO163" s="99"/>
      <c r="HP163" s="99"/>
      <c r="HQ163" s="99"/>
      <c r="HR163" s="99"/>
      <c r="HS163" s="99"/>
      <c r="HT163" s="99"/>
      <c r="HU163" s="99"/>
      <c r="HV163" s="99"/>
      <c r="HW163" s="99"/>
      <c r="HX163" s="99"/>
      <c r="HY163" s="99"/>
      <c r="HZ163" s="99"/>
      <c r="IA163" s="99"/>
      <c r="IB163" s="99"/>
      <c r="IC163" s="99"/>
      <c r="ID163" s="99"/>
      <c r="IE163" s="99"/>
      <c r="IF163" s="99"/>
      <c r="IG163" s="99"/>
      <c r="IH163" s="99"/>
      <c r="II163" s="99"/>
      <c r="IJ163" s="99"/>
      <c r="IK163" s="99"/>
      <c r="IL163" s="99"/>
      <c r="IM163" s="99"/>
      <c r="IN163" s="99"/>
      <c r="IO163" s="99"/>
      <c r="IP163" s="99"/>
      <c r="IQ163" s="99"/>
      <c r="IR163" s="99"/>
      <c r="IS163" s="99"/>
      <c r="IT163" s="99"/>
      <c r="IU163" s="99"/>
      <c r="IV163" s="99"/>
    </row>
    <row r="164" spans="1:256" x14ac:dyDescent="0.2">
      <c r="A164" s="134">
        <f>'Alloc Amt'!B164</f>
        <v>0</v>
      </c>
      <c r="B164" s="157">
        <f>'Alloc Amt'!C164</f>
        <v>0</v>
      </c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/>
      <c r="CI164" s="99"/>
      <c r="CJ164" s="99"/>
      <c r="CK164" s="99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  <c r="CW164" s="99"/>
      <c r="CX164" s="99"/>
      <c r="CY164" s="99"/>
      <c r="CZ164" s="99"/>
      <c r="DA164" s="99"/>
      <c r="DB164" s="99"/>
      <c r="DC164" s="99"/>
      <c r="DD164" s="99"/>
      <c r="DE164" s="99"/>
      <c r="DF164" s="99"/>
      <c r="DG164" s="99"/>
      <c r="DH164" s="99"/>
      <c r="DI164" s="99"/>
      <c r="DJ164" s="99"/>
      <c r="DK164" s="99"/>
      <c r="DL164" s="99"/>
      <c r="DM164" s="99"/>
      <c r="DN164" s="99"/>
      <c r="DO164" s="99"/>
      <c r="DP164" s="99"/>
      <c r="DQ164" s="99"/>
      <c r="DR164" s="99"/>
      <c r="DS164" s="99"/>
      <c r="DT164" s="99"/>
      <c r="DU164" s="99"/>
      <c r="DV164" s="99"/>
      <c r="DW164" s="99"/>
      <c r="DX164" s="99"/>
      <c r="DY164" s="99"/>
      <c r="DZ164" s="99"/>
      <c r="EA164" s="99"/>
      <c r="EB164" s="99"/>
      <c r="EC164" s="99"/>
      <c r="ED164" s="99"/>
      <c r="EE164" s="99"/>
      <c r="EF164" s="99"/>
      <c r="EG164" s="99"/>
      <c r="EH164" s="99"/>
      <c r="EI164" s="99"/>
      <c r="EJ164" s="99"/>
      <c r="EK164" s="99"/>
      <c r="EL164" s="99"/>
      <c r="EM164" s="99"/>
      <c r="EN164" s="99"/>
      <c r="EO164" s="99"/>
      <c r="EP164" s="99"/>
      <c r="EQ164" s="99"/>
      <c r="ER164" s="99"/>
      <c r="ES164" s="99"/>
      <c r="ET164" s="99"/>
      <c r="EU164" s="99"/>
      <c r="EV164" s="99"/>
      <c r="EW164" s="99"/>
      <c r="EX164" s="99"/>
      <c r="EY164" s="99"/>
      <c r="EZ164" s="99"/>
      <c r="FA164" s="99"/>
      <c r="FB164" s="99"/>
      <c r="FC164" s="99"/>
      <c r="FD164" s="99"/>
      <c r="FE164" s="99"/>
      <c r="FF164" s="99"/>
      <c r="FG164" s="99"/>
      <c r="FH164" s="99"/>
      <c r="FI164" s="99"/>
      <c r="FJ164" s="99"/>
      <c r="FK164" s="99"/>
      <c r="FL164" s="99"/>
      <c r="FM164" s="99"/>
      <c r="FN164" s="99"/>
      <c r="FO164" s="99"/>
      <c r="FP164" s="99"/>
      <c r="FQ164" s="99"/>
      <c r="FR164" s="99"/>
      <c r="FS164" s="99"/>
      <c r="FT164" s="99"/>
      <c r="FU164" s="99"/>
      <c r="FV164" s="99"/>
      <c r="FW164" s="99"/>
      <c r="FX164" s="99"/>
      <c r="FY164" s="99"/>
      <c r="FZ164" s="99"/>
      <c r="GA164" s="99"/>
      <c r="GB164" s="99"/>
      <c r="GC164" s="99"/>
      <c r="GD164" s="99"/>
      <c r="GE164" s="99"/>
      <c r="GF164" s="99"/>
      <c r="GG164" s="99"/>
      <c r="GH164" s="99"/>
      <c r="GI164" s="99"/>
      <c r="GJ164" s="99"/>
      <c r="GK164" s="99"/>
      <c r="GL164" s="99"/>
      <c r="GM164" s="99"/>
      <c r="GN164" s="99"/>
      <c r="GO164" s="99"/>
      <c r="GP164" s="99"/>
      <c r="GQ164" s="99"/>
      <c r="GR164" s="99"/>
      <c r="GS164" s="99"/>
      <c r="GT164" s="99"/>
      <c r="GU164" s="99"/>
      <c r="GV164" s="99"/>
      <c r="GW164" s="99"/>
      <c r="GX164" s="99"/>
      <c r="GY164" s="99"/>
      <c r="GZ164" s="99"/>
      <c r="HA164" s="99"/>
      <c r="HB164" s="99"/>
      <c r="HC164" s="99"/>
      <c r="HD164" s="99"/>
      <c r="HE164" s="99"/>
      <c r="HF164" s="99"/>
      <c r="HG164" s="99"/>
      <c r="HH164" s="99"/>
      <c r="HI164" s="99"/>
      <c r="HJ164" s="99"/>
      <c r="HK164" s="99"/>
      <c r="HL164" s="99"/>
      <c r="HM164" s="99"/>
      <c r="HN164" s="99"/>
      <c r="HO164" s="99"/>
      <c r="HP164" s="99"/>
      <c r="HQ164" s="99"/>
      <c r="HR164" s="99"/>
      <c r="HS164" s="99"/>
      <c r="HT164" s="99"/>
      <c r="HU164" s="99"/>
      <c r="HV164" s="99"/>
      <c r="HW164" s="99"/>
      <c r="HX164" s="99"/>
      <c r="HY164" s="99"/>
      <c r="HZ164" s="99"/>
      <c r="IA164" s="99"/>
      <c r="IB164" s="99"/>
      <c r="IC164" s="99"/>
      <c r="ID164" s="99"/>
      <c r="IE164" s="99"/>
      <c r="IF164" s="99"/>
      <c r="IG164" s="99"/>
      <c r="IH164" s="99"/>
      <c r="II164" s="99"/>
      <c r="IJ164" s="99"/>
      <c r="IK164" s="99"/>
      <c r="IL164" s="99"/>
      <c r="IM164" s="99"/>
      <c r="IN164" s="99"/>
      <c r="IO164" s="99"/>
      <c r="IP164" s="99"/>
      <c r="IQ164" s="99"/>
      <c r="IR164" s="99"/>
      <c r="IS164" s="99"/>
      <c r="IT164" s="99"/>
      <c r="IU164" s="99"/>
      <c r="IV164" s="99"/>
    </row>
    <row r="165" spans="1:256" x14ac:dyDescent="0.2">
      <c r="A165" s="134">
        <f>'Alloc Amt'!B165</f>
        <v>0</v>
      </c>
      <c r="B165" s="157">
        <f>'Alloc Amt'!C165</f>
        <v>0</v>
      </c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  <c r="BP165" s="99"/>
      <c r="BQ165" s="99"/>
      <c r="BR165" s="99"/>
      <c r="BS165" s="99"/>
      <c r="BT165" s="99"/>
      <c r="BU165" s="99"/>
      <c r="BV165" s="99"/>
      <c r="BW165" s="99"/>
      <c r="BX165" s="99"/>
      <c r="BY165" s="99"/>
      <c r="BZ165" s="99"/>
      <c r="CA165" s="99"/>
      <c r="CB165" s="99"/>
      <c r="CC165" s="99"/>
      <c r="CD165" s="99"/>
      <c r="CE165" s="99"/>
      <c r="CF165" s="99"/>
      <c r="CG165" s="99"/>
      <c r="CH165" s="99"/>
      <c r="CI165" s="99"/>
      <c r="CJ165" s="99"/>
      <c r="CK165" s="99"/>
      <c r="CL165" s="99"/>
      <c r="CM165" s="99"/>
      <c r="CN165" s="99"/>
      <c r="CO165" s="99"/>
      <c r="CP165" s="99"/>
      <c r="CQ165" s="99"/>
      <c r="CR165" s="99"/>
      <c r="CS165" s="99"/>
      <c r="CT165" s="99"/>
      <c r="CU165" s="99"/>
      <c r="CV165" s="99"/>
      <c r="CW165" s="99"/>
      <c r="CX165" s="99"/>
      <c r="CY165" s="99"/>
      <c r="CZ165" s="99"/>
      <c r="DA165" s="99"/>
      <c r="DB165" s="99"/>
      <c r="DC165" s="99"/>
      <c r="DD165" s="99"/>
      <c r="DE165" s="99"/>
      <c r="DF165" s="99"/>
      <c r="DG165" s="99"/>
      <c r="DH165" s="99"/>
      <c r="DI165" s="99"/>
      <c r="DJ165" s="99"/>
      <c r="DK165" s="99"/>
      <c r="DL165" s="99"/>
      <c r="DM165" s="99"/>
      <c r="DN165" s="99"/>
      <c r="DO165" s="99"/>
      <c r="DP165" s="99"/>
      <c r="DQ165" s="99"/>
      <c r="DR165" s="99"/>
      <c r="DS165" s="99"/>
      <c r="DT165" s="99"/>
      <c r="DU165" s="99"/>
      <c r="DV165" s="99"/>
      <c r="DW165" s="99"/>
      <c r="DX165" s="99"/>
      <c r="DY165" s="99"/>
      <c r="DZ165" s="99"/>
      <c r="EA165" s="99"/>
      <c r="EB165" s="99"/>
      <c r="EC165" s="99"/>
      <c r="ED165" s="99"/>
      <c r="EE165" s="99"/>
      <c r="EF165" s="99"/>
      <c r="EG165" s="99"/>
      <c r="EH165" s="99"/>
      <c r="EI165" s="99"/>
      <c r="EJ165" s="99"/>
      <c r="EK165" s="99"/>
      <c r="EL165" s="99"/>
      <c r="EM165" s="99"/>
      <c r="EN165" s="99"/>
      <c r="EO165" s="99"/>
      <c r="EP165" s="99"/>
      <c r="EQ165" s="99"/>
      <c r="ER165" s="99"/>
      <c r="ES165" s="99"/>
      <c r="ET165" s="99"/>
      <c r="EU165" s="99"/>
      <c r="EV165" s="99"/>
      <c r="EW165" s="99"/>
      <c r="EX165" s="99"/>
      <c r="EY165" s="99"/>
      <c r="EZ165" s="99"/>
      <c r="FA165" s="99"/>
      <c r="FB165" s="99"/>
      <c r="FC165" s="99"/>
      <c r="FD165" s="99"/>
      <c r="FE165" s="99"/>
      <c r="FF165" s="99"/>
      <c r="FG165" s="99"/>
      <c r="FH165" s="99"/>
      <c r="FI165" s="99"/>
      <c r="FJ165" s="99"/>
      <c r="FK165" s="99"/>
      <c r="FL165" s="99"/>
      <c r="FM165" s="99"/>
      <c r="FN165" s="99"/>
      <c r="FO165" s="99"/>
      <c r="FP165" s="99"/>
      <c r="FQ165" s="99"/>
      <c r="FR165" s="99"/>
      <c r="FS165" s="99"/>
      <c r="FT165" s="99"/>
      <c r="FU165" s="99"/>
      <c r="FV165" s="99"/>
      <c r="FW165" s="99"/>
      <c r="FX165" s="99"/>
      <c r="FY165" s="99"/>
      <c r="FZ165" s="99"/>
      <c r="GA165" s="99"/>
      <c r="GB165" s="99"/>
      <c r="GC165" s="99"/>
      <c r="GD165" s="99"/>
      <c r="GE165" s="99"/>
      <c r="GF165" s="99"/>
      <c r="GG165" s="99"/>
      <c r="GH165" s="99"/>
      <c r="GI165" s="99"/>
      <c r="GJ165" s="99"/>
      <c r="GK165" s="99"/>
      <c r="GL165" s="99"/>
      <c r="GM165" s="99"/>
      <c r="GN165" s="99"/>
      <c r="GO165" s="99"/>
      <c r="GP165" s="99"/>
      <c r="GQ165" s="99"/>
      <c r="GR165" s="99"/>
      <c r="GS165" s="99"/>
      <c r="GT165" s="99"/>
      <c r="GU165" s="99"/>
      <c r="GV165" s="99"/>
      <c r="GW165" s="99"/>
      <c r="GX165" s="99"/>
      <c r="GY165" s="99"/>
      <c r="GZ165" s="99"/>
      <c r="HA165" s="99"/>
      <c r="HB165" s="99"/>
      <c r="HC165" s="99"/>
      <c r="HD165" s="99"/>
      <c r="HE165" s="99"/>
      <c r="HF165" s="99"/>
      <c r="HG165" s="99"/>
      <c r="HH165" s="99"/>
      <c r="HI165" s="99"/>
      <c r="HJ165" s="99"/>
      <c r="HK165" s="99"/>
      <c r="HL165" s="99"/>
      <c r="HM165" s="99"/>
      <c r="HN165" s="99"/>
      <c r="HO165" s="99"/>
      <c r="HP165" s="99"/>
      <c r="HQ165" s="99"/>
      <c r="HR165" s="99"/>
      <c r="HS165" s="99"/>
      <c r="HT165" s="99"/>
      <c r="HU165" s="99"/>
      <c r="HV165" s="99"/>
      <c r="HW165" s="99"/>
      <c r="HX165" s="99"/>
      <c r="HY165" s="99"/>
      <c r="HZ165" s="99"/>
      <c r="IA165" s="99"/>
      <c r="IB165" s="99"/>
      <c r="IC165" s="99"/>
      <c r="ID165" s="99"/>
      <c r="IE165" s="99"/>
      <c r="IF165" s="99"/>
      <c r="IG165" s="99"/>
      <c r="IH165" s="99"/>
      <c r="II165" s="99"/>
      <c r="IJ165" s="99"/>
      <c r="IK165" s="99"/>
      <c r="IL165" s="99"/>
      <c r="IM165" s="99"/>
      <c r="IN165" s="99"/>
      <c r="IO165" s="99"/>
      <c r="IP165" s="99"/>
      <c r="IQ165" s="99"/>
      <c r="IR165" s="99"/>
      <c r="IS165" s="99"/>
      <c r="IT165" s="99"/>
      <c r="IU165" s="99"/>
      <c r="IV165" s="99"/>
    </row>
    <row r="166" spans="1:256" x14ac:dyDescent="0.2">
      <c r="A166" s="134">
        <f>'Alloc Amt'!B166</f>
        <v>0</v>
      </c>
      <c r="B166" s="157">
        <f>'Alloc Amt'!C166</f>
        <v>0</v>
      </c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99"/>
      <c r="BV166" s="99"/>
      <c r="BW166" s="99"/>
      <c r="BX166" s="99"/>
      <c r="BY166" s="99"/>
      <c r="BZ166" s="99"/>
      <c r="CA166" s="99"/>
      <c r="CB166" s="99"/>
      <c r="CC166" s="99"/>
      <c r="CD166" s="99"/>
      <c r="CE166" s="99"/>
      <c r="CF166" s="99"/>
      <c r="CG166" s="99"/>
      <c r="CH166" s="99"/>
      <c r="CI166" s="99"/>
      <c r="CJ166" s="99"/>
      <c r="CK166" s="99"/>
      <c r="CL166" s="99"/>
      <c r="CM166" s="99"/>
      <c r="CN166" s="99"/>
      <c r="CO166" s="99"/>
      <c r="CP166" s="99"/>
      <c r="CQ166" s="99"/>
      <c r="CR166" s="99"/>
      <c r="CS166" s="99"/>
      <c r="CT166" s="99"/>
      <c r="CU166" s="99"/>
      <c r="CV166" s="99"/>
      <c r="CW166" s="99"/>
      <c r="CX166" s="99"/>
      <c r="CY166" s="99"/>
      <c r="CZ166" s="99"/>
      <c r="DA166" s="99"/>
      <c r="DB166" s="99"/>
      <c r="DC166" s="99"/>
      <c r="DD166" s="99"/>
      <c r="DE166" s="99"/>
      <c r="DF166" s="99"/>
      <c r="DG166" s="99"/>
      <c r="DH166" s="99"/>
      <c r="DI166" s="99"/>
      <c r="DJ166" s="99"/>
      <c r="DK166" s="99"/>
      <c r="DL166" s="99"/>
      <c r="DM166" s="99"/>
      <c r="DN166" s="99"/>
      <c r="DO166" s="99"/>
      <c r="DP166" s="99"/>
      <c r="DQ166" s="99"/>
      <c r="DR166" s="99"/>
      <c r="DS166" s="99"/>
      <c r="DT166" s="99"/>
      <c r="DU166" s="99"/>
      <c r="DV166" s="99"/>
      <c r="DW166" s="99"/>
      <c r="DX166" s="99"/>
      <c r="DY166" s="99"/>
      <c r="DZ166" s="99"/>
      <c r="EA166" s="99"/>
      <c r="EB166" s="99"/>
      <c r="EC166" s="99"/>
      <c r="ED166" s="99"/>
      <c r="EE166" s="99"/>
      <c r="EF166" s="99"/>
      <c r="EG166" s="99"/>
      <c r="EH166" s="99"/>
      <c r="EI166" s="99"/>
      <c r="EJ166" s="99"/>
      <c r="EK166" s="99"/>
      <c r="EL166" s="99"/>
      <c r="EM166" s="99"/>
      <c r="EN166" s="99"/>
      <c r="EO166" s="99"/>
      <c r="EP166" s="99"/>
      <c r="EQ166" s="99"/>
      <c r="ER166" s="99"/>
      <c r="ES166" s="99"/>
      <c r="ET166" s="99"/>
      <c r="EU166" s="99"/>
      <c r="EV166" s="99"/>
      <c r="EW166" s="99"/>
      <c r="EX166" s="99"/>
      <c r="EY166" s="99"/>
      <c r="EZ166" s="99"/>
      <c r="FA166" s="99"/>
      <c r="FB166" s="99"/>
      <c r="FC166" s="99"/>
      <c r="FD166" s="99"/>
      <c r="FE166" s="99"/>
      <c r="FF166" s="99"/>
      <c r="FG166" s="99"/>
      <c r="FH166" s="99"/>
      <c r="FI166" s="99"/>
      <c r="FJ166" s="99"/>
      <c r="FK166" s="99"/>
      <c r="FL166" s="99"/>
      <c r="FM166" s="99"/>
      <c r="FN166" s="99"/>
      <c r="FO166" s="99"/>
      <c r="FP166" s="99"/>
      <c r="FQ166" s="99"/>
      <c r="FR166" s="99"/>
      <c r="FS166" s="99"/>
      <c r="FT166" s="99"/>
      <c r="FU166" s="99"/>
      <c r="FV166" s="99"/>
      <c r="FW166" s="99"/>
      <c r="FX166" s="99"/>
      <c r="FY166" s="99"/>
      <c r="FZ166" s="99"/>
      <c r="GA166" s="99"/>
      <c r="GB166" s="99"/>
      <c r="GC166" s="99"/>
      <c r="GD166" s="99"/>
      <c r="GE166" s="99"/>
      <c r="GF166" s="99"/>
      <c r="GG166" s="99"/>
      <c r="GH166" s="99"/>
      <c r="GI166" s="99"/>
      <c r="GJ166" s="99"/>
      <c r="GK166" s="99"/>
      <c r="GL166" s="99"/>
      <c r="GM166" s="99"/>
      <c r="GN166" s="99"/>
      <c r="GO166" s="99"/>
      <c r="GP166" s="99"/>
      <c r="GQ166" s="99"/>
      <c r="GR166" s="99"/>
      <c r="GS166" s="99"/>
      <c r="GT166" s="99"/>
      <c r="GU166" s="99"/>
      <c r="GV166" s="99"/>
      <c r="GW166" s="99"/>
      <c r="GX166" s="99"/>
      <c r="GY166" s="99"/>
      <c r="GZ166" s="99"/>
      <c r="HA166" s="99"/>
      <c r="HB166" s="99"/>
      <c r="HC166" s="99"/>
      <c r="HD166" s="99"/>
      <c r="HE166" s="99"/>
      <c r="HF166" s="99"/>
      <c r="HG166" s="99"/>
      <c r="HH166" s="99"/>
      <c r="HI166" s="99"/>
      <c r="HJ166" s="99"/>
      <c r="HK166" s="99"/>
      <c r="HL166" s="99"/>
      <c r="HM166" s="99"/>
      <c r="HN166" s="99"/>
      <c r="HO166" s="99"/>
      <c r="HP166" s="99"/>
      <c r="HQ166" s="99"/>
      <c r="HR166" s="99"/>
      <c r="HS166" s="99"/>
      <c r="HT166" s="99"/>
      <c r="HU166" s="99"/>
      <c r="HV166" s="99"/>
      <c r="HW166" s="99"/>
      <c r="HX166" s="99"/>
      <c r="HY166" s="99"/>
      <c r="HZ166" s="99"/>
      <c r="IA166" s="99"/>
      <c r="IB166" s="99"/>
      <c r="IC166" s="99"/>
      <c r="ID166" s="99"/>
      <c r="IE166" s="99"/>
      <c r="IF166" s="99"/>
      <c r="IG166" s="99"/>
      <c r="IH166" s="99"/>
      <c r="II166" s="99"/>
      <c r="IJ166" s="99"/>
      <c r="IK166" s="99"/>
      <c r="IL166" s="99"/>
      <c r="IM166" s="99"/>
      <c r="IN166" s="99"/>
      <c r="IO166" s="99"/>
      <c r="IP166" s="99"/>
      <c r="IQ166" s="99"/>
      <c r="IR166" s="99"/>
      <c r="IS166" s="99"/>
      <c r="IT166" s="99"/>
      <c r="IU166" s="99"/>
      <c r="IV166" s="99"/>
    </row>
    <row r="167" spans="1:256" x14ac:dyDescent="0.2">
      <c r="A167" s="134">
        <f>'Alloc Amt'!B167</f>
        <v>0</v>
      </c>
      <c r="B167" s="157">
        <f>'Alloc Amt'!C167</f>
        <v>0</v>
      </c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  <c r="CG167" s="99"/>
      <c r="CH167" s="99"/>
      <c r="CI167" s="99"/>
      <c r="CJ167" s="99"/>
      <c r="CK167" s="99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  <c r="CW167" s="99"/>
      <c r="CX167" s="99"/>
      <c r="CY167" s="99"/>
      <c r="CZ167" s="99"/>
      <c r="DA167" s="99"/>
      <c r="DB167" s="99"/>
      <c r="DC167" s="99"/>
      <c r="DD167" s="99"/>
      <c r="DE167" s="99"/>
      <c r="DF167" s="99"/>
      <c r="DG167" s="99"/>
      <c r="DH167" s="99"/>
      <c r="DI167" s="99"/>
      <c r="DJ167" s="99"/>
      <c r="DK167" s="99"/>
      <c r="DL167" s="99"/>
      <c r="DM167" s="99"/>
      <c r="DN167" s="99"/>
      <c r="DO167" s="99"/>
      <c r="DP167" s="99"/>
      <c r="DQ167" s="99"/>
      <c r="DR167" s="99"/>
      <c r="DS167" s="99"/>
      <c r="DT167" s="99"/>
      <c r="DU167" s="99"/>
      <c r="DV167" s="99"/>
      <c r="DW167" s="99"/>
      <c r="DX167" s="99"/>
      <c r="DY167" s="99"/>
      <c r="DZ167" s="99"/>
      <c r="EA167" s="99"/>
      <c r="EB167" s="99"/>
      <c r="EC167" s="99"/>
      <c r="ED167" s="99"/>
      <c r="EE167" s="99"/>
      <c r="EF167" s="99"/>
      <c r="EG167" s="99"/>
      <c r="EH167" s="99"/>
      <c r="EI167" s="99"/>
      <c r="EJ167" s="99"/>
      <c r="EK167" s="99"/>
      <c r="EL167" s="99"/>
      <c r="EM167" s="99"/>
      <c r="EN167" s="99"/>
      <c r="EO167" s="99"/>
      <c r="EP167" s="99"/>
      <c r="EQ167" s="99"/>
      <c r="ER167" s="99"/>
      <c r="ES167" s="99"/>
      <c r="ET167" s="99"/>
      <c r="EU167" s="99"/>
      <c r="EV167" s="99"/>
      <c r="EW167" s="99"/>
      <c r="EX167" s="99"/>
      <c r="EY167" s="99"/>
      <c r="EZ167" s="99"/>
      <c r="FA167" s="99"/>
      <c r="FB167" s="99"/>
      <c r="FC167" s="99"/>
      <c r="FD167" s="99"/>
      <c r="FE167" s="99"/>
      <c r="FF167" s="99"/>
      <c r="FG167" s="99"/>
      <c r="FH167" s="99"/>
      <c r="FI167" s="99"/>
      <c r="FJ167" s="99"/>
      <c r="FK167" s="99"/>
      <c r="FL167" s="99"/>
      <c r="FM167" s="99"/>
      <c r="FN167" s="99"/>
      <c r="FO167" s="99"/>
      <c r="FP167" s="99"/>
      <c r="FQ167" s="99"/>
      <c r="FR167" s="99"/>
      <c r="FS167" s="99"/>
      <c r="FT167" s="99"/>
      <c r="FU167" s="99"/>
      <c r="FV167" s="99"/>
      <c r="FW167" s="99"/>
      <c r="FX167" s="99"/>
      <c r="FY167" s="99"/>
      <c r="FZ167" s="99"/>
      <c r="GA167" s="99"/>
      <c r="GB167" s="99"/>
      <c r="GC167" s="99"/>
      <c r="GD167" s="99"/>
      <c r="GE167" s="99"/>
      <c r="GF167" s="99"/>
      <c r="GG167" s="99"/>
      <c r="GH167" s="99"/>
      <c r="GI167" s="99"/>
      <c r="GJ167" s="99"/>
      <c r="GK167" s="99"/>
      <c r="GL167" s="99"/>
      <c r="GM167" s="99"/>
      <c r="GN167" s="99"/>
      <c r="GO167" s="99"/>
      <c r="GP167" s="99"/>
      <c r="GQ167" s="99"/>
      <c r="GR167" s="99"/>
      <c r="GS167" s="99"/>
      <c r="GT167" s="99"/>
      <c r="GU167" s="99"/>
      <c r="GV167" s="99"/>
      <c r="GW167" s="99"/>
      <c r="GX167" s="99"/>
      <c r="GY167" s="99"/>
      <c r="GZ167" s="99"/>
      <c r="HA167" s="99"/>
      <c r="HB167" s="99"/>
      <c r="HC167" s="99"/>
      <c r="HD167" s="99"/>
      <c r="HE167" s="99"/>
      <c r="HF167" s="99"/>
      <c r="HG167" s="99"/>
      <c r="HH167" s="99"/>
      <c r="HI167" s="99"/>
      <c r="HJ167" s="99"/>
      <c r="HK167" s="99"/>
      <c r="HL167" s="99"/>
      <c r="HM167" s="99"/>
      <c r="HN167" s="99"/>
      <c r="HO167" s="99"/>
      <c r="HP167" s="99"/>
      <c r="HQ167" s="99"/>
      <c r="HR167" s="99"/>
      <c r="HS167" s="99"/>
      <c r="HT167" s="99"/>
      <c r="HU167" s="99"/>
      <c r="HV167" s="99"/>
      <c r="HW167" s="99"/>
      <c r="HX167" s="99"/>
      <c r="HY167" s="99"/>
      <c r="HZ167" s="99"/>
      <c r="IA167" s="99"/>
      <c r="IB167" s="99"/>
      <c r="IC167" s="99"/>
      <c r="ID167" s="99"/>
      <c r="IE167" s="99"/>
      <c r="IF167" s="99"/>
      <c r="IG167" s="99"/>
      <c r="IH167" s="99"/>
      <c r="II167" s="99"/>
      <c r="IJ167" s="99"/>
      <c r="IK167" s="99"/>
      <c r="IL167" s="99"/>
      <c r="IM167" s="99"/>
      <c r="IN167" s="99"/>
      <c r="IO167" s="99"/>
      <c r="IP167" s="99"/>
      <c r="IQ167" s="99"/>
      <c r="IR167" s="99"/>
      <c r="IS167" s="99"/>
      <c r="IT167" s="99"/>
      <c r="IU167" s="99"/>
      <c r="IV167" s="99"/>
    </row>
    <row r="168" spans="1:256" x14ac:dyDescent="0.2">
      <c r="A168" s="134">
        <f>'Alloc Amt'!B168</f>
        <v>0</v>
      </c>
      <c r="B168" s="157">
        <f>'Alloc Amt'!C168</f>
        <v>0</v>
      </c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  <c r="CG168" s="99"/>
      <c r="CH168" s="99"/>
      <c r="CI168" s="99"/>
      <c r="CJ168" s="99"/>
      <c r="CK168" s="99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  <c r="CW168" s="99"/>
      <c r="CX168" s="99"/>
      <c r="CY168" s="99"/>
      <c r="CZ168" s="99"/>
      <c r="DA168" s="99"/>
      <c r="DB168" s="99"/>
      <c r="DC168" s="99"/>
      <c r="DD168" s="99"/>
      <c r="DE168" s="99"/>
      <c r="DF168" s="99"/>
      <c r="DG168" s="99"/>
      <c r="DH168" s="99"/>
      <c r="DI168" s="99"/>
      <c r="DJ168" s="99"/>
      <c r="DK168" s="99"/>
      <c r="DL168" s="99"/>
      <c r="DM168" s="99"/>
      <c r="DN168" s="99"/>
      <c r="DO168" s="99"/>
      <c r="DP168" s="99"/>
      <c r="DQ168" s="99"/>
      <c r="DR168" s="99"/>
      <c r="DS168" s="99"/>
      <c r="DT168" s="99"/>
      <c r="DU168" s="99"/>
      <c r="DV168" s="99"/>
      <c r="DW168" s="99"/>
      <c r="DX168" s="99"/>
      <c r="DY168" s="99"/>
      <c r="DZ168" s="99"/>
      <c r="EA168" s="99"/>
      <c r="EB168" s="99"/>
      <c r="EC168" s="99"/>
      <c r="ED168" s="99"/>
      <c r="EE168" s="99"/>
      <c r="EF168" s="99"/>
      <c r="EG168" s="99"/>
      <c r="EH168" s="99"/>
      <c r="EI168" s="99"/>
      <c r="EJ168" s="99"/>
      <c r="EK168" s="99"/>
      <c r="EL168" s="99"/>
      <c r="EM168" s="99"/>
      <c r="EN168" s="99"/>
      <c r="EO168" s="99"/>
      <c r="EP168" s="99"/>
      <c r="EQ168" s="99"/>
      <c r="ER168" s="99"/>
      <c r="ES168" s="99"/>
      <c r="ET168" s="99"/>
      <c r="EU168" s="99"/>
      <c r="EV168" s="99"/>
      <c r="EW168" s="99"/>
      <c r="EX168" s="99"/>
      <c r="EY168" s="99"/>
      <c r="EZ168" s="99"/>
      <c r="FA168" s="99"/>
      <c r="FB168" s="99"/>
      <c r="FC168" s="99"/>
      <c r="FD168" s="99"/>
      <c r="FE168" s="99"/>
      <c r="FF168" s="99"/>
      <c r="FG168" s="99"/>
      <c r="FH168" s="99"/>
      <c r="FI168" s="99"/>
      <c r="FJ168" s="99"/>
      <c r="FK168" s="99"/>
      <c r="FL168" s="99"/>
      <c r="FM168" s="99"/>
      <c r="FN168" s="99"/>
      <c r="FO168" s="99"/>
      <c r="FP168" s="99"/>
      <c r="FQ168" s="99"/>
      <c r="FR168" s="99"/>
      <c r="FS168" s="99"/>
      <c r="FT168" s="99"/>
      <c r="FU168" s="99"/>
      <c r="FV168" s="99"/>
      <c r="FW168" s="99"/>
      <c r="FX168" s="99"/>
      <c r="FY168" s="99"/>
      <c r="FZ168" s="99"/>
      <c r="GA168" s="99"/>
      <c r="GB168" s="99"/>
      <c r="GC168" s="99"/>
      <c r="GD168" s="99"/>
      <c r="GE168" s="99"/>
      <c r="GF168" s="99"/>
      <c r="GG168" s="99"/>
      <c r="GH168" s="99"/>
      <c r="GI168" s="99"/>
      <c r="GJ168" s="99"/>
      <c r="GK168" s="99"/>
      <c r="GL168" s="99"/>
      <c r="GM168" s="99"/>
      <c r="GN168" s="99"/>
      <c r="GO168" s="99"/>
      <c r="GP168" s="99"/>
      <c r="GQ168" s="99"/>
      <c r="GR168" s="99"/>
      <c r="GS168" s="99"/>
      <c r="GT168" s="99"/>
      <c r="GU168" s="99"/>
      <c r="GV168" s="99"/>
      <c r="GW168" s="99"/>
      <c r="GX168" s="99"/>
      <c r="GY168" s="99"/>
      <c r="GZ168" s="99"/>
      <c r="HA168" s="99"/>
      <c r="HB168" s="99"/>
      <c r="HC168" s="99"/>
      <c r="HD168" s="99"/>
      <c r="HE168" s="99"/>
      <c r="HF168" s="99"/>
      <c r="HG168" s="99"/>
      <c r="HH168" s="99"/>
      <c r="HI168" s="99"/>
      <c r="HJ168" s="99"/>
      <c r="HK168" s="99"/>
      <c r="HL168" s="99"/>
      <c r="HM168" s="99"/>
      <c r="HN168" s="99"/>
      <c r="HO168" s="99"/>
      <c r="HP168" s="99"/>
      <c r="HQ168" s="99"/>
      <c r="HR168" s="99"/>
      <c r="HS168" s="99"/>
      <c r="HT168" s="99"/>
      <c r="HU168" s="99"/>
      <c r="HV168" s="99"/>
      <c r="HW168" s="99"/>
      <c r="HX168" s="99"/>
      <c r="HY168" s="99"/>
      <c r="HZ168" s="99"/>
      <c r="IA168" s="99"/>
      <c r="IB168" s="99"/>
      <c r="IC168" s="99"/>
      <c r="ID168" s="99"/>
      <c r="IE168" s="99"/>
      <c r="IF168" s="99"/>
      <c r="IG168" s="99"/>
      <c r="IH168" s="99"/>
      <c r="II168" s="99"/>
      <c r="IJ168" s="99"/>
      <c r="IK168" s="99"/>
      <c r="IL168" s="99"/>
      <c r="IM168" s="99"/>
      <c r="IN168" s="99"/>
      <c r="IO168" s="99"/>
      <c r="IP168" s="99"/>
      <c r="IQ168" s="99"/>
      <c r="IR168" s="99"/>
      <c r="IS168" s="99"/>
      <c r="IT168" s="99"/>
      <c r="IU168" s="99"/>
      <c r="IV168" s="99"/>
    </row>
    <row r="169" spans="1:256" x14ac:dyDescent="0.2">
      <c r="A169" s="134">
        <f>'Alloc Amt'!B169</f>
        <v>0</v>
      </c>
      <c r="B169" s="157">
        <f>'Alloc Amt'!C169</f>
        <v>0</v>
      </c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  <c r="BV169" s="99"/>
      <c r="BW169" s="99"/>
      <c r="BX169" s="99"/>
      <c r="BY169" s="99"/>
      <c r="BZ169" s="99"/>
      <c r="CA169" s="99"/>
      <c r="CB169" s="99"/>
      <c r="CC169" s="99"/>
      <c r="CD169" s="99"/>
      <c r="CE169" s="99"/>
      <c r="CF169" s="99"/>
      <c r="CG169" s="99"/>
      <c r="CH169" s="99"/>
      <c r="CI169" s="99"/>
      <c r="CJ169" s="99"/>
      <c r="CK169" s="99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  <c r="CW169" s="99"/>
      <c r="CX169" s="99"/>
      <c r="CY169" s="99"/>
      <c r="CZ169" s="99"/>
      <c r="DA169" s="99"/>
      <c r="DB169" s="99"/>
      <c r="DC169" s="99"/>
      <c r="DD169" s="99"/>
      <c r="DE169" s="99"/>
      <c r="DF169" s="99"/>
      <c r="DG169" s="99"/>
      <c r="DH169" s="99"/>
      <c r="DI169" s="99"/>
      <c r="DJ169" s="99"/>
      <c r="DK169" s="99"/>
      <c r="DL169" s="99"/>
      <c r="DM169" s="99"/>
      <c r="DN169" s="99"/>
      <c r="DO169" s="99"/>
      <c r="DP169" s="99"/>
      <c r="DQ169" s="99"/>
      <c r="DR169" s="99"/>
      <c r="DS169" s="99"/>
      <c r="DT169" s="99"/>
      <c r="DU169" s="99"/>
      <c r="DV169" s="99"/>
      <c r="DW169" s="99"/>
      <c r="DX169" s="99"/>
      <c r="DY169" s="99"/>
      <c r="DZ169" s="99"/>
      <c r="EA169" s="99"/>
      <c r="EB169" s="99"/>
      <c r="EC169" s="99"/>
      <c r="ED169" s="99"/>
      <c r="EE169" s="99"/>
      <c r="EF169" s="99"/>
      <c r="EG169" s="99"/>
      <c r="EH169" s="99"/>
      <c r="EI169" s="99"/>
      <c r="EJ169" s="99"/>
      <c r="EK169" s="99"/>
      <c r="EL169" s="99"/>
      <c r="EM169" s="99"/>
      <c r="EN169" s="99"/>
      <c r="EO169" s="99"/>
      <c r="EP169" s="99"/>
      <c r="EQ169" s="99"/>
      <c r="ER169" s="99"/>
      <c r="ES169" s="99"/>
      <c r="ET169" s="99"/>
      <c r="EU169" s="99"/>
      <c r="EV169" s="99"/>
      <c r="EW169" s="99"/>
      <c r="EX169" s="99"/>
      <c r="EY169" s="99"/>
      <c r="EZ169" s="99"/>
      <c r="FA169" s="99"/>
      <c r="FB169" s="99"/>
      <c r="FC169" s="99"/>
      <c r="FD169" s="99"/>
      <c r="FE169" s="99"/>
      <c r="FF169" s="99"/>
      <c r="FG169" s="99"/>
      <c r="FH169" s="99"/>
      <c r="FI169" s="99"/>
      <c r="FJ169" s="99"/>
      <c r="FK169" s="99"/>
      <c r="FL169" s="99"/>
      <c r="FM169" s="99"/>
      <c r="FN169" s="99"/>
      <c r="FO169" s="99"/>
      <c r="FP169" s="99"/>
      <c r="FQ169" s="99"/>
      <c r="FR169" s="99"/>
      <c r="FS169" s="99"/>
      <c r="FT169" s="99"/>
      <c r="FU169" s="99"/>
      <c r="FV169" s="99"/>
      <c r="FW169" s="99"/>
      <c r="FX169" s="99"/>
      <c r="FY169" s="99"/>
      <c r="FZ169" s="99"/>
      <c r="GA169" s="99"/>
      <c r="GB169" s="99"/>
      <c r="GC169" s="99"/>
      <c r="GD169" s="99"/>
      <c r="GE169" s="99"/>
      <c r="GF169" s="99"/>
      <c r="GG169" s="99"/>
      <c r="GH169" s="99"/>
      <c r="GI169" s="99"/>
      <c r="GJ169" s="99"/>
      <c r="GK169" s="99"/>
      <c r="GL169" s="99"/>
      <c r="GM169" s="99"/>
      <c r="GN169" s="99"/>
      <c r="GO169" s="99"/>
      <c r="GP169" s="99"/>
      <c r="GQ169" s="99"/>
      <c r="GR169" s="99"/>
      <c r="GS169" s="99"/>
      <c r="GT169" s="99"/>
      <c r="GU169" s="99"/>
      <c r="GV169" s="99"/>
      <c r="GW169" s="99"/>
      <c r="GX169" s="99"/>
      <c r="GY169" s="99"/>
      <c r="GZ169" s="99"/>
      <c r="HA169" s="99"/>
      <c r="HB169" s="99"/>
      <c r="HC169" s="99"/>
      <c r="HD169" s="99"/>
      <c r="HE169" s="99"/>
      <c r="HF169" s="99"/>
      <c r="HG169" s="99"/>
      <c r="HH169" s="99"/>
      <c r="HI169" s="99"/>
      <c r="HJ169" s="99"/>
      <c r="HK169" s="99"/>
      <c r="HL169" s="99"/>
      <c r="HM169" s="99"/>
      <c r="HN169" s="99"/>
      <c r="HO169" s="99"/>
      <c r="HP169" s="99"/>
      <c r="HQ169" s="99"/>
      <c r="HR169" s="99"/>
      <c r="HS169" s="99"/>
      <c r="HT169" s="99"/>
      <c r="HU169" s="99"/>
      <c r="HV169" s="99"/>
      <c r="HW169" s="99"/>
      <c r="HX169" s="99"/>
      <c r="HY169" s="99"/>
      <c r="HZ169" s="99"/>
      <c r="IA169" s="99"/>
      <c r="IB169" s="99"/>
      <c r="IC169" s="99"/>
      <c r="ID169" s="99"/>
      <c r="IE169" s="99"/>
      <c r="IF169" s="99"/>
      <c r="IG169" s="99"/>
      <c r="IH169" s="99"/>
      <c r="II169" s="99"/>
      <c r="IJ169" s="99"/>
      <c r="IK169" s="99"/>
      <c r="IL169" s="99"/>
      <c r="IM169" s="99"/>
      <c r="IN169" s="99"/>
      <c r="IO169" s="99"/>
      <c r="IP169" s="99"/>
      <c r="IQ169" s="99"/>
      <c r="IR169" s="99"/>
      <c r="IS169" s="99"/>
      <c r="IT169" s="99"/>
      <c r="IU169" s="99"/>
      <c r="IV169" s="99"/>
    </row>
    <row r="170" spans="1:256" x14ac:dyDescent="0.2">
      <c r="A170" s="134">
        <f>'Alloc Amt'!B170</f>
        <v>0</v>
      </c>
      <c r="B170" s="157">
        <f>'Alloc Amt'!C170</f>
        <v>0</v>
      </c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99"/>
      <c r="BW170" s="99"/>
      <c r="BX170" s="99"/>
      <c r="BY170" s="99"/>
      <c r="BZ170" s="99"/>
      <c r="CA170" s="99"/>
      <c r="CB170" s="99"/>
      <c r="CC170" s="99"/>
      <c r="CD170" s="99"/>
      <c r="CE170" s="99"/>
      <c r="CF170" s="99"/>
      <c r="CG170" s="99"/>
      <c r="CH170" s="99"/>
      <c r="CI170" s="99"/>
      <c r="CJ170" s="99"/>
      <c r="CK170" s="99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  <c r="CW170" s="99"/>
      <c r="CX170" s="99"/>
      <c r="CY170" s="99"/>
      <c r="CZ170" s="99"/>
      <c r="DA170" s="99"/>
      <c r="DB170" s="99"/>
      <c r="DC170" s="99"/>
      <c r="DD170" s="99"/>
      <c r="DE170" s="99"/>
      <c r="DF170" s="99"/>
      <c r="DG170" s="99"/>
      <c r="DH170" s="99"/>
      <c r="DI170" s="99"/>
      <c r="DJ170" s="99"/>
      <c r="DK170" s="99"/>
      <c r="DL170" s="99"/>
      <c r="DM170" s="99"/>
      <c r="DN170" s="99"/>
      <c r="DO170" s="99"/>
      <c r="DP170" s="99"/>
      <c r="DQ170" s="99"/>
      <c r="DR170" s="99"/>
      <c r="DS170" s="99"/>
      <c r="DT170" s="99"/>
      <c r="DU170" s="99"/>
      <c r="DV170" s="99"/>
      <c r="DW170" s="99"/>
      <c r="DX170" s="99"/>
      <c r="DY170" s="99"/>
      <c r="DZ170" s="99"/>
      <c r="EA170" s="99"/>
      <c r="EB170" s="99"/>
      <c r="EC170" s="99"/>
      <c r="ED170" s="99"/>
      <c r="EE170" s="99"/>
      <c r="EF170" s="99"/>
      <c r="EG170" s="99"/>
      <c r="EH170" s="99"/>
      <c r="EI170" s="99"/>
      <c r="EJ170" s="99"/>
      <c r="EK170" s="99"/>
      <c r="EL170" s="99"/>
      <c r="EM170" s="99"/>
      <c r="EN170" s="99"/>
      <c r="EO170" s="99"/>
      <c r="EP170" s="99"/>
      <c r="EQ170" s="99"/>
      <c r="ER170" s="99"/>
      <c r="ES170" s="99"/>
      <c r="ET170" s="99"/>
      <c r="EU170" s="99"/>
      <c r="EV170" s="99"/>
      <c r="EW170" s="99"/>
      <c r="EX170" s="99"/>
      <c r="EY170" s="99"/>
      <c r="EZ170" s="99"/>
      <c r="FA170" s="99"/>
      <c r="FB170" s="99"/>
      <c r="FC170" s="99"/>
      <c r="FD170" s="99"/>
      <c r="FE170" s="99"/>
      <c r="FF170" s="99"/>
      <c r="FG170" s="99"/>
      <c r="FH170" s="99"/>
      <c r="FI170" s="99"/>
      <c r="FJ170" s="99"/>
      <c r="FK170" s="99"/>
      <c r="FL170" s="99"/>
      <c r="FM170" s="99"/>
      <c r="FN170" s="99"/>
      <c r="FO170" s="99"/>
      <c r="FP170" s="99"/>
      <c r="FQ170" s="99"/>
      <c r="FR170" s="99"/>
      <c r="FS170" s="99"/>
      <c r="FT170" s="99"/>
      <c r="FU170" s="99"/>
      <c r="FV170" s="99"/>
      <c r="FW170" s="99"/>
      <c r="FX170" s="99"/>
      <c r="FY170" s="99"/>
      <c r="FZ170" s="99"/>
      <c r="GA170" s="99"/>
      <c r="GB170" s="99"/>
      <c r="GC170" s="99"/>
      <c r="GD170" s="99"/>
      <c r="GE170" s="99"/>
      <c r="GF170" s="99"/>
      <c r="GG170" s="99"/>
      <c r="GH170" s="99"/>
      <c r="GI170" s="99"/>
      <c r="GJ170" s="99"/>
      <c r="GK170" s="99"/>
      <c r="GL170" s="99"/>
      <c r="GM170" s="99"/>
      <c r="GN170" s="99"/>
      <c r="GO170" s="99"/>
      <c r="GP170" s="99"/>
      <c r="GQ170" s="99"/>
      <c r="GR170" s="99"/>
      <c r="GS170" s="99"/>
      <c r="GT170" s="99"/>
      <c r="GU170" s="99"/>
      <c r="GV170" s="99"/>
      <c r="GW170" s="99"/>
      <c r="GX170" s="99"/>
      <c r="GY170" s="99"/>
      <c r="GZ170" s="99"/>
      <c r="HA170" s="99"/>
      <c r="HB170" s="99"/>
      <c r="HC170" s="99"/>
      <c r="HD170" s="99"/>
      <c r="HE170" s="99"/>
      <c r="HF170" s="99"/>
      <c r="HG170" s="99"/>
      <c r="HH170" s="99"/>
      <c r="HI170" s="99"/>
      <c r="HJ170" s="99"/>
      <c r="HK170" s="99"/>
      <c r="HL170" s="99"/>
      <c r="HM170" s="99"/>
      <c r="HN170" s="99"/>
      <c r="HO170" s="99"/>
      <c r="HP170" s="99"/>
      <c r="HQ170" s="99"/>
      <c r="HR170" s="99"/>
      <c r="HS170" s="99"/>
      <c r="HT170" s="99"/>
      <c r="HU170" s="99"/>
      <c r="HV170" s="99"/>
      <c r="HW170" s="99"/>
      <c r="HX170" s="99"/>
      <c r="HY170" s="99"/>
      <c r="HZ170" s="99"/>
      <c r="IA170" s="99"/>
      <c r="IB170" s="99"/>
      <c r="IC170" s="99"/>
      <c r="ID170" s="99"/>
      <c r="IE170" s="99"/>
      <c r="IF170" s="99"/>
      <c r="IG170" s="99"/>
      <c r="IH170" s="99"/>
      <c r="II170" s="99"/>
      <c r="IJ170" s="99"/>
      <c r="IK170" s="99"/>
      <c r="IL170" s="99"/>
      <c r="IM170" s="99"/>
      <c r="IN170" s="99"/>
      <c r="IO170" s="99"/>
      <c r="IP170" s="99"/>
      <c r="IQ170" s="99"/>
      <c r="IR170" s="99"/>
      <c r="IS170" s="99"/>
      <c r="IT170" s="99"/>
      <c r="IU170" s="99"/>
      <c r="IV170" s="99"/>
    </row>
    <row r="171" spans="1:256" x14ac:dyDescent="0.2">
      <c r="A171" s="134">
        <f>'Alloc Amt'!B171</f>
        <v>0</v>
      </c>
      <c r="B171" s="157">
        <f>'Alloc Amt'!C171</f>
        <v>0</v>
      </c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99"/>
      <c r="BW171" s="99"/>
      <c r="BX171" s="99"/>
      <c r="BY171" s="99"/>
      <c r="BZ171" s="99"/>
      <c r="CA171" s="99"/>
      <c r="CB171" s="99"/>
      <c r="CC171" s="99"/>
      <c r="CD171" s="99"/>
      <c r="CE171" s="99"/>
      <c r="CF171" s="99"/>
      <c r="CG171" s="99"/>
      <c r="CH171" s="99"/>
      <c r="CI171" s="99"/>
      <c r="CJ171" s="99"/>
      <c r="CK171" s="99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  <c r="CW171" s="99"/>
      <c r="CX171" s="99"/>
      <c r="CY171" s="99"/>
      <c r="CZ171" s="99"/>
      <c r="DA171" s="99"/>
      <c r="DB171" s="99"/>
      <c r="DC171" s="99"/>
      <c r="DD171" s="99"/>
      <c r="DE171" s="99"/>
      <c r="DF171" s="99"/>
      <c r="DG171" s="99"/>
      <c r="DH171" s="99"/>
      <c r="DI171" s="99"/>
      <c r="DJ171" s="99"/>
      <c r="DK171" s="99"/>
      <c r="DL171" s="99"/>
      <c r="DM171" s="99"/>
      <c r="DN171" s="99"/>
      <c r="DO171" s="99"/>
      <c r="DP171" s="99"/>
      <c r="DQ171" s="99"/>
      <c r="DR171" s="99"/>
      <c r="DS171" s="99"/>
      <c r="DT171" s="99"/>
      <c r="DU171" s="99"/>
      <c r="DV171" s="99"/>
      <c r="DW171" s="99"/>
      <c r="DX171" s="99"/>
      <c r="DY171" s="99"/>
      <c r="DZ171" s="99"/>
      <c r="EA171" s="99"/>
      <c r="EB171" s="99"/>
      <c r="EC171" s="99"/>
      <c r="ED171" s="99"/>
      <c r="EE171" s="99"/>
      <c r="EF171" s="99"/>
      <c r="EG171" s="99"/>
      <c r="EH171" s="99"/>
      <c r="EI171" s="99"/>
      <c r="EJ171" s="99"/>
      <c r="EK171" s="99"/>
      <c r="EL171" s="99"/>
      <c r="EM171" s="99"/>
      <c r="EN171" s="99"/>
      <c r="EO171" s="99"/>
      <c r="EP171" s="99"/>
      <c r="EQ171" s="99"/>
      <c r="ER171" s="99"/>
      <c r="ES171" s="99"/>
      <c r="ET171" s="99"/>
      <c r="EU171" s="99"/>
      <c r="EV171" s="99"/>
      <c r="EW171" s="99"/>
      <c r="EX171" s="99"/>
      <c r="EY171" s="99"/>
      <c r="EZ171" s="99"/>
      <c r="FA171" s="99"/>
      <c r="FB171" s="99"/>
      <c r="FC171" s="99"/>
      <c r="FD171" s="99"/>
      <c r="FE171" s="99"/>
      <c r="FF171" s="99"/>
      <c r="FG171" s="99"/>
      <c r="FH171" s="99"/>
      <c r="FI171" s="99"/>
      <c r="FJ171" s="99"/>
      <c r="FK171" s="99"/>
      <c r="FL171" s="99"/>
      <c r="FM171" s="99"/>
      <c r="FN171" s="99"/>
      <c r="FO171" s="99"/>
      <c r="FP171" s="99"/>
      <c r="FQ171" s="99"/>
      <c r="FR171" s="99"/>
      <c r="FS171" s="99"/>
      <c r="FT171" s="99"/>
      <c r="FU171" s="99"/>
      <c r="FV171" s="99"/>
      <c r="FW171" s="99"/>
      <c r="FX171" s="99"/>
      <c r="FY171" s="99"/>
      <c r="FZ171" s="99"/>
      <c r="GA171" s="99"/>
      <c r="GB171" s="99"/>
      <c r="GC171" s="99"/>
      <c r="GD171" s="99"/>
      <c r="GE171" s="99"/>
      <c r="GF171" s="99"/>
      <c r="GG171" s="99"/>
      <c r="GH171" s="99"/>
      <c r="GI171" s="99"/>
      <c r="GJ171" s="99"/>
      <c r="GK171" s="99"/>
      <c r="GL171" s="99"/>
      <c r="GM171" s="99"/>
      <c r="GN171" s="99"/>
      <c r="GO171" s="99"/>
      <c r="GP171" s="99"/>
      <c r="GQ171" s="99"/>
      <c r="GR171" s="99"/>
      <c r="GS171" s="99"/>
      <c r="GT171" s="99"/>
      <c r="GU171" s="99"/>
      <c r="GV171" s="99"/>
      <c r="GW171" s="99"/>
      <c r="GX171" s="99"/>
      <c r="GY171" s="99"/>
      <c r="GZ171" s="99"/>
      <c r="HA171" s="99"/>
      <c r="HB171" s="99"/>
      <c r="HC171" s="99"/>
      <c r="HD171" s="99"/>
      <c r="HE171" s="99"/>
      <c r="HF171" s="99"/>
      <c r="HG171" s="99"/>
      <c r="HH171" s="99"/>
      <c r="HI171" s="99"/>
      <c r="HJ171" s="99"/>
      <c r="HK171" s="99"/>
      <c r="HL171" s="99"/>
      <c r="HM171" s="99"/>
      <c r="HN171" s="99"/>
      <c r="HO171" s="99"/>
      <c r="HP171" s="99"/>
      <c r="HQ171" s="99"/>
      <c r="HR171" s="99"/>
      <c r="HS171" s="99"/>
      <c r="HT171" s="99"/>
      <c r="HU171" s="99"/>
      <c r="HV171" s="99"/>
      <c r="HW171" s="99"/>
      <c r="HX171" s="99"/>
      <c r="HY171" s="99"/>
      <c r="HZ171" s="99"/>
      <c r="IA171" s="99"/>
      <c r="IB171" s="99"/>
      <c r="IC171" s="99"/>
      <c r="ID171" s="99"/>
      <c r="IE171" s="99"/>
      <c r="IF171" s="99"/>
      <c r="IG171" s="99"/>
      <c r="IH171" s="99"/>
      <c r="II171" s="99"/>
      <c r="IJ171" s="99"/>
      <c r="IK171" s="99"/>
      <c r="IL171" s="99"/>
      <c r="IM171" s="99"/>
      <c r="IN171" s="99"/>
      <c r="IO171" s="99"/>
      <c r="IP171" s="99"/>
      <c r="IQ171" s="99"/>
      <c r="IR171" s="99"/>
      <c r="IS171" s="99"/>
      <c r="IT171" s="99"/>
      <c r="IU171" s="99"/>
      <c r="IV171" s="99"/>
    </row>
    <row r="172" spans="1:256" x14ac:dyDescent="0.2">
      <c r="A172" s="134">
        <f>'Alloc Amt'!B172</f>
        <v>0</v>
      </c>
      <c r="B172" s="157">
        <f>'Alloc Amt'!C172</f>
        <v>0</v>
      </c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  <c r="CG172" s="99"/>
      <c r="CH172" s="99"/>
      <c r="CI172" s="99"/>
      <c r="CJ172" s="99"/>
      <c r="CK172" s="99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  <c r="CW172" s="99"/>
      <c r="CX172" s="99"/>
      <c r="CY172" s="99"/>
      <c r="CZ172" s="99"/>
      <c r="DA172" s="99"/>
      <c r="DB172" s="99"/>
      <c r="DC172" s="99"/>
      <c r="DD172" s="99"/>
      <c r="DE172" s="99"/>
      <c r="DF172" s="99"/>
      <c r="DG172" s="99"/>
      <c r="DH172" s="99"/>
      <c r="DI172" s="99"/>
      <c r="DJ172" s="99"/>
      <c r="DK172" s="99"/>
      <c r="DL172" s="99"/>
      <c r="DM172" s="99"/>
      <c r="DN172" s="99"/>
      <c r="DO172" s="99"/>
      <c r="DP172" s="99"/>
      <c r="DQ172" s="99"/>
      <c r="DR172" s="99"/>
      <c r="DS172" s="99"/>
      <c r="DT172" s="99"/>
      <c r="DU172" s="99"/>
      <c r="DV172" s="99"/>
      <c r="DW172" s="99"/>
      <c r="DX172" s="99"/>
      <c r="DY172" s="99"/>
      <c r="DZ172" s="99"/>
      <c r="EA172" s="99"/>
      <c r="EB172" s="99"/>
      <c r="EC172" s="99"/>
      <c r="ED172" s="99"/>
      <c r="EE172" s="99"/>
      <c r="EF172" s="99"/>
      <c r="EG172" s="99"/>
      <c r="EH172" s="99"/>
      <c r="EI172" s="99"/>
      <c r="EJ172" s="99"/>
      <c r="EK172" s="99"/>
      <c r="EL172" s="99"/>
      <c r="EM172" s="99"/>
      <c r="EN172" s="99"/>
      <c r="EO172" s="99"/>
      <c r="EP172" s="99"/>
      <c r="EQ172" s="99"/>
      <c r="ER172" s="99"/>
      <c r="ES172" s="99"/>
      <c r="ET172" s="99"/>
      <c r="EU172" s="99"/>
      <c r="EV172" s="99"/>
      <c r="EW172" s="99"/>
      <c r="EX172" s="99"/>
      <c r="EY172" s="99"/>
      <c r="EZ172" s="99"/>
      <c r="FA172" s="99"/>
      <c r="FB172" s="99"/>
      <c r="FC172" s="99"/>
      <c r="FD172" s="99"/>
      <c r="FE172" s="99"/>
      <c r="FF172" s="99"/>
      <c r="FG172" s="99"/>
      <c r="FH172" s="99"/>
      <c r="FI172" s="99"/>
      <c r="FJ172" s="99"/>
      <c r="FK172" s="99"/>
      <c r="FL172" s="99"/>
      <c r="FM172" s="99"/>
      <c r="FN172" s="99"/>
      <c r="FO172" s="99"/>
      <c r="FP172" s="99"/>
      <c r="FQ172" s="99"/>
      <c r="FR172" s="99"/>
      <c r="FS172" s="99"/>
      <c r="FT172" s="99"/>
      <c r="FU172" s="99"/>
      <c r="FV172" s="99"/>
      <c r="FW172" s="99"/>
      <c r="FX172" s="99"/>
      <c r="FY172" s="99"/>
      <c r="FZ172" s="99"/>
      <c r="GA172" s="99"/>
      <c r="GB172" s="99"/>
      <c r="GC172" s="99"/>
      <c r="GD172" s="99"/>
      <c r="GE172" s="99"/>
      <c r="GF172" s="99"/>
      <c r="GG172" s="99"/>
      <c r="GH172" s="99"/>
      <c r="GI172" s="99"/>
      <c r="GJ172" s="99"/>
      <c r="GK172" s="99"/>
      <c r="GL172" s="99"/>
      <c r="GM172" s="99"/>
      <c r="GN172" s="99"/>
      <c r="GO172" s="99"/>
      <c r="GP172" s="99"/>
      <c r="GQ172" s="99"/>
      <c r="GR172" s="99"/>
      <c r="GS172" s="99"/>
      <c r="GT172" s="99"/>
      <c r="GU172" s="99"/>
      <c r="GV172" s="99"/>
      <c r="GW172" s="99"/>
      <c r="GX172" s="99"/>
      <c r="GY172" s="99"/>
      <c r="GZ172" s="99"/>
      <c r="HA172" s="99"/>
      <c r="HB172" s="99"/>
      <c r="HC172" s="99"/>
      <c r="HD172" s="99"/>
      <c r="HE172" s="99"/>
      <c r="HF172" s="99"/>
      <c r="HG172" s="99"/>
      <c r="HH172" s="99"/>
      <c r="HI172" s="99"/>
      <c r="HJ172" s="99"/>
      <c r="HK172" s="99"/>
      <c r="HL172" s="99"/>
      <c r="HM172" s="99"/>
      <c r="HN172" s="99"/>
      <c r="HO172" s="99"/>
      <c r="HP172" s="99"/>
      <c r="HQ172" s="99"/>
      <c r="HR172" s="99"/>
      <c r="HS172" s="99"/>
      <c r="HT172" s="99"/>
      <c r="HU172" s="99"/>
      <c r="HV172" s="99"/>
      <c r="HW172" s="99"/>
      <c r="HX172" s="99"/>
      <c r="HY172" s="99"/>
      <c r="HZ172" s="99"/>
      <c r="IA172" s="99"/>
      <c r="IB172" s="99"/>
      <c r="IC172" s="99"/>
      <c r="ID172" s="99"/>
      <c r="IE172" s="99"/>
      <c r="IF172" s="99"/>
      <c r="IG172" s="99"/>
      <c r="IH172" s="99"/>
      <c r="II172" s="99"/>
      <c r="IJ172" s="99"/>
      <c r="IK172" s="99"/>
      <c r="IL172" s="99"/>
      <c r="IM172" s="99"/>
      <c r="IN172" s="99"/>
      <c r="IO172" s="99"/>
      <c r="IP172" s="99"/>
      <c r="IQ172" s="99"/>
      <c r="IR172" s="99"/>
      <c r="IS172" s="99"/>
      <c r="IT172" s="99"/>
      <c r="IU172" s="99"/>
      <c r="IV172" s="99"/>
    </row>
    <row r="173" spans="1:256" x14ac:dyDescent="0.2">
      <c r="A173" s="134">
        <f>'Alloc Amt'!B173</f>
        <v>0</v>
      </c>
      <c r="B173" s="157">
        <f>'Alloc Amt'!C173</f>
        <v>0</v>
      </c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  <c r="CW173" s="99"/>
      <c r="CX173" s="99"/>
      <c r="CY173" s="99"/>
      <c r="CZ173" s="99"/>
      <c r="DA173" s="99"/>
      <c r="DB173" s="99"/>
      <c r="DC173" s="99"/>
      <c r="DD173" s="99"/>
      <c r="DE173" s="99"/>
      <c r="DF173" s="99"/>
      <c r="DG173" s="99"/>
      <c r="DH173" s="99"/>
      <c r="DI173" s="99"/>
      <c r="DJ173" s="99"/>
      <c r="DK173" s="99"/>
      <c r="DL173" s="99"/>
      <c r="DM173" s="99"/>
      <c r="DN173" s="99"/>
      <c r="DO173" s="99"/>
      <c r="DP173" s="99"/>
      <c r="DQ173" s="99"/>
      <c r="DR173" s="99"/>
      <c r="DS173" s="99"/>
      <c r="DT173" s="99"/>
      <c r="DU173" s="99"/>
      <c r="DV173" s="99"/>
      <c r="DW173" s="99"/>
      <c r="DX173" s="99"/>
      <c r="DY173" s="99"/>
      <c r="DZ173" s="99"/>
      <c r="EA173" s="99"/>
      <c r="EB173" s="99"/>
      <c r="EC173" s="99"/>
      <c r="ED173" s="99"/>
      <c r="EE173" s="99"/>
      <c r="EF173" s="99"/>
      <c r="EG173" s="99"/>
      <c r="EH173" s="99"/>
      <c r="EI173" s="99"/>
      <c r="EJ173" s="99"/>
      <c r="EK173" s="99"/>
      <c r="EL173" s="99"/>
      <c r="EM173" s="99"/>
      <c r="EN173" s="99"/>
      <c r="EO173" s="99"/>
      <c r="EP173" s="99"/>
      <c r="EQ173" s="99"/>
      <c r="ER173" s="99"/>
      <c r="ES173" s="99"/>
      <c r="ET173" s="99"/>
      <c r="EU173" s="99"/>
      <c r="EV173" s="99"/>
      <c r="EW173" s="99"/>
      <c r="EX173" s="99"/>
      <c r="EY173" s="99"/>
      <c r="EZ173" s="99"/>
      <c r="FA173" s="99"/>
      <c r="FB173" s="99"/>
      <c r="FC173" s="99"/>
      <c r="FD173" s="99"/>
      <c r="FE173" s="99"/>
      <c r="FF173" s="99"/>
      <c r="FG173" s="99"/>
      <c r="FH173" s="99"/>
      <c r="FI173" s="99"/>
      <c r="FJ173" s="99"/>
      <c r="FK173" s="99"/>
      <c r="FL173" s="99"/>
      <c r="FM173" s="99"/>
      <c r="FN173" s="99"/>
      <c r="FO173" s="99"/>
      <c r="FP173" s="99"/>
      <c r="FQ173" s="99"/>
      <c r="FR173" s="99"/>
      <c r="FS173" s="99"/>
      <c r="FT173" s="99"/>
      <c r="FU173" s="99"/>
      <c r="FV173" s="99"/>
      <c r="FW173" s="99"/>
      <c r="FX173" s="99"/>
      <c r="FY173" s="99"/>
      <c r="FZ173" s="99"/>
      <c r="GA173" s="99"/>
      <c r="GB173" s="99"/>
      <c r="GC173" s="99"/>
      <c r="GD173" s="99"/>
      <c r="GE173" s="99"/>
      <c r="GF173" s="99"/>
      <c r="GG173" s="99"/>
      <c r="GH173" s="99"/>
      <c r="GI173" s="99"/>
      <c r="GJ173" s="99"/>
      <c r="GK173" s="99"/>
      <c r="GL173" s="99"/>
      <c r="GM173" s="99"/>
      <c r="GN173" s="99"/>
      <c r="GO173" s="99"/>
      <c r="GP173" s="99"/>
      <c r="GQ173" s="99"/>
      <c r="GR173" s="99"/>
      <c r="GS173" s="99"/>
      <c r="GT173" s="99"/>
      <c r="GU173" s="99"/>
      <c r="GV173" s="99"/>
      <c r="GW173" s="99"/>
      <c r="GX173" s="99"/>
      <c r="GY173" s="99"/>
      <c r="GZ173" s="99"/>
      <c r="HA173" s="99"/>
      <c r="HB173" s="99"/>
      <c r="HC173" s="99"/>
      <c r="HD173" s="99"/>
      <c r="HE173" s="99"/>
      <c r="HF173" s="99"/>
      <c r="HG173" s="99"/>
      <c r="HH173" s="99"/>
      <c r="HI173" s="99"/>
      <c r="HJ173" s="99"/>
      <c r="HK173" s="99"/>
      <c r="HL173" s="99"/>
      <c r="HM173" s="99"/>
      <c r="HN173" s="99"/>
      <c r="HO173" s="99"/>
      <c r="HP173" s="99"/>
      <c r="HQ173" s="99"/>
      <c r="HR173" s="99"/>
      <c r="HS173" s="99"/>
      <c r="HT173" s="99"/>
      <c r="HU173" s="99"/>
      <c r="HV173" s="99"/>
      <c r="HW173" s="99"/>
      <c r="HX173" s="99"/>
      <c r="HY173" s="99"/>
      <c r="HZ173" s="99"/>
      <c r="IA173" s="99"/>
      <c r="IB173" s="99"/>
      <c r="IC173" s="99"/>
      <c r="ID173" s="99"/>
      <c r="IE173" s="99"/>
      <c r="IF173" s="99"/>
      <c r="IG173" s="99"/>
      <c r="IH173" s="99"/>
      <c r="II173" s="99"/>
      <c r="IJ173" s="99"/>
      <c r="IK173" s="99"/>
      <c r="IL173" s="99"/>
      <c r="IM173" s="99"/>
      <c r="IN173" s="99"/>
      <c r="IO173" s="99"/>
      <c r="IP173" s="99"/>
      <c r="IQ173" s="99"/>
      <c r="IR173" s="99"/>
      <c r="IS173" s="99"/>
      <c r="IT173" s="99"/>
      <c r="IU173" s="99"/>
      <c r="IV173" s="99"/>
    </row>
    <row r="174" spans="1:256" x14ac:dyDescent="0.2">
      <c r="A174" s="134">
        <f>'Alloc Amt'!B174</f>
        <v>0</v>
      </c>
      <c r="B174" s="157">
        <f>'Alloc Amt'!C174</f>
        <v>0</v>
      </c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  <c r="CG174" s="99"/>
      <c r="CH174" s="99"/>
      <c r="CI174" s="99"/>
      <c r="CJ174" s="99"/>
      <c r="CK174" s="99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  <c r="CW174" s="99"/>
      <c r="CX174" s="99"/>
      <c r="CY174" s="99"/>
      <c r="CZ174" s="99"/>
      <c r="DA174" s="99"/>
      <c r="DB174" s="99"/>
      <c r="DC174" s="99"/>
      <c r="DD174" s="99"/>
      <c r="DE174" s="99"/>
      <c r="DF174" s="99"/>
      <c r="DG174" s="99"/>
      <c r="DH174" s="99"/>
      <c r="DI174" s="99"/>
      <c r="DJ174" s="99"/>
      <c r="DK174" s="99"/>
      <c r="DL174" s="99"/>
      <c r="DM174" s="99"/>
      <c r="DN174" s="99"/>
      <c r="DO174" s="99"/>
      <c r="DP174" s="99"/>
      <c r="DQ174" s="99"/>
      <c r="DR174" s="99"/>
      <c r="DS174" s="99"/>
      <c r="DT174" s="99"/>
      <c r="DU174" s="99"/>
      <c r="DV174" s="99"/>
      <c r="DW174" s="99"/>
      <c r="DX174" s="99"/>
      <c r="DY174" s="99"/>
      <c r="DZ174" s="99"/>
      <c r="EA174" s="99"/>
      <c r="EB174" s="99"/>
      <c r="EC174" s="99"/>
      <c r="ED174" s="99"/>
      <c r="EE174" s="99"/>
      <c r="EF174" s="99"/>
      <c r="EG174" s="99"/>
      <c r="EH174" s="99"/>
      <c r="EI174" s="99"/>
      <c r="EJ174" s="99"/>
      <c r="EK174" s="99"/>
      <c r="EL174" s="99"/>
      <c r="EM174" s="99"/>
      <c r="EN174" s="99"/>
      <c r="EO174" s="99"/>
      <c r="EP174" s="99"/>
      <c r="EQ174" s="99"/>
      <c r="ER174" s="99"/>
      <c r="ES174" s="99"/>
      <c r="ET174" s="99"/>
      <c r="EU174" s="99"/>
      <c r="EV174" s="99"/>
      <c r="EW174" s="99"/>
      <c r="EX174" s="99"/>
      <c r="EY174" s="99"/>
      <c r="EZ174" s="99"/>
      <c r="FA174" s="99"/>
      <c r="FB174" s="99"/>
      <c r="FC174" s="99"/>
      <c r="FD174" s="99"/>
      <c r="FE174" s="99"/>
      <c r="FF174" s="99"/>
      <c r="FG174" s="99"/>
      <c r="FH174" s="99"/>
      <c r="FI174" s="99"/>
      <c r="FJ174" s="99"/>
      <c r="FK174" s="99"/>
      <c r="FL174" s="99"/>
      <c r="FM174" s="99"/>
      <c r="FN174" s="99"/>
      <c r="FO174" s="99"/>
      <c r="FP174" s="99"/>
      <c r="FQ174" s="99"/>
      <c r="FR174" s="99"/>
      <c r="FS174" s="99"/>
      <c r="FT174" s="99"/>
      <c r="FU174" s="99"/>
      <c r="FV174" s="99"/>
      <c r="FW174" s="99"/>
      <c r="FX174" s="99"/>
      <c r="FY174" s="99"/>
      <c r="FZ174" s="99"/>
      <c r="GA174" s="99"/>
      <c r="GB174" s="99"/>
      <c r="GC174" s="99"/>
      <c r="GD174" s="99"/>
      <c r="GE174" s="99"/>
      <c r="GF174" s="99"/>
      <c r="GG174" s="99"/>
      <c r="GH174" s="99"/>
      <c r="GI174" s="99"/>
      <c r="GJ174" s="99"/>
      <c r="GK174" s="99"/>
      <c r="GL174" s="99"/>
      <c r="GM174" s="99"/>
      <c r="GN174" s="99"/>
      <c r="GO174" s="99"/>
      <c r="GP174" s="99"/>
      <c r="GQ174" s="99"/>
      <c r="GR174" s="99"/>
      <c r="GS174" s="99"/>
      <c r="GT174" s="99"/>
      <c r="GU174" s="99"/>
      <c r="GV174" s="99"/>
      <c r="GW174" s="99"/>
      <c r="GX174" s="99"/>
      <c r="GY174" s="99"/>
      <c r="GZ174" s="99"/>
      <c r="HA174" s="99"/>
      <c r="HB174" s="99"/>
      <c r="HC174" s="99"/>
      <c r="HD174" s="99"/>
      <c r="HE174" s="99"/>
      <c r="HF174" s="99"/>
      <c r="HG174" s="99"/>
      <c r="HH174" s="99"/>
      <c r="HI174" s="99"/>
      <c r="HJ174" s="99"/>
      <c r="HK174" s="99"/>
      <c r="HL174" s="99"/>
      <c r="HM174" s="99"/>
      <c r="HN174" s="99"/>
      <c r="HO174" s="99"/>
      <c r="HP174" s="99"/>
      <c r="HQ174" s="99"/>
      <c r="HR174" s="99"/>
      <c r="HS174" s="99"/>
      <c r="HT174" s="99"/>
      <c r="HU174" s="99"/>
      <c r="HV174" s="99"/>
      <c r="HW174" s="99"/>
      <c r="HX174" s="99"/>
      <c r="HY174" s="99"/>
      <c r="HZ174" s="99"/>
      <c r="IA174" s="99"/>
      <c r="IB174" s="99"/>
      <c r="IC174" s="99"/>
      <c r="ID174" s="99"/>
      <c r="IE174" s="99"/>
      <c r="IF174" s="99"/>
      <c r="IG174" s="99"/>
      <c r="IH174" s="99"/>
      <c r="II174" s="99"/>
      <c r="IJ174" s="99"/>
      <c r="IK174" s="99"/>
      <c r="IL174" s="99"/>
      <c r="IM174" s="99"/>
      <c r="IN174" s="99"/>
      <c r="IO174" s="99"/>
      <c r="IP174" s="99"/>
      <c r="IQ174" s="99"/>
      <c r="IR174" s="99"/>
      <c r="IS174" s="99"/>
      <c r="IT174" s="99"/>
      <c r="IU174" s="99"/>
      <c r="IV174" s="99"/>
    </row>
    <row r="175" spans="1:256" x14ac:dyDescent="0.2">
      <c r="A175" s="134">
        <f>'Alloc Amt'!B175</f>
        <v>0</v>
      </c>
      <c r="B175" s="157">
        <f>'Alloc Amt'!C175</f>
        <v>0</v>
      </c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  <c r="CW175" s="99"/>
      <c r="CX175" s="99"/>
      <c r="CY175" s="99"/>
      <c r="CZ175" s="99"/>
      <c r="DA175" s="99"/>
      <c r="DB175" s="99"/>
      <c r="DC175" s="99"/>
      <c r="DD175" s="99"/>
      <c r="DE175" s="99"/>
      <c r="DF175" s="99"/>
      <c r="DG175" s="99"/>
      <c r="DH175" s="99"/>
      <c r="DI175" s="99"/>
      <c r="DJ175" s="99"/>
      <c r="DK175" s="99"/>
      <c r="DL175" s="99"/>
      <c r="DM175" s="99"/>
      <c r="DN175" s="99"/>
      <c r="DO175" s="99"/>
      <c r="DP175" s="99"/>
      <c r="DQ175" s="99"/>
      <c r="DR175" s="99"/>
      <c r="DS175" s="99"/>
      <c r="DT175" s="99"/>
      <c r="DU175" s="99"/>
      <c r="DV175" s="99"/>
      <c r="DW175" s="99"/>
      <c r="DX175" s="99"/>
      <c r="DY175" s="99"/>
      <c r="DZ175" s="99"/>
      <c r="EA175" s="99"/>
      <c r="EB175" s="99"/>
      <c r="EC175" s="99"/>
      <c r="ED175" s="99"/>
      <c r="EE175" s="99"/>
      <c r="EF175" s="99"/>
      <c r="EG175" s="99"/>
      <c r="EH175" s="99"/>
      <c r="EI175" s="99"/>
      <c r="EJ175" s="99"/>
      <c r="EK175" s="99"/>
      <c r="EL175" s="99"/>
      <c r="EM175" s="99"/>
      <c r="EN175" s="99"/>
      <c r="EO175" s="99"/>
      <c r="EP175" s="99"/>
      <c r="EQ175" s="99"/>
      <c r="ER175" s="99"/>
      <c r="ES175" s="99"/>
      <c r="ET175" s="99"/>
      <c r="EU175" s="99"/>
      <c r="EV175" s="99"/>
      <c r="EW175" s="99"/>
      <c r="EX175" s="99"/>
      <c r="EY175" s="99"/>
      <c r="EZ175" s="99"/>
      <c r="FA175" s="99"/>
      <c r="FB175" s="99"/>
      <c r="FC175" s="99"/>
      <c r="FD175" s="99"/>
      <c r="FE175" s="99"/>
      <c r="FF175" s="99"/>
      <c r="FG175" s="99"/>
      <c r="FH175" s="99"/>
      <c r="FI175" s="99"/>
      <c r="FJ175" s="99"/>
      <c r="FK175" s="99"/>
      <c r="FL175" s="99"/>
      <c r="FM175" s="99"/>
      <c r="FN175" s="99"/>
      <c r="FO175" s="99"/>
      <c r="FP175" s="99"/>
      <c r="FQ175" s="99"/>
      <c r="FR175" s="99"/>
      <c r="FS175" s="99"/>
      <c r="FT175" s="99"/>
      <c r="FU175" s="99"/>
      <c r="FV175" s="99"/>
      <c r="FW175" s="99"/>
      <c r="FX175" s="99"/>
      <c r="FY175" s="99"/>
      <c r="FZ175" s="99"/>
      <c r="GA175" s="99"/>
      <c r="GB175" s="99"/>
      <c r="GC175" s="99"/>
      <c r="GD175" s="99"/>
      <c r="GE175" s="99"/>
      <c r="GF175" s="99"/>
      <c r="GG175" s="99"/>
      <c r="GH175" s="99"/>
      <c r="GI175" s="99"/>
      <c r="GJ175" s="99"/>
      <c r="GK175" s="99"/>
      <c r="GL175" s="99"/>
      <c r="GM175" s="99"/>
      <c r="GN175" s="99"/>
      <c r="GO175" s="99"/>
      <c r="GP175" s="99"/>
      <c r="GQ175" s="99"/>
      <c r="GR175" s="99"/>
      <c r="GS175" s="99"/>
      <c r="GT175" s="99"/>
      <c r="GU175" s="99"/>
      <c r="GV175" s="99"/>
      <c r="GW175" s="99"/>
      <c r="GX175" s="99"/>
      <c r="GY175" s="99"/>
      <c r="GZ175" s="99"/>
      <c r="HA175" s="99"/>
      <c r="HB175" s="99"/>
      <c r="HC175" s="99"/>
      <c r="HD175" s="99"/>
      <c r="HE175" s="99"/>
      <c r="HF175" s="99"/>
      <c r="HG175" s="99"/>
      <c r="HH175" s="99"/>
      <c r="HI175" s="99"/>
      <c r="HJ175" s="99"/>
      <c r="HK175" s="99"/>
      <c r="HL175" s="99"/>
      <c r="HM175" s="99"/>
      <c r="HN175" s="99"/>
      <c r="HO175" s="99"/>
      <c r="HP175" s="99"/>
      <c r="HQ175" s="99"/>
      <c r="HR175" s="99"/>
      <c r="HS175" s="99"/>
      <c r="HT175" s="99"/>
      <c r="HU175" s="99"/>
      <c r="HV175" s="99"/>
      <c r="HW175" s="99"/>
      <c r="HX175" s="99"/>
      <c r="HY175" s="99"/>
      <c r="HZ175" s="99"/>
      <c r="IA175" s="99"/>
      <c r="IB175" s="99"/>
      <c r="IC175" s="99"/>
      <c r="ID175" s="99"/>
      <c r="IE175" s="99"/>
      <c r="IF175" s="99"/>
      <c r="IG175" s="99"/>
      <c r="IH175" s="99"/>
      <c r="II175" s="99"/>
      <c r="IJ175" s="99"/>
      <c r="IK175" s="99"/>
      <c r="IL175" s="99"/>
      <c r="IM175" s="99"/>
      <c r="IN175" s="99"/>
      <c r="IO175" s="99"/>
      <c r="IP175" s="99"/>
      <c r="IQ175" s="99"/>
      <c r="IR175" s="99"/>
      <c r="IS175" s="99"/>
      <c r="IT175" s="99"/>
      <c r="IU175" s="99"/>
      <c r="IV175" s="99"/>
    </row>
    <row r="176" spans="1:256" x14ac:dyDescent="0.2">
      <c r="A176" s="134">
        <f>'Alloc Amt'!B176</f>
        <v>0</v>
      </c>
      <c r="B176" s="157">
        <f>'Alloc Amt'!C176</f>
        <v>0</v>
      </c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99"/>
      <c r="BU176" s="99"/>
      <c r="BV176" s="99"/>
      <c r="BW176" s="99"/>
      <c r="BX176" s="99"/>
      <c r="BY176" s="99"/>
      <c r="BZ176" s="99"/>
      <c r="CA176" s="99"/>
      <c r="CB176" s="99"/>
      <c r="CC176" s="99"/>
      <c r="CD176" s="99"/>
      <c r="CE176" s="99"/>
      <c r="CF176" s="99"/>
      <c r="CG176" s="99"/>
      <c r="CH176" s="99"/>
      <c r="CI176" s="99"/>
      <c r="CJ176" s="99"/>
      <c r="CK176" s="99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  <c r="CV176" s="99"/>
      <c r="CW176" s="99"/>
      <c r="CX176" s="99"/>
      <c r="CY176" s="99"/>
      <c r="CZ176" s="99"/>
      <c r="DA176" s="99"/>
      <c r="DB176" s="99"/>
      <c r="DC176" s="99"/>
      <c r="DD176" s="99"/>
      <c r="DE176" s="99"/>
      <c r="DF176" s="99"/>
      <c r="DG176" s="99"/>
      <c r="DH176" s="99"/>
      <c r="DI176" s="99"/>
      <c r="DJ176" s="99"/>
      <c r="DK176" s="99"/>
      <c r="DL176" s="99"/>
      <c r="DM176" s="99"/>
      <c r="DN176" s="99"/>
      <c r="DO176" s="99"/>
      <c r="DP176" s="99"/>
      <c r="DQ176" s="99"/>
      <c r="DR176" s="99"/>
      <c r="DS176" s="99"/>
      <c r="DT176" s="99"/>
      <c r="DU176" s="99"/>
      <c r="DV176" s="99"/>
      <c r="DW176" s="99"/>
      <c r="DX176" s="99"/>
      <c r="DY176" s="99"/>
      <c r="DZ176" s="99"/>
      <c r="EA176" s="99"/>
      <c r="EB176" s="99"/>
      <c r="EC176" s="99"/>
      <c r="ED176" s="99"/>
      <c r="EE176" s="99"/>
      <c r="EF176" s="99"/>
      <c r="EG176" s="99"/>
      <c r="EH176" s="99"/>
      <c r="EI176" s="99"/>
      <c r="EJ176" s="99"/>
      <c r="EK176" s="99"/>
      <c r="EL176" s="99"/>
      <c r="EM176" s="99"/>
      <c r="EN176" s="99"/>
      <c r="EO176" s="99"/>
      <c r="EP176" s="99"/>
      <c r="EQ176" s="99"/>
      <c r="ER176" s="99"/>
      <c r="ES176" s="99"/>
      <c r="ET176" s="99"/>
      <c r="EU176" s="99"/>
      <c r="EV176" s="99"/>
      <c r="EW176" s="99"/>
      <c r="EX176" s="99"/>
      <c r="EY176" s="99"/>
      <c r="EZ176" s="99"/>
      <c r="FA176" s="99"/>
      <c r="FB176" s="99"/>
      <c r="FC176" s="99"/>
      <c r="FD176" s="99"/>
      <c r="FE176" s="99"/>
      <c r="FF176" s="99"/>
      <c r="FG176" s="99"/>
      <c r="FH176" s="99"/>
      <c r="FI176" s="99"/>
      <c r="FJ176" s="99"/>
      <c r="FK176" s="99"/>
      <c r="FL176" s="99"/>
      <c r="FM176" s="99"/>
      <c r="FN176" s="99"/>
      <c r="FO176" s="99"/>
      <c r="FP176" s="99"/>
      <c r="FQ176" s="99"/>
      <c r="FR176" s="99"/>
      <c r="FS176" s="99"/>
      <c r="FT176" s="99"/>
      <c r="FU176" s="99"/>
      <c r="FV176" s="99"/>
      <c r="FW176" s="99"/>
      <c r="FX176" s="99"/>
      <c r="FY176" s="99"/>
      <c r="FZ176" s="99"/>
      <c r="GA176" s="99"/>
      <c r="GB176" s="99"/>
      <c r="GC176" s="99"/>
      <c r="GD176" s="99"/>
      <c r="GE176" s="99"/>
      <c r="GF176" s="99"/>
      <c r="GG176" s="99"/>
      <c r="GH176" s="99"/>
      <c r="GI176" s="99"/>
      <c r="GJ176" s="99"/>
      <c r="GK176" s="99"/>
      <c r="GL176" s="99"/>
      <c r="GM176" s="99"/>
      <c r="GN176" s="99"/>
      <c r="GO176" s="99"/>
      <c r="GP176" s="99"/>
      <c r="GQ176" s="99"/>
      <c r="GR176" s="99"/>
      <c r="GS176" s="99"/>
      <c r="GT176" s="99"/>
      <c r="GU176" s="99"/>
      <c r="GV176" s="99"/>
      <c r="GW176" s="99"/>
      <c r="GX176" s="99"/>
      <c r="GY176" s="99"/>
      <c r="GZ176" s="99"/>
      <c r="HA176" s="99"/>
      <c r="HB176" s="99"/>
      <c r="HC176" s="99"/>
      <c r="HD176" s="99"/>
      <c r="HE176" s="99"/>
      <c r="HF176" s="99"/>
      <c r="HG176" s="99"/>
      <c r="HH176" s="99"/>
      <c r="HI176" s="99"/>
      <c r="HJ176" s="99"/>
      <c r="HK176" s="99"/>
      <c r="HL176" s="99"/>
      <c r="HM176" s="99"/>
      <c r="HN176" s="99"/>
      <c r="HO176" s="99"/>
      <c r="HP176" s="99"/>
      <c r="HQ176" s="99"/>
      <c r="HR176" s="99"/>
      <c r="HS176" s="99"/>
      <c r="HT176" s="99"/>
      <c r="HU176" s="99"/>
      <c r="HV176" s="99"/>
      <c r="HW176" s="99"/>
      <c r="HX176" s="99"/>
      <c r="HY176" s="99"/>
      <c r="HZ176" s="99"/>
      <c r="IA176" s="99"/>
      <c r="IB176" s="99"/>
      <c r="IC176" s="99"/>
      <c r="ID176" s="99"/>
      <c r="IE176" s="99"/>
      <c r="IF176" s="99"/>
      <c r="IG176" s="99"/>
      <c r="IH176" s="99"/>
      <c r="II176" s="99"/>
      <c r="IJ176" s="99"/>
      <c r="IK176" s="99"/>
      <c r="IL176" s="99"/>
      <c r="IM176" s="99"/>
      <c r="IN176" s="99"/>
      <c r="IO176" s="99"/>
      <c r="IP176" s="99"/>
      <c r="IQ176" s="99"/>
      <c r="IR176" s="99"/>
      <c r="IS176" s="99"/>
      <c r="IT176" s="99"/>
      <c r="IU176" s="99"/>
      <c r="IV176" s="99"/>
    </row>
    <row r="177" spans="1:256" x14ac:dyDescent="0.2">
      <c r="A177" s="134">
        <f>'Alloc Amt'!B177</f>
        <v>0</v>
      </c>
      <c r="B177" s="157">
        <f>'Alloc Amt'!C177</f>
        <v>0</v>
      </c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  <c r="CA177" s="99"/>
      <c r="CB177" s="99"/>
      <c r="CC177" s="99"/>
      <c r="CD177" s="99"/>
      <c r="CE177" s="99"/>
      <c r="CF177" s="99"/>
      <c r="CG177" s="99"/>
      <c r="CH177" s="99"/>
      <c r="CI177" s="99"/>
      <c r="CJ177" s="99"/>
      <c r="CK177" s="99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  <c r="CV177" s="99"/>
      <c r="CW177" s="99"/>
      <c r="CX177" s="99"/>
      <c r="CY177" s="99"/>
      <c r="CZ177" s="99"/>
      <c r="DA177" s="99"/>
      <c r="DB177" s="99"/>
      <c r="DC177" s="99"/>
      <c r="DD177" s="99"/>
      <c r="DE177" s="99"/>
      <c r="DF177" s="99"/>
      <c r="DG177" s="99"/>
      <c r="DH177" s="99"/>
      <c r="DI177" s="99"/>
      <c r="DJ177" s="99"/>
      <c r="DK177" s="99"/>
      <c r="DL177" s="99"/>
      <c r="DM177" s="99"/>
      <c r="DN177" s="99"/>
      <c r="DO177" s="99"/>
      <c r="DP177" s="99"/>
      <c r="DQ177" s="99"/>
      <c r="DR177" s="99"/>
      <c r="DS177" s="99"/>
      <c r="DT177" s="99"/>
      <c r="DU177" s="99"/>
      <c r="DV177" s="99"/>
      <c r="DW177" s="99"/>
      <c r="DX177" s="99"/>
      <c r="DY177" s="99"/>
      <c r="DZ177" s="99"/>
      <c r="EA177" s="99"/>
      <c r="EB177" s="99"/>
      <c r="EC177" s="99"/>
      <c r="ED177" s="99"/>
      <c r="EE177" s="99"/>
      <c r="EF177" s="99"/>
      <c r="EG177" s="99"/>
      <c r="EH177" s="99"/>
      <c r="EI177" s="99"/>
      <c r="EJ177" s="99"/>
      <c r="EK177" s="99"/>
      <c r="EL177" s="99"/>
      <c r="EM177" s="99"/>
      <c r="EN177" s="99"/>
      <c r="EO177" s="99"/>
      <c r="EP177" s="99"/>
      <c r="EQ177" s="99"/>
      <c r="ER177" s="99"/>
      <c r="ES177" s="99"/>
      <c r="ET177" s="99"/>
      <c r="EU177" s="99"/>
      <c r="EV177" s="99"/>
      <c r="EW177" s="99"/>
      <c r="EX177" s="99"/>
      <c r="EY177" s="99"/>
      <c r="EZ177" s="99"/>
      <c r="FA177" s="99"/>
      <c r="FB177" s="99"/>
      <c r="FC177" s="99"/>
      <c r="FD177" s="99"/>
      <c r="FE177" s="99"/>
      <c r="FF177" s="99"/>
      <c r="FG177" s="99"/>
      <c r="FH177" s="99"/>
      <c r="FI177" s="99"/>
      <c r="FJ177" s="99"/>
      <c r="FK177" s="99"/>
      <c r="FL177" s="99"/>
      <c r="FM177" s="99"/>
      <c r="FN177" s="99"/>
      <c r="FO177" s="99"/>
      <c r="FP177" s="99"/>
      <c r="FQ177" s="99"/>
      <c r="FR177" s="99"/>
      <c r="FS177" s="99"/>
      <c r="FT177" s="99"/>
      <c r="FU177" s="99"/>
      <c r="FV177" s="99"/>
      <c r="FW177" s="99"/>
      <c r="FX177" s="99"/>
      <c r="FY177" s="99"/>
      <c r="FZ177" s="99"/>
      <c r="GA177" s="99"/>
      <c r="GB177" s="99"/>
      <c r="GC177" s="99"/>
      <c r="GD177" s="99"/>
      <c r="GE177" s="99"/>
      <c r="GF177" s="99"/>
      <c r="GG177" s="99"/>
      <c r="GH177" s="99"/>
      <c r="GI177" s="99"/>
      <c r="GJ177" s="99"/>
      <c r="GK177" s="99"/>
      <c r="GL177" s="99"/>
      <c r="GM177" s="99"/>
      <c r="GN177" s="99"/>
      <c r="GO177" s="99"/>
      <c r="GP177" s="99"/>
      <c r="GQ177" s="99"/>
      <c r="GR177" s="99"/>
      <c r="GS177" s="99"/>
      <c r="GT177" s="99"/>
      <c r="GU177" s="99"/>
      <c r="GV177" s="99"/>
      <c r="GW177" s="99"/>
      <c r="GX177" s="99"/>
      <c r="GY177" s="99"/>
      <c r="GZ177" s="99"/>
      <c r="HA177" s="99"/>
      <c r="HB177" s="99"/>
      <c r="HC177" s="99"/>
      <c r="HD177" s="99"/>
      <c r="HE177" s="99"/>
      <c r="HF177" s="99"/>
      <c r="HG177" s="99"/>
      <c r="HH177" s="99"/>
      <c r="HI177" s="99"/>
      <c r="HJ177" s="99"/>
      <c r="HK177" s="99"/>
      <c r="HL177" s="99"/>
      <c r="HM177" s="99"/>
      <c r="HN177" s="99"/>
      <c r="HO177" s="99"/>
      <c r="HP177" s="99"/>
      <c r="HQ177" s="99"/>
      <c r="HR177" s="99"/>
      <c r="HS177" s="99"/>
      <c r="HT177" s="99"/>
      <c r="HU177" s="99"/>
      <c r="HV177" s="99"/>
      <c r="HW177" s="99"/>
      <c r="HX177" s="99"/>
      <c r="HY177" s="99"/>
      <c r="HZ177" s="99"/>
      <c r="IA177" s="99"/>
      <c r="IB177" s="99"/>
      <c r="IC177" s="99"/>
      <c r="ID177" s="99"/>
      <c r="IE177" s="99"/>
      <c r="IF177" s="99"/>
      <c r="IG177" s="99"/>
      <c r="IH177" s="99"/>
      <c r="II177" s="99"/>
      <c r="IJ177" s="99"/>
      <c r="IK177" s="99"/>
      <c r="IL177" s="99"/>
      <c r="IM177" s="99"/>
      <c r="IN177" s="99"/>
      <c r="IO177" s="99"/>
      <c r="IP177" s="99"/>
      <c r="IQ177" s="99"/>
      <c r="IR177" s="99"/>
      <c r="IS177" s="99"/>
      <c r="IT177" s="99"/>
      <c r="IU177" s="99"/>
      <c r="IV177" s="99"/>
    </row>
    <row r="178" spans="1:256" x14ac:dyDescent="0.2">
      <c r="A178" s="134">
        <f>'Alloc Amt'!B178</f>
        <v>0</v>
      </c>
      <c r="B178" s="157">
        <f>'Alloc Amt'!C178</f>
        <v>0</v>
      </c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  <c r="CG178" s="99"/>
      <c r="CH178" s="99"/>
      <c r="CI178" s="99"/>
      <c r="CJ178" s="99"/>
      <c r="CK178" s="99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  <c r="CW178" s="99"/>
      <c r="CX178" s="99"/>
      <c r="CY178" s="99"/>
      <c r="CZ178" s="99"/>
      <c r="DA178" s="99"/>
      <c r="DB178" s="99"/>
      <c r="DC178" s="99"/>
      <c r="DD178" s="99"/>
      <c r="DE178" s="99"/>
      <c r="DF178" s="99"/>
      <c r="DG178" s="99"/>
      <c r="DH178" s="99"/>
      <c r="DI178" s="99"/>
      <c r="DJ178" s="99"/>
      <c r="DK178" s="99"/>
      <c r="DL178" s="99"/>
      <c r="DM178" s="99"/>
      <c r="DN178" s="99"/>
      <c r="DO178" s="99"/>
      <c r="DP178" s="99"/>
      <c r="DQ178" s="99"/>
      <c r="DR178" s="99"/>
      <c r="DS178" s="99"/>
      <c r="DT178" s="99"/>
      <c r="DU178" s="99"/>
      <c r="DV178" s="99"/>
      <c r="DW178" s="99"/>
      <c r="DX178" s="99"/>
      <c r="DY178" s="99"/>
      <c r="DZ178" s="99"/>
      <c r="EA178" s="99"/>
      <c r="EB178" s="99"/>
      <c r="EC178" s="99"/>
      <c r="ED178" s="99"/>
      <c r="EE178" s="99"/>
      <c r="EF178" s="99"/>
      <c r="EG178" s="99"/>
      <c r="EH178" s="99"/>
      <c r="EI178" s="99"/>
      <c r="EJ178" s="99"/>
      <c r="EK178" s="99"/>
      <c r="EL178" s="99"/>
      <c r="EM178" s="99"/>
      <c r="EN178" s="99"/>
      <c r="EO178" s="99"/>
      <c r="EP178" s="99"/>
      <c r="EQ178" s="99"/>
      <c r="ER178" s="99"/>
      <c r="ES178" s="99"/>
      <c r="ET178" s="99"/>
      <c r="EU178" s="99"/>
      <c r="EV178" s="99"/>
      <c r="EW178" s="99"/>
      <c r="EX178" s="99"/>
      <c r="EY178" s="99"/>
      <c r="EZ178" s="99"/>
      <c r="FA178" s="99"/>
      <c r="FB178" s="99"/>
      <c r="FC178" s="99"/>
      <c r="FD178" s="99"/>
      <c r="FE178" s="99"/>
      <c r="FF178" s="99"/>
      <c r="FG178" s="99"/>
      <c r="FH178" s="99"/>
      <c r="FI178" s="99"/>
      <c r="FJ178" s="99"/>
      <c r="FK178" s="99"/>
      <c r="FL178" s="99"/>
      <c r="FM178" s="99"/>
      <c r="FN178" s="99"/>
      <c r="FO178" s="99"/>
      <c r="FP178" s="99"/>
      <c r="FQ178" s="99"/>
      <c r="FR178" s="99"/>
      <c r="FS178" s="99"/>
      <c r="FT178" s="99"/>
      <c r="FU178" s="99"/>
      <c r="FV178" s="99"/>
      <c r="FW178" s="99"/>
      <c r="FX178" s="99"/>
      <c r="FY178" s="99"/>
      <c r="FZ178" s="99"/>
      <c r="GA178" s="99"/>
      <c r="GB178" s="99"/>
      <c r="GC178" s="99"/>
      <c r="GD178" s="99"/>
      <c r="GE178" s="99"/>
      <c r="GF178" s="99"/>
      <c r="GG178" s="99"/>
      <c r="GH178" s="99"/>
      <c r="GI178" s="99"/>
      <c r="GJ178" s="99"/>
      <c r="GK178" s="99"/>
      <c r="GL178" s="99"/>
      <c r="GM178" s="99"/>
      <c r="GN178" s="99"/>
      <c r="GO178" s="99"/>
      <c r="GP178" s="99"/>
      <c r="GQ178" s="99"/>
      <c r="GR178" s="99"/>
      <c r="GS178" s="99"/>
      <c r="GT178" s="99"/>
      <c r="GU178" s="99"/>
      <c r="GV178" s="99"/>
      <c r="GW178" s="99"/>
      <c r="GX178" s="99"/>
      <c r="GY178" s="99"/>
      <c r="GZ178" s="99"/>
      <c r="HA178" s="99"/>
      <c r="HB178" s="99"/>
      <c r="HC178" s="99"/>
      <c r="HD178" s="99"/>
      <c r="HE178" s="99"/>
      <c r="HF178" s="99"/>
      <c r="HG178" s="99"/>
      <c r="HH178" s="99"/>
      <c r="HI178" s="99"/>
      <c r="HJ178" s="99"/>
      <c r="HK178" s="99"/>
      <c r="HL178" s="99"/>
      <c r="HM178" s="99"/>
      <c r="HN178" s="99"/>
      <c r="HO178" s="99"/>
      <c r="HP178" s="99"/>
      <c r="HQ178" s="99"/>
      <c r="HR178" s="99"/>
      <c r="HS178" s="99"/>
      <c r="HT178" s="99"/>
      <c r="HU178" s="99"/>
      <c r="HV178" s="99"/>
      <c r="HW178" s="99"/>
      <c r="HX178" s="99"/>
      <c r="HY178" s="99"/>
      <c r="HZ178" s="99"/>
      <c r="IA178" s="99"/>
      <c r="IB178" s="99"/>
      <c r="IC178" s="99"/>
      <c r="ID178" s="99"/>
      <c r="IE178" s="99"/>
      <c r="IF178" s="99"/>
      <c r="IG178" s="99"/>
      <c r="IH178" s="99"/>
      <c r="II178" s="99"/>
      <c r="IJ178" s="99"/>
      <c r="IK178" s="99"/>
      <c r="IL178" s="99"/>
      <c r="IM178" s="99"/>
      <c r="IN178" s="99"/>
      <c r="IO178" s="99"/>
      <c r="IP178" s="99"/>
      <c r="IQ178" s="99"/>
      <c r="IR178" s="99"/>
      <c r="IS178" s="99"/>
      <c r="IT178" s="99"/>
      <c r="IU178" s="99"/>
      <c r="IV178" s="99"/>
    </row>
    <row r="179" spans="1:256" x14ac:dyDescent="0.2">
      <c r="A179" s="134">
        <f>'Alloc Amt'!B179</f>
        <v>0</v>
      </c>
      <c r="B179" s="157">
        <f>'Alloc Amt'!C179</f>
        <v>0</v>
      </c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  <c r="CA179" s="99"/>
      <c r="CB179" s="99"/>
      <c r="CC179" s="99"/>
      <c r="CD179" s="99"/>
      <c r="CE179" s="99"/>
      <c r="CF179" s="99"/>
      <c r="CG179" s="99"/>
      <c r="CH179" s="99"/>
      <c r="CI179" s="99"/>
      <c r="CJ179" s="99"/>
      <c r="CK179" s="99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  <c r="CW179" s="99"/>
      <c r="CX179" s="99"/>
      <c r="CY179" s="99"/>
      <c r="CZ179" s="99"/>
      <c r="DA179" s="99"/>
      <c r="DB179" s="99"/>
      <c r="DC179" s="99"/>
      <c r="DD179" s="99"/>
      <c r="DE179" s="99"/>
      <c r="DF179" s="99"/>
      <c r="DG179" s="99"/>
      <c r="DH179" s="99"/>
      <c r="DI179" s="99"/>
      <c r="DJ179" s="99"/>
      <c r="DK179" s="99"/>
      <c r="DL179" s="99"/>
      <c r="DM179" s="99"/>
      <c r="DN179" s="99"/>
      <c r="DO179" s="99"/>
      <c r="DP179" s="99"/>
      <c r="DQ179" s="99"/>
      <c r="DR179" s="99"/>
      <c r="DS179" s="99"/>
      <c r="DT179" s="99"/>
      <c r="DU179" s="99"/>
      <c r="DV179" s="99"/>
      <c r="DW179" s="99"/>
      <c r="DX179" s="99"/>
      <c r="DY179" s="99"/>
      <c r="DZ179" s="99"/>
      <c r="EA179" s="99"/>
      <c r="EB179" s="99"/>
      <c r="EC179" s="99"/>
      <c r="ED179" s="99"/>
      <c r="EE179" s="99"/>
      <c r="EF179" s="99"/>
      <c r="EG179" s="99"/>
      <c r="EH179" s="99"/>
      <c r="EI179" s="99"/>
      <c r="EJ179" s="99"/>
      <c r="EK179" s="99"/>
      <c r="EL179" s="99"/>
      <c r="EM179" s="99"/>
      <c r="EN179" s="99"/>
      <c r="EO179" s="99"/>
      <c r="EP179" s="99"/>
      <c r="EQ179" s="99"/>
      <c r="ER179" s="99"/>
      <c r="ES179" s="99"/>
      <c r="ET179" s="99"/>
      <c r="EU179" s="99"/>
      <c r="EV179" s="99"/>
      <c r="EW179" s="99"/>
      <c r="EX179" s="99"/>
      <c r="EY179" s="99"/>
      <c r="EZ179" s="99"/>
      <c r="FA179" s="99"/>
      <c r="FB179" s="99"/>
      <c r="FC179" s="99"/>
      <c r="FD179" s="99"/>
      <c r="FE179" s="99"/>
      <c r="FF179" s="99"/>
      <c r="FG179" s="99"/>
      <c r="FH179" s="99"/>
      <c r="FI179" s="99"/>
      <c r="FJ179" s="99"/>
      <c r="FK179" s="99"/>
      <c r="FL179" s="99"/>
      <c r="FM179" s="99"/>
      <c r="FN179" s="99"/>
      <c r="FO179" s="99"/>
      <c r="FP179" s="99"/>
      <c r="FQ179" s="99"/>
      <c r="FR179" s="99"/>
      <c r="FS179" s="99"/>
      <c r="FT179" s="99"/>
      <c r="FU179" s="99"/>
      <c r="FV179" s="99"/>
      <c r="FW179" s="99"/>
      <c r="FX179" s="99"/>
      <c r="FY179" s="99"/>
      <c r="FZ179" s="99"/>
      <c r="GA179" s="99"/>
      <c r="GB179" s="99"/>
      <c r="GC179" s="99"/>
      <c r="GD179" s="99"/>
      <c r="GE179" s="99"/>
      <c r="GF179" s="99"/>
      <c r="GG179" s="99"/>
      <c r="GH179" s="99"/>
      <c r="GI179" s="99"/>
      <c r="GJ179" s="99"/>
      <c r="GK179" s="99"/>
      <c r="GL179" s="99"/>
      <c r="GM179" s="99"/>
      <c r="GN179" s="99"/>
      <c r="GO179" s="99"/>
      <c r="GP179" s="99"/>
      <c r="GQ179" s="99"/>
      <c r="GR179" s="99"/>
      <c r="GS179" s="99"/>
      <c r="GT179" s="99"/>
      <c r="GU179" s="99"/>
      <c r="GV179" s="99"/>
      <c r="GW179" s="99"/>
      <c r="GX179" s="99"/>
      <c r="GY179" s="99"/>
      <c r="GZ179" s="99"/>
      <c r="HA179" s="99"/>
      <c r="HB179" s="99"/>
      <c r="HC179" s="99"/>
      <c r="HD179" s="99"/>
      <c r="HE179" s="99"/>
      <c r="HF179" s="99"/>
      <c r="HG179" s="99"/>
      <c r="HH179" s="99"/>
      <c r="HI179" s="99"/>
      <c r="HJ179" s="99"/>
      <c r="HK179" s="99"/>
      <c r="HL179" s="99"/>
      <c r="HM179" s="99"/>
      <c r="HN179" s="99"/>
      <c r="HO179" s="99"/>
      <c r="HP179" s="99"/>
      <c r="HQ179" s="99"/>
      <c r="HR179" s="99"/>
      <c r="HS179" s="99"/>
      <c r="HT179" s="99"/>
      <c r="HU179" s="99"/>
      <c r="HV179" s="99"/>
      <c r="HW179" s="99"/>
      <c r="HX179" s="99"/>
      <c r="HY179" s="99"/>
      <c r="HZ179" s="99"/>
      <c r="IA179" s="99"/>
      <c r="IB179" s="99"/>
      <c r="IC179" s="99"/>
      <c r="ID179" s="99"/>
      <c r="IE179" s="99"/>
      <c r="IF179" s="99"/>
      <c r="IG179" s="99"/>
      <c r="IH179" s="99"/>
      <c r="II179" s="99"/>
      <c r="IJ179" s="99"/>
      <c r="IK179" s="99"/>
      <c r="IL179" s="99"/>
      <c r="IM179" s="99"/>
      <c r="IN179" s="99"/>
      <c r="IO179" s="99"/>
      <c r="IP179" s="99"/>
      <c r="IQ179" s="99"/>
      <c r="IR179" s="99"/>
      <c r="IS179" s="99"/>
      <c r="IT179" s="99"/>
      <c r="IU179" s="99"/>
      <c r="IV179" s="99"/>
    </row>
    <row r="180" spans="1:256" x14ac:dyDescent="0.2">
      <c r="A180" s="134">
        <f>'Alloc Amt'!B180</f>
        <v>0</v>
      </c>
      <c r="B180" s="157">
        <f>'Alloc Amt'!C180</f>
        <v>0</v>
      </c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99"/>
      <c r="BU180" s="99"/>
      <c r="BV180" s="99"/>
      <c r="BW180" s="99"/>
      <c r="BX180" s="99"/>
      <c r="BY180" s="99"/>
      <c r="BZ180" s="99"/>
      <c r="CA180" s="99"/>
      <c r="CB180" s="99"/>
      <c r="CC180" s="99"/>
      <c r="CD180" s="99"/>
      <c r="CE180" s="99"/>
      <c r="CF180" s="99"/>
      <c r="CG180" s="99"/>
      <c r="CH180" s="99"/>
      <c r="CI180" s="99"/>
      <c r="CJ180" s="99"/>
      <c r="CK180" s="99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  <c r="CW180" s="99"/>
      <c r="CX180" s="99"/>
      <c r="CY180" s="99"/>
      <c r="CZ180" s="99"/>
      <c r="DA180" s="99"/>
      <c r="DB180" s="99"/>
      <c r="DC180" s="99"/>
      <c r="DD180" s="99"/>
      <c r="DE180" s="99"/>
      <c r="DF180" s="99"/>
      <c r="DG180" s="99"/>
      <c r="DH180" s="99"/>
      <c r="DI180" s="99"/>
      <c r="DJ180" s="99"/>
      <c r="DK180" s="99"/>
      <c r="DL180" s="99"/>
      <c r="DM180" s="99"/>
      <c r="DN180" s="99"/>
      <c r="DO180" s="99"/>
      <c r="DP180" s="99"/>
      <c r="DQ180" s="99"/>
      <c r="DR180" s="99"/>
      <c r="DS180" s="99"/>
      <c r="DT180" s="99"/>
      <c r="DU180" s="99"/>
      <c r="DV180" s="99"/>
      <c r="DW180" s="99"/>
      <c r="DX180" s="99"/>
      <c r="DY180" s="99"/>
      <c r="DZ180" s="99"/>
      <c r="EA180" s="99"/>
      <c r="EB180" s="99"/>
      <c r="EC180" s="99"/>
      <c r="ED180" s="99"/>
      <c r="EE180" s="99"/>
      <c r="EF180" s="99"/>
      <c r="EG180" s="99"/>
      <c r="EH180" s="99"/>
      <c r="EI180" s="99"/>
      <c r="EJ180" s="99"/>
      <c r="EK180" s="99"/>
      <c r="EL180" s="99"/>
      <c r="EM180" s="99"/>
      <c r="EN180" s="99"/>
      <c r="EO180" s="99"/>
      <c r="EP180" s="99"/>
      <c r="EQ180" s="99"/>
      <c r="ER180" s="99"/>
      <c r="ES180" s="99"/>
      <c r="ET180" s="99"/>
      <c r="EU180" s="99"/>
      <c r="EV180" s="99"/>
      <c r="EW180" s="99"/>
      <c r="EX180" s="99"/>
      <c r="EY180" s="99"/>
      <c r="EZ180" s="99"/>
      <c r="FA180" s="99"/>
      <c r="FB180" s="99"/>
      <c r="FC180" s="99"/>
      <c r="FD180" s="99"/>
      <c r="FE180" s="99"/>
      <c r="FF180" s="99"/>
      <c r="FG180" s="99"/>
      <c r="FH180" s="99"/>
      <c r="FI180" s="99"/>
      <c r="FJ180" s="99"/>
      <c r="FK180" s="99"/>
      <c r="FL180" s="99"/>
      <c r="FM180" s="99"/>
      <c r="FN180" s="99"/>
      <c r="FO180" s="99"/>
      <c r="FP180" s="99"/>
      <c r="FQ180" s="99"/>
      <c r="FR180" s="99"/>
      <c r="FS180" s="99"/>
      <c r="FT180" s="99"/>
      <c r="FU180" s="99"/>
      <c r="FV180" s="99"/>
      <c r="FW180" s="99"/>
      <c r="FX180" s="99"/>
      <c r="FY180" s="99"/>
      <c r="FZ180" s="99"/>
      <c r="GA180" s="99"/>
      <c r="GB180" s="99"/>
      <c r="GC180" s="99"/>
      <c r="GD180" s="99"/>
      <c r="GE180" s="99"/>
      <c r="GF180" s="99"/>
      <c r="GG180" s="99"/>
      <c r="GH180" s="99"/>
      <c r="GI180" s="99"/>
      <c r="GJ180" s="99"/>
      <c r="GK180" s="99"/>
      <c r="GL180" s="99"/>
      <c r="GM180" s="99"/>
      <c r="GN180" s="99"/>
      <c r="GO180" s="99"/>
      <c r="GP180" s="99"/>
      <c r="GQ180" s="99"/>
      <c r="GR180" s="99"/>
      <c r="GS180" s="99"/>
      <c r="GT180" s="99"/>
      <c r="GU180" s="99"/>
      <c r="GV180" s="99"/>
      <c r="GW180" s="99"/>
      <c r="GX180" s="99"/>
      <c r="GY180" s="99"/>
      <c r="GZ180" s="99"/>
      <c r="HA180" s="99"/>
      <c r="HB180" s="99"/>
      <c r="HC180" s="99"/>
      <c r="HD180" s="99"/>
      <c r="HE180" s="99"/>
      <c r="HF180" s="99"/>
      <c r="HG180" s="99"/>
      <c r="HH180" s="99"/>
      <c r="HI180" s="99"/>
      <c r="HJ180" s="99"/>
      <c r="HK180" s="99"/>
      <c r="HL180" s="99"/>
      <c r="HM180" s="99"/>
      <c r="HN180" s="99"/>
      <c r="HO180" s="99"/>
      <c r="HP180" s="99"/>
      <c r="HQ180" s="99"/>
      <c r="HR180" s="99"/>
      <c r="HS180" s="99"/>
      <c r="HT180" s="99"/>
      <c r="HU180" s="99"/>
      <c r="HV180" s="99"/>
      <c r="HW180" s="99"/>
      <c r="HX180" s="99"/>
      <c r="HY180" s="99"/>
      <c r="HZ180" s="99"/>
      <c r="IA180" s="99"/>
      <c r="IB180" s="99"/>
      <c r="IC180" s="99"/>
      <c r="ID180" s="99"/>
      <c r="IE180" s="99"/>
      <c r="IF180" s="99"/>
      <c r="IG180" s="99"/>
      <c r="IH180" s="99"/>
      <c r="II180" s="99"/>
      <c r="IJ180" s="99"/>
      <c r="IK180" s="99"/>
      <c r="IL180" s="99"/>
      <c r="IM180" s="99"/>
      <c r="IN180" s="99"/>
      <c r="IO180" s="99"/>
      <c r="IP180" s="99"/>
      <c r="IQ180" s="99"/>
      <c r="IR180" s="99"/>
      <c r="IS180" s="99"/>
      <c r="IT180" s="99"/>
      <c r="IU180" s="99"/>
      <c r="IV180" s="99"/>
    </row>
    <row r="181" spans="1:256" x14ac:dyDescent="0.2">
      <c r="A181" s="134">
        <f>'Alloc Amt'!B181</f>
        <v>0</v>
      </c>
      <c r="B181" s="157">
        <f>'Alloc Amt'!C181</f>
        <v>0</v>
      </c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  <c r="BV181" s="99"/>
      <c r="BW181" s="99"/>
      <c r="BX181" s="99"/>
      <c r="BY181" s="99"/>
      <c r="BZ181" s="99"/>
      <c r="CA181" s="99"/>
      <c r="CB181" s="99"/>
      <c r="CC181" s="99"/>
      <c r="CD181" s="99"/>
      <c r="CE181" s="99"/>
      <c r="CF181" s="99"/>
      <c r="CG181" s="99"/>
      <c r="CH181" s="99"/>
      <c r="CI181" s="99"/>
      <c r="CJ181" s="99"/>
      <c r="CK181" s="99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  <c r="CW181" s="99"/>
      <c r="CX181" s="99"/>
      <c r="CY181" s="99"/>
      <c r="CZ181" s="99"/>
      <c r="DA181" s="99"/>
      <c r="DB181" s="99"/>
      <c r="DC181" s="99"/>
      <c r="DD181" s="99"/>
      <c r="DE181" s="99"/>
      <c r="DF181" s="99"/>
      <c r="DG181" s="99"/>
      <c r="DH181" s="99"/>
      <c r="DI181" s="99"/>
      <c r="DJ181" s="99"/>
      <c r="DK181" s="99"/>
      <c r="DL181" s="99"/>
      <c r="DM181" s="99"/>
      <c r="DN181" s="99"/>
      <c r="DO181" s="99"/>
      <c r="DP181" s="99"/>
      <c r="DQ181" s="99"/>
      <c r="DR181" s="99"/>
      <c r="DS181" s="99"/>
      <c r="DT181" s="99"/>
      <c r="DU181" s="99"/>
      <c r="DV181" s="99"/>
      <c r="DW181" s="99"/>
      <c r="DX181" s="99"/>
      <c r="DY181" s="99"/>
      <c r="DZ181" s="99"/>
      <c r="EA181" s="99"/>
      <c r="EB181" s="99"/>
      <c r="EC181" s="99"/>
      <c r="ED181" s="99"/>
      <c r="EE181" s="99"/>
      <c r="EF181" s="99"/>
      <c r="EG181" s="99"/>
      <c r="EH181" s="99"/>
      <c r="EI181" s="99"/>
      <c r="EJ181" s="99"/>
      <c r="EK181" s="99"/>
      <c r="EL181" s="99"/>
      <c r="EM181" s="99"/>
      <c r="EN181" s="99"/>
      <c r="EO181" s="99"/>
      <c r="EP181" s="99"/>
      <c r="EQ181" s="99"/>
      <c r="ER181" s="99"/>
      <c r="ES181" s="99"/>
      <c r="ET181" s="99"/>
      <c r="EU181" s="99"/>
      <c r="EV181" s="99"/>
      <c r="EW181" s="99"/>
      <c r="EX181" s="99"/>
      <c r="EY181" s="99"/>
      <c r="EZ181" s="99"/>
      <c r="FA181" s="99"/>
      <c r="FB181" s="99"/>
      <c r="FC181" s="99"/>
      <c r="FD181" s="99"/>
      <c r="FE181" s="99"/>
      <c r="FF181" s="99"/>
      <c r="FG181" s="99"/>
      <c r="FH181" s="99"/>
      <c r="FI181" s="99"/>
      <c r="FJ181" s="99"/>
      <c r="FK181" s="99"/>
      <c r="FL181" s="99"/>
      <c r="FM181" s="99"/>
      <c r="FN181" s="99"/>
      <c r="FO181" s="99"/>
      <c r="FP181" s="99"/>
      <c r="FQ181" s="99"/>
      <c r="FR181" s="99"/>
      <c r="FS181" s="99"/>
      <c r="FT181" s="99"/>
      <c r="FU181" s="99"/>
      <c r="FV181" s="99"/>
      <c r="FW181" s="99"/>
      <c r="FX181" s="99"/>
      <c r="FY181" s="99"/>
      <c r="FZ181" s="99"/>
      <c r="GA181" s="99"/>
      <c r="GB181" s="99"/>
      <c r="GC181" s="99"/>
      <c r="GD181" s="99"/>
      <c r="GE181" s="99"/>
      <c r="GF181" s="99"/>
      <c r="GG181" s="99"/>
      <c r="GH181" s="99"/>
      <c r="GI181" s="99"/>
      <c r="GJ181" s="99"/>
      <c r="GK181" s="99"/>
      <c r="GL181" s="99"/>
      <c r="GM181" s="99"/>
      <c r="GN181" s="99"/>
      <c r="GO181" s="99"/>
      <c r="GP181" s="99"/>
      <c r="GQ181" s="99"/>
      <c r="GR181" s="99"/>
      <c r="GS181" s="99"/>
      <c r="GT181" s="99"/>
      <c r="GU181" s="99"/>
      <c r="GV181" s="99"/>
      <c r="GW181" s="99"/>
      <c r="GX181" s="99"/>
      <c r="GY181" s="99"/>
      <c r="GZ181" s="99"/>
      <c r="HA181" s="99"/>
      <c r="HB181" s="99"/>
      <c r="HC181" s="99"/>
      <c r="HD181" s="99"/>
      <c r="HE181" s="99"/>
      <c r="HF181" s="99"/>
      <c r="HG181" s="99"/>
      <c r="HH181" s="99"/>
      <c r="HI181" s="99"/>
      <c r="HJ181" s="99"/>
      <c r="HK181" s="99"/>
      <c r="HL181" s="99"/>
      <c r="HM181" s="99"/>
      <c r="HN181" s="99"/>
      <c r="HO181" s="99"/>
      <c r="HP181" s="99"/>
      <c r="HQ181" s="99"/>
      <c r="HR181" s="99"/>
      <c r="HS181" s="99"/>
      <c r="HT181" s="99"/>
      <c r="HU181" s="99"/>
      <c r="HV181" s="99"/>
      <c r="HW181" s="99"/>
      <c r="HX181" s="99"/>
      <c r="HY181" s="99"/>
      <c r="HZ181" s="99"/>
      <c r="IA181" s="99"/>
      <c r="IB181" s="99"/>
      <c r="IC181" s="99"/>
      <c r="ID181" s="99"/>
      <c r="IE181" s="99"/>
      <c r="IF181" s="99"/>
      <c r="IG181" s="99"/>
      <c r="IH181" s="99"/>
      <c r="II181" s="99"/>
      <c r="IJ181" s="99"/>
      <c r="IK181" s="99"/>
      <c r="IL181" s="99"/>
      <c r="IM181" s="99"/>
      <c r="IN181" s="99"/>
      <c r="IO181" s="99"/>
      <c r="IP181" s="99"/>
      <c r="IQ181" s="99"/>
      <c r="IR181" s="99"/>
      <c r="IS181" s="99"/>
      <c r="IT181" s="99"/>
      <c r="IU181" s="99"/>
      <c r="IV181" s="99"/>
    </row>
    <row r="182" spans="1:256" x14ac:dyDescent="0.2">
      <c r="A182" s="134">
        <f>'Alloc Amt'!B182</f>
        <v>0</v>
      </c>
      <c r="B182" s="157">
        <f>'Alloc Amt'!C182</f>
        <v>0</v>
      </c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99"/>
      <c r="BU182" s="99"/>
      <c r="BV182" s="99"/>
      <c r="BW182" s="99"/>
      <c r="BX182" s="99"/>
      <c r="BY182" s="99"/>
      <c r="BZ182" s="99"/>
      <c r="CA182" s="99"/>
      <c r="CB182" s="99"/>
      <c r="CC182" s="99"/>
      <c r="CD182" s="99"/>
      <c r="CE182" s="99"/>
      <c r="CF182" s="99"/>
      <c r="CG182" s="99"/>
      <c r="CH182" s="99"/>
      <c r="CI182" s="99"/>
      <c r="CJ182" s="99"/>
      <c r="CK182" s="99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  <c r="CW182" s="99"/>
      <c r="CX182" s="99"/>
      <c r="CY182" s="99"/>
      <c r="CZ182" s="99"/>
      <c r="DA182" s="99"/>
      <c r="DB182" s="99"/>
      <c r="DC182" s="99"/>
      <c r="DD182" s="99"/>
      <c r="DE182" s="99"/>
      <c r="DF182" s="99"/>
      <c r="DG182" s="99"/>
      <c r="DH182" s="99"/>
      <c r="DI182" s="99"/>
      <c r="DJ182" s="99"/>
      <c r="DK182" s="99"/>
      <c r="DL182" s="99"/>
      <c r="DM182" s="99"/>
      <c r="DN182" s="99"/>
      <c r="DO182" s="99"/>
      <c r="DP182" s="99"/>
      <c r="DQ182" s="99"/>
      <c r="DR182" s="99"/>
      <c r="DS182" s="99"/>
      <c r="DT182" s="99"/>
      <c r="DU182" s="99"/>
      <c r="DV182" s="99"/>
      <c r="DW182" s="99"/>
      <c r="DX182" s="99"/>
      <c r="DY182" s="99"/>
      <c r="DZ182" s="99"/>
      <c r="EA182" s="99"/>
      <c r="EB182" s="99"/>
      <c r="EC182" s="99"/>
      <c r="ED182" s="99"/>
      <c r="EE182" s="99"/>
      <c r="EF182" s="99"/>
      <c r="EG182" s="99"/>
      <c r="EH182" s="99"/>
      <c r="EI182" s="99"/>
      <c r="EJ182" s="99"/>
      <c r="EK182" s="99"/>
      <c r="EL182" s="99"/>
      <c r="EM182" s="99"/>
      <c r="EN182" s="99"/>
      <c r="EO182" s="99"/>
      <c r="EP182" s="99"/>
      <c r="EQ182" s="99"/>
      <c r="ER182" s="99"/>
      <c r="ES182" s="99"/>
      <c r="ET182" s="99"/>
      <c r="EU182" s="99"/>
      <c r="EV182" s="99"/>
      <c r="EW182" s="99"/>
      <c r="EX182" s="99"/>
      <c r="EY182" s="99"/>
      <c r="EZ182" s="99"/>
      <c r="FA182" s="99"/>
      <c r="FB182" s="99"/>
      <c r="FC182" s="99"/>
      <c r="FD182" s="99"/>
      <c r="FE182" s="99"/>
      <c r="FF182" s="99"/>
      <c r="FG182" s="99"/>
      <c r="FH182" s="99"/>
      <c r="FI182" s="99"/>
      <c r="FJ182" s="99"/>
      <c r="FK182" s="99"/>
      <c r="FL182" s="99"/>
      <c r="FM182" s="99"/>
      <c r="FN182" s="99"/>
      <c r="FO182" s="99"/>
      <c r="FP182" s="99"/>
      <c r="FQ182" s="99"/>
      <c r="FR182" s="99"/>
      <c r="FS182" s="99"/>
      <c r="FT182" s="99"/>
      <c r="FU182" s="99"/>
      <c r="FV182" s="99"/>
      <c r="FW182" s="99"/>
      <c r="FX182" s="99"/>
      <c r="FY182" s="99"/>
      <c r="FZ182" s="99"/>
      <c r="GA182" s="99"/>
      <c r="GB182" s="99"/>
      <c r="GC182" s="99"/>
      <c r="GD182" s="99"/>
      <c r="GE182" s="99"/>
      <c r="GF182" s="99"/>
      <c r="GG182" s="99"/>
      <c r="GH182" s="99"/>
      <c r="GI182" s="99"/>
      <c r="GJ182" s="99"/>
      <c r="GK182" s="99"/>
      <c r="GL182" s="99"/>
      <c r="GM182" s="99"/>
      <c r="GN182" s="99"/>
      <c r="GO182" s="99"/>
      <c r="GP182" s="99"/>
      <c r="GQ182" s="99"/>
      <c r="GR182" s="99"/>
      <c r="GS182" s="99"/>
      <c r="GT182" s="99"/>
      <c r="GU182" s="99"/>
      <c r="GV182" s="99"/>
      <c r="GW182" s="99"/>
      <c r="GX182" s="99"/>
      <c r="GY182" s="99"/>
      <c r="GZ182" s="99"/>
      <c r="HA182" s="99"/>
      <c r="HB182" s="99"/>
      <c r="HC182" s="99"/>
      <c r="HD182" s="99"/>
      <c r="HE182" s="99"/>
      <c r="HF182" s="99"/>
      <c r="HG182" s="99"/>
      <c r="HH182" s="99"/>
      <c r="HI182" s="99"/>
      <c r="HJ182" s="99"/>
      <c r="HK182" s="99"/>
      <c r="HL182" s="99"/>
      <c r="HM182" s="99"/>
      <c r="HN182" s="99"/>
      <c r="HO182" s="99"/>
      <c r="HP182" s="99"/>
      <c r="HQ182" s="99"/>
      <c r="HR182" s="99"/>
      <c r="HS182" s="99"/>
      <c r="HT182" s="99"/>
      <c r="HU182" s="99"/>
      <c r="HV182" s="99"/>
      <c r="HW182" s="99"/>
      <c r="HX182" s="99"/>
      <c r="HY182" s="99"/>
      <c r="HZ182" s="99"/>
      <c r="IA182" s="99"/>
      <c r="IB182" s="99"/>
      <c r="IC182" s="99"/>
      <c r="ID182" s="99"/>
      <c r="IE182" s="99"/>
      <c r="IF182" s="99"/>
      <c r="IG182" s="99"/>
      <c r="IH182" s="99"/>
      <c r="II182" s="99"/>
      <c r="IJ182" s="99"/>
      <c r="IK182" s="99"/>
      <c r="IL182" s="99"/>
      <c r="IM182" s="99"/>
      <c r="IN182" s="99"/>
      <c r="IO182" s="99"/>
      <c r="IP182" s="99"/>
      <c r="IQ182" s="99"/>
      <c r="IR182" s="99"/>
      <c r="IS182" s="99"/>
      <c r="IT182" s="99"/>
      <c r="IU182" s="99"/>
      <c r="IV182" s="99"/>
    </row>
    <row r="183" spans="1:256" x14ac:dyDescent="0.2">
      <c r="A183" s="134">
        <f>'Alloc Amt'!B183</f>
        <v>0</v>
      </c>
      <c r="B183" s="157">
        <f>'Alloc Amt'!C183</f>
        <v>0</v>
      </c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  <c r="BP183" s="99"/>
      <c r="BQ183" s="99"/>
      <c r="BR183" s="99"/>
      <c r="BS183" s="99"/>
      <c r="BT183" s="99"/>
      <c r="BU183" s="99"/>
      <c r="BV183" s="99"/>
      <c r="BW183" s="99"/>
      <c r="BX183" s="99"/>
      <c r="BY183" s="99"/>
      <c r="BZ183" s="99"/>
      <c r="CA183" s="99"/>
      <c r="CB183" s="99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  <c r="CW183" s="99"/>
      <c r="CX183" s="99"/>
      <c r="CY183" s="99"/>
      <c r="CZ183" s="99"/>
      <c r="DA183" s="99"/>
      <c r="DB183" s="99"/>
      <c r="DC183" s="99"/>
      <c r="DD183" s="99"/>
      <c r="DE183" s="99"/>
      <c r="DF183" s="99"/>
      <c r="DG183" s="99"/>
      <c r="DH183" s="99"/>
      <c r="DI183" s="99"/>
      <c r="DJ183" s="99"/>
      <c r="DK183" s="99"/>
      <c r="DL183" s="99"/>
      <c r="DM183" s="99"/>
      <c r="DN183" s="99"/>
      <c r="DO183" s="99"/>
      <c r="DP183" s="99"/>
      <c r="DQ183" s="99"/>
      <c r="DR183" s="99"/>
      <c r="DS183" s="99"/>
      <c r="DT183" s="99"/>
      <c r="DU183" s="99"/>
      <c r="DV183" s="99"/>
      <c r="DW183" s="99"/>
      <c r="DX183" s="99"/>
      <c r="DY183" s="99"/>
      <c r="DZ183" s="99"/>
      <c r="EA183" s="99"/>
      <c r="EB183" s="99"/>
      <c r="EC183" s="99"/>
      <c r="ED183" s="99"/>
      <c r="EE183" s="99"/>
      <c r="EF183" s="99"/>
      <c r="EG183" s="99"/>
      <c r="EH183" s="99"/>
      <c r="EI183" s="99"/>
      <c r="EJ183" s="99"/>
      <c r="EK183" s="99"/>
      <c r="EL183" s="99"/>
      <c r="EM183" s="99"/>
      <c r="EN183" s="99"/>
      <c r="EO183" s="99"/>
      <c r="EP183" s="99"/>
      <c r="EQ183" s="99"/>
      <c r="ER183" s="99"/>
      <c r="ES183" s="99"/>
      <c r="ET183" s="99"/>
      <c r="EU183" s="99"/>
      <c r="EV183" s="99"/>
      <c r="EW183" s="99"/>
      <c r="EX183" s="99"/>
      <c r="EY183" s="99"/>
      <c r="EZ183" s="99"/>
      <c r="FA183" s="99"/>
      <c r="FB183" s="99"/>
      <c r="FC183" s="99"/>
      <c r="FD183" s="99"/>
      <c r="FE183" s="99"/>
      <c r="FF183" s="99"/>
      <c r="FG183" s="99"/>
      <c r="FH183" s="99"/>
      <c r="FI183" s="99"/>
      <c r="FJ183" s="99"/>
      <c r="FK183" s="99"/>
      <c r="FL183" s="99"/>
      <c r="FM183" s="99"/>
      <c r="FN183" s="99"/>
      <c r="FO183" s="99"/>
      <c r="FP183" s="99"/>
      <c r="FQ183" s="99"/>
      <c r="FR183" s="99"/>
      <c r="FS183" s="99"/>
      <c r="FT183" s="99"/>
      <c r="FU183" s="99"/>
      <c r="FV183" s="99"/>
      <c r="FW183" s="99"/>
      <c r="FX183" s="99"/>
      <c r="FY183" s="99"/>
      <c r="FZ183" s="99"/>
      <c r="GA183" s="99"/>
      <c r="GB183" s="99"/>
      <c r="GC183" s="99"/>
      <c r="GD183" s="99"/>
      <c r="GE183" s="99"/>
      <c r="GF183" s="99"/>
      <c r="GG183" s="99"/>
      <c r="GH183" s="99"/>
      <c r="GI183" s="99"/>
      <c r="GJ183" s="99"/>
      <c r="GK183" s="99"/>
      <c r="GL183" s="99"/>
      <c r="GM183" s="99"/>
      <c r="GN183" s="99"/>
      <c r="GO183" s="99"/>
      <c r="GP183" s="99"/>
      <c r="GQ183" s="99"/>
      <c r="GR183" s="99"/>
      <c r="GS183" s="99"/>
      <c r="GT183" s="99"/>
      <c r="GU183" s="99"/>
      <c r="GV183" s="99"/>
      <c r="GW183" s="99"/>
      <c r="GX183" s="99"/>
      <c r="GY183" s="99"/>
      <c r="GZ183" s="99"/>
      <c r="HA183" s="99"/>
      <c r="HB183" s="99"/>
      <c r="HC183" s="99"/>
      <c r="HD183" s="99"/>
      <c r="HE183" s="99"/>
      <c r="HF183" s="99"/>
      <c r="HG183" s="99"/>
      <c r="HH183" s="99"/>
      <c r="HI183" s="99"/>
      <c r="HJ183" s="99"/>
      <c r="HK183" s="99"/>
      <c r="HL183" s="99"/>
      <c r="HM183" s="99"/>
      <c r="HN183" s="99"/>
      <c r="HO183" s="99"/>
      <c r="HP183" s="99"/>
      <c r="HQ183" s="99"/>
      <c r="HR183" s="99"/>
      <c r="HS183" s="99"/>
      <c r="HT183" s="99"/>
      <c r="HU183" s="99"/>
      <c r="HV183" s="99"/>
      <c r="HW183" s="99"/>
      <c r="HX183" s="99"/>
      <c r="HY183" s="99"/>
      <c r="HZ183" s="99"/>
      <c r="IA183" s="99"/>
      <c r="IB183" s="99"/>
      <c r="IC183" s="99"/>
      <c r="ID183" s="99"/>
      <c r="IE183" s="99"/>
      <c r="IF183" s="99"/>
      <c r="IG183" s="99"/>
      <c r="IH183" s="99"/>
      <c r="II183" s="99"/>
      <c r="IJ183" s="99"/>
      <c r="IK183" s="99"/>
      <c r="IL183" s="99"/>
      <c r="IM183" s="99"/>
      <c r="IN183" s="99"/>
      <c r="IO183" s="99"/>
      <c r="IP183" s="99"/>
      <c r="IQ183" s="99"/>
      <c r="IR183" s="99"/>
      <c r="IS183" s="99"/>
      <c r="IT183" s="99"/>
      <c r="IU183" s="99"/>
      <c r="IV183" s="99"/>
    </row>
    <row r="184" spans="1:256" x14ac:dyDescent="0.2">
      <c r="A184" s="134">
        <f>'Alloc Amt'!B184</f>
        <v>0</v>
      </c>
      <c r="B184" s="157">
        <f>'Alloc Amt'!C184</f>
        <v>0</v>
      </c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99"/>
      <c r="BU184" s="99"/>
      <c r="BV184" s="99"/>
      <c r="BW184" s="99"/>
      <c r="BX184" s="99"/>
      <c r="BY184" s="99"/>
      <c r="BZ184" s="99"/>
      <c r="CA184" s="99"/>
      <c r="CB184" s="99"/>
      <c r="CC184" s="99"/>
      <c r="CD184" s="99"/>
      <c r="CE184" s="99"/>
      <c r="CF184" s="99"/>
      <c r="CG184" s="99"/>
      <c r="CH184" s="99"/>
      <c r="CI184" s="99"/>
      <c r="CJ184" s="99"/>
      <c r="CK184" s="99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  <c r="CW184" s="99"/>
      <c r="CX184" s="99"/>
      <c r="CY184" s="99"/>
      <c r="CZ184" s="99"/>
      <c r="DA184" s="99"/>
      <c r="DB184" s="99"/>
      <c r="DC184" s="99"/>
      <c r="DD184" s="99"/>
      <c r="DE184" s="99"/>
      <c r="DF184" s="99"/>
      <c r="DG184" s="99"/>
      <c r="DH184" s="99"/>
      <c r="DI184" s="99"/>
      <c r="DJ184" s="99"/>
      <c r="DK184" s="99"/>
      <c r="DL184" s="99"/>
      <c r="DM184" s="99"/>
      <c r="DN184" s="99"/>
      <c r="DO184" s="99"/>
      <c r="DP184" s="99"/>
      <c r="DQ184" s="99"/>
      <c r="DR184" s="99"/>
      <c r="DS184" s="99"/>
      <c r="DT184" s="99"/>
      <c r="DU184" s="99"/>
      <c r="DV184" s="99"/>
      <c r="DW184" s="99"/>
      <c r="DX184" s="99"/>
      <c r="DY184" s="99"/>
      <c r="DZ184" s="99"/>
      <c r="EA184" s="99"/>
      <c r="EB184" s="99"/>
      <c r="EC184" s="99"/>
      <c r="ED184" s="99"/>
      <c r="EE184" s="99"/>
      <c r="EF184" s="99"/>
      <c r="EG184" s="99"/>
      <c r="EH184" s="99"/>
      <c r="EI184" s="99"/>
      <c r="EJ184" s="99"/>
      <c r="EK184" s="99"/>
      <c r="EL184" s="99"/>
      <c r="EM184" s="99"/>
      <c r="EN184" s="99"/>
      <c r="EO184" s="99"/>
      <c r="EP184" s="99"/>
      <c r="EQ184" s="99"/>
      <c r="ER184" s="99"/>
      <c r="ES184" s="99"/>
      <c r="ET184" s="99"/>
      <c r="EU184" s="99"/>
      <c r="EV184" s="99"/>
      <c r="EW184" s="99"/>
      <c r="EX184" s="99"/>
      <c r="EY184" s="99"/>
      <c r="EZ184" s="99"/>
      <c r="FA184" s="99"/>
      <c r="FB184" s="99"/>
      <c r="FC184" s="99"/>
      <c r="FD184" s="99"/>
      <c r="FE184" s="99"/>
      <c r="FF184" s="99"/>
      <c r="FG184" s="99"/>
      <c r="FH184" s="99"/>
      <c r="FI184" s="99"/>
      <c r="FJ184" s="99"/>
      <c r="FK184" s="99"/>
      <c r="FL184" s="99"/>
      <c r="FM184" s="99"/>
      <c r="FN184" s="99"/>
      <c r="FO184" s="99"/>
      <c r="FP184" s="99"/>
      <c r="FQ184" s="99"/>
      <c r="FR184" s="99"/>
      <c r="FS184" s="99"/>
      <c r="FT184" s="99"/>
      <c r="FU184" s="99"/>
      <c r="FV184" s="99"/>
      <c r="FW184" s="99"/>
      <c r="FX184" s="99"/>
      <c r="FY184" s="99"/>
      <c r="FZ184" s="99"/>
      <c r="GA184" s="99"/>
      <c r="GB184" s="99"/>
      <c r="GC184" s="99"/>
      <c r="GD184" s="99"/>
      <c r="GE184" s="99"/>
      <c r="GF184" s="99"/>
      <c r="GG184" s="99"/>
      <c r="GH184" s="99"/>
      <c r="GI184" s="99"/>
      <c r="GJ184" s="99"/>
      <c r="GK184" s="99"/>
      <c r="GL184" s="99"/>
      <c r="GM184" s="99"/>
      <c r="GN184" s="99"/>
      <c r="GO184" s="99"/>
      <c r="GP184" s="99"/>
      <c r="GQ184" s="99"/>
      <c r="GR184" s="99"/>
      <c r="GS184" s="99"/>
      <c r="GT184" s="99"/>
      <c r="GU184" s="99"/>
      <c r="GV184" s="99"/>
      <c r="GW184" s="99"/>
      <c r="GX184" s="99"/>
      <c r="GY184" s="99"/>
      <c r="GZ184" s="99"/>
      <c r="HA184" s="99"/>
      <c r="HB184" s="99"/>
      <c r="HC184" s="99"/>
      <c r="HD184" s="99"/>
      <c r="HE184" s="99"/>
      <c r="HF184" s="99"/>
      <c r="HG184" s="99"/>
      <c r="HH184" s="99"/>
      <c r="HI184" s="99"/>
      <c r="HJ184" s="99"/>
      <c r="HK184" s="99"/>
      <c r="HL184" s="99"/>
      <c r="HM184" s="99"/>
      <c r="HN184" s="99"/>
      <c r="HO184" s="99"/>
      <c r="HP184" s="99"/>
      <c r="HQ184" s="99"/>
      <c r="HR184" s="99"/>
      <c r="HS184" s="99"/>
      <c r="HT184" s="99"/>
      <c r="HU184" s="99"/>
      <c r="HV184" s="99"/>
      <c r="HW184" s="99"/>
      <c r="HX184" s="99"/>
      <c r="HY184" s="99"/>
      <c r="HZ184" s="99"/>
      <c r="IA184" s="99"/>
      <c r="IB184" s="99"/>
      <c r="IC184" s="99"/>
      <c r="ID184" s="99"/>
      <c r="IE184" s="99"/>
      <c r="IF184" s="99"/>
      <c r="IG184" s="99"/>
      <c r="IH184" s="99"/>
      <c r="II184" s="99"/>
      <c r="IJ184" s="99"/>
      <c r="IK184" s="99"/>
      <c r="IL184" s="99"/>
      <c r="IM184" s="99"/>
      <c r="IN184" s="99"/>
      <c r="IO184" s="99"/>
      <c r="IP184" s="99"/>
      <c r="IQ184" s="99"/>
      <c r="IR184" s="99"/>
      <c r="IS184" s="99"/>
      <c r="IT184" s="99"/>
      <c r="IU184" s="99"/>
      <c r="IV184" s="99"/>
    </row>
    <row r="185" spans="1:256" x14ac:dyDescent="0.2">
      <c r="A185" s="134">
        <f>'Alloc Amt'!B185</f>
        <v>0</v>
      </c>
      <c r="B185" s="157">
        <f>'Alloc Amt'!C185</f>
        <v>0</v>
      </c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99"/>
      <c r="CH185" s="99"/>
      <c r="CI185" s="99"/>
      <c r="CJ185" s="99"/>
      <c r="CK185" s="99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  <c r="CW185" s="99"/>
      <c r="CX185" s="99"/>
      <c r="CY185" s="99"/>
      <c r="CZ185" s="99"/>
      <c r="DA185" s="99"/>
      <c r="DB185" s="99"/>
      <c r="DC185" s="99"/>
      <c r="DD185" s="99"/>
      <c r="DE185" s="99"/>
      <c r="DF185" s="99"/>
      <c r="DG185" s="99"/>
      <c r="DH185" s="99"/>
      <c r="DI185" s="99"/>
      <c r="DJ185" s="99"/>
      <c r="DK185" s="99"/>
      <c r="DL185" s="99"/>
      <c r="DM185" s="99"/>
      <c r="DN185" s="99"/>
      <c r="DO185" s="99"/>
      <c r="DP185" s="99"/>
      <c r="DQ185" s="99"/>
      <c r="DR185" s="99"/>
      <c r="DS185" s="99"/>
      <c r="DT185" s="99"/>
      <c r="DU185" s="99"/>
      <c r="DV185" s="99"/>
      <c r="DW185" s="99"/>
      <c r="DX185" s="99"/>
      <c r="DY185" s="99"/>
      <c r="DZ185" s="99"/>
      <c r="EA185" s="99"/>
      <c r="EB185" s="99"/>
      <c r="EC185" s="99"/>
      <c r="ED185" s="99"/>
      <c r="EE185" s="99"/>
      <c r="EF185" s="99"/>
      <c r="EG185" s="99"/>
      <c r="EH185" s="99"/>
      <c r="EI185" s="99"/>
      <c r="EJ185" s="99"/>
      <c r="EK185" s="99"/>
      <c r="EL185" s="99"/>
      <c r="EM185" s="99"/>
      <c r="EN185" s="99"/>
      <c r="EO185" s="99"/>
      <c r="EP185" s="99"/>
      <c r="EQ185" s="99"/>
      <c r="ER185" s="99"/>
      <c r="ES185" s="99"/>
      <c r="ET185" s="99"/>
      <c r="EU185" s="99"/>
      <c r="EV185" s="99"/>
      <c r="EW185" s="99"/>
      <c r="EX185" s="99"/>
      <c r="EY185" s="99"/>
      <c r="EZ185" s="99"/>
      <c r="FA185" s="99"/>
      <c r="FB185" s="99"/>
      <c r="FC185" s="99"/>
      <c r="FD185" s="99"/>
      <c r="FE185" s="99"/>
      <c r="FF185" s="99"/>
      <c r="FG185" s="99"/>
      <c r="FH185" s="99"/>
      <c r="FI185" s="99"/>
      <c r="FJ185" s="99"/>
      <c r="FK185" s="99"/>
      <c r="FL185" s="99"/>
      <c r="FM185" s="99"/>
      <c r="FN185" s="99"/>
      <c r="FO185" s="99"/>
      <c r="FP185" s="99"/>
      <c r="FQ185" s="99"/>
      <c r="FR185" s="99"/>
      <c r="FS185" s="99"/>
      <c r="FT185" s="99"/>
      <c r="FU185" s="99"/>
      <c r="FV185" s="99"/>
      <c r="FW185" s="99"/>
      <c r="FX185" s="99"/>
      <c r="FY185" s="99"/>
      <c r="FZ185" s="99"/>
      <c r="GA185" s="99"/>
      <c r="GB185" s="99"/>
      <c r="GC185" s="99"/>
      <c r="GD185" s="99"/>
      <c r="GE185" s="99"/>
      <c r="GF185" s="99"/>
      <c r="GG185" s="99"/>
      <c r="GH185" s="99"/>
      <c r="GI185" s="99"/>
      <c r="GJ185" s="99"/>
      <c r="GK185" s="99"/>
      <c r="GL185" s="99"/>
      <c r="GM185" s="99"/>
      <c r="GN185" s="99"/>
      <c r="GO185" s="99"/>
      <c r="GP185" s="99"/>
      <c r="GQ185" s="99"/>
      <c r="GR185" s="99"/>
      <c r="GS185" s="99"/>
      <c r="GT185" s="99"/>
      <c r="GU185" s="99"/>
      <c r="GV185" s="99"/>
      <c r="GW185" s="99"/>
      <c r="GX185" s="99"/>
      <c r="GY185" s="99"/>
      <c r="GZ185" s="99"/>
      <c r="HA185" s="99"/>
      <c r="HB185" s="99"/>
      <c r="HC185" s="99"/>
      <c r="HD185" s="99"/>
      <c r="HE185" s="99"/>
      <c r="HF185" s="99"/>
      <c r="HG185" s="99"/>
      <c r="HH185" s="99"/>
      <c r="HI185" s="99"/>
      <c r="HJ185" s="99"/>
      <c r="HK185" s="99"/>
      <c r="HL185" s="99"/>
      <c r="HM185" s="99"/>
      <c r="HN185" s="99"/>
      <c r="HO185" s="99"/>
      <c r="HP185" s="99"/>
      <c r="HQ185" s="99"/>
      <c r="HR185" s="99"/>
      <c r="HS185" s="99"/>
      <c r="HT185" s="99"/>
      <c r="HU185" s="99"/>
      <c r="HV185" s="99"/>
      <c r="HW185" s="99"/>
      <c r="HX185" s="99"/>
      <c r="HY185" s="99"/>
      <c r="HZ185" s="99"/>
      <c r="IA185" s="99"/>
      <c r="IB185" s="99"/>
      <c r="IC185" s="99"/>
      <c r="ID185" s="99"/>
      <c r="IE185" s="99"/>
      <c r="IF185" s="99"/>
      <c r="IG185" s="99"/>
      <c r="IH185" s="99"/>
      <c r="II185" s="99"/>
      <c r="IJ185" s="99"/>
      <c r="IK185" s="99"/>
      <c r="IL185" s="99"/>
      <c r="IM185" s="99"/>
      <c r="IN185" s="99"/>
      <c r="IO185" s="99"/>
      <c r="IP185" s="99"/>
      <c r="IQ185" s="99"/>
      <c r="IR185" s="99"/>
      <c r="IS185" s="99"/>
      <c r="IT185" s="99"/>
      <c r="IU185" s="99"/>
      <c r="IV185" s="99"/>
    </row>
    <row r="186" spans="1:256" x14ac:dyDescent="0.2">
      <c r="A186" s="134">
        <f>'Alloc Amt'!B186</f>
        <v>0</v>
      </c>
      <c r="B186" s="157">
        <f>'Alloc Amt'!C186</f>
        <v>0</v>
      </c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  <c r="BV186" s="99"/>
      <c r="BW186" s="99"/>
      <c r="BX186" s="99"/>
      <c r="BY186" s="99"/>
      <c r="BZ186" s="99"/>
      <c r="CA186" s="99"/>
      <c r="CB186" s="99"/>
      <c r="CC186" s="99"/>
      <c r="CD186" s="99"/>
      <c r="CE186" s="99"/>
      <c r="CF186" s="99"/>
      <c r="CG186" s="99"/>
      <c r="CH186" s="99"/>
      <c r="CI186" s="99"/>
      <c r="CJ186" s="99"/>
      <c r="CK186" s="99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  <c r="CW186" s="99"/>
      <c r="CX186" s="99"/>
      <c r="CY186" s="99"/>
      <c r="CZ186" s="99"/>
      <c r="DA186" s="99"/>
      <c r="DB186" s="99"/>
      <c r="DC186" s="99"/>
      <c r="DD186" s="99"/>
      <c r="DE186" s="99"/>
      <c r="DF186" s="99"/>
      <c r="DG186" s="99"/>
      <c r="DH186" s="99"/>
      <c r="DI186" s="99"/>
      <c r="DJ186" s="99"/>
      <c r="DK186" s="99"/>
      <c r="DL186" s="99"/>
      <c r="DM186" s="99"/>
      <c r="DN186" s="99"/>
      <c r="DO186" s="99"/>
      <c r="DP186" s="99"/>
      <c r="DQ186" s="99"/>
      <c r="DR186" s="99"/>
      <c r="DS186" s="99"/>
      <c r="DT186" s="99"/>
      <c r="DU186" s="99"/>
      <c r="DV186" s="99"/>
      <c r="DW186" s="99"/>
      <c r="DX186" s="99"/>
      <c r="DY186" s="99"/>
      <c r="DZ186" s="99"/>
      <c r="EA186" s="99"/>
      <c r="EB186" s="99"/>
      <c r="EC186" s="99"/>
      <c r="ED186" s="99"/>
      <c r="EE186" s="99"/>
      <c r="EF186" s="99"/>
      <c r="EG186" s="99"/>
      <c r="EH186" s="99"/>
      <c r="EI186" s="99"/>
      <c r="EJ186" s="99"/>
      <c r="EK186" s="99"/>
      <c r="EL186" s="99"/>
      <c r="EM186" s="99"/>
      <c r="EN186" s="99"/>
      <c r="EO186" s="99"/>
      <c r="EP186" s="99"/>
      <c r="EQ186" s="99"/>
      <c r="ER186" s="99"/>
      <c r="ES186" s="99"/>
      <c r="ET186" s="99"/>
      <c r="EU186" s="99"/>
      <c r="EV186" s="99"/>
      <c r="EW186" s="99"/>
      <c r="EX186" s="99"/>
      <c r="EY186" s="99"/>
      <c r="EZ186" s="99"/>
      <c r="FA186" s="99"/>
      <c r="FB186" s="99"/>
      <c r="FC186" s="99"/>
      <c r="FD186" s="99"/>
      <c r="FE186" s="99"/>
      <c r="FF186" s="99"/>
      <c r="FG186" s="99"/>
      <c r="FH186" s="99"/>
      <c r="FI186" s="99"/>
      <c r="FJ186" s="99"/>
      <c r="FK186" s="99"/>
      <c r="FL186" s="99"/>
      <c r="FM186" s="99"/>
      <c r="FN186" s="99"/>
      <c r="FO186" s="99"/>
      <c r="FP186" s="99"/>
      <c r="FQ186" s="99"/>
      <c r="FR186" s="99"/>
      <c r="FS186" s="99"/>
      <c r="FT186" s="99"/>
      <c r="FU186" s="99"/>
      <c r="FV186" s="99"/>
      <c r="FW186" s="99"/>
      <c r="FX186" s="99"/>
      <c r="FY186" s="99"/>
      <c r="FZ186" s="99"/>
      <c r="GA186" s="99"/>
      <c r="GB186" s="99"/>
      <c r="GC186" s="99"/>
      <c r="GD186" s="99"/>
      <c r="GE186" s="99"/>
      <c r="GF186" s="99"/>
      <c r="GG186" s="99"/>
      <c r="GH186" s="99"/>
      <c r="GI186" s="99"/>
      <c r="GJ186" s="99"/>
      <c r="GK186" s="99"/>
      <c r="GL186" s="99"/>
      <c r="GM186" s="99"/>
      <c r="GN186" s="99"/>
      <c r="GO186" s="99"/>
      <c r="GP186" s="99"/>
      <c r="GQ186" s="99"/>
      <c r="GR186" s="99"/>
      <c r="GS186" s="99"/>
      <c r="GT186" s="99"/>
      <c r="GU186" s="99"/>
      <c r="GV186" s="99"/>
      <c r="GW186" s="99"/>
      <c r="GX186" s="99"/>
      <c r="GY186" s="99"/>
      <c r="GZ186" s="99"/>
      <c r="HA186" s="99"/>
      <c r="HB186" s="99"/>
      <c r="HC186" s="99"/>
      <c r="HD186" s="99"/>
      <c r="HE186" s="99"/>
      <c r="HF186" s="99"/>
      <c r="HG186" s="99"/>
      <c r="HH186" s="99"/>
      <c r="HI186" s="99"/>
      <c r="HJ186" s="99"/>
      <c r="HK186" s="99"/>
      <c r="HL186" s="99"/>
      <c r="HM186" s="99"/>
      <c r="HN186" s="99"/>
      <c r="HO186" s="99"/>
      <c r="HP186" s="99"/>
      <c r="HQ186" s="99"/>
      <c r="HR186" s="99"/>
      <c r="HS186" s="99"/>
      <c r="HT186" s="99"/>
      <c r="HU186" s="99"/>
      <c r="HV186" s="99"/>
      <c r="HW186" s="99"/>
      <c r="HX186" s="99"/>
      <c r="HY186" s="99"/>
      <c r="HZ186" s="99"/>
      <c r="IA186" s="99"/>
      <c r="IB186" s="99"/>
      <c r="IC186" s="99"/>
      <c r="ID186" s="99"/>
      <c r="IE186" s="99"/>
      <c r="IF186" s="99"/>
      <c r="IG186" s="99"/>
      <c r="IH186" s="99"/>
      <c r="II186" s="99"/>
      <c r="IJ186" s="99"/>
      <c r="IK186" s="99"/>
      <c r="IL186" s="99"/>
      <c r="IM186" s="99"/>
      <c r="IN186" s="99"/>
      <c r="IO186" s="99"/>
      <c r="IP186" s="99"/>
      <c r="IQ186" s="99"/>
      <c r="IR186" s="99"/>
      <c r="IS186" s="99"/>
      <c r="IT186" s="99"/>
      <c r="IU186" s="99"/>
      <c r="IV186" s="99"/>
    </row>
    <row r="187" spans="1:256" x14ac:dyDescent="0.2">
      <c r="A187" s="134">
        <f>'Alloc Amt'!B187</f>
        <v>0</v>
      </c>
      <c r="B187" s="157">
        <f>'Alloc Amt'!C187</f>
        <v>0</v>
      </c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99"/>
      <c r="BR187" s="99"/>
      <c r="BS187" s="99"/>
      <c r="BT187" s="99"/>
      <c r="BU187" s="99"/>
      <c r="BV187" s="99"/>
      <c r="BW187" s="99"/>
      <c r="BX187" s="99"/>
      <c r="BY187" s="99"/>
      <c r="BZ187" s="99"/>
      <c r="CA187" s="99"/>
      <c r="CB187" s="99"/>
      <c r="CC187" s="99"/>
      <c r="CD187" s="99"/>
      <c r="CE187" s="99"/>
      <c r="CF187" s="99"/>
      <c r="CG187" s="99"/>
      <c r="CH187" s="99"/>
      <c r="CI187" s="99"/>
      <c r="CJ187" s="99"/>
      <c r="CK187" s="99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  <c r="CW187" s="99"/>
      <c r="CX187" s="99"/>
      <c r="CY187" s="99"/>
      <c r="CZ187" s="99"/>
      <c r="DA187" s="99"/>
      <c r="DB187" s="99"/>
      <c r="DC187" s="99"/>
      <c r="DD187" s="99"/>
      <c r="DE187" s="99"/>
      <c r="DF187" s="99"/>
      <c r="DG187" s="99"/>
      <c r="DH187" s="99"/>
      <c r="DI187" s="99"/>
      <c r="DJ187" s="99"/>
      <c r="DK187" s="99"/>
      <c r="DL187" s="99"/>
      <c r="DM187" s="99"/>
      <c r="DN187" s="99"/>
      <c r="DO187" s="99"/>
      <c r="DP187" s="99"/>
      <c r="DQ187" s="99"/>
      <c r="DR187" s="99"/>
      <c r="DS187" s="99"/>
      <c r="DT187" s="99"/>
      <c r="DU187" s="99"/>
      <c r="DV187" s="99"/>
      <c r="DW187" s="99"/>
      <c r="DX187" s="99"/>
      <c r="DY187" s="99"/>
      <c r="DZ187" s="99"/>
      <c r="EA187" s="99"/>
      <c r="EB187" s="99"/>
      <c r="EC187" s="99"/>
      <c r="ED187" s="99"/>
      <c r="EE187" s="99"/>
      <c r="EF187" s="99"/>
      <c r="EG187" s="99"/>
      <c r="EH187" s="99"/>
      <c r="EI187" s="99"/>
      <c r="EJ187" s="99"/>
      <c r="EK187" s="99"/>
      <c r="EL187" s="99"/>
      <c r="EM187" s="99"/>
      <c r="EN187" s="99"/>
      <c r="EO187" s="99"/>
      <c r="EP187" s="99"/>
      <c r="EQ187" s="99"/>
      <c r="ER187" s="99"/>
      <c r="ES187" s="99"/>
      <c r="ET187" s="99"/>
      <c r="EU187" s="99"/>
      <c r="EV187" s="99"/>
      <c r="EW187" s="99"/>
      <c r="EX187" s="99"/>
      <c r="EY187" s="99"/>
      <c r="EZ187" s="99"/>
      <c r="FA187" s="99"/>
      <c r="FB187" s="99"/>
      <c r="FC187" s="99"/>
      <c r="FD187" s="99"/>
      <c r="FE187" s="99"/>
      <c r="FF187" s="99"/>
      <c r="FG187" s="99"/>
      <c r="FH187" s="99"/>
      <c r="FI187" s="99"/>
      <c r="FJ187" s="99"/>
      <c r="FK187" s="99"/>
      <c r="FL187" s="99"/>
      <c r="FM187" s="99"/>
      <c r="FN187" s="99"/>
      <c r="FO187" s="99"/>
      <c r="FP187" s="99"/>
      <c r="FQ187" s="99"/>
      <c r="FR187" s="99"/>
      <c r="FS187" s="99"/>
      <c r="FT187" s="99"/>
      <c r="FU187" s="99"/>
      <c r="FV187" s="99"/>
      <c r="FW187" s="99"/>
      <c r="FX187" s="99"/>
      <c r="FY187" s="99"/>
      <c r="FZ187" s="99"/>
      <c r="GA187" s="99"/>
      <c r="GB187" s="99"/>
      <c r="GC187" s="99"/>
      <c r="GD187" s="99"/>
      <c r="GE187" s="99"/>
      <c r="GF187" s="99"/>
      <c r="GG187" s="99"/>
      <c r="GH187" s="99"/>
      <c r="GI187" s="99"/>
      <c r="GJ187" s="99"/>
      <c r="GK187" s="99"/>
      <c r="GL187" s="99"/>
      <c r="GM187" s="99"/>
      <c r="GN187" s="99"/>
      <c r="GO187" s="99"/>
      <c r="GP187" s="99"/>
      <c r="GQ187" s="99"/>
      <c r="GR187" s="99"/>
      <c r="GS187" s="99"/>
      <c r="GT187" s="99"/>
      <c r="GU187" s="99"/>
      <c r="GV187" s="99"/>
      <c r="GW187" s="99"/>
      <c r="GX187" s="99"/>
      <c r="GY187" s="99"/>
      <c r="GZ187" s="99"/>
      <c r="HA187" s="99"/>
      <c r="HB187" s="99"/>
      <c r="HC187" s="99"/>
      <c r="HD187" s="99"/>
      <c r="HE187" s="99"/>
      <c r="HF187" s="99"/>
      <c r="HG187" s="99"/>
      <c r="HH187" s="99"/>
      <c r="HI187" s="99"/>
      <c r="HJ187" s="99"/>
      <c r="HK187" s="99"/>
      <c r="HL187" s="99"/>
      <c r="HM187" s="99"/>
      <c r="HN187" s="99"/>
      <c r="HO187" s="99"/>
      <c r="HP187" s="99"/>
      <c r="HQ187" s="99"/>
      <c r="HR187" s="99"/>
      <c r="HS187" s="99"/>
      <c r="HT187" s="99"/>
      <c r="HU187" s="99"/>
      <c r="HV187" s="99"/>
      <c r="HW187" s="99"/>
      <c r="HX187" s="99"/>
      <c r="HY187" s="99"/>
      <c r="HZ187" s="99"/>
      <c r="IA187" s="99"/>
      <c r="IB187" s="99"/>
      <c r="IC187" s="99"/>
      <c r="ID187" s="99"/>
      <c r="IE187" s="99"/>
      <c r="IF187" s="99"/>
      <c r="IG187" s="99"/>
      <c r="IH187" s="99"/>
      <c r="II187" s="99"/>
      <c r="IJ187" s="99"/>
      <c r="IK187" s="99"/>
      <c r="IL187" s="99"/>
      <c r="IM187" s="99"/>
      <c r="IN187" s="99"/>
      <c r="IO187" s="99"/>
      <c r="IP187" s="99"/>
      <c r="IQ187" s="99"/>
      <c r="IR187" s="99"/>
      <c r="IS187" s="99"/>
      <c r="IT187" s="99"/>
      <c r="IU187" s="99"/>
      <c r="IV187" s="99"/>
    </row>
    <row r="188" spans="1:256" x14ac:dyDescent="0.2">
      <c r="A188" s="134">
        <f>'Alloc Amt'!B188</f>
        <v>0</v>
      </c>
      <c r="B188" s="157">
        <f>'Alloc Amt'!C188</f>
        <v>0</v>
      </c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99"/>
      <c r="BU188" s="99"/>
      <c r="BV188" s="99"/>
      <c r="BW188" s="99"/>
      <c r="BX188" s="99"/>
      <c r="BY188" s="99"/>
      <c r="BZ188" s="99"/>
      <c r="CA188" s="99"/>
      <c r="CB188" s="99"/>
      <c r="CC188" s="99"/>
      <c r="CD188" s="99"/>
      <c r="CE188" s="99"/>
      <c r="CF188" s="99"/>
      <c r="CG188" s="99"/>
      <c r="CH188" s="99"/>
      <c r="CI188" s="99"/>
      <c r="CJ188" s="99"/>
      <c r="CK188" s="99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99"/>
      <c r="CW188" s="99"/>
      <c r="CX188" s="99"/>
      <c r="CY188" s="99"/>
      <c r="CZ188" s="99"/>
      <c r="DA188" s="99"/>
      <c r="DB188" s="99"/>
      <c r="DC188" s="99"/>
      <c r="DD188" s="99"/>
      <c r="DE188" s="99"/>
      <c r="DF188" s="99"/>
      <c r="DG188" s="99"/>
      <c r="DH188" s="99"/>
      <c r="DI188" s="99"/>
      <c r="DJ188" s="99"/>
      <c r="DK188" s="99"/>
      <c r="DL188" s="99"/>
      <c r="DM188" s="99"/>
      <c r="DN188" s="99"/>
      <c r="DO188" s="99"/>
      <c r="DP188" s="99"/>
      <c r="DQ188" s="99"/>
      <c r="DR188" s="99"/>
      <c r="DS188" s="99"/>
      <c r="DT188" s="99"/>
      <c r="DU188" s="99"/>
      <c r="DV188" s="99"/>
      <c r="DW188" s="99"/>
      <c r="DX188" s="99"/>
      <c r="DY188" s="99"/>
      <c r="DZ188" s="99"/>
      <c r="EA188" s="99"/>
      <c r="EB188" s="99"/>
      <c r="EC188" s="99"/>
      <c r="ED188" s="99"/>
      <c r="EE188" s="99"/>
      <c r="EF188" s="99"/>
      <c r="EG188" s="99"/>
      <c r="EH188" s="99"/>
      <c r="EI188" s="99"/>
      <c r="EJ188" s="99"/>
      <c r="EK188" s="99"/>
      <c r="EL188" s="99"/>
      <c r="EM188" s="99"/>
      <c r="EN188" s="99"/>
      <c r="EO188" s="99"/>
      <c r="EP188" s="99"/>
      <c r="EQ188" s="99"/>
      <c r="ER188" s="99"/>
      <c r="ES188" s="99"/>
      <c r="ET188" s="99"/>
      <c r="EU188" s="99"/>
      <c r="EV188" s="99"/>
      <c r="EW188" s="99"/>
      <c r="EX188" s="99"/>
      <c r="EY188" s="99"/>
      <c r="EZ188" s="99"/>
      <c r="FA188" s="99"/>
      <c r="FB188" s="99"/>
      <c r="FC188" s="99"/>
      <c r="FD188" s="99"/>
      <c r="FE188" s="99"/>
      <c r="FF188" s="99"/>
      <c r="FG188" s="99"/>
      <c r="FH188" s="99"/>
      <c r="FI188" s="99"/>
      <c r="FJ188" s="99"/>
      <c r="FK188" s="99"/>
      <c r="FL188" s="99"/>
      <c r="FM188" s="99"/>
      <c r="FN188" s="99"/>
      <c r="FO188" s="99"/>
      <c r="FP188" s="99"/>
      <c r="FQ188" s="99"/>
      <c r="FR188" s="99"/>
      <c r="FS188" s="99"/>
      <c r="FT188" s="99"/>
      <c r="FU188" s="99"/>
      <c r="FV188" s="99"/>
      <c r="FW188" s="99"/>
      <c r="FX188" s="99"/>
      <c r="FY188" s="99"/>
      <c r="FZ188" s="99"/>
      <c r="GA188" s="99"/>
      <c r="GB188" s="99"/>
      <c r="GC188" s="99"/>
      <c r="GD188" s="99"/>
      <c r="GE188" s="99"/>
      <c r="GF188" s="99"/>
      <c r="GG188" s="99"/>
      <c r="GH188" s="99"/>
      <c r="GI188" s="99"/>
      <c r="GJ188" s="99"/>
      <c r="GK188" s="99"/>
      <c r="GL188" s="99"/>
      <c r="GM188" s="99"/>
      <c r="GN188" s="99"/>
      <c r="GO188" s="99"/>
      <c r="GP188" s="99"/>
      <c r="GQ188" s="99"/>
      <c r="GR188" s="99"/>
      <c r="GS188" s="99"/>
      <c r="GT188" s="99"/>
      <c r="GU188" s="99"/>
      <c r="GV188" s="99"/>
      <c r="GW188" s="99"/>
      <c r="GX188" s="99"/>
      <c r="GY188" s="99"/>
      <c r="GZ188" s="99"/>
      <c r="HA188" s="99"/>
      <c r="HB188" s="99"/>
      <c r="HC188" s="99"/>
      <c r="HD188" s="99"/>
      <c r="HE188" s="99"/>
      <c r="HF188" s="99"/>
      <c r="HG188" s="99"/>
      <c r="HH188" s="99"/>
      <c r="HI188" s="99"/>
      <c r="HJ188" s="99"/>
      <c r="HK188" s="99"/>
      <c r="HL188" s="99"/>
      <c r="HM188" s="99"/>
      <c r="HN188" s="99"/>
      <c r="HO188" s="99"/>
      <c r="HP188" s="99"/>
      <c r="HQ188" s="99"/>
      <c r="HR188" s="99"/>
      <c r="HS188" s="99"/>
      <c r="HT188" s="99"/>
      <c r="HU188" s="99"/>
      <c r="HV188" s="99"/>
      <c r="HW188" s="99"/>
      <c r="HX188" s="99"/>
      <c r="HY188" s="99"/>
      <c r="HZ188" s="99"/>
      <c r="IA188" s="99"/>
      <c r="IB188" s="99"/>
      <c r="IC188" s="99"/>
      <c r="ID188" s="99"/>
      <c r="IE188" s="99"/>
      <c r="IF188" s="99"/>
      <c r="IG188" s="99"/>
      <c r="IH188" s="99"/>
      <c r="II188" s="99"/>
      <c r="IJ188" s="99"/>
      <c r="IK188" s="99"/>
      <c r="IL188" s="99"/>
      <c r="IM188" s="99"/>
      <c r="IN188" s="99"/>
      <c r="IO188" s="99"/>
      <c r="IP188" s="99"/>
      <c r="IQ188" s="99"/>
      <c r="IR188" s="99"/>
      <c r="IS188" s="99"/>
      <c r="IT188" s="99"/>
      <c r="IU188" s="99"/>
      <c r="IV188" s="99"/>
    </row>
    <row r="189" spans="1:256" x14ac:dyDescent="0.2">
      <c r="A189" s="134">
        <f>'Alloc Amt'!B189</f>
        <v>0</v>
      </c>
      <c r="B189" s="134">
        <f>'Alloc Amt'!C189</f>
        <v>0</v>
      </c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99"/>
      <c r="BU189" s="99"/>
      <c r="BV189" s="99"/>
      <c r="BW189" s="99"/>
      <c r="BX189" s="99"/>
      <c r="BY189" s="99"/>
      <c r="BZ189" s="99"/>
      <c r="CA189" s="99"/>
      <c r="CB189" s="99"/>
      <c r="CC189" s="99"/>
      <c r="CD189" s="99"/>
      <c r="CE189" s="99"/>
      <c r="CF189" s="99"/>
      <c r="CG189" s="99"/>
      <c r="CH189" s="99"/>
      <c r="CI189" s="99"/>
      <c r="CJ189" s="99"/>
      <c r="CK189" s="99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  <c r="CW189" s="99"/>
      <c r="CX189" s="99"/>
      <c r="CY189" s="99"/>
      <c r="CZ189" s="99"/>
      <c r="DA189" s="99"/>
      <c r="DB189" s="99"/>
      <c r="DC189" s="99"/>
      <c r="DD189" s="99"/>
      <c r="DE189" s="99"/>
      <c r="DF189" s="99"/>
      <c r="DG189" s="99"/>
      <c r="DH189" s="99"/>
      <c r="DI189" s="99"/>
      <c r="DJ189" s="99"/>
      <c r="DK189" s="99"/>
      <c r="DL189" s="99"/>
      <c r="DM189" s="99"/>
      <c r="DN189" s="99"/>
      <c r="DO189" s="99"/>
      <c r="DP189" s="99"/>
      <c r="DQ189" s="99"/>
      <c r="DR189" s="99"/>
      <c r="DS189" s="99"/>
      <c r="DT189" s="99"/>
      <c r="DU189" s="99"/>
      <c r="DV189" s="99"/>
      <c r="DW189" s="99"/>
      <c r="DX189" s="99"/>
      <c r="DY189" s="99"/>
      <c r="DZ189" s="99"/>
      <c r="EA189" s="99"/>
      <c r="EB189" s="99"/>
      <c r="EC189" s="99"/>
      <c r="ED189" s="99"/>
      <c r="EE189" s="99"/>
      <c r="EF189" s="99"/>
      <c r="EG189" s="99"/>
      <c r="EH189" s="99"/>
      <c r="EI189" s="99"/>
      <c r="EJ189" s="99"/>
      <c r="EK189" s="99"/>
      <c r="EL189" s="99"/>
      <c r="EM189" s="99"/>
      <c r="EN189" s="99"/>
      <c r="EO189" s="99"/>
      <c r="EP189" s="99"/>
      <c r="EQ189" s="99"/>
      <c r="ER189" s="99"/>
      <c r="ES189" s="99"/>
      <c r="ET189" s="99"/>
      <c r="EU189" s="99"/>
      <c r="EV189" s="99"/>
      <c r="EW189" s="99"/>
      <c r="EX189" s="99"/>
      <c r="EY189" s="99"/>
      <c r="EZ189" s="99"/>
      <c r="FA189" s="99"/>
      <c r="FB189" s="99"/>
      <c r="FC189" s="99"/>
      <c r="FD189" s="99"/>
      <c r="FE189" s="99"/>
      <c r="FF189" s="99"/>
      <c r="FG189" s="99"/>
      <c r="FH189" s="99"/>
      <c r="FI189" s="99"/>
      <c r="FJ189" s="99"/>
      <c r="FK189" s="99"/>
      <c r="FL189" s="99"/>
      <c r="FM189" s="99"/>
      <c r="FN189" s="99"/>
      <c r="FO189" s="99"/>
      <c r="FP189" s="99"/>
      <c r="FQ189" s="99"/>
      <c r="FR189" s="99"/>
      <c r="FS189" s="99"/>
      <c r="FT189" s="99"/>
      <c r="FU189" s="99"/>
      <c r="FV189" s="99"/>
      <c r="FW189" s="99"/>
      <c r="FX189" s="99"/>
      <c r="FY189" s="99"/>
      <c r="FZ189" s="99"/>
      <c r="GA189" s="99"/>
      <c r="GB189" s="99"/>
      <c r="GC189" s="99"/>
      <c r="GD189" s="99"/>
      <c r="GE189" s="99"/>
      <c r="GF189" s="99"/>
      <c r="GG189" s="99"/>
      <c r="GH189" s="99"/>
      <c r="GI189" s="99"/>
      <c r="GJ189" s="99"/>
      <c r="GK189" s="99"/>
      <c r="GL189" s="99"/>
      <c r="GM189" s="99"/>
      <c r="GN189" s="99"/>
      <c r="GO189" s="99"/>
      <c r="GP189" s="99"/>
      <c r="GQ189" s="99"/>
      <c r="GR189" s="99"/>
      <c r="GS189" s="99"/>
      <c r="GT189" s="99"/>
      <c r="GU189" s="99"/>
      <c r="GV189" s="99"/>
      <c r="GW189" s="99"/>
      <c r="GX189" s="99"/>
      <c r="GY189" s="99"/>
      <c r="GZ189" s="99"/>
      <c r="HA189" s="99"/>
      <c r="HB189" s="99"/>
      <c r="HC189" s="99"/>
      <c r="HD189" s="99"/>
      <c r="HE189" s="99"/>
      <c r="HF189" s="99"/>
      <c r="HG189" s="99"/>
      <c r="HH189" s="99"/>
      <c r="HI189" s="99"/>
      <c r="HJ189" s="99"/>
      <c r="HK189" s="99"/>
      <c r="HL189" s="99"/>
      <c r="HM189" s="99"/>
      <c r="HN189" s="99"/>
      <c r="HO189" s="99"/>
      <c r="HP189" s="99"/>
      <c r="HQ189" s="99"/>
      <c r="HR189" s="99"/>
      <c r="HS189" s="99"/>
      <c r="HT189" s="99"/>
      <c r="HU189" s="99"/>
      <c r="HV189" s="99"/>
      <c r="HW189" s="99"/>
      <c r="HX189" s="99"/>
      <c r="HY189" s="99"/>
      <c r="HZ189" s="99"/>
      <c r="IA189" s="99"/>
      <c r="IB189" s="99"/>
      <c r="IC189" s="99"/>
      <c r="ID189" s="99"/>
      <c r="IE189" s="99"/>
      <c r="IF189" s="99"/>
      <c r="IG189" s="99"/>
      <c r="IH189" s="99"/>
      <c r="II189" s="99"/>
      <c r="IJ189" s="99"/>
      <c r="IK189" s="99"/>
      <c r="IL189" s="99"/>
      <c r="IM189" s="99"/>
      <c r="IN189" s="99"/>
      <c r="IO189" s="99"/>
      <c r="IP189" s="99"/>
      <c r="IQ189" s="99"/>
      <c r="IR189" s="99"/>
      <c r="IS189" s="99"/>
      <c r="IT189" s="99"/>
      <c r="IU189" s="99"/>
      <c r="IV189" s="99"/>
    </row>
    <row r="190" spans="1:256" x14ac:dyDescent="0.2">
      <c r="A190" s="134">
        <f>'Alloc Amt'!B190</f>
        <v>0</v>
      </c>
      <c r="B190" s="134">
        <f>'Alloc Amt'!C190</f>
        <v>0</v>
      </c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99"/>
      <c r="BU190" s="99"/>
      <c r="BV190" s="99"/>
      <c r="BW190" s="99"/>
      <c r="BX190" s="99"/>
      <c r="BY190" s="99"/>
      <c r="BZ190" s="99"/>
      <c r="CA190" s="99"/>
      <c r="CB190" s="99"/>
      <c r="CC190" s="99"/>
      <c r="CD190" s="99"/>
      <c r="CE190" s="99"/>
      <c r="CF190" s="99"/>
      <c r="CG190" s="99"/>
      <c r="CH190" s="99"/>
      <c r="CI190" s="99"/>
      <c r="CJ190" s="99"/>
      <c r="CK190" s="99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  <c r="CW190" s="99"/>
      <c r="CX190" s="99"/>
      <c r="CY190" s="99"/>
      <c r="CZ190" s="99"/>
      <c r="DA190" s="99"/>
      <c r="DB190" s="99"/>
      <c r="DC190" s="99"/>
      <c r="DD190" s="99"/>
      <c r="DE190" s="99"/>
      <c r="DF190" s="99"/>
      <c r="DG190" s="99"/>
      <c r="DH190" s="99"/>
      <c r="DI190" s="99"/>
      <c r="DJ190" s="99"/>
      <c r="DK190" s="99"/>
      <c r="DL190" s="99"/>
      <c r="DM190" s="99"/>
      <c r="DN190" s="99"/>
      <c r="DO190" s="99"/>
      <c r="DP190" s="99"/>
      <c r="DQ190" s="99"/>
      <c r="DR190" s="99"/>
      <c r="DS190" s="99"/>
      <c r="DT190" s="99"/>
      <c r="DU190" s="99"/>
      <c r="DV190" s="99"/>
      <c r="DW190" s="99"/>
      <c r="DX190" s="99"/>
      <c r="DY190" s="99"/>
      <c r="DZ190" s="99"/>
      <c r="EA190" s="99"/>
      <c r="EB190" s="99"/>
      <c r="EC190" s="99"/>
      <c r="ED190" s="99"/>
      <c r="EE190" s="99"/>
      <c r="EF190" s="99"/>
      <c r="EG190" s="99"/>
      <c r="EH190" s="99"/>
      <c r="EI190" s="99"/>
      <c r="EJ190" s="99"/>
      <c r="EK190" s="99"/>
      <c r="EL190" s="99"/>
      <c r="EM190" s="99"/>
      <c r="EN190" s="99"/>
      <c r="EO190" s="99"/>
      <c r="EP190" s="99"/>
      <c r="EQ190" s="99"/>
      <c r="ER190" s="99"/>
      <c r="ES190" s="99"/>
      <c r="ET190" s="99"/>
      <c r="EU190" s="99"/>
      <c r="EV190" s="99"/>
      <c r="EW190" s="99"/>
      <c r="EX190" s="99"/>
      <c r="EY190" s="99"/>
      <c r="EZ190" s="99"/>
      <c r="FA190" s="99"/>
      <c r="FB190" s="99"/>
      <c r="FC190" s="99"/>
      <c r="FD190" s="99"/>
      <c r="FE190" s="99"/>
      <c r="FF190" s="99"/>
      <c r="FG190" s="99"/>
      <c r="FH190" s="99"/>
      <c r="FI190" s="99"/>
      <c r="FJ190" s="99"/>
      <c r="FK190" s="99"/>
      <c r="FL190" s="99"/>
      <c r="FM190" s="99"/>
      <c r="FN190" s="99"/>
      <c r="FO190" s="99"/>
      <c r="FP190" s="99"/>
      <c r="FQ190" s="99"/>
      <c r="FR190" s="99"/>
      <c r="FS190" s="99"/>
      <c r="FT190" s="99"/>
      <c r="FU190" s="99"/>
      <c r="FV190" s="99"/>
      <c r="FW190" s="99"/>
      <c r="FX190" s="99"/>
      <c r="FY190" s="99"/>
      <c r="FZ190" s="99"/>
      <c r="GA190" s="99"/>
      <c r="GB190" s="99"/>
      <c r="GC190" s="99"/>
      <c r="GD190" s="99"/>
      <c r="GE190" s="99"/>
      <c r="GF190" s="99"/>
      <c r="GG190" s="99"/>
      <c r="GH190" s="99"/>
      <c r="GI190" s="99"/>
      <c r="GJ190" s="99"/>
      <c r="GK190" s="99"/>
      <c r="GL190" s="99"/>
      <c r="GM190" s="99"/>
      <c r="GN190" s="99"/>
      <c r="GO190" s="99"/>
      <c r="GP190" s="99"/>
      <c r="GQ190" s="99"/>
      <c r="GR190" s="99"/>
      <c r="GS190" s="99"/>
      <c r="GT190" s="99"/>
      <c r="GU190" s="99"/>
      <c r="GV190" s="99"/>
      <c r="GW190" s="99"/>
      <c r="GX190" s="99"/>
      <c r="GY190" s="99"/>
      <c r="GZ190" s="99"/>
      <c r="HA190" s="99"/>
      <c r="HB190" s="99"/>
      <c r="HC190" s="99"/>
      <c r="HD190" s="99"/>
      <c r="HE190" s="99"/>
      <c r="HF190" s="99"/>
      <c r="HG190" s="99"/>
      <c r="HH190" s="99"/>
      <c r="HI190" s="99"/>
      <c r="HJ190" s="99"/>
      <c r="HK190" s="99"/>
      <c r="HL190" s="99"/>
      <c r="HM190" s="99"/>
      <c r="HN190" s="99"/>
      <c r="HO190" s="99"/>
      <c r="HP190" s="99"/>
      <c r="HQ190" s="99"/>
      <c r="HR190" s="99"/>
      <c r="HS190" s="99"/>
      <c r="HT190" s="99"/>
      <c r="HU190" s="99"/>
      <c r="HV190" s="99"/>
      <c r="HW190" s="99"/>
      <c r="HX190" s="99"/>
      <c r="HY190" s="99"/>
      <c r="HZ190" s="99"/>
      <c r="IA190" s="99"/>
      <c r="IB190" s="99"/>
      <c r="IC190" s="99"/>
      <c r="ID190" s="99"/>
      <c r="IE190" s="99"/>
      <c r="IF190" s="99"/>
      <c r="IG190" s="99"/>
      <c r="IH190" s="99"/>
      <c r="II190" s="99"/>
      <c r="IJ190" s="99"/>
      <c r="IK190" s="99"/>
      <c r="IL190" s="99"/>
      <c r="IM190" s="99"/>
      <c r="IN190" s="99"/>
      <c r="IO190" s="99"/>
      <c r="IP190" s="99"/>
      <c r="IQ190" s="99"/>
      <c r="IR190" s="99"/>
      <c r="IS190" s="99"/>
      <c r="IT190" s="99"/>
      <c r="IU190" s="99"/>
      <c r="IV190" s="99"/>
    </row>
    <row r="191" spans="1:256" x14ac:dyDescent="0.2">
      <c r="A191" s="134">
        <f>'Alloc Amt'!B191</f>
        <v>0</v>
      </c>
      <c r="B191" s="134">
        <f>'Alloc Amt'!C191</f>
        <v>0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  <c r="CC191" s="99"/>
      <c r="CD191" s="99"/>
      <c r="CE191" s="99"/>
      <c r="CF191" s="99"/>
      <c r="CG191" s="99"/>
      <c r="CH191" s="99"/>
      <c r="CI191" s="99"/>
      <c r="CJ191" s="99"/>
      <c r="CK191" s="99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  <c r="CW191" s="99"/>
      <c r="CX191" s="99"/>
      <c r="CY191" s="99"/>
      <c r="CZ191" s="99"/>
      <c r="DA191" s="99"/>
      <c r="DB191" s="99"/>
      <c r="DC191" s="99"/>
      <c r="DD191" s="99"/>
      <c r="DE191" s="99"/>
      <c r="DF191" s="99"/>
      <c r="DG191" s="99"/>
      <c r="DH191" s="99"/>
      <c r="DI191" s="99"/>
      <c r="DJ191" s="99"/>
      <c r="DK191" s="99"/>
      <c r="DL191" s="99"/>
      <c r="DM191" s="99"/>
      <c r="DN191" s="99"/>
      <c r="DO191" s="99"/>
      <c r="DP191" s="99"/>
      <c r="DQ191" s="99"/>
      <c r="DR191" s="99"/>
      <c r="DS191" s="99"/>
      <c r="DT191" s="99"/>
      <c r="DU191" s="99"/>
      <c r="DV191" s="99"/>
      <c r="DW191" s="99"/>
      <c r="DX191" s="99"/>
      <c r="DY191" s="99"/>
      <c r="DZ191" s="99"/>
      <c r="EA191" s="99"/>
      <c r="EB191" s="99"/>
      <c r="EC191" s="99"/>
      <c r="ED191" s="99"/>
      <c r="EE191" s="99"/>
      <c r="EF191" s="99"/>
      <c r="EG191" s="99"/>
      <c r="EH191" s="99"/>
      <c r="EI191" s="99"/>
      <c r="EJ191" s="99"/>
      <c r="EK191" s="99"/>
      <c r="EL191" s="99"/>
      <c r="EM191" s="99"/>
      <c r="EN191" s="99"/>
      <c r="EO191" s="99"/>
      <c r="EP191" s="99"/>
      <c r="EQ191" s="99"/>
      <c r="ER191" s="99"/>
      <c r="ES191" s="99"/>
      <c r="ET191" s="99"/>
      <c r="EU191" s="99"/>
      <c r="EV191" s="99"/>
      <c r="EW191" s="99"/>
      <c r="EX191" s="99"/>
      <c r="EY191" s="99"/>
      <c r="EZ191" s="99"/>
      <c r="FA191" s="99"/>
      <c r="FB191" s="99"/>
      <c r="FC191" s="99"/>
      <c r="FD191" s="99"/>
      <c r="FE191" s="99"/>
      <c r="FF191" s="99"/>
      <c r="FG191" s="99"/>
      <c r="FH191" s="99"/>
      <c r="FI191" s="99"/>
      <c r="FJ191" s="99"/>
      <c r="FK191" s="99"/>
      <c r="FL191" s="99"/>
      <c r="FM191" s="99"/>
      <c r="FN191" s="99"/>
      <c r="FO191" s="99"/>
      <c r="FP191" s="99"/>
      <c r="FQ191" s="99"/>
      <c r="FR191" s="99"/>
      <c r="FS191" s="99"/>
      <c r="FT191" s="99"/>
      <c r="FU191" s="99"/>
      <c r="FV191" s="99"/>
      <c r="FW191" s="99"/>
      <c r="FX191" s="99"/>
      <c r="FY191" s="99"/>
      <c r="FZ191" s="99"/>
      <c r="GA191" s="99"/>
      <c r="GB191" s="99"/>
      <c r="GC191" s="99"/>
      <c r="GD191" s="99"/>
      <c r="GE191" s="99"/>
      <c r="GF191" s="99"/>
      <c r="GG191" s="99"/>
      <c r="GH191" s="99"/>
      <c r="GI191" s="99"/>
      <c r="GJ191" s="99"/>
      <c r="GK191" s="99"/>
      <c r="GL191" s="99"/>
      <c r="GM191" s="99"/>
      <c r="GN191" s="99"/>
      <c r="GO191" s="99"/>
      <c r="GP191" s="99"/>
      <c r="GQ191" s="99"/>
      <c r="GR191" s="99"/>
      <c r="GS191" s="99"/>
      <c r="GT191" s="99"/>
      <c r="GU191" s="99"/>
      <c r="GV191" s="99"/>
      <c r="GW191" s="99"/>
      <c r="GX191" s="99"/>
      <c r="GY191" s="99"/>
      <c r="GZ191" s="99"/>
      <c r="HA191" s="99"/>
      <c r="HB191" s="99"/>
      <c r="HC191" s="99"/>
      <c r="HD191" s="99"/>
      <c r="HE191" s="99"/>
      <c r="HF191" s="99"/>
      <c r="HG191" s="99"/>
      <c r="HH191" s="99"/>
      <c r="HI191" s="99"/>
      <c r="HJ191" s="99"/>
      <c r="HK191" s="99"/>
      <c r="HL191" s="99"/>
      <c r="HM191" s="99"/>
      <c r="HN191" s="99"/>
      <c r="HO191" s="99"/>
      <c r="HP191" s="99"/>
      <c r="HQ191" s="99"/>
      <c r="HR191" s="99"/>
      <c r="HS191" s="99"/>
      <c r="HT191" s="99"/>
      <c r="HU191" s="99"/>
      <c r="HV191" s="99"/>
      <c r="HW191" s="99"/>
      <c r="HX191" s="99"/>
      <c r="HY191" s="99"/>
      <c r="HZ191" s="99"/>
      <c r="IA191" s="99"/>
      <c r="IB191" s="99"/>
      <c r="IC191" s="99"/>
      <c r="ID191" s="99"/>
      <c r="IE191" s="99"/>
      <c r="IF191" s="99"/>
      <c r="IG191" s="99"/>
      <c r="IH191" s="99"/>
      <c r="II191" s="99"/>
      <c r="IJ191" s="99"/>
      <c r="IK191" s="99"/>
      <c r="IL191" s="99"/>
      <c r="IM191" s="99"/>
      <c r="IN191" s="99"/>
      <c r="IO191" s="99"/>
      <c r="IP191" s="99"/>
      <c r="IQ191" s="99"/>
      <c r="IR191" s="99"/>
      <c r="IS191" s="99"/>
      <c r="IT191" s="99"/>
      <c r="IU191" s="99"/>
      <c r="IV191" s="99"/>
    </row>
    <row r="192" spans="1:256" x14ac:dyDescent="0.2">
      <c r="A192" s="134">
        <f>'Alloc Amt'!B192</f>
        <v>0</v>
      </c>
      <c r="B192" s="134">
        <f>'Alloc Amt'!C192</f>
        <v>0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  <c r="CW192" s="99"/>
      <c r="CX192" s="99"/>
      <c r="CY192" s="99"/>
      <c r="CZ192" s="99"/>
      <c r="DA192" s="99"/>
      <c r="DB192" s="99"/>
      <c r="DC192" s="99"/>
      <c r="DD192" s="99"/>
      <c r="DE192" s="99"/>
      <c r="DF192" s="99"/>
      <c r="DG192" s="99"/>
      <c r="DH192" s="99"/>
      <c r="DI192" s="99"/>
      <c r="DJ192" s="99"/>
      <c r="DK192" s="99"/>
      <c r="DL192" s="99"/>
      <c r="DM192" s="99"/>
      <c r="DN192" s="99"/>
      <c r="DO192" s="99"/>
      <c r="DP192" s="99"/>
      <c r="DQ192" s="99"/>
      <c r="DR192" s="99"/>
      <c r="DS192" s="99"/>
      <c r="DT192" s="99"/>
      <c r="DU192" s="99"/>
      <c r="DV192" s="99"/>
      <c r="DW192" s="99"/>
      <c r="DX192" s="99"/>
      <c r="DY192" s="99"/>
      <c r="DZ192" s="99"/>
      <c r="EA192" s="99"/>
      <c r="EB192" s="99"/>
      <c r="EC192" s="99"/>
      <c r="ED192" s="99"/>
      <c r="EE192" s="99"/>
      <c r="EF192" s="99"/>
      <c r="EG192" s="99"/>
      <c r="EH192" s="99"/>
      <c r="EI192" s="99"/>
      <c r="EJ192" s="99"/>
      <c r="EK192" s="99"/>
      <c r="EL192" s="99"/>
      <c r="EM192" s="99"/>
      <c r="EN192" s="99"/>
      <c r="EO192" s="99"/>
      <c r="EP192" s="99"/>
      <c r="EQ192" s="99"/>
      <c r="ER192" s="99"/>
      <c r="ES192" s="99"/>
      <c r="ET192" s="99"/>
      <c r="EU192" s="99"/>
      <c r="EV192" s="99"/>
      <c r="EW192" s="99"/>
      <c r="EX192" s="99"/>
      <c r="EY192" s="99"/>
      <c r="EZ192" s="99"/>
      <c r="FA192" s="99"/>
      <c r="FB192" s="99"/>
      <c r="FC192" s="99"/>
      <c r="FD192" s="99"/>
      <c r="FE192" s="99"/>
      <c r="FF192" s="99"/>
      <c r="FG192" s="99"/>
      <c r="FH192" s="99"/>
      <c r="FI192" s="99"/>
      <c r="FJ192" s="99"/>
      <c r="FK192" s="99"/>
      <c r="FL192" s="99"/>
      <c r="FM192" s="99"/>
      <c r="FN192" s="99"/>
      <c r="FO192" s="99"/>
      <c r="FP192" s="99"/>
      <c r="FQ192" s="99"/>
      <c r="FR192" s="99"/>
      <c r="FS192" s="99"/>
      <c r="FT192" s="99"/>
      <c r="FU192" s="99"/>
      <c r="FV192" s="99"/>
      <c r="FW192" s="99"/>
      <c r="FX192" s="99"/>
      <c r="FY192" s="99"/>
      <c r="FZ192" s="99"/>
      <c r="GA192" s="99"/>
      <c r="GB192" s="99"/>
      <c r="GC192" s="99"/>
      <c r="GD192" s="99"/>
      <c r="GE192" s="99"/>
      <c r="GF192" s="99"/>
      <c r="GG192" s="99"/>
      <c r="GH192" s="99"/>
      <c r="GI192" s="99"/>
      <c r="GJ192" s="99"/>
      <c r="GK192" s="99"/>
      <c r="GL192" s="99"/>
      <c r="GM192" s="99"/>
      <c r="GN192" s="99"/>
      <c r="GO192" s="99"/>
      <c r="GP192" s="99"/>
      <c r="GQ192" s="99"/>
      <c r="GR192" s="99"/>
      <c r="GS192" s="99"/>
      <c r="GT192" s="99"/>
      <c r="GU192" s="99"/>
      <c r="GV192" s="99"/>
      <c r="GW192" s="99"/>
      <c r="GX192" s="99"/>
      <c r="GY192" s="99"/>
      <c r="GZ192" s="99"/>
      <c r="HA192" s="99"/>
      <c r="HB192" s="99"/>
      <c r="HC192" s="99"/>
      <c r="HD192" s="99"/>
      <c r="HE192" s="99"/>
      <c r="HF192" s="99"/>
      <c r="HG192" s="99"/>
      <c r="HH192" s="99"/>
      <c r="HI192" s="99"/>
      <c r="HJ192" s="99"/>
      <c r="HK192" s="99"/>
      <c r="HL192" s="99"/>
      <c r="HM192" s="99"/>
      <c r="HN192" s="99"/>
      <c r="HO192" s="99"/>
      <c r="HP192" s="99"/>
      <c r="HQ192" s="99"/>
      <c r="HR192" s="99"/>
      <c r="HS192" s="99"/>
      <c r="HT192" s="99"/>
      <c r="HU192" s="99"/>
      <c r="HV192" s="99"/>
      <c r="HW192" s="99"/>
      <c r="HX192" s="99"/>
      <c r="HY192" s="99"/>
      <c r="HZ192" s="99"/>
      <c r="IA192" s="99"/>
      <c r="IB192" s="99"/>
      <c r="IC192" s="99"/>
      <c r="ID192" s="99"/>
      <c r="IE192" s="99"/>
      <c r="IF192" s="99"/>
      <c r="IG192" s="99"/>
      <c r="IH192" s="99"/>
      <c r="II192" s="99"/>
      <c r="IJ192" s="99"/>
      <c r="IK192" s="99"/>
      <c r="IL192" s="99"/>
      <c r="IM192" s="99"/>
      <c r="IN192" s="99"/>
      <c r="IO192" s="99"/>
      <c r="IP192" s="99"/>
      <c r="IQ192" s="99"/>
      <c r="IR192" s="99"/>
      <c r="IS192" s="99"/>
      <c r="IT192" s="99"/>
      <c r="IU192" s="99"/>
      <c r="IV192" s="99"/>
    </row>
    <row r="193" s="99" customFormat="1" ht="12.75" x14ac:dyDescent="0.2"/>
    <row r="194" s="99" customFormat="1" ht="12.75" x14ac:dyDescent="0.2"/>
    <row r="195" s="99" customFormat="1" ht="12.75" x14ac:dyDescent="0.2"/>
    <row r="196" s="99" customFormat="1" ht="12.75" x14ac:dyDescent="0.2"/>
    <row r="197" s="99" customFormat="1" ht="12.75" x14ac:dyDescent="0.2"/>
    <row r="198" s="99" customFormat="1" ht="12.75" x14ac:dyDescent="0.2"/>
    <row r="199" s="99" customFormat="1" ht="12.75" x14ac:dyDescent="0.2"/>
    <row r="200" s="99" customFormat="1" ht="12.75" x14ac:dyDescent="0.2"/>
    <row r="201" s="99" customFormat="1" ht="12.75" x14ac:dyDescent="0.2"/>
    <row r="202" s="99" customFormat="1" ht="12.75" x14ac:dyDescent="0.2"/>
    <row r="203" s="99" customFormat="1" ht="12.75" x14ac:dyDescent="0.2"/>
    <row r="204" s="99" customFormat="1" ht="12.75" x14ac:dyDescent="0.2"/>
    <row r="205" s="99" customFormat="1" ht="12.75" x14ac:dyDescent="0.2"/>
    <row r="206" s="99" customFormat="1" ht="12.75" x14ac:dyDescent="0.2"/>
    <row r="207" s="99" customFormat="1" ht="12.75" x14ac:dyDescent="0.2"/>
    <row r="208" s="99" customFormat="1" ht="12.75" x14ac:dyDescent="0.2"/>
    <row r="209" s="99" customFormat="1" ht="12.75" x14ac:dyDescent="0.2"/>
    <row r="210" s="99" customFormat="1" ht="12.75" x14ac:dyDescent="0.2"/>
    <row r="211" s="99" customFormat="1" ht="12.75" x14ac:dyDescent="0.2"/>
    <row r="212" s="99" customFormat="1" ht="12.75" x14ac:dyDescent="0.2"/>
    <row r="213" s="99" customFormat="1" ht="12.75" x14ac:dyDescent="0.2"/>
    <row r="214" s="99" customFormat="1" ht="12.75" x14ac:dyDescent="0.2"/>
    <row r="215" s="99" customFormat="1" ht="12.75" x14ac:dyDescent="0.2"/>
    <row r="216" s="99" customFormat="1" ht="12.75" x14ac:dyDescent="0.2"/>
    <row r="217" s="99" customFormat="1" ht="12.75" x14ac:dyDescent="0.2"/>
    <row r="218" s="99" customFormat="1" ht="12.75" x14ac:dyDescent="0.2"/>
    <row r="219" s="99" customFormat="1" ht="12.75" x14ac:dyDescent="0.2"/>
    <row r="220" s="99" customFormat="1" ht="12.75" x14ac:dyDescent="0.2"/>
    <row r="221" s="99" customFormat="1" ht="12.75" x14ac:dyDescent="0.2"/>
    <row r="222" s="99" customFormat="1" ht="12.75" x14ac:dyDescent="0.2"/>
    <row r="223" s="99" customFormat="1" ht="12.75" x14ac:dyDescent="0.2"/>
    <row r="224" s="99" customFormat="1" ht="12.75" x14ac:dyDescent="0.2"/>
    <row r="225" s="99" customFormat="1" ht="12.75" x14ac:dyDescent="0.2"/>
    <row r="226" s="99" customFormat="1" ht="12.75" x14ac:dyDescent="0.2"/>
    <row r="227" s="99" customFormat="1" ht="12.75" x14ac:dyDescent="0.2"/>
    <row r="228" s="99" customFormat="1" ht="12.75" x14ac:dyDescent="0.2"/>
    <row r="229" s="99" customFormat="1" ht="12.75" x14ac:dyDescent="0.2"/>
    <row r="230" s="99" customFormat="1" ht="12.75" x14ac:dyDescent="0.2"/>
    <row r="231" s="99" customFormat="1" ht="12.75" x14ac:dyDescent="0.2"/>
    <row r="232" s="99" customFormat="1" ht="12.75" x14ac:dyDescent="0.2"/>
    <row r="233" s="99" customFormat="1" ht="12.75" x14ac:dyDescent="0.2"/>
    <row r="234" s="99" customFormat="1" ht="12.75" x14ac:dyDescent="0.2"/>
    <row r="235" s="99" customFormat="1" ht="12.75" x14ac:dyDescent="0.2"/>
    <row r="236" s="99" customFormat="1" ht="12.75" x14ac:dyDescent="0.2"/>
    <row r="237" s="99" customFormat="1" ht="12.75" x14ac:dyDescent="0.2"/>
    <row r="238" s="99" customFormat="1" ht="12.75" x14ac:dyDescent="0.2"/>
    <row r="239" s="99" customFormat="1" ht="12.75" x14ac:dyDescent="0.2"/>
    <row r="240" s="99" customFormat="1" ht="12.75" x14ac:dyDescent="0.2"/>
    <row r="241" s="99" customFormat="1" ht="12.75" x14ac:dyDescent="0.2"/>
    <row r="242" s="99" customFormat="1" ht="12.75" x14ac:dyDescent="0.2"/>
  </sheetData>
  <printOptions horizontalCentered="1"/>
  <pageMargins left="0.5" right="0.5" top="0.5" bottom="0.5" header="0" footer="0"/>
  <pageSetup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9"/>
  <sheetViews>
    <sheetView topLeftCell="A16" zoomScale="87" zoomScaleNormal="87" workbookViewId="0"/>
  </sheetViews>
  <sheetFormatPr defaultRowHeight="15" x14ac:dyDescent="0.2"/>
  <cols>
    <col min="1" max="7" width="9.6640625" style="160" customWidth="1"/>
    <col min="8" max="10" width="3.6640625" style="160" customWidth="1"/>
    <col min="11" max="11" width="12.6640625" style="160" customWidth="1"/>
    <col min="12" max="12" width="11.6640625" style="160" customWidth="1"/>
    <col min="13" max="13" width="10.6640625" style="160" customWidth="1"/>
    <col min="14" max="16" width="9.6640625" style="160" customWidth="1"/>
    <col min="17" max="17" width="10.6640625" style="160" customWidth="1"/>
    <col min="18" max="18" width="9.6640625" style="160" customWidth="1"/>
    <col min="19" max="19" width="10.6640625" style="160" customWidth="1"/>
    <col min="20" max="256" width="9.6640625" style="160" customWidth="1"/>
  </cols>
  <sheetData>
    <row r="1" spans="1:19" ht="15.75" x14ac:dyDescent="0.25">
      <c r="A1" s="161"/>
      <c r="B1" s="161"/>
      <c r="C1" s="161"/>
      <c r="D1" s="161"/>
      <c r="E1" s="161"/>
      <c r="F1" s="162"/>
      <c r="G1" s="161"/>
      <c r="H1" s="162"/>
      <c r="I1" s="162"/>
      <c r="J1" s="162"/>
      <c r="K1" s="162"/>
      <c r="L1" s="161" t="s">
        <v>519</v>
      </c>
      <c r="M1" s="162"/>
      <c r="N1" s="162"/>
      <c r="O1" s="162"/>
    </row>
    <row r="2" spans="1:19" ht="15.75" x14ac:dyDescent="0.25">
      <c r="A2" s="161"/>
      <c r="B2" s="161"/>
      <c r="C2" s="161"/>
      <c r="D2" s="161"/>
      <c r="E2" s="161"/>
      <c r="F2" s="161"/>
      <c r="G2" s="161"/>
      <c r="O2" s="162"/>
    </row>
    <row r="3" spans="1:19" ht="15.75" x14ac:dyDescent="0.25">
      <c r="A3" s="103" t="s">
        <v>16</v>
      </c>
      <c r="B3" s="103"/>
      <c r="C3" s="103"/>
      <c r="D3" s="103"/>
      <c r="E3" s="103"/>
      <c r="F3" s="103"/>
      <c r="G3" s="103"/>
      <c r="O3" s="162"/>
    </row>
    <row r="4" spans="1:19" ht="15.75" x14ac:dyDescent="0.25">
      <c r="A4" s="103" t="s">
        <v>489</v>
      </c>
      <c r="B4" s="103"/>
      <c r="C4" s="103"/>
      <c r="D4" s="103"/>
      <c r="E4" s="103"/>
      <c r="F4" s="103"/>
      <c r="G4" s="103"/>
      <c r="O4" s="162"/>
    </row>
    <row r="5" spans="1:19" x14ac:dyDescent="0.2">
      <c r="A5" s="163"/>
      <c r="B5" s="163"/>
      <c r="C5" s="163"/>
      <c r="D5" s="163"/>
      <c r="E5" s="163"/>
      <c r="F5" s="163"/>
      <c r="G5" s="163"/>
      <c r="O5" s="162"/>
    </row>
    <row r="6" spans="1:19" x14ac:dyDescent="0.2">
      <c r="A6" s="162"/>
      <c r="G6" s="44" t="s">
        <v>511</v>
      </c>
      <c r="O6" s="162"/>
    </row>
    <row r="7" spans="1:19" x14ac:dyDescent="0.2">
      <c r="A7" s="162"/>
      <c r="G7" s="44" t="s">
        <v>512</v>
      </c>
      <c r="H7" s="116"/>
      <c r="O7" s="162"/>
    </row>
    <row r="8" spans="1:19" x14ac:dyDescent="0.2">
      <c r="A8" s="163" t="s">
        <v>490</v>
      </c>
      <c r="B8" s="163"/>
      <c r="C8" s="163"/>
      <c r="D8" s="163"/>
      <c r="E8" s="163"/>
      <c r="F8" s="163"/>
      <c r="G8" s="163"/>
      <c r="O8" s="162"/>
    </row>
    <row r="9" spans="1:19" x14ac:dyDescent="0.2">
      <c r="A9" s="162"/>
      <c r="B9" s="116" t="s">
        <v>498</v>
      </c>
      <c r="O9" s="162"/>
    </row>
    <row r="10" spans="1:19" x14ac:dyDescent="0.2">
      <c r="A10" s="162"/>
      <c r="B10" s="160" t="s">
        <v>499</v>
      </c>
      <c r="G10" s="164">
        <f>'Rate Base'!G70</f>
        <v>23403452.171422482</v>
      </c>
      <c r="H10" s="164"/>
      <c r="O10" s="162"/>
    </row>
    <row r="11" spans="1:19" x14ac:dyDescent="0.2">
      <c r="A11" s="162"/>
      <c r="B11" s="160" t="s">
        <v>500</v>
      </c>
      <c r="G11" s="165">
        <f>'Rate Base'!G71</f>
        <v>26683502.179084383</v>
      </c>
      <c r="H11" s="164"/>
      <c r="O11" s="162"/>
    </row>
    <row r="12" spans="1:19" x14ac:dyDescent="0.2">
      <c r="A12" s="162"/>
      <c r="C12" s="160" t="s">
        <v>81</v>
      </c>
      <c r="G12" s="164">
        <f>G11+G10</f>
        <v>50086954.350506864</v>
      </c>
      <c r="H12" s="164"/>
      <c r="O12" s="162"/>
    </row>
    <row r="13" spans="1:19" x14ac:dyDescent="0.2">
      <c r="A13" s="162"/>
      <c r="O13" s="162"/>
    </row>
    <row r="14" spans="1:19" x14ac:dyDescent="0.2">
      <c r="A14" s="162"/>
      <c r="B14" s="160" t="s">
        <v>501</v>
      </c>
      <c r="G14" s="164"/>
      <c r="O14" s="162"/>
    </row>
    <row r="15" spans="1:19" x14ac:dyDescent="0.2">
      <c r="A15" s="162"/>
      <c r="B15" s="160" t="s">
        <v>499</v>
      </c>
      <c r="G15" s="164">
        <f>S15</f>
        <v>17266223.329569701</v>
      </c>
      <c r="H15" s="164" t="s">
        <v>513</v>
      </c>
      <c r="O15" s="162"/>
      <c r="Q15" s="166">
        <f>(1211657+19661579)</f>
        <v>20873236</v>
      </c>
      <c r="R15" s="167">
        <f>'Alloc Pct'!G37</f>
        <v>0.82719437127859341</v>
      </c>
      <c r="S15" s="166">
        <f>R15*Q15</f>
        <v>17266223.329569701</v>
      </c>
    </row>
    <row r="16" spans="1:19" x14ac:dyDescent="0.2">
      <c r="A16" s="162"/>
      <c r="B16" s="160" t="s">
        <v>500</v>
      </c>
      <c r="G16" s="165">
        <f>S16</f>
        <v>14184447.413783902</v>
      </c>
      <c r="H16" s="164" t="s">
        <v>513</v>
      </c>
      <c r="O16" s="162"/>
      <c r="Q16" s="166">
        <v>20266671</v>
      </c>
      <c r="R16" s="167">
        <f>'Alloc Pct'!G36</f>
        <v>0.69989034774304582</v>
      </c>
      <c r="S16" s="166">
        <f>R16*Q16</f>
        <v>14184447.413783902</v>
      </c>
    </row>
    <row r="17" spans="1:15" x14ac:dyDescent="0.2">
      <c r="A17" s="162"/>
      <c r="C17" s="160" t="s">
        <v>81</v>
      </c>
      <c r="G17" s="164">
        <f>G16+G15</f>
        <v>31450670.743353605</v>
      </c>
      <c r="H17" s="164"/>
      <c r="O17" s="162"/>
    </row>
    <row r="18" spans="1:15" x14ac:dyDescent="0.2">
      <c r="A18" s="162"/>
      <c r="O18" s="162"/>
    </row>
    <row r="19" spans="1:15" x14ac:dyDescent="0.2">
      <c r="A19" s="168"/>
      <c r="B19" s="169" t="s">
        <v>502</v>
      </c>
      <c r="C19" s="168"/>
      <c r="D19" s="168"/>
      <c r="E19" s="168"/>
      <c r="F19" s="168"/>
      <c r="G19" s="170">
        <f>G12-G17</f>
        <v>18636283.607153259</v>
      </c>
      <c r="H19" s="164"/>
      <c r="O19" s="162"/>
    </row>
    <row r="20" spans="1:15" x14ac:dyDescent="0.2">
      <c r="A20" s="162"/>
      <c r="O20" s="162"/>
    </row>
    <row r="21" spans="1:15" x14ac:dyDescent="0.2">
      <c r="A21" s="162"/>
      <c r="O21" s="162"/>
    </row>
    <row r="22" spans="1:15" x14ac:dyDescent="0.2">
      <c r="A22" s="162" t="s">
        <v>491</v>
      </c>
      <c r="L22" s="44"/>
      <c r="M22" s="44"/>
      <c r="N22" s="44" t="s">
        <v>524</v>
      </c>
      <c r="O22" s="162"/>
    </row>
    <row r="23" spans="1:15" x14ac:dyDescent="0.2">
      <c r="A23" s="162"/>
      <c r="B23" s="116" t="s">
        <v>503</v>
      </c>
      <c r="G23" s="164">
        <f>Expenses!G93</f>
        <v>4348074.384476454</v>
      </c>
      <c r="H23" s="164"/>
      <c r="L23" s="44" t="s">
        <v>520</v>
      </c>
      <c r="M23" s="44" t="s">
        <v>523</v>
      </c>
      <c r="N23" s="44" t="s">
        <v>523</v>
      </c>
      <c r="O23" s="162"/>
    </row>
    <row r="24" spans="1:15" x14ac:dyDescent="0.2">
      <c r="A24" s="162"/>
      <c r="B24" s="160" t="s">
        <v>504</v>
      </c>
      <c r="G24" s="164">
        <f>Expenses!G106</f>
        <v>0</v>
      </c>
      <c r="H24" s="164"/>
      <c r="K24" s="171" t="s">
        <v>515</v>
      </c>
      <c r="L24" s="172">
        <v>0.5</v>
      </c>
      <c r="M24" s="163">
        <v>3.8100000000000002E-2</v>
      </c>
      <c r="N24" s="172">
        <f>M24*L24</f>
        <v>1.9050000000000001E-2</v>
      </c>
      <c r="O24" s="162"/>
    </row>
    <row r="25" spans="1:15" x14ac:dyDescent="0.2">
      <c r="A25" s="162"/>
      <c r="B25" s="160" t="s">
        <v>505</v>
      </c>
      <c r="G25" s="164">
        <f>Expenses!G112</f>
        <v>1614704.1515359124</v>
      </c>
      <c r="H25" s="164"/>
      <c r="K25" s="173" t="s">
        <v>516</v>
      </c>
      <c r="L25" s="174">
        <v>0.5</v>
      </c>
      <c r="M25" s="175">
        <v>8.5000000000000006E-2</v>
      </c>
      <c r="N25" s="174">
        <f>M25*L25</f>
        <v>4.2500000000000003E-2</v>
      </c>
      <c r="O25" s="162"/>
    </row>
    <row r="26" spans="1:15" x14ac:dyDescent="0.2">
      <c r="A26" s="162"/>
      <c r="B26" s="160" t="s">
        <v>506</v>
      </c>
      <c r="G26" s="164">
        <f>Expenses!G113</f>
        <v>3984146.7791649397</v>
      </c>
      <c r="H26" s="164"/>
      <c r="K26" s="160" t="s">
        <v>81</v>
      </c>
      <c r="L26" s="175">
        <f>L25+L24</f>
        <v>1</v>
      </c>
      <c r="N26" s="175">
        <f>N25+N24</f>
        <v>6.1550000000000007E-2</v>
      </c>
      <c r="O26" s="162"/>
    </row>
    <row r="27" spans="1:15" x14ac:dyDescent="0.2">
      <c r="A27" s="162"/>
      <c r="B27" s="160" t="s">
        <v>507</v>
      </c>
      <c r="G27" s="165">
        <f>Expenses!G115</f>
        <v>330100.42662992707</v>
      </c>
      <c r="H27" s="164"/>
      <c r="O27" s="162"/>
    </row>
    <row r="28" spans="1:15" x14ac:dyDescent="0.2">
      <c r="A28" s="162"/>
      <c r="C28" s="160" t="s">
        <v>81</v>
      </c>
      <c r="G28" s="164">
        <f>SUM(G23:G27)</f>
        <v>10277025.741807234</v>
      </c>
      <c r="H28" s="164"/>
      <c r="O28" s="162"/>
    </row>
    <row r="29" spans="1:15" x14ac:dyDescent="0.2">
      <c r="A29" s="162"/>
      <c r="O29" s="162"/>
    </row>
    <row r="30" spans="1:15" x14ac:dyDescent="0.2">
      <c r="A30" s="162" t="s">
        <v>207</v>
      </c>
      <c r="O30" s="162"/>
    </row>
    <row r="31" spans="1:15" x14ac:dyDescent="0.2">
      <c r="A31" s="162"/>
      <c r="B31" s="160" t="s">
        <v>499</v>
      </c>
      <c r="G31" s="164">
        <f>G10*0.0353</f>
        <v>826141.86165121361</v>
      </c>
      <c r="H31" s="164" t="s">
        <v>514</v>
      </c>
      <c r="O31" s="162"/>
    </row>
    <row r="32" spans="1:15" x14ac:dyDescent="0.2">
      <c r="A32" s="162"/>
      <c r="B32" s="160" t="s">
        <v>500</v>
      </c>
      <c r="G32" s="165">
        <f>G11*0.0292</f>
        <v>779158.26362926397</v>
      </c>
      <c r="H32" s="164" t="s">
        <v>514</v>
      </c>
      <c r="O32" s="162"/>
    </row>
    <row r="33" spans="1:15" x14ac:dyDescent="0.2">
      <c r="A33" s="162"/>
      <c r="C33" s="160" t="s">
        <v>81</v>
      </c>
      <c r="G33" s="164">
        <f>G32+G31</f>
        <v>1605300.1252804776</v>
      </c>
      <c r="H33" s="164"/>
      <c r="K33" s="116" t="s">
        <v>517</v>
      </c>
      <c r="O33" s="162"/>
    </row>
    <row r="34" spans="1:15" x14ac:dyDescent="0.2">
      <c r="A34" s="162"/>
      <c r="O34" s="162"/>
    </row>
    <row r="35" spans="1:15" ht="15.75" x14ac:dyDescent="0.25">
      <c r="A35" s="161" t="s">
        <v>492</v>
      </c>
      <c r="L35" s="160" t="s">
        <v>521</v>
      </c>
      <c r="O35" s="162"/>
    </row>
    <row r="36" spans="1:15" x14ac:dyDescent="0.2">
      <c r="A36" s="162"/>
      <c r="B36" s="160" t="s">
        <v>226</v>
      </c>
      <c r="G36" s="164">
        <f>G19*N24</f>
        <v>355021.20271626959</v>
      </c>
      <c r="H36" s="164"/>
      <c r="K36" s="160" t="s">
        <v>518</v>
      </c>
      <c r="L36" s="160" t="s">
        <v>522</v>
      </c>
      <c r="O36" s="162"/>
    </row>
    <row r="37" spans="1:15" x14ac:dyDescent="0.2">
      <c r="A37" s="162"/>
      <c r="B37" s="160" t="s">
        <v>508</v>
      </c>
      <c r="G37" s="164">
        <f>G19*N25</f>
        <v>792042.05330401356</v>
      </c>
      <c r="K37" s="166">
        <f>Expenses!F206</f>
        <v>51825304</v>
      </c>
      <c r="L37" s="166">
        <f>Expenses!F204</f>
        <v>139148414</v>
      </c>
      <c r="M37" s="175">
        <f>K37/L37</f>
        <v>0.37244624290148215</v>
      </c>
      <c r="O37" s="162"/>
    </row>
    <row r="38" spans="1:15" x14ac:dyDescent="0.2">
      <c r="A38" s="162"/>
      <c r="B38" s="116" t="s">
        <v>509</v>
      </c>
      <c r="G38" s="165">
        <f>(+M37/(1-M37))*G37</f>
        <v>470068.23500977806</v>
      </c>
      <c r="O38" s="164"/>
    </row>
    <row r="39" spans="1:15" x14ac:dyDescent="0.2">
      <c r="A39" s="162"/>
      <c r="C39" s="160" t="s">
        <v>510</v>
      </c>
      <c r="G39" s="164">
        <f>G38+G37+G36</f>
        <v>1617131.4910300612</v>
      </c>
      <c r="O39" s="162"/>
    </row>
    <row r="40" spans="1:15" x14ac:dyDescent="0.2">
      <c r="A40" s="162"/>
      <c r="O40" s="162"/>
    </row>
    <row r="41" spans="1:15" x14ac:dyDescent="0.2">
      <c r="A41" s="168" t="s">
        <v>493</v>
      </c>
      <c r="B41" s="168"/>
      <c r="C41" s="168"/>
      <c r="D41" s="168"/>
      <c r="E41" s="168"/>
      <c r="F41" s="168"/>
      <c r="G41" s="170">
        <f>G28+G33+G39</f>
        <v>13499457.358117772</v>
      </c>
      <c r="O41" s="162"/>
    </row>
    <row r="42" spans="1:15" x14ac:dyDescent="0.2">
      <c r="A42" s="162"/>
      <c r="O42" s="162"/>
    </row>
    <row r="43" spans="1:15" x14ac:dyDescent="0.2">
      <c r="A43" s="162" t="s">
        <v>494</v>
      </c>
      <c r="G43" s="164">
        <f>'Alloc Amt'!G13</f>
        <v>4173228</v>
      </c>
      <c r="O43" s="162"/>
    </row>
    <row r="44" spans="1:15" x14ac:dyDescent="0.2">
      <c r="A44" s="162"/>
      <c r="O44" s="162"/>
    </row>
    <row r="45" spans="1:15" ht="15.75" x14ac:dyDescent="0.25">
      <c r="A45" s="161" t="s">
        <v>495</v>
      </c>
      <c r="B45" s="161"/>
      <c r="C45" s="161"/>
      <c r="D45" s="161"/>
      <c r="E45" s="161"/>
      <c r="F45" s="161"/>
      <c r="G45" s="176">
        <f>G41/G43</f>
        <v>3.2347758996435787</v>
      </c>
      <c r="O45" s="162"/>
    </row>
    <row r="46" spans="1:15" x14ac:dyDescent="0.2">
      <c r="A46" s="162"/>
      <c r="O46" s="162"/>
    </row>
    <row r="47" spans="1:15" x14ac:dyDescent="0.2">
      <c r="A47" s="162"/>
      <c r="O47" s="162"/>
    </row>
    <row r="48" spans="1:15" x14ac:dyDescent="0.2">
      <c r="A48" s="162" t="s">
        <v>496</v>
      </c>
      <c r="O48" s="162"/>
    </row>
    <row r="49" spans="1:15" x14ac:dyDescent="0.2">
      <c r="A49" s="116" t="s">
        <v>497</v>
      </c>
      <c r="O49" s="162"/>
    </row>
  </sheetData>
  <printOptions horizontalCentered="1"/>
  <pageMargins left="0.5" right="0.5" top="0.5" bottom="0.5" header="0" footer="0"/>
  <pageSetup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Conroy Rebuttal 5</vt:lpstr>
      <vt:lpstr>Rate Base</vt:lpstr>
      <vt:lpstr>Expenses</vt:lpstr>
      <vt:lpstr>Labor</vt:lpstr>
      <vt:lpstr>Revenues</vt:lpstr>
      <vt:lpstr>Alloc Amt</vt:lpstr>
      <vt:lpstr>Alloc Pct</vt:lpstr>
      <vt:lpstr>Cust Cost</vt:lpstr>
      <vt:lpstr>ALLOC</vt:lpstr>
      <vt:lpstr>'Conroy Rebuttal 5'!Print_Area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2012-11-05T18:34:42Z</dcterms:created>
  <dcterms:modified xsi:type="dcterms:W3CDTF">2012-11-05T18:34:59Z</dcterms:modified>
</cp:coreProperties>
</file>