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45" windowWidth="19425" windowHeight="9990"/>
  </bookViews>
  <sheets>
    <sheet name="Conroy Rebuttal Exh 2 p1-2" sheetId="3" r:id="rId1"/>
    <sheet name="Conroy Rebuttal Exh 2 p3" sheetId="6" r:id="rId2"/>
    <sheet name="Conroy rebuttal Exh 3 p 1" sheetId="2" r:id="rId3"/>
    <sheet name="Conroy Rebuttal Exh 3 p 2" sheetId="7" r:id="rId4"/>
    <sheet name="Conroy Rebuttal Exhibit 4" sheetId="5" r:id="rId5"/>
    <sheet name="Individual Unit Cost Data" sheetId="1" r:id="rId6"/>
  </sheets>
  <definedNames>
    <definedName name="_xlnm.Print_Area" localSheetId="0">'Conroy Rebuttal Exh 2 p1-2'!$A$1:$H$78</definedName>
    <definedName name="_xlnm.Print_Area" localSheetId="2">'Conroy rebuttal Exh 3 p 1'!$A$1:$J$22</definedName>
    <definedName name="_xlnm.Print_Area" localSheetId="4">'Conroy Rebuttal Exhibit 4'!$A$1:$I$23</definedName>
    <definedName name="_xlnm.Print_Titles" localSheetId="0">'Conroy Rebuttal Exh 2 p1-2'!$1:$6</definedName>
  </definedNames>
  <calcPr calcId="145621"/>
</workbook>
</file>

<file path=xl/calcChain.xml><?xml version="1.0" encoding="utf-8"?>
<calcChain xmlns="http://schemas.openxmlformats.org/spreadsheetml/2006/main">
  <c r="E9" i="5" l="1"/>
  <c r="F9" i="5"/>
  <c r="G9" i="5"/>
  <c r="E10" i="5"/>
  <c r="F10" i="5"/>
  <c r="G10" i="5"/>
  <c r="E11" i="5"/>
  <c r="F11" i="5"/>
  <c r="G33" i="5" a="1"/>
  <c r="G33" i="5" s="1"/>
  <c r="E19" i="5" s="1"/>
  <c r="G11" i="5"/>
  <c r="E12" i="5"/>
  <c r="F12" i="5"/>
  <c r="G12" i="5"/>
  <c r="E13" i="5"/>
  <c r="F13" i="5"/>
  <c r="G13" i="5"/>
  <c r="D82" i="3" a="1"/>
  <c r="E82" i="3" s="1"/>
  <c r="E76" i="3" s="1"/>
  <c r="D30" i="2" a="1"/>
  <c r="E33" i="2" s="1"/>
  <c r="F26" i="1"/>
  <c r="D26" i="1"/>
  <c r="G26" i="1"/>
  <c r="E26" i="1"/>
  <c r="C26" i="1"/>
  <c r="E84" i="3" l="1"/>
  <c r="E85" i="3"/>
  <c r="D82" i="3"/>
  <c r="E77" i="3" s="1"/>
  <c r="D31" i="2"/>
  <c r="G36" i="5"/>
  <c r="H36" i="5"/>
  <c r="H33" i="5"/>
  <c r="E18" i="5" s="1"/>
  <c r="I34" i="5"/>
  <c r="E31" i="2"/>
  <c r="D83" i="3"/>
  <c r="D84" i="3"/>
  <c r="D86" i="3"/>
  <c r="D30" i="2"/>
  <c r="F19" i="2" s="1"/>
  <c r="D32" i="2"/>
  <c r="G35" i="5"/>
  <c r="H35" i="5"/>
  <c r="I37" i="5"/>
  <c r="I33" i="5"/>
  <c r="E86" i="3"/>
  <c r="E83" i="3"/>
  <c r="D33" i="2"/>
  <c r="E34" i="2"/>
  <c r="E32" i="2"/>
  <c r="G34" i="5"/>
  <c r="H34" i="5"/>
  <c r="I36" i="5"/>
  <c r="G37" i="5"/>
  <c r="D85" i="3"/>
  <c r="D34" i="2"/>
  <c r="E30" i="2"/>
  <c r="H37" i="5"/>
  <c r="I35" i="5"/>
  <c r="F18" i="2" l="1"/>
  <c r="F9" i="2"/>
  <c r="F10" i="2"/>
  <c r="F11" i="2"/>
  <c r="F13" i="2"/>
  <c r="F12" i="2"/>
</calcChain>
</file>

<file path=xl/sharedStrings.xml><?xml version="1.0" encoding="utf-8"?>
<sst xmlns="http://schemas.openxmlformats.org/spreadsheetml/2006/main" count="41" uniqueCount="32">
  <si>
    <t>n</t>
  </si>
  <si>
    <t>y</t>
  </si>
  <si>
    <t>x</t>
  </si>
  <si>
    <t>Cost</t>
  </si>
  <si>
    <t>Size</t>
  </si>
  <si>
    <t>est y</t>
  </si>
  <si>
    <t>(y)</t>
  </si>
  <si>
    <t>(x)</t>
  </si>
  <si>
    <t>Slope</t>
  </si>
  <si>
    <t>Intercept</t>
  </si>
  <si>
    <t>Unweighted Least-Squares Regression Applied to Summary Data</t>
  </si>
  <si>
    <t>Least-Square Regression Results:</t>
  </si>
  <si>
    <t>y*n^.5</t>
  </si>
  <si>
    <t>n^.5</t>
  </si>
  <si>
    <t>xn^.5</t>
  </si>
  <si>
    <t>Weighted Least-Squares Regression Applied to Summary Data</t>
  </si>
  <si>
    <t>Unweighted Least-Squares Regression Results</t>
  </si>
  <si>
    <t>Applied to Summary Data</t>
  </si>
  <si>
    <t>25 KVA</t>
  </si>
  <si>
    <t>50 KVA</t>
  </si>
  <si>
    <t>100 KVA</t>
  </si>
  <si>
    <t>200 KVA</t>
  </si>
  <si>
    <t>500 KVA</t>
  </si>
  <si>
    <t>Average Unit Cost</t>
  </si>
  <si>
    <t>Tranformer Type</t>
  </si>
  <si>
    <t>Individual</t>
  </si>
  <si>
    <t>Unit Cost</t>
  </si>
  <si>
    <t>of Transformer</t>
  </si>
  <si>
    <t>LG&amp;E's Methodology</t>
  </si>
  <si>
    <t>Least-Squares Regression Based on Underlying</t>
  </si>
  <si>
    <t>Individual Unit Cost Data</t>
  </si>
  <si>
    <t>Method Described by Mr. Watkins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</si>
</sst>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3" fontId="3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/>
    <xf numFmtId="43" fontId="0" fillId="0" borderId="0" xfId="1" applyFont="1"/>
    <xf numFmtId="43" fontId="1" fillId="0" borderId="0" xfId="1"/>
    <xf numFmtId="0" fontId="4" fillId="0" borderId="0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64" fontId="0" fillId="0" borderId="3" xfId="2" applyNumberFormat="1" applyFont="1" applyBorder="1"/>
    <xf numFmtId="164" fontId="0" fillId="0" borderId="4" xfId="2" applyNumberFormat="1" applyFont="1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4" fontId="0" fillId="0" borderId="1" xfId="2" applyNumberFormat="1" applyFont="1" applyBorder="1"/>
    <xf numFmtId="164" fontId="0" fillId="0" borderId="2" xfId="2" applyNumberFormat="1" applyFont="1" applyBorder="1"/>
    <xf numFmtId="0" fontId="0" fillId="0" borderId="8" xfId="0" applyBorder="1" applyAlignment="1">
      <alignment textRotation="180"/>
    </xf>
    <xf numFmtId="0" fontId="0" fillId="0" borderId="9" xfId="0" applyBorder="1" applyAlignment="1">
      <alignment textRotation="180"/>
    </xf>
    <xf numFmtId="0" fontId="0" fillId="0" borderId="10" xfId="0" applyBorder="1" applyAlignment="1">
      <alignment textRotation="180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Regression Based on Actual Underlying Data</a:t>
            </a:r>
          </a:p>
        </c:rich>
      </c:tx>
      <c:layout>
        <c:manualLayout>
          <c:xMode val="edge"/>
          <c:yMode val="edge"/>
          <c:x val="0.31456077891253692"/>
          <c:y val="4.9483973594209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73038241001319"/>
          <c:y val="0.22368421052631579"/>
          <c:w val="0.7936519120500658"/>
          <c:h val="0.536842105263157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backward val="25"/>
            <c:dispRSqr val="0"/>
            <c:dispEq val="0"/>
          </c:trendline>
          <c:xVal>
            <c:numRef>
              <c:f>'Conroy Rebuttal Exh 2 p1-2'!$E$7:$E$72</c:f>
              <c:numCache>
                <c:formatCode>General</c:formatCode>
                <c:ptCount val="66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</c:numCache>
            </c:numRef>
          </c:xVal>
          <c:yVal>
            <c:numRef>
              <c:f>'Conroy Rebuttal Exh 2 p1-2'!$D$7:$D$72</c:f>
              <c:numCache>
                <c:formatCode>General</c:formatCode>
                <c:ptCount val="66"/>
                <c:pt idx="0">
                  <c:v>400</c:v>
                </c:pt>
                <c:pt idx="1">
                  <c:v>500</c:v>
                </c:pt>
                <c:pt idx="2">
                  <c:v>600</c:v>
                </c:pt>
                <c:pt idx="3">
                  <c:v>700</c:v>
                </c:pt>
                <c:pt idx="4">
                  <c:v>800</c:v>
                </c:pt>
                <c:pt idx="5">
                  <c:v>850</c:v>
                </c:pt>
                <c:pt idx="6">
                  <c:v>900</c:v>
                </c:pt>
                <c:pt idx="7">
                  <c:v>950</c:v>
                </c:pt>
                <c:pt idx="8">
                  <c:v>950</c:v>
                </c:pt>
                <c:pt idx="9">
                  <c:v>1000</c:v>
                </c:pt>
                <c:pt idx="10">
                  <c:v>1000</c:v>
                </c:pt>
                <c:pt idx="11">
                  <c:v>1050</c:v>
                </c:pt>
                <c:pt idx="12">
                  <c:v>1050</c:v>
                </c:pt>
                <c:pt idx="13">
                  <c:v>1100</c:v>
                </c:pt>
                <c:pt idx="14">
                  <c:v>1150</c:v>
                </c:pt>
                <c:pt idx="15">
                  <c:v>1200</c:v>
                </c:pt>
                <c:pt idx="16">
                  <c:v>1300</c:v>
                </c:pt>
                <c:pt idx="17">
                  <c:v>1400</c:v>
                </c:pt>
                <c:pt idx="18">
                  <c:v>1500</c:v>
                </c:pt>
                <c:pt idx="19">
                  <c:v>1600</c:v>
                </c:pt>
                <c:pt idx="20">
                  <c:v>400</c:v>
                </c:pt>
                <c:pt idx="21">
                  <c:v>500</c:v>
                </c:pt>
                <c:pt idx="22">
                  <c:v>600</c:v>
                </c:pt>
                <c:pt idx="23">
                  <c:v>1800</c:v>
                </c:pt>
                <c:pt idx="24">
                  <c:v>1800</c:v>
                </c:pt>
                <c:pt idx="25">
                  <c:v>1900</c:v>
                </c:pt>
                <c:pt idx="26">
                  <c:v>1900</c:v>
                </c:pt>
                <c:pt idx="27">
                  <c:v>2000</c:v>
                </c:pt>
                <c:pt idx="28">
                  <c:v>2000</c:v>
                </c:pt>
                <c:pt idx="29">
                  <c:v>2000</c:v>
                </c:pt>
                <c:pt idx="30">
                  <c:v>2100</c:v>
                </c:pt>
                <c:pt idx="31">
                  <c:v>2100</c:v>
                </c:pt>
                <c:pt idx="32">
                  <c:v>2100</c:v>
                </c:pt>
                <c:pt idx="33">
                  <c:v>2100</c:v>
                </c:pt>
                <c:pt idx="34">
                  <c:v>2100</c:v>
                </c:pt>
                <c:pt idx="35">
                  <c:v>2100</c:v>
                </c:pt>
                <c:pt idx="36">
                  <c:v>2200</c:v>
                </c:pt>
                <c:pt idx="37">
                  <c:v>2200</c:v>
                </c:pt>
                <c:pt idx="38">
                  <c:v>2200</c:v>
                </c:pt>
                <c:pt idx="39">
                  <c:v>2300</c:v>
                </c:pt>
                <c:pt idx="40">
                  <c:v>2300</c:v>
                </c:pt>
                <c:pt idx="41">
                  <c:v>2400</c:v>
                </c:pt>
                <c:pt idx="42">
                  <c:v>2400</c:v>
                </c:pt>
                <c:pt idx="43">
                  <c:v>11000</c:v>
                </c:pt>
                <c:pt idx="44">
                  <c:v>12000</c:v>
                </c:pt>
                <c:pt idx="45">
                  <c:v>13000</c:v>
                </c:pt>
                <c:pt idx="46">
                  <c:v>7800</c:v>
                </c:pt>
                <c:pt idx="47">
                  <c:v>7800</c:v>
                </c:pt>
                <c:pt idx="48">
                  <c:v>7900</c:v>
                </c:pt>
                <c:pt idx="49">
                  <c:v>7900</c:v>
                </c:pt>
                <c:pt idx="50">
                  <c:v>8000</c:v>
                </c:pt>
                <c:pt idx="51">
                  <c:v>8000</c:v>
                </c:pt>
                <c:pt idx="52">
                  <c:v>8000</c:v>
                </c:pt>
                <c:pt idx="53">
                  <c:v>8100</c:v>
                </c:pt>
                <c:pt idx="54">
                  <c:v>8100</c:v>
                </c:pt>
                <c:pt idx="55">
                  <c:v>8100</c:v>
                </c:pt>
                <c:pt idx="56">
                  <c:v>8100</c:v>
                </c:pt>
                <c:pt idx="57">
                  <c:v>8100</c:v>
                </c:pt>
                <c:pt idx="58">
                  <c:v>8100</c:v>
                </c:pt>
                <c:pt idx="59">
                  <c:v>8200</c:v>
                </c:pt>
                <c:pt idx="60">
                  <c:v>8200</c:v>
                </c:pt>
                <c:pt idx="61">
                  <c:v>8200</c:v>
                </c:pt>
                <c:pt idx="62">
                  <c:v>8300</c:v>
                </c:pt>
                <c:pt idx="63">
                  <c:v>8300</c:v>
                </c:pt>
                <c:pt idx="64">
                  <c:v>8400</c:v>
                </c:pt>
                <c:pt idx="65">
                  <c:v>8400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628864"/>
        <c:axId val="181088640"/>
      </c:scatterChart>
      <c:valAx>
        <c:axId val="17862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Transformer Size (KVA)</a:t>
                </a:r>
              </a:p>
            </c:rich>
          </c:tx>
          <c:layout>
            <c:manualLayout>
              <c:xMode val="edge"/>
              <c:yMode val="edge"/>
              <c:x val="0.39393998192470164"/>
              <c:y val="0.87631591505607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088640"/>
        <c:crosses val="autoZero"/>
        <c:crossBetween val="midCat"/>
      </c:valAx>
      <c:valAx>
        <c:axId val="181088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Transformer Cost ($)</a:t>
                </a:r>
              </a:p>
            </c:rich>
          </c:tx>
          <c:layout>
            <c:manualLayout>
              <c:xMode val="edge"/>
              <c:yMode val="edge"/>
              <c:x val="2.308810408599915E-2"/>
              <c:y val="0.231578938996261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288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Regression of Actual Underlying Data
Compared to Method Described by Mr. Watkins</a:t>
            </a:r>
          </a:p>
        </c:rich>
      </c:tx>
      <c:layout>
        <c:manualLayout>
          <c:xMode val="edge"/>
          <c:yMode val="edge"/>
          <c:x val="0.19368738973634897"/>
          <c:y val="1.23762029746281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60126939202991"/>
          <c:y val="0.21534653465346548"/>
          <c:w val="0.77905363041216769"/>
          <c:h val="0.5594059405940596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backward val="25"/>
            <c:dispRSqr val="0"/>
            <c:dispEq val="0"/>
          </c:trendline>
          <c:xVal>
            <c:numRef>
              <c:f>'Conroy Rebuttal Exh 2 p1-2'!$E$7:$E$72</c:f>
              <c:numCache>
                <c:formatCode>General</c:formatCode>
                <c:ptCount val="66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</c:numCache>
            </c:numRef>
          </c:xVal>
          <c:yVal>
            <c:numRef>
              <c:f>'Conroy Rebuttal Exh 2 p1-2'!$D$7:$D$72</c:f>
              <c:numCache>
                <c:formatCode>General</c:formatCode>
                <c:ptCount val="66"/>
                <c:pt idx="0">
                  <c:v>400</c:v>
                </c:pt>
                <c:pt idx="1">
                  <c:v>500</c:v>
                </c:pt>
                <c:pt idx="2">
                  <c:v>600</c:v>
                </c:pt>
                <c:pt idx="3">
                  <c:v>700</c:v>
                </c:pt>
                <c:pt idx="4">
                  <c:v>800</c:v>
                </c:pt>
                <c:pt idx="5">
                  <c:v>850</c:v>
                </c:pt>
                <c:pt idx="6">
                  <c:v>900</c:v>
                </c:pt>
                <c:pt idx="7">
                  <c:v>950</c:v>
                </c:pt>
                <c:pt idx="8">
                  <c:v>950</c:v>
                </c:pt>
                <c:pt idx="9">
                  <c:v>1000</c:v>
                </c:pt>
                <c:pt idx="10">
                  <c:v>1000</c:v>
                </c:pt>
                <c:pt idx="11">
                  <c:v>1050</c:v>
                </c:pt>
                <c:pt idx="12">
                  <c:v>1050</c:v>
                </c:pt>
                <c:pt idx="13">
                  <c:v>1100</c:v>
                </c:pt>
                <c:pt idx="14">
                  <c:v>1150</c:v>
                </c:pt>
                <c:pt idx="15">
                  <c:v>1200</c:v>
                </c:pt>
                <c:pt idx="16">
                  <c:v>1300</c:v>
                </c:pt>
                <c:pt idx="17">
                  <c:v>1400</c:v>
                </c:pt>
                <c:pt idx="18">
                  <c:v>1500</c:v>
                </c:pt>
                <c:pt idx="19">
                  <c:v>1600</c:v>
                </c:pt>
                <c:pt idx="20">
                  <c:v>400</c:v>
                </c:pt>
                <c:pt idx="21">
                  <c:v>500</c:v>
                </c:pt>
                <c:pt idx="22">
                  <c:v>600</c:v>
                </c:pt>
                <c:pt idx="23">
                  <c:v>1800</c:v>
                </c:pt>
                <c:pt idx="24">
                  <c:v>1800</c:v>
                </c:pt>
                <c:pt idx="25">
                  <c:v>1900</c:v>
                </c:pt>
                <c:pt idx="26">
                  <c:v>1900</c:v>
                </c:pt>
                <c:pt idx="27">
                  <c:v>2000</c:v>
                </c:pt>
                <c:pt idx="28">
                  <c:v>2000</c:v>
                </c:pt>
                <c:pt idx="29">
                  <c:v>2000</c:v>
                </c:pt>
                <c:pt idx="30">
                  <c:v>2100</c:v>
                </c:pt>
                <c:pt idx="31">
                  <c:v>2100</c:v>
                </c:pt>
                <c:pt idx="32">
                  <c:v>2100</c:v>
                </c:pt>
                <c:pt idx="33">
                  <c:v>2100</c:v>
                </c:pt>
                <c:pt idx="34">
                  <c:v>2100</c:v>
                </c:pt>
                <c:pt idx="35">
                  <c:v>2100</c:v>
                </c:pt>
                <c:pt idx="36">
                  <c:v>2200</c:v>
                </c:pt>
                <c:pt idx="37">
                  <c:v>2200</c:v>
                </c:pt>
                <c:pt idx="38">
                  <c:v>2200</c:v>
                </c:pt>
                <c:pt idx="39">
                  <c:v>2300</c:v>
                </c:pt>
                <c:pt idx="40">
                  <c:v>2300</c:v>
                </c:pt>
                <c:pt idx="41">
                  <c:v>2400</c:v>
                </c:pt>
                <c:pt idx="42">
                  <c:v>2400</c:v>
                </c:pt>
                <c:pt idx="43">
                  <c:v>11000</c:v>
                </c:pt>
                <c:pt idx="44">
                  <c:v>12000</c:v>
                </c:pt>
                <c:pt idx="45">
                  <c:v>13000</c:v>
                </c:pt>
                <c:pt idx="46">
                  <c:v>7800</c:v>
                </c:pt>
                <c:pt idx="47">
                  <c:v>7800</c:v>
                </c:pt>
                <c:pt idx="48">
                  <c:v>7900</c:v>
                </c:pt>
                <c:pt idx="49">
                  <c:v>7900</c:v>
                </c:pt>
                <c:pt idx="50">
                  <c:v>8000</c:v>
                </c:pt>
                <c:pt idx="51">
                  <c:v>8000</c:v>
                </c:pt>
                <c:pt idx="52">
                  <c:v>8000</c:v>
                </c:pt>
                <c:pt idx="53">
                  <c:v>8100</c:v>
                </c:pt>
                <c:pt idx="54">
                  <c:v>8100</c:v>
                </c:pt>
                <c:pt idx="55">
                  <c:v>8100</c:v>
                </c:pt>
                <c:pt idx="56">
                  <c:v>8100</c:v>
                </c:pt>
                <c:pt idx="57">
                  <c:v>8100</c:v>
                </c:pt>
                <c:pt idx="58">
                  <c:v>8100</c:v>
                </c:pt>
                <c:pt idx="59">
                  <c:v>8200</c:v>
                </c:pt>
                <c:pt idx="60">
                  <c:v>8200</c:v>
                </c:pt>
                <c:pt idx="61">
                  <c:v>8200</c:v>
                </c:pt>
                <c:pt idx="62">
                  <c:v>8300</c:v>
                </c:pt>
                <c:pt idx="63">
                  <c:v>8300</c:v>
                </c:pt>
                <c:pt idx="64">
                  <c:v>8400</c:v>
                </c:pt>
                <c:pt idx="65">
                  <c:v>8400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backward val="25"/>
            <c:dispRSqr val="0"/>
            <c:dispEq val="0"/>
          </c:trendline>
          <c:xVal>
            <c:numRef>
              <c:f>'Conroy rebuttal Exh 3 p 1'!$E$9:$E$13</c:f>
              <c:numCache>
                <c:formatCode>General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'Conroy rebuttal Exh 3 p 1'!$F$9:$F$13</c:f>
              <c:numCache>
                <c:formatCode>General</c:formatCode>
                <c:ptCount val="5"/>
                <c:pt idx="0">
                  <c:v>2177.5000000000005</c:v>
                </c:pt>
                <c:pt idx="1">
                  <c:v>2604.5833333333335</c:v>
                </c:pt>
                <c:pt idx="2">
                  <c:v>3458.75</c:v>
                </c:pt>
                <c:pt idx="3">
                  <c:v>5167.0833333333339</c:v>
                </c:pt>
                <c:pt idx="4">
                  <c:v>10292.083333333332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322496"/>
        <c:axId val="181324416"/>
      </c:scatterChart>
      <c:valAx>
        <c:axId val="18132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Transformer Size (KVA)</a:t>
                </a:r>
              </a:p>
            </c:rich>
          </c:tx>
          <c:layout>
            <c:manualLayout>
              <c:xMode val="edge"/>
              <c:yMode val="edge"/>
              <c:x val="0.40172194647286252"/>
              <c:y val="0.883663405710649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24416"/>
        <c:crosses val="autoZero"/>
        <c:crossBetween val="midCat"/>
      </c:valAx>
      <c:valAx>
        <c:axId val="181324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Transformer Cost ($)</a:t>
                </a:r>
              </a:p>
            </c:rich>
          </c:tx>
          <c:layout>
            <c:manualLayout>
              <c:xMode val="edge"/>
              <c:yMode val="edge"/>
              <c:x val="2.2955513399108941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224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/>
  </sheetViews>
  <pageMargins left="0.7" right="0.7" top="0.75" bottom="0.75" header="0.3" footer="0.3"/>
  <pageSetup orientation="landscape" r:id="rId1"/>
  <headerFooter>
    <oddFooter>&amp;R&amp;"Times New Roman,Bold"&amp;12Conroy Rebuttal Exhibit 2
Page 3 of 3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7" workbookViewId="0"/>
  </sheetViews>
  <pageMargins left="0.7" right="0.7" top="0.75" bottom="0.75" header="0.3" footer="0.3"/>
  <pageSetup orientation="landscape" r:id="rId1"/>
  <headerFooter>
    <oddFooter>&amp;R&amp;"Times New Roman,Bold"&amp;12Conroy Rebuttal Exhibit 3
Page 2 of 2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17</xdr:row>
      <xdr:rowOff>9525</xdr:rowOff>
    </xdr:from>
    <xdr:to>
      <xdr:col>9</xdr:col>
      <xdr:colOff>333375</xdr:colOff>
      <xdr:row>20</xdr:row>
      <xdr:rowOff>57150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3343275" y="2762250"/>
          <a:ext cx="14763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Method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described by Watkins produces incorrect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results</a:t>
          </a:r>
        </a:p>
      </xdr:txBody>
    </xdr:sp>
    <xdr:clientData/>
  </xdr:twoCellAnchor>
  <xdr:twoCellAnchor>
    <xdr:from>
      <xdr:col>6</xdr:col>
      <xdr:colOff>0</xdr:colOff>
      <xdr:row>18</xdr:row>
      <xdr:rowOff>28575</xdr:rowOff>
    </xdr:from>
    <xdr:to>
      <xdr:col>7</xdr:col>
      <xdr:colOff>95250</xdr:colOff>
      <xdr:row>18</xdr:row>
      <xdr:rowOff>114300</xdr:rowOff>
    </xdr:to>
    <xdr:cxnSp macro="">
      <xdr:nvCxnSpPr>
        <xdr:cNvPr id="4121" name="AutoShape 3"/>
        <xdr:cNvCxnSpPr>
          <a:cxnSpLocks noChangeShapeType="1"/>
          <a:stCxn id="4097" idx="1"/>
        </xdr:cNvCxnSpPr>
      </xdr:nvCxnSpPr>
      <xdr:spPr bwMode="auto">
        <a:xfrm flipH="1" flipV="1">
          <a:off x="4000500" y="2981325"/>
          <a:ext cx="828675" cy="857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0.48559</cdr:x>
      <cdr:y>0.31436</cdr:y>
    </cdr:from>
    <cdr:to>
      <cdr:x>0.75368</cdr:x>
      <cdr:y>0.38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6205" y="1978269"/>
          <a:ext cx="2322210" cy="4130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25" b="0" i="0" strike="noStrike">
              <a:solidFill>
                <a:srgbClr val="000000"/>
              </a:solidFill>
              <a:latin typeface="Arial"/>
              <a:cs typeface="Arial"/>
            </a:rPr>
            <a:t>Method described by Watkins'  produces an incorrect estimate</a:t>
          </a:r>
        </a:p>
      </cdr:txBody>
    </cdr:sp>
  </cdr:relSizeAnchor>
  <cdr:relSizeAnchor xmlns:cdr="http://schemas.openxmlformats.org/drawingml/2006/chartDrawing">
    <cdr:from>
      <cdr:x>0.53714</cdr:x>
      <cdr:y>0.37258</cdr:y>
    </cdr:from>
    <cdr:to>
      <cdr:x>0.58445</cdr:x>
      <cdr:y>0.4901</cdr:y>
    </cdr:to>
    <cdr:sp macro="" textlink="">
      <cdr:nvSpPr>
        <cdr:cNvPr id="30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566018" y="1433707"/>
          <a:ext cx="314103" cy="4522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0.56525</cdr:x>
      <cdr:y>0.63114</cdr:y>
    </cdr:from>
    <cdr:to>
      <cdr:x>0.83359</cdr:x>
      <cdr:y>0.7316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623" y="2428702"/>
          <a:ext cx="1786461" cy="386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25" b="0" i="0" strike="noStrike">
              <a:solidFill>
                <a:srgbClr val="000000"/>
              </a:solidFill>
              <a:latin typeface="Arial"/>
              <a:cs typeface="Arial"/>
            </a:rPr>
            <a:t>Regression using actual underlying data</a:t>
          </a:r>
        </a:p>
      </cdr:txBody>
    </cdr:sp>
  </cdr:relSizeAnchor>
  <cdr:relSizeAnchor xmlns:cdr="http://schemas.openxmlformats.org/drawingml/2006/chartDrawing">
    <cdr:from>
      <cdr:x>0.54308</cdr:x>
      <cdr:y>0.58134</cdr:y>
    </cdr:from>
    <cdr:to>
      <cdr:x>0.62021</cdr:x>
      <cdr:y>0.61841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605498" y="2237068"/>
          <a:ext cx="512053" cy="1426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17</xdr:row>
      <xdr:rowOff>47625</xdr:rowOff>
    </xdr:from>
    <xdr:to>
      <xdr:col>8</xdr:col>
      <xdr:colOff>180975</xdr:colOff>
      <xdr:row>20</xdr:row>
      <xdr:rowOff>95250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3190875" y="2838450"/>
          <a:ext cx="14763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Weighted least-squares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regression produces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correct results</a:t>
          </a:r>
        </a:p>
      </xdr:txBody>
    </xdr:sp>
    <xdr:clientData/>
  </xdr:twoCellAnchor>
  <xdr:twoCellAnchor>
    <xdr:from>
      <xdr:col>4</xdr:col>
      <xdr:colOff>600075</xdr:colOff>
      <xdr:row>18</xdr:row>
      <xdr:rowOff>9525</xdr:rowOff>
    </xdr:from>
    <xdr:to>
      <xdr:col>5</xdr:col>
      <xdr:colOff>676275</xdr:colOff>
      <xdr:row>18</xdr:row>
      <xdr:rowOff>152400</xdr:rowOff>
    </xdr:to>
    <xdr:cxnSp macro="">
      <xdr:nvCxnSpPr>
        <xdr:cNvPr id="5145" name="AutoShape 3"/>
        <xdr:cNvCxnSpPr>
          <a:cxnSpLocks noChangeShapeType="1"/>
          <a:stCxn id="5121" idx="1"/>
        </xdr:cNvCxnSpPr>
      </xdr:nvCxnSpPr>
      <xdr:spPr bwMode="auto">
        <a:xfrm flipH="1" flipV="1">
          <a:off x="3143250" y="2962275"/>
          <a:ext cx="695325" cy="1428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86"/>
  <sheetViews>
    <sheetView tabSelected="1" view="pageBreakPreview" zoomScale="60" zoomScaleNormal="100" workbookViewId="0"/>
  </sheetViews>
  <sheetFormatPr defaultRowHeight="12.75" x14ac:dyDescent="0.2"/>
  <cols>
    <col min="4" max="4" width="10" bestFit="1" customWidth="1"/>
    <col min="5" max="5" width="9.28515625" bestFit="1" customWidth="1"/>
  </cols>
  <sheetData>
    <row r="1" spans="3:5" x14ac:dyDescent="0.2">
      <c r="C1" s="4" t="s">
        <v>29</v>
      </c>
    </row>
    <row r="2" spans="3:5" x14ac:dyDescent="0.2">
      <c r="C2" s="4" t="s">
        <v>30</v>
      </c>
    </row>
    <row r="5" spans="3:5" x14ac:dyDescent="0.2">
      <c r="D5" s="3" t="s">
        <v>3</v>
      </c>
      <c r="E5" s="3" t="s">
        <v>4</v>
      </c>
    </row>
    <row r="6" spans="3:5" x14ac:dyDescent="0.2">
      <c r="D6" s="3" t="s">
        <v>6</v>
      </c>
      <c r="E6" s="3" t="s">
        <v>7</v>
      </c>
    </row>
    <row r="7" spans="3:5" x14ac:dyDescent="0.2">
      <c r="C7">
        <v>1</v>
      </c>
      <c r="D7">
        <v>400</v>
      </c>
      <c r="E7">
        <v>25</v>
      </c>
    </row>
    <row r="8" spans="3:5" x14ac:dyDescent="0.2">
      <c r="C8">
        <v>2</v>
      </c>
      <c r="D8">
        <v>500</v>
      </c>
      <c r="E8">
        <v>25</v>
      </c>
    </row>
    <row r="9" spans="3:5" x14ac:dyDescent="0.2">
      <c r="C9">
        <v>3</v>
      </c>
      <c r="D9">
        <v>600</v>
      </c>
      <c r="E9">
        <v>25</v>
      </c>
    </row>
    <row r="10" spans="3:5" x14ac:dyDescent="0.2">
      <c r="C10">
        <v>4</v>
      </c>
      <c r="D10">
        <v>700</v>
      </c>
      <c r="E10">
        <v>25</v>
      </c>
    </row>
    <row r="11" spans="3:5" x14ac:dyDescent="0.2">
      <c r="C11">
        <v>5</v>
      </c>
      <c r="D11">
        <v>800</v>
      </c>
      <c r="E11">
        <v>25</v>
      </c>
    </row>
    <row r="12" spans="3:5" x14ac:dyDescent="0.2">
      <c r="C12">
        <v>6</v>
      </c>
      <c r="D12">
        <v>850</v>
      </c>
      <c r="E12">
        <v>25</v>
      </c>
    </row>
    <row r="13" spans="3:5" x14ac:dyDescent="0.2">
      <c r="C13">
        <v>7</v>
      </c>
      <c r="D13">
        <v>900</v>
      </c>
      <c r="E13">
        <v>25</v>
      </c>
    </row>
    <row r="14" spans="3:5" x14ac:dyDescent="0.2">
      <c r="C14">
        <v>8</v>
      </c>
      <c r="D14">
        <v>950</v>
      </c>
      <c r="E14">
        <v>25</v>
      </c>
    </row>
    <row r="15" spans="3:5" x14ac:dyDescent="0.2">
      <c r="C15">
        <v>9</v>
      </c>
      <c r="D15">
        <v>950</v>
      </c>
      <c r="E15">
        <v>25</v>
      </c>
    </row>
    <row r="16" spans="3:5" x14ac:dyDescent="0.2">
      <c r="C16">
        <v>10</v>
      </c>
      <c r="D16">
        <v>1000</v>
      </c>
      <c r="E16">
        <v>25</v>
      </c>
    </row>
    <row r="17" spans="3:5" x14ac:dyDescent="0.2">
      <c r="C17">
        <v>11</v>
      </c>
      <c r="D17">
        <v>1000</v>
      </c>
      <c r="E17">
        <v>25</v>
      </c>
    </row>
    <row r="18" spans="3:5" x14ac:dyDescent="0.2">
      <c r="C18">
        <v>12</v>
      </c>
      <c r="D18">
        <v>1050</v>
      </c>
      <c r="E18">
        <v>25</v>
      </c>
    </row>
    <row r="19" spans="3:5" x14ac:dyDescent="0.2">
      <c r="C19">
        <v>13</v>
      </c>
      <c r="D19">
        <v>1050</v>
      </c>
      <c r="E19">
        <v>25</v>
      </c>
    </row>
    <row r="20" spans="3:5" x14ac:dyDescent="0.2">
      <c r="C20">
        <v>14</v>
      </c>
      <c r="D20">
        <v>1100</v>
      </c>
      <c r="E20">
        <v>25</v>
      </c>
    </row>
    <row r="21" spans="3:5" x14ac:dyDescent="0.2">
      <c r="C21">
        <v>15</v>
      </c>
      <c r="D21">
        <v>1150</v>
      </c>
      <c r="E21">
        <v>25</v>
      </c>
    </row>
    <row r="22" spans="3:5" x14ac:dyDescent="0.2">
      <c r="C22">
        <v>16</v>
      </c>
      <c r="D22">
        <v>1200</v>
      </c>
      <c r="E22">
        <v>25</v>
      </c>
    </row>
    <row r="23" spans="3:5" x14ac:dyDescent="0.2">
      <c r="C23">
        <v>17</v>
      </c>
      <c r="D23">
        <v>1300</v>
      </c>
      <c r="E23">
        <v>25</v>
      </c>
    </row>
    <row r="24" spans="3:5" x14ac:dyDescent="0.2">
      <c r="C24">
        <v>18</v>
      </c>
      <c r="D24">
        <v>1400</v>
      </c>
      <c r="E24">
        <v>25</v>
      </c>
    </row>
    <row r="25" spans="3:5" x14ac:dyDescent="0.2">
      <c r="C25">
        <v>19</v>
      </c>
      <c r="D25">
        <v>1500</v>
      </c>
      <c r="E25">
        <v>25</v>
      </c>
    </row>
    <row r="26" spans="3:5" x14ac:dyDescent="0.2">
      <c r="C26">
        <v>20</v>
      </c>
      <c r="D26">
        <v>1600</v>
      </c>
      <c r="E26">
        <v>25</v>
      </c>
    </row>
    <row r="27" spans="3:5" x14ac:dyDescent="0.2">
      <c r="C27">
        <v>21</v>
      </c>
      <c r="D27">
        <v>400</v>
      </c>
      <c r="E27">
        <v>50</v>
      </c>
    </row>
    <row r="28" spans="3:5" x14ac:dyDescent="0.2">
      <c r="C28">
        <v>22</v>
      </c>
      <c r="D28">
        <v>500</v>
      </c>
      <c r="E28">
        <v>50</v>
      </c>
    </row>
    <row r="29" spans="3:5" x14ac:dyDescent="0.2">
      <c r="C29">
        <v>23</v>
      </c>
      <c r="D29">
        <v>600</v>
      </c>
      <c r="E29">
        <v>50</v>
      </c>
    </row>
    <row r="30" spans="3:5" x14ac:dyDescent="0.2">
      <c r="C30">
        <v>24</v>
      </c>
      <c r="D30">
        <v>1800</v>
      </c>
      <c r="E30">
        <v>100</v>
      </c>
    </row>
    <row r="31" spans="3:5" x14ac:dyDescent="0.2">
      <c r="C31">
        <v>25</v>
      </c>
      <c r="D31">
        <v>1800</v>
      </c>
      <c r="E31">
        <v>100</v>
      </c>
    </row>
    <row r="32" spans="3:5" x14ac:dyDescent="0.2">
      <c r="C32">
        <v>26</v>
      </c>
      <c r="D32">
        <v>1900</v>
      </c>
      <c r="E32">
        <v>100</v>
      </c>
    </row>
    <row r="33" spans="3:8" x14ac:dyDescent="0.2">
      <c r="C33">
        <v>27</v>
      </c>
      <c r="D33">
        <v>1900</v>
      </c>
      <c r="E33">
        <v>100</v>
      </c>
    </row>
    <row r="34" spans="3:8" x14ac:dyDescent="0.2">
      <c r="C34">
        <v>28</v>
      </c>
      <c r="D34">
        <v>2000</v>
      </c>
      <c r="E34">
        <v>100</v>
      </c>
    </row>
    <row r="35" spans="3:8" x14ac:dyDescent="0.2">
      <c r="C35">
        <v>29</v>
      </c>
      <c r="D35">
        <v>2000</v>
      </c>
      <c r="E35">
        <v>100</v>
      </c>
    </row>
    <row r="36" spans="3:8" x14ac:dyDescent="0.2">
      <c r="C36">
        <v>30</v>
      </c>
      <c r="D36">
        <v>2000</v>
      </c>
      <c r="E36">
        <v>100</v>
      </c>
    </row>
    <row r="37" spans="3:8" x14ac:dyDescent="0.2">
      <c r="C37">
        <v>31</v>
      </c>
      <c r="D37">
        <v>2100</v>
      </c>
      <c r="E37">
        <v>100</v>
      </c>
    </row>
    <row r="38" spans="3:8" x14ac:dyDescent="0.2">
      <c r="C38">
        <v>32</v>
      </c>
      <c r="D38">
        <v>2100</v>
      </c>
      <c r="E38">
        <v>100</v>
      </c>
    </row>
    <row r="39" spans="3:8" x14ac:dyDescent="0.2">
      <c r="C39">
        <v>33</v>
      </c>
      <c r="D39">
        <v>2100</v>
      </c>
      <c r="E39">
        <v>100</v>
      </c>
    </row>
    <row r="40" spans="3:8" x14ac:dyDescent="0.2">
      <c r="C40">
        <v>34</v>
      </c>
      <c r="D40">
        <v>2100</v>
      </c>
      <c r="E40">
        <v>100</v>
      </c>
    </row>
    <row r="41" spans="3:8" x14ac:dyDescent="0.2">
      <c r="C41">
        <v>35</v>
      </c>
      <c r="D41">
        <v>2100</v>
      </c>
      <c r="E41">
        <v>100</v>
      </c>
    </row>
    <row r="42" spans="3:8" x14ac:dyDescent="0.2">
      <c r="C42">
        <v>36</v>
      </c>
      <c r="D42">
        <v>2100</v>
      </c>
      <c r="E42">
        <v>100</v>
      </c>
    </row>
    <row r="43" spans="3:8" x14ac:dyDescent="0.2">
      <c r="C43">
        <v>37</v>
      </c>
      <c r="D43">
        <v>2200</v>
      </c>
      <c r="E43">
        <v>100</v>
      </c>
    </row>
    <row r="44" spans="3:8" x14ac:dyDescent="0.2">
      <c r="C44">
        <v>38</v>
      </c>
      <c r="D44">
        <v>2200</v>
      </c>
      <c r="E44">
        <v>100</v>
      </c>
    </row>
    <row r="45" spans="3:8" x14ac:dyDescent="0.2">
      <c r="C45">
        <v>39</v>
      </c>
      <c r="D45">
        <v>2200</v>
      </c>
      <c r="E45">
        <v>100</v>
      </c>
    </row>
    <row r="46" spans="3:8" x14ac:dyDescent="0.2">
      <c r="C46">
        <v>40</v>
      </c>
      <c r="D46">
        <v>2300</v>
      </c>
      <c r="E46">
        <v>100</v>
      </c>
    </row>
    <row r="47" spans="3:8" x14ac:dyDescent="0.2">
      <c r="C47">
        <v>41</v>
      </c>
      <c r="D47">
        <v>2300</v>
      </c>
      <c r="E47">
        <v>100</v>
      </c>
      <c r="H47" s="24"/>
    </row>
    <row r="48" spans="3:8" x14ac:dyDescent="0.2">
      <c r="C48">
        <v>42</v>
      </c>
      <c r="D48">
        <v>2400</v>
      </c>
      <c r="E48">
        <v>100</v>
      </c>
      <c r="H48" s="24"/>
    </row>
    <row r="49" spans="3:5" x14ac:dyDescent="0.2">
      <c r="C49">
        <v>43</v>
      </c>
      <c r="D49">
        <v>2400</v>
      </c>
      <c r="E49">
        <v>100</v>
      </c>
    </row>
    <row r="50" spans="3:5" x14ac:dyDescent="0.2">
      <c r="C50">
        <v>44</v>
      </c>
      <c r="D50">
        <v>11000</v>
      </c>
      <c r="E50">
        <v>200</v>
      </c>
    </row>
    <row r="51" spans="3:5" x14ac:dyDescent="0.2">
      <c r="C51">
        <v>45</v>
      </c>
      <c r="D51">
        <v>12000</v>
      </c>
      <c r="E51">
        <v>200</v>
      </c>
    </row>
    <row r="52" spans="3:5" x14ac:dyDescent="0.2">
      <c r="C52">
        <v>46</v>
      </c>
      <c r="D52">
        <v>13000</v>
      </c>
      <c r="E52">
        <v>200</v>
      </c>
    </row>
    <row r="53" spans="3:5" x14ac:dyDescent="0.2">
      <c r="C53">
        <v>47</v>
      </c>
      <c r="D53">
        <v>7800</v>
      </c>
      <c r="E53">
        <v>500</v>
      </c>
    </row>
    <row r="54" spans="3:5" x14ac:dyDescent="0.2">
      <c r="C54">
        <v>48</v>
      </c>
      <c r="D54">
        <v>7800</v>
      </c>
      <c r="E54">
        <v>500</v>
      </c>
    </row>
    <row r="55" spans="3:5" x14ac:dyDescent="0.2">
      <c r="C55">
        <v>49</v>
      </c>
      <c r="D55">
        <v>7900</v>
      </c>
      <c r="E55">
        <v>500</v>
      </c>
    </row>
    <row r="56" spans="3:5" x14ac:dyDescent="0.2">
      <c r="C56">
        <v>50</v>
      </c>
      <c r="D56">
        <v>7900</v>
      </c>
      <c r="E56">
        <v>500</v>
      </c>
    </row>
    <row r="57" spans="3:5" x14ac:dyDescent="0.2">
      <c r="C57">
        <v>51</v>
      </c>
      <c r="D57">
        <v>8000</v>
      </c>
      <c r="E57">
        <v>500</v>
      </c>
    </row>
    <row r="58" spans="3:5" x14ac:dyDescent="0.2">
      <c r="C58">
        <v>52</v>
      </c>
      <c r="D58">
        <v>8000</v>
      </c>
      <c r="E58">
        <v>500</v>
      </c>
    </row>
    <row r="59" spans="3:5" x14ac:dyDescent="0.2">
      <c r="C59">
        <v>53</v>
      </c>
      <c r="D59">
        <v>8000</v>
      </c>
      <c r="E59">
        <v>500</v>
      </c>
    </row>
    <row r="60" spans="3:5" x14ac:dyDescent="0.2">
      <c r="C60">
        <v>54</v>
      </c>
      <c r="D60">
        <v>8100</v>
      </c>
      <c r="E60">
        <v>500</v>
      </c>
    </row>
    <row r="61" spans="3:5" x14ac:dyDescent="0.2">
      <c r="C61">
        <v>55</v>
      </c>
      <c r="D61">
        <v>8100</v>
      </c>
      <c r="E61">
        <v>500</v>
      </c>
    </row>
    <row r="62" spans="3:5" x14ac:dyDescent="0.2">
      <c r="C62">
        <v>56</v>
      </c>
      <c r="D62">
        <v>8100</v>
      </c>
      <c r="E62">
        <v>500</v>
      </c>
    </row>
    <row r="63" spans="3:5" x14ac:dyDescent="0.2">
      <c r="C63">
        <v>57</v>
      </c>
      <c r="D63">
        <v>8100</v>
      </c>
      <c r="E63">
        <v>500</v>
      </c>
    </row>
    <row r="64" spans="3:5" x14ac:dyDescent="0.2">
      <c r="C64">
        <v>58</v>
      </c>
      <c r="D64">
        <v>8100</v>
      </c>
      <c r="E64">
        <v>500</v>
      </c>
    </row>
    <row r="65" spans="3:5" x14ac:dyDescent="0.2">
      <c r="C65">
        <v>59</v>
      </c>
      <c r="D65">
        <v>8100</v>
      </c>
      <c r="E65">
        <v>500</v>
      </c>
    </row>
    <row r="66" spans="3:5" x14ac:dyDescent="0.2">
      <c r="C66">
        <v>60</v>
      </c>
      <c r="D66">
        <v>8200</v>
      </c>
      <c r="E66">
        <v>500</v>
      </c>
    </row>
    <row r="67" spans="3:5" x14ac:dyDescent="0.2">
      <c r="C67">
        <v>61</v>
      </c>
      <c r="D67">
        <v>8200</v>
      </c>
      <c r="E67">
        <v>500</v>
      </c>
    </row>
    <row r="68" spans="3:5" x14ac:dyDescent="0.2">
      <c r="C68">
        <v>62</v>
      </c>
      <c r="D68">
        <v>8200</v>
      </c>
      <c r="E68">
        <v>500</v>
      </c>
    </row>
    <row r="69" spans="3:5" x14ac:dyDescent="0.2">
      <c r="C69">
        <v>63</v>
      </c>
      <c r="D69">
        <v>8300</v>
      </c>
      <c r="E69">
        <v>500</v>
      </c>
    </row>
    <row r="70" spans="3:5" x14ac:dyDescent="0.2">
      <c r="C70">
        <v>64</v>
      </c>
      <c r="D70">
        <v>8300</v>
      </c>
      <c r="E70">
        <v>500</v>
      </c>
    </row>
    <row r="71" spans="3:5" x14ac:dyDescent="0.2">
      <c r="C71">
        <v>65</v>
      </c>
      <c r="D71">
        <v>8400</v>
      </c>
      <c r="E71">
        <v>500</v>
      </c>
    </row>
    <row r="72" spans="3:5" x14ac:dyDescent="0.2">
      <c r="C72">
        <v>66</v>
      </c>
      <c r="D72">
        <v>8400</v>
      </c>
      <c r="E72">
        <v>500</v>
      </c>
    </row>
    <row r="74" spans="3:5" x14ac:dyDescent="0.2">
      <c r="C74" s="4" t="s">
        <v>11</v>
      </c>
    </row>
    <row r="75" spans="3:5" x14ac:dyDescent="0.2">
      <c r="C75" s="4"/>
    </row>
    <row r="76" spans="3:5" x14ac:dyDescent="0.2">
      <c r="C76" t="s">
        <v>9</v>
      </c>
      <c r="E76" s="5">
        <f>E82</f>
        <v>929.97272123361927</v>
      </c>
    </row>
    <row r="77" spans="3:5" x14ac:dyDescent="0.2">
      <c r="C77" t="s">
        <v>8</v>
      </c>
      <c r="E77" s="5">
        <f>D82</f>
        <v>15.103532105553294</v>
      </c>
    </row>
    <row r="82" spans="4:5" x14ac:dyDescent="0.2">
      <c r="D82">
        <f t="array" ref="D82:E86">LINEST(D7:D72,E7:E72,TRUE,TRUE)</f>
        <v>15.103532105553294</v>
      </c>
      <c r="E82">
        <v>929.97272123361927</v>
      </c>
    </row>
    <row r="83" spans="4:5" x14ac:dyDescent="0.2">
      <c r="D83">
        <v>1.10852681962466</v>
      </c>
      <c r="E83">
        <v>315.31517014311169</v>
      </c>
    </row>
    <row r="84" spans="4:5" x14ac:dyDescent="0.2">
      <c r="D84">
        <v>0.74362778923131556</v>
      </c>
      <c r="E84">
        <v>1814.7237904654032</v>
      </c>
    </row>
    <row r="85" spans="4:5" x14ac:dyDescent="0.2">
      <c r="D85">
        <v>185.63704064534886</v>
      </c>
      <c r="E85">
        <v>64</v>
      </c>
    </row>
    <row r="86" spans="4:5" x14ac:dyDescent="0.2">
      <c r="D86">
        <v>611344067.14671099</v>
      </c>
      <c r="E86">
        <v>210766235.88359174</v>
      </c>
    </row>
  </sheetData>
  <phoneticPr fontId="2" type="noConversion"/>
  <pageMargins left="0.75" right="0.75" top="1" bottom="1" header="0.5" footer="0.5"/>
  <pageSetup orientation="portrait" verticalDpi="1200" r:id="rId1"/>
  <headerFooter differentOddEven="1" differentFirst="1" alignWithMargins="0">
    <oddHeader>&amp;RSeelye Rebuttal Exhibit 4
Page</oddHeader>
    <oddFooter>&amp;R&amp;"Times New Roman,Bold"&amp;12Conroy Rebuttal Exhibit 2
Page &amp;P of 3</oddFooter>
    <evenHeader>&amp;R&amp;"Times New Roman,Bold"&amp;12Conroy Rebuttal Exhibit 2
Page 2 of 3</evenHeader>
    <firstHeader>&amp;R&amp;"Times New Roman,Bold"&amp;12Conroy Rebuttal Exhibit 2
Page 1 of 3</firstHeader>
  </headerFooter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4"/>
  <sheetViews>
    <sheetView view="pageBreakPreview" zoomScale="60" zoomScaleNormal="100" workbookViewId="0">
      <selection activeCell="G20" sqref="G20"/>
    </sheetView>
  </sheetViews>
  <sheetFormatPr defaultRowHeight="12.75" x14ac:dyDescent="0.2"/>
  <cols>
    <col min="3" max="3" width="9.28515625" bestFit="1" customWidth="1"/>
    <col min="4" max="5" width="11.140625" bestFit="1" customWidth="1"/>
    <col min="6" max="6" width="10.140625" bestFit="1" customWidth="1"/>
    <col min="7" max="7" width="11" bestFit="1" customWidth="1"/>
    <col min="8" max="9" width="9.28515625" bestFit="1" customWidth="1"/>
  </cols>
  <sheetData>
    <row r="1" spans="3:10" ht="15.75" x14ac:dyDescent="0.25">
      <c r="C1" s="25" t="s">
        <v>31</v>
      </c>
      <c r="D1" s="4"/>
      <c r="E1" s="4"/>
      <c r="F1" s="4"/>
      <c r="G1" s="4"/>
      <c r="H1" s="4"/>
    </row>
    <row r="2" spans="3:10" x14ac:dyDescent="0.2">
      <c r="C2" s="4" t="s">
        <v>10</v>
      </c>
      <c r="D2" s="4"/>
      <c r="E2" s="4"/>
      <c r="F2" s="4"/>
      <c r="G2" s="4"/>
      <c r="H2" s="4"/>
    </row>
    <row r="8" spans="3:10" x14ac:dyDescent="0.2">
      <c r="C8" s="3" t="s">
        <v>0</v>
      </c>
      <c r="D8" s="3" t="s">
        <v>1</v>
      </c>
      <c r="E8" s="3" t="s">
        <v>2</v>
      </c>
      <c r="F8" s="3" t="s">
        <v>5</v>
      </c>
    </row>
    <row r="9" spans="3:10" x14ac:dyDescent="0.2">
      <c r="C9">
        <v>20</v>
      </c>
      <c r="D9">
        <v>1000</v>
      </c>
      <c r="E9">
        <v>25</v>
      </c>
      <c r="F9">
        <f>$E$30+E9*$D$30</f>
        <v>2177.5000000000005</v>
      </c>
      <c r="H9" s="1"/>
      <c r="I9" s="2"/>
      <c r="J9" s="1"/>
    </row>
    <row r="10" spans="3:10" x14ac:dyDescent="0.2">
      <c r="C10">
        <v>3</v>
      </c>
      <c r="D10">
        <v>500</v>
      </c>
      <c r="E10">
        <v>50</v>
      </c>
      <c r="F10">
        <f>$E$30+E10*$D$30</f>
        <v>2604.5833333333335</v>
      </c>
      <c r="H10" s="1"/>
      <c r="I10" s="2"/>
      <c r="J10" s="1"/>
    </row>
    <row r="11" spans="3:10" x14ac:dyDescent="0.2">
      <c r="C11">
        <v>20</v>
      </c>
      <c r="D11">
        <v>2100</v>
      </c>
      <c r="E11">
        <v>100</v>
      </c>
      <c r="F11">
        <f>$E$30+E11*$D$30</f>
        <v>3458.75</v>
      </c>
      <c r="H11" s="1"/>
      <c r="I11" s="2"/>
      <c r="J11" s="1"/>
    </row>
    <row r="12" spans="3:10" x14ac:dyDescent="0.2">
      <c r="C12">
        <v>3</v>
      </c>
      <c r="D12">
        <v>12000</v>
      </c>
      <c r="E12">
        <v>200</v>
      </c>
      <c r="F12">
        <f>$E$30+E12*$D$30</f>
        <v>5167.0833333333339</v>
      </c>
      <c r="H12" s="1"/>
      <c r="I12" s="2"/>
      <c r="J12" s="1"/>
    </row>
    <row r="13" spans="3:10" x14ac:dyDescent="0.2">
      <c r="C13">
        <v>20</v>
      </c>
      <c r="D13">
        <v>8100</v>
      </c>
      <c r="E13">
        <v>500</v>
      </c>
      <c r="F13">
        <f>$E$30+E13*$D$30</f>
        <v>10292.083333333332</v>
      </c>
      <c r="H13" s="1"/>
      <c r="I13" s="2"/>
      <c r="J13" s="1"/>
    </row>
    <row r="15" spans="3:10" x14ac:dyDescent="0.2">
      <c r="D15" s="4" t="s">
        <v>16</v>
      </c>
    </row>
    <row r="16" spans="3:10" x14ac:dyDescent="0.2">
      <c r="D16" s="4" t="s">
        <v>17</v>
      </c>
    </row>
    <row r="17" spans="4:6" x14ac:dyDescent="0.2">
      <c r="D17" s="4"/>
    </row>
    <row r="18" spans="4:6" x14ac:dyDescent="0.2">
      <c r="D18" t="s">
        <v>9</v>
      </c>
      <c r="F18" s="5">
        <f>E30</f>
        <v>1750.416666666667</v>
      </c>
    </row>
    <row r="19" spans="4:6" x14ac:dyDescent="0.2">
      <c r="D19" t="s">
        <v>8</v>
      </c>
      <c r="F19" s="5">
        <f>D30</f>
        <v>17.083333333333332</v>
      </c>
    </row>
    <row r="30" spans="4:6" x14ac:dyDescent="0.2">
      <c r="D30">
        <f t="array" ref="D30:E34">LINEST(D9:D13,E9:E13,TRUE,TRUE)</f>
        <v>17.083333333333332</v>
      </c>
      <c r="E30">
        <v>1750.416666666667</v>
      </c>
    </row>
    <row r="31" spans="4:6" x14ac:dyDescent="0.2">
      <c r="D31">
        <v>11.465499779128042</v>
      </c>
      <c r="E31">
        <v>2823.0519237789185</v>
      </c>
    </row>
    <row r="32" spans="4:6" x14ac:dyDescent="0.2">
      <c r="D32">
        <v>0.4252908878353347</v>
      </c>
      <c r="E32">
        <v>4440.5689700507719</v>
      </c>
    </row>
    <row r="33" spans="4:5" x14ac:dyDescent="0.2">
      <c r="D33">
        <v>2.2200320762278811</v>
      </c>
      <c r="E33">
        <v>3</v>
      </c>
    </row>
    <row r="34" spans="4:5" x14ac:dyDescent="0.2">
      <c r="D34">
        <v>43776041.666666672</v>
      </c>
      <c r="E34">
        <v>59155958.333333328</v>
      </c>
    </row>
  </sheetData>
  <phoneticPr fontId="2" type="noConversion"/>
  <pageMargins left="0.75" right="0.75" top="1" bottom="1" header="0.5" footer="0.5"/>
  <pageSetup scale="84" orientation="portrait" verticalDpi="1200" r:id="rId1"/>
  <headerFooter alignWithMargins="0">
    <oddHeader>&amp;R&amp;"Times New Roman,Bold"&amp;12Conroy Rebuttal Exhibit 3
Page 1 of 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view="pageBreakPreview" zoomScale="60" zoomScaleNormal="100" workbookViewId="0">
      <selection activeCell="L17" sqref="L17"/>
    </sheetView>
  </sheetViews>
  <sheetFormatPr defaultRowHeight="12.75" x14ac:dyDescent="0.2"/>
  <cols>
    <col min="2" max="3" width="9.28515625" bestFit="1" customWidth="1"/>
    <col min="4" max="4" width="10.42578125" bestFit="1" customWidth="1"/>
    <col min="5" max="5" width="9.28515625" bestFit="1" customWidth="1"/>
    <col min="6" max="6" width="11.140625" bestFit="1" customWidth="1"/>
    <col min="7" max="7" width="13.42578125" bestFit="1" customWidth="1"/>
    <col min="8" max="8" width="12.28515625" bestFit="1" customWidth="1"/>
    <col min="9" max="9" width="9.28515625" bestFit="1" customWidth="1"/>
  </cols>
  <sheetData>
    <row r="1" spans="2:7" ht="15.75" x14ac:dyDescent="0.25">
      <c r="B1" s="8" t="s">
        <v>28</v>
      </c>
    </row>
    <row r="2" spans="2:7" x14ac:dyDescent="0.2">
      <c r="B2" s="4" t="s">
        <v>15</v>
      </c>
      <c r="C2" s="4"/>
      <c r="D2" s="4"/>
      <c r="E2" s="4"/>
      <c r="F2" s="4"/>
      <c r="G2" s="4"/>
    </row>
    <row r="8" spans="2:7" x14ac:dyDescent="0.2">
      <c r="B8" s="3" t="s">
        <v>0</v>
      </c>
      <c r="C8" s="3" t="s">
        <v>1</v>
      </c>
      <c r="D8" s="3" t="s">
        <v>2</v>
      </c>
      <c r="E8" s="7" t="s">
        <v>12</v>
      </c>
      <c r="F8" s="7" t="s">
        <v>13</v>
      </c>
      <c r="G8" s="7" t="s">
        <v>14</v>
      </c>
    </row>
    <row r="9" spans="2:7" x14ac:dyDescent="0.2">
      <c r="B9">
        <v>20</v>
      </c>
      <c r="C9">
        <v>1000</v>
      </c>
      <c r="D9">
        <v>25</v>
      </c>
      <c r="E9" s="1">
        <f>C9*B9^0.5</f>
        <v>4472.1359549995796</v>
      </c>
      <c r="F9" s="2">
        <f>B9^0.5</f>
        <v>4.4721359549995796</v>
      </c>
      <c r="G9" s="1">
        <f>D9*B9^0.5</f>
        <v>111.80339887498948</v>
      </c>
    </row>
    <row r="10" spans="2:7" x14ac:dyDescent="0.2">
      <c r="B10">
        <v>3</v>
      </c>
      <c r="C10">
        <v>500</v>
      </c>
      <c r="D10">
        <v>50</v>
      </c>
      <c r="E10" s="1">
        <f>C10*B10^0.5</f>
        <v>866.02540378443859</v>
      </c>
      <c r="F10" s="2">
        <f>B10^0.5</f>
        <v>1.7320508075688772</v>
      </c>
      <c r="G10" s="1">
        <f>D10*B10^0.5</f>
        <v>86.602540378443862</v>
      </c>
    </row>
    <row r="11" spans="2:7" x14ac:dyDescent="0.2">
      <c r="B11">
        <v>20</v>
      </c>
      <c r="C11">
        <v>2100</v>
      </c>
      <c r="D11">
        <v>100</v>
      </c>
      <c r="E11" s="1">
        <f>C11*B11^0.5</f>
        <v>9391.4855054991167</v>
      </c>
      <c r="F11" s="2">
        <f>B11^0.5</f>
        <v>4.4721359549995796</v>
      </c>
      <c r="G11" s="1">
        <f>D11*B11^0.5</f>
        <v>447.21359549995793</v>
      </c>
    </row>
    <row r="12" spans="2:7" x14ac:dyDescent="0.2">
      <c r="B12">
        <v>3</v>
      </c>
      <c r="C12">
        <v>12000</v>
      </c>
      <c r="D12">
        <v>200</v>
      </c>
      <c r="E12" s="1">
        <f>C12*B12^0.5</f>
        <v>20784.609690826528</v>
      </c>
      <c r="F12" s="2">
        <f>B12^0.5</f>
        <v>1.7320508075688772</v>
      </c>
      <c r="G12" s="1">
        <f>D12*B12^0.5</f>
        <v>346.41016151377545</v>
      </c>
    </row>
    <row r="13" spans="2:7" x14ac:dyDescent="0.2">
      <c r="B13">
        <v>20</v>
      </c>
      <c r="C13">
        <v>8100</v>
      </c>
      <c r="D13">
        <v>500</v>
      </c>
      <c r="E13" s="1">
        <f>C13*B13^0.5</f>
        <v>36224.301235496598</v>
      </c>
      <c r="F13" s="2">
        <f>B13^0.5</f>
        <v>4.4721359549995796</v>
      </c>
      <c r="G13" s="1">
        <f>D13*B13^0.5</f>
        <v>2236.0679774997898</v>
      </c>
    </row>
    <row r="15" spans="2:7" x14ac:dyDescent="0.2">
      <c r="C15" s="4" t="s">
        <v>16</v>
      </c>
    </row>
    <row r="16" spans="2:7" x14ac:dyDescent="0.2">
      <c r="C16" s="4" t="s">
        <v>17</v>
      </c>
    </row>
    <row r="18" spans="3:5" x14ac:dyDescent="0.2">
      <c r="C18" t="s">
        <v>9</v>
      </c>
      <c r="E18" s="6">
        <f>H33</f>
        <v>929.97272123362177</v>
      </c>
    </row>
    <row r="19" spans="3:5" x14ac:dyDescent="0.2">
      <c r="C19" t="s">
        <v>8</v>
      </c>
      <c r="E19" s="6">
        <f>G33</f>
        <v>15.103532105553281</v>
      </c>
    </row>
    <row r="33" spans="7:9" x14ac:dyDescent="0.2">
      <c r="G33">
        <f t="array" ref="G33:I37">LINEST(E9:E13,F9:G13,FALSE,TRUE)</f>
        <v>15.103532105553281</v>
      </c>
      <c r="H33">
        <v>929.97272123362177</v>
      </c>
      <c r="I33">
        <v>0</v>
      </c>
    </row>
    <row r="34" spans="7:9" x14ac:dyDescent="0.2">
      <c r="G34">
        <v>5.0582938078459554</v>
      </c>
      <c r="H34">
        <v>1438.8075637131076</v>
      </c>
      <c r="I34" t="e">
        <v>#N/A</v>
      </c>
    </row>
    <row r="35" spans="7:9" x14ac:dyDescent="0.2">
      <c r="G35">
        <v>0.88899374800550857</v>
      </c>
      <c r="H35">
        <v>8280.7253282062957</v>
      </c>
      <c r="I35" t="e">
        <v>#N/A</v>
      </c>
    </row>
    <row r="36" spans="7:9" x14ac:dyDescent="0.2">
      <c r="G36">
        <v>12.012752417534431</v>
      </c>
      <c r="H36">
        <v>3</v>
      </c>
      <c r="I36" t="e">
        <v>#N/A</v>
      </c>
    </row>
    <row r="37" spans="7:9" x14ac:dyDescent="0.2">
      <c r="G37">
        <v>1647438764.1164083</v>
      </c>
      <c r="H37">
        <v>205711235.88359177</v>
      </c>
      <c r="I37" t="e">
        <v>#N/A</v>
      </c>
    </row>
  </sheetData>
  <phoneticPr fontId="2" type="noConversion"/>
  <pageMargins left="0.75" right="0.75" top="1" bottom="1" header="0.5" footer="0.5"/>
  <pageSetup scale="97" orientation="portrait" verticalDpi="1200" r:id="rId1"/>
  <headerFooter alignWithMargins="0">
    <oddHeader>&amp;R&amp;"Times New Roman,Bold"&amp;12Conroy Rebuttal Exhibit 4
Page 1 of 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G26"/>
  <sheetViews>
    <sheetView workbookViewId="0">
      <selection activeCell="E36" sqref="E36"/>
    </sheetView>
  </sheetViews>
  <sheetFormatPr defaultRowHeight="12.75" x14ac:dyDescent="0.2"/>
  <cols>
    <col min="2" max="2" width="17.85546875" customWidth="1"/>
    <col min="3" max="7" width="10.28515625" bestFit="1" customWidth="1"/>
  </cols>
  <sheetData>
    <row r="4" spans="1:7" ht="13.5" thickBot="1" x14ac:dyDescent="0.25"/>
    <row r="5" spans="1:7" ht="13.5" thickBot="1" x14ac:dyDescent="0.25">
      <c r="B5" s="22" t="s">
        <v>24</v>
      </c>
      <c r="C5" s="9" t="s">
        <v>18</v>
      </c>
      <c r="D5" s="9" t="s">
        <v>19</v>
      </c>
      <c r="E5" s="9" t="s">
        <v>20</v>
      </c>
      <c r="F5" s="9" t="s">
        <v>21</v>
      </c>
      <c r="G5" s="10" t="s">
        <v>22</v>
      </c>
    </row>
    <row r="6" spans="1:7" ht="12.75" customHeight="1" x14ac:dyDescent="0.2">
      <c r="A6">
        <v>1</v>
      </c>
      <c r="B6" s="19"/>
      <c r="C6" s="11">
        <v>400</v>
      </c>
      <c r="D6" s="11">
        <v>400</v>
      </c>
      <c r="E6" s="11">
        <v>1800</v>
      </c>
      <c r="F6" s="11">
        <v>11000</v>
      </c>
      <c r="G6" s="12">
        <v>7800</v>
      </c>
    </row>
    <row r="7" spans="1:7" x14ac:dyDescent="0.2">
      <c r="A7">
        <v>2</v>
      </c>
      <c r="B7" s="20"/>
      <c r="C7" s="13">
        <v>500</v>
      </c>
      <c r="D7" s="13">
        <v>500</v>
      </c>
      <c r="E7" s="13">
        <v>1800</v>
      </c>
      <c r="F7" s="13">
        <v>12000</v>
      </c>
      <c r="G7" s="14">
        <v>7800</v>
      </c>
    </row>
    <row r="8" spans="1:7" x14ac:dyDescent="0.2">
      <c r="A8">
        <v>3</v>
      </c>
      <c r="B8" s="20"/>
      <c r="C8" s="13">
        <v>600</v>
      </c>
      <c r="D8" s="13">
        <v>600</v>
      </c>
      <c r="E8" s="13">
        <v>1900</v>
      </c>
      <c r="F8" s="13">
        <v>13000</v>
      </c>
      <c r="G8" s="14">
        <v>7900</v>
      </c>
    </row>
    <row r="9" spans="1:7" x14ac:dyDescent="0.2">
      <c r="A9">
        <v>4</v>
      </c>
      <c r="B9" s="20"/>
      <c r="C9" s="13">
        <v>700</v>
      </c>
      <c r="D9" s="13"/>
      <c r="E9" s="13">
        <v>1900</v>
      </c>
      <c r="F9" s="13"/>
      <c r="G9" s="14">
        <v>7900</v>
      </c>
    </row>
    <row r="10" spans="1:7" x14ac:dyDescent="0.2">
      <c r="A10">
        <v>5</v>
      </c>
      <c r="B10" s="20"/>
      <c r="C10" s="13">
        <v>800</v>
      </c>
      <c r="D10" s="13"/>
      <c r="E10" s="13">
        <v>2000</v>
      </c>
      <c r="F10" s="13"/>
      <c r="G10" s="14">
        <v>8000</v>
      </c>
    </row>
    <row r="11" spans="1:7" x14ac:dyDescent="0.2">
      <c r="A11">
        <v>6</v>
      </c>
      <c r="B11" s="20"/>
      <c r="C11" s="13">
        <v>850</v>
      </c>
      <c r="D11" s="13"/>
      <c r="E11" s="13">
        <v>2000</v>
      </c>
      <c r="F11" s="13"/>
      <c r="G11" s="14">
        <v>8000</v>
      </c>
    </row>
    <row r="12" spans="1:7" x14ac:dyDescent="0.2">
      <c r="A12">
        <v>7</v>
      </c>
      <c r="B12" s="20"/>
      <c r="C12" s="13">
        <v>900</v>
      </c>
      <c r="D12" s="13"/>
      <c r="E12" s="13">
        <v>2000</v>
      </c>
      <c r="F12" s="13"/>
      <c r="G12" s="14">
        <v>8000</v>
      </c>
    </row>
    <row r="13" spans="1:7" x14ac:dyDescent="0.2">
      <c r="A13">
        <v>8</v>
      </c>
      <c r="B13" s="23" t="s">
        <v>25</v>
      </c>
      <c r="C13" s="13">
        <v>950</v>
      </c>
      <c r="D13" s="13"/>
      <c r="E13" s="13">
        <v>2100</v>
      </c>
      <c r="F13" s="13"/>
      <c r="G13" s="14">
        <v>8100</v>
      </c>
    </row>
    <row r="14" spans="1:7" x14ac:dyDescent="0.2">
      <c r="A14">
        <v>9</v>
      </c>
      <c r="B14" s="23" t="s">
        <v>26</v>
      </c>
      <c r="C14" s="13">
        <v>950</v>
      </c>
      <c r="D14" s="13"/>
      <c r="E14" s="13">
        <v>2100</v>
      </c>
      <c r="F14" s="13"/>
      <c r="G14" s="14">
        <v>8100</v>
      </c>
    </row>
    <row r="15" spans="1:7" x14ac:dyDescent="0.2">
      <c r="A15">
        <v>10</v>
      </c>
      <c r="B15" s="23" t="s">
        <v>27</v>
      </c>
      <c r="C15" s="13">
        <v>1000</v>
      </c>
      <c r="D15" s="13"/>
      <c r="E15" s="13">
        <v>2100</v>
      </c>
      <c r="F15" s="13"/>
      <c r="G15" s="14">
        <v>8100</v>
      </c>
    </row>
    <row r="16" spans="1:7" x14ac:dyDescent="0.2">
      <c r="A16">
        <v>11</v>
      </c>
      <c r="B16" s="20"/>
      <c r="C16" s="13">
        <v>1000</v>
      </c>
      <c r="D16" s="13"/>
      <c r="E16" s="13">
        <v>2100</v>
      </c>
      <c r="F16" s="13"/>
      <c r="G16" s="14">
        <v>8100</v>
      </c>
    </row>
    <row r="17" spans="1:7" x14ac:dyDescent="0.2">
      <c r="A17">
        <v>12</v>
      </c>
      <c r="B17" s="20"/>
      <c r="C17" s="13">
        <v>1050</v>
      </c>
      <c r="D17" s="13"/>
      <c r="E17" s="13">
        <v>2100</v>
      </c>
      <c r="F17" s="13"/>
      <c r="G17" s="14">
        <v>8100</v>
      </c>
    </row>
    <row r="18" spans="1:7" x14ac:dyDescent="0.2">
      <c r="A18">
        <v>13</v>
      </c>
      <c r="B18" s="20"/>
      <c r="C18" s="13">
        <v>1050</v>
      </c>
      <c r="D18" s="13"/>
      <c r="E18" s="13">
        <v>2100</v>
      </c>
      <c r="F18" s="13"/>
      <c r="G18" s="14">
        <v>8100</v>
      </c>
    </row>
    <row r="19" spans="1:7" x14ac:dyDescent="0.2">
      <c r="A19">
        <v>14</v>
      </c>
      <c r="B19" s="20"/>
      <c r="C19" s="13">
        <v>1100</v>
      </c>
      <c r="D19" s="13"/>
      <c r="E19" s="13">
        <v>2200</v>
      </c>
      <c r="F19" s="13"/>
      <c r="G19" s="14">
        <v>8200</v>
      </c>
    </row>
    <row r="20" spans="1:7" x14ac:dyDescent="0.2">
      <c r="A20">
        <v>15</v>
      </c>
      <c r="B20" s="20"/>
      <c r="C20" s="13">
        <v>1150</v>
      </c>
      <c r="D20" s="13"/>
      <c r="E20" s="13">
        <v>2200</v>
      </c>
      <c r="F20" s="13"/>
      <c r="G20" s="14">
        <v>8200</v>
      </c>
    </row>
    <row r="21" spans="1:7" x14ac:dyDescent="0.2">
      <c r="A21">
        <v>16</v>
      </c>
      <c r="B21" s="20"/>
      <c r="C21" s="13">
        <v>1200</v>
      </c>
      <c r="D21" s="13"/>
      <c r="E21" s="13">
        <v>2200</v>
      </c>
      <c r="F21" s="13"/>
      <c r="G21" s="14">
        <v>8200</v>
      </c>
    </row>
    <row r="22" spans="1:7" x14ac:dyDescent="0.2">
      <c r="A22">
        <v>17</v>
      </c>
      <c r="B22" s="20"/>
      <c r="C22" s="13">
        <v>1300</v>
      </c>
      <c r="D22" s="13"/>
      <c r="E22" s="13">
        <v>2300</v>
      </c>
      <c r="F22" s="13"/>
      <c r="G22" s="14">
        <v>8300</v>
      </c>
    </row>
    <row r="23" spans="1:7" x14ac:dyDescent="0.2">
      <c r="A23">
        <v>18</v>
      </c>
      <c r="B23" s="20"/>
      <c r="C23" s="13">
        <v>1400</v>
      </c>
      <c r="D23" s="13"/>
      <c r="E23" s="13">
        <v>2300</v>
      </c>
      <c r="F23" s="13"/>
      <c r="G23" s="14">
        <v>8300</v>
      </c>
    </row>
    <row r="24" spans="1:7" x14ac:dyDescent="0.2">
      <c r="A24">
        <v>19</v>
      </c>
      <c r="B24" s="20"/>
      <c r="C24" s="13">
        <v>1500</v>
      </c>
      <c r="D24" s="13"/>
      <c r="E24" s="13">
        <v>2400</v>
      </c>
      <c r="F24" s="13"/>
      <c r="G24" s="14">
        <v>8400</v>
      </c>
    </row>
    <row r="25" spans="1:7" ht="13.5" thickBot="1" x14ac:dyDescent="0.25">
      <c r="A25">
        <v>20</v>
      </c>
      <c r="B25" s="21"/>
      <c r="C25" s="15">
        <v>1600</v>
      </c>
      <c r="D25" s="15"/>
      <c r="E25" s="15">
        <v>2400</v>
      </c>
      <c r="F25" s="15"/>
      <c r="G25" s="16">
        <v>8400</v>
      </c>
    </row>
    <row r="26" spans="1:7" ht="13.5" thickBot="1" x14ac:dyDescent="0.25">
      <c r="B26" s="22" t="s">
        <v>23</v>
      </c>
      <c r="C26" s="17">
        <f>AVERAGE(C6:C25)</f>
        <v>1000</v>
      </c>
      <c r="D26" s="17">
        <f>AVERAGE(D6:D25)</f>
        <v>500</v>
      </c>
      <c r="E26" s="17">
        <f>AVERAGE(E6:E25)</f>
        <v>2100</v>
      </c>
      <c r="F26" s="17">
        <f>AVERAGE(F6:F25)</f>
        <v>12000</v>
      </c>
      <c r="G26" s="18">
        <f>AVERAGE(G6:G25)</f>
        <v>8100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Conroy Rebuttal Exh 2 p1-2</vt:lpstr>
      <vt:lpstr>Conroy rebuttal Exh 3 p 1</vt:lpstr>
      <vt:lpstr>Conroy Rebuttal Exhibit 4</vt:lpstr>
      <vt:lpstr>Individual Unit Cost Data</vt:lpstr>
      <vt:lpstr>Conroy Rebuttal Exh 2 p3</vt:lpstr>
      <vt:lpstr>Conroy Rebuttal Exh 3 p 2</vt:lpstr>
      <vt:lpstr>'Conroy Rebuttal Exh 2 p1-2'!Print_Area</vt:lpstr>
      <vt:lpstr>'Conroy rebuttal Exh 3 p 1'!Print_Area</vt:lpstr>
      <vt:lpstr>'Conroy Rebuttal Exhibit 4'!Print_Area</vt:lpstr>
      <vt:lpstr>'Conroy Rebuttal Exh 2 p1-2'!Print_Titles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2012-11-05T18:34:04Z</dcterms:created>
  <dcterms:modified xsi:type="dcterms:W3CDTF">2012-11-05T18:34:19Z</dcterms:modified>
</cp:coreProperties>
</file>