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4390" windowHeight="11820" activeTab="1"/>
  </bookViews>
  <sheets>
    <sheet name="KU Secondary" sheetId="2" r:id="rId1"/>
    <sheet name="KU Primary" sheetId="1" r:id="rId2"/>
  </sheets>
  <definedNames>
    <definedName name="_xlnm.Print_Area" localSheetId="1">'KU Primary'!$A$7:$F$34</definedName>
    <definedName name="_xlnm.Print_Area" localSheetId="0">'KU Secondary'!$A$7:$F$34</definedName>
  </definedNames>
  <calcPr calcId="125725"/>
</workbook>
</file>

<file path=xl/calcChain.xml><?xml version="1.0" encoding="utf-8"?>
<calcChain xmlns="http://schemas.openxmlformats.org/spreadsheetml/2006/main">
  <c r="D25" i="2"/>
  <c r="D27" s="1"/>
  <c r="E29" s="1"/>
  <c r="E20"/>
  <c r="E31" s="1"/>
  <c r="D18"/>
  <c r="D13"/>
  <c r="D24" i="1"/>
  <c r="D25" s="1"/>
  <c r="D27" s="1"/>
  <c r="E29" s="1"/>
  <c r="D17"/>
  <c r="D18" s="1"/>
  <c r="D13"/>
  <c r="D12"/>
  <c r="E20" l="1"/>
  <c r="E31" s="1"/>
</calcChain>
</file>

<file path=xl/comments1.xml><?xml version="1.0" encoding="utf-8"?>
<comments xmlns="http://schemas.openxmlformats.org/spreadsheetml/2006/main">
  <authors>
    <author>Wernert, Jeff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Includes O&amp;M, Depreciation, Other Taxes, Income Taxes, Expense Adjustments less misc revenue from COSS</t>
        </r>
      </text>
    </comment>
  </commentList>
</comments>
</file>

<file path=xl/comments2.xml><?xml version="1.0" encoding="utf-8"?>
<comments xmlns="http://schemas.openxmlformats.org/spreadsheetml/2006/main">
  <authors>
    <author>Wernert, Jeff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Includes O&amp;M, Depreciation, Other Taxes, Income Taxes, Expense Adjustments less misc revenue from COSS</t>
        </r>
      </text>
    </comment>
  </commentList>
</comments>
</file>

<file path=xl/sharedStrings.xml><?xml version="1.0" encoding="utf-8"?>
<sst xmlns="http://schemas.openxmlformats.org/spreadsheetml/2006/main" count="48" uniqueCount="22">
  <si>
    <t>Kentucky Utilities Company</t>
  </si>
  <si>
    <t>Derivation of Distribution Demand-Related Cost for</t>
  </si>
  <si>
    <t>Redundant Capacity</t>
  </si>
  <si>
    <t>Based on the 12 Months Ended March 31, 2012</t>
  </si>
  <si>
    <t>Primary Service</t>
  </si>
  <si>
    <t>Distribution Demand Costs</t>
  </si>
  <si>
    <t>PSP</t>
  </si>
  <si>
    <t>TODP</t>
  </si>
  <si>
    <t>Total Cost</t>
  </si>
  <si>
    <t>Billing Demand</t>
  </si>
  <si>
    <t>ROR</t>
  </si>
  <si>
    <t>Unit Cost</t>
  </si>
  <si>
    <t>Rate Base</t>
  </si>
  <si>
    <t>Return</t>
  </si>
  <si>
    <t>Unit Return</t>
  </si>
  <si>
    <t>Capacity Charge</t>
  </si>
  <si>
    <t>Source:  Electric Cost of Service Study, Conroy Exhibit C4</t>
  </si>
  <si>
    <t>Kentucky Utilities</t>
  </si>
  <si>
    <t>Secondary Service</t>
  </si>
  <si>
    <t>PSS</t>
  </si>
  <si>
    <t>TODS</t>
  </si>
  <si>
    <t>/ kW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</si>
</sst>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0" borderId="0" xfId="0" quotePrefix="1" applyFont="1" applyAlignment="1">
      <alignment horizontal="left"/>
    </xf>
    <xf numFmtId="0" fontId="3" fillId="0" borderId="0" xfId="0" applyFont="1"/>
    <xf numFmtId="0" fontId="4" fillId="0" borderId="0" xfId="0" applyFont="1"/>
    <xf numFmtId="164" fontId="3" fillId="0" borderId="0" xfId="2" applyNumberFormat="1" applyFont="1"/>
    <xf numFmtId="0" fontId="3" fillId="0" borderId="0" xfId="0" quotePrefix="1" applyFont="1" applyAlignment="1">
      <alignment horizontal="left"/>
    </xf>
    <xf numFmtId="164" fontId="5" fillId="0" borderId="0" xfId="2" applyNumberFormat="1" applyFont="1"/>
    <xf numFmtId="165" fontId="3" fillId="0" borderId="0" xfId="1" applyNumberFormat="1" applyFont="1"/>
    <xf numFmtId="0" fontId="3" fillId="0" borderId="0" xfId="0" applyFont="1" applyAlignment="1">
      <alignment horizontal="center"/>
    </xf>
    <xf numFmtId="44" fontId="3" fillId="0" borderId="0" xfId="2" applyFont="1"/>
    <xf numFmtId="10" fontId="3" fillId="0" borderId="0" xfId="3" applyNumberFormat="1" applyFont="1" applyAlignment="1">
      <alignment horizontal="center"/>
    </xf>
    <xf numFmtId="164" fontId="3" fillId="0" borderId="0" xfId="4" applyNumberFormat="1" applyFont="1"/>
    <xf numFmtId="164" fontId="5" fillId="0" borderId="0" xfId="4" applyNumberFormat="1" applyFont="1"/>
    <xf numFmtId="44" fontId="3" fillId="0" borderId="0" xfId="2" applyFont="1" applyBorder="1"/>
    <xf numFmtId="0" fontId="3" fillId="0" borderId="0" xfId="0" applyFont="1" applyBorder="1"/>
    <xf numFmtId="44" fontId="3" fillId="0" borderId="1" xfId="0" applyNumberFormat="1" applyFont="1" applyBorder="1"/>
    <xf numFmtId="0" fontId="2" fillId="0" borderId="0" xfId="0" applyFont="1"/>
    <xf numFmtId="164" fontId="3" fillId="0" borderId="0" xfId="0" applyNumberFormat="1" applyFont="1"/>
    <xf numFmtId="164" fontId="3" fillId="0" borderId="2" xfId="4" applyNumberFormat="1" applyFont="1" applyBorder="1"/>
    <xf numFmtId="165" fontId="3" fillId="0" borderId="2" xfId="1" applyNumberFormat="1" applyFont="1" applyBorder="1"/>
  </cellXfs>
  <cellStyles count="5">
    <cellStyle name="Comma" xfId="1" builtinId="3"/>
    <cellStyle name="Currency" xfId="2" builtinId="4"/>
    <cellStyle name="Normal" xfId="0" builtinId="0"/>
    <cellStyle name="Normal_Sheet1" xfId="4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Normal="100" zoomScaleSheetLayoutView="100" workbookViewId="0">
      <selection activeCell="F32" sqref="F32"/>
    </sheetView>
  </sheetViews>
  <sheetFormatPr defaultRowHeight="15"/>
  <cols>
    <col min="1" max="3" width="9.140625" style="2"/>
    <col min="4" max="4" width="14.7109375" style="2" customWidth="1"/>
    <col min="5" max="5" width="12.85546875" style="2" bestFit="1" customWidth="1"/>
    <col min="6" max="16384" width="9.140625" style="2"/>
  </cols>
  <sheetData>
    <row r="1" spans="1:4">
      <c r="A1" s="16" t="s">
        <v>17</v>
      </c>
    </row>
    <row r="2" spans="1:4">
      <c r="A2" s="2" t="s">
        <v>1</v>
      </c>
    </row>
    <row r="3" spans="1:4">
      <c r="A3" s="2" t="s">
        <v>2</v>
      </c>
    </row>
    <row r="4" spans="1:4">
      <c r="A4" s="2" t="s">
        <v>3</v>
      </c>
    </row>
    <row r="8" spans="1:4">
      <c r="A8" s="3" t="s">
        <v>18</v>
      </c>
    </row>
    <row r="10" spans="1:4">
      <c r="A10" s="2" t="s">
        <v>5</v>
      </c>
    </row>
    <row r="11" spans="1:4">
      <c r="B11" s="2" t="s">
        <v>19</v>
      </c>
      <c r="D11" s="17">
        <v>9588794</v>
      </c>
    </row>
    <row r="12" spans="1:4">
      <c r="B12" s="2" t="s">
        <v>20</v>
      </c>
      <c r="D12" s="18">
        <v>1245896</v>
      </c>
    </row>
    <row r="13" spans="1:4">
      <c r="B13" s="2" t="s">
        <v>8</v>
      </c>
      <c r="D13" s="17">
        <f>SUM(D11:D12)</f>
        <v>10834690</v>
      </c>
    </row>
    <row r="15" spans="1:4">
      <c r="A15" s="2" t="s">
        <v>9</v>
      </c>
    </row>
    <row r="16" spans="1:4">
      <c r="B16" s="2" t="s">
        <v>19</v>
      </c>
      <c r="D16" s="7">
        <v>8750756</v>
      </c>
    </row>
    <row r="17" spans="1:7">
      <c r="B17" s="2" t="s">
        <v>20</v>
      </c>
      <c r="D17" s="19">
        <v>946676</v>
      </c>
    </row>
    <row r="18" spans="1:7">
      <c r="B18" s="2" t="s">
        <v>8</v>
      </c>
      <c r="D18" s="7">
        <f>SUM(D16:D17)</f>
        <v>9697432</v>
      </c>
    </row>
    <row r="19" spans="1:7">
      <c r="G19" s="8" t="s">
        <v>10</v>
      </c>
    </row>
    <row r="20" spans="1:7">
      <c r="A20" s="2" t="s">
        <v>11</v>
      </c>
      <c r="E20" s="9">
        <f>D13/D18</f>
        <v>1.1172741402053656</v>
      </c>
      <c r="G20" s="10">
        <v>7.5899999999999995E-2</v>
      </c>
    </row>
    <row r="22" spans="1:7">
      <c r="A22" s="2" t="s">
        <v>12</v>
      </c>
    </row>
    <row r="23" spans="1:7">
      <c r="B23" s="2" t="s">
        <v>19</v>
      </c>
      <c r="D23" s="11">
        <v>47781616.589051791</v>
      </c>
    </row>
    <row r="24" spans="1:7">
      <c r="B24" s="2" t="s">
        <v>20</v>
      </c>
      <c r="D24" s="18">
        <v>7101683.2725306433</v>
      </c>
    </row>
    <row r="25" spans="1:7">
      <c r="B25" s="2" t="s">
        <v>8</v>
      </c>
      <c r="D25" s="4">
        <f>SUM(D23:D24)</f>
        <v>54883299.861582436</v>
      </c>
    </row>
    <row r="27" spans="1:7">
      <c r="A27" s="2" t="s">
        <v>13</v>
      </c>
      <c r="D27" s="4">
        <f>D25*G20</f>
        <v>4165642.4594941065</v>
      </c>
    </row>
    <row r="29" spans="1:7">
      <c r="A29" s="2" t="s">
        <v>14</v>
      </c>
      <c r="E29" s="13">
        <f>D27/D18</f>
        <v>0.42956139929561832</v>
      </c>
    </row>
    <row r="31" spans="1:7" ht="15.75" thickBot="1">
      <c r="A31" s="2" t="s">
        <v>15</v>
      </c>
      <c r="E31" s="15">
        <f>E20+E29</f>
        <v>1.5468355395009841</v>
      </c>
      <c r="F31" s="5" t="s">
        <v>21</v>
      </c>
    </row>
    <row r="32" spans="1:7" ht="15.75" thickTop="1"/>
    <row r="34" spans="2:2">
      <c r="B34" s="5" t="s">
        <v>16</v>
      </c>
    </row>
  </sheetData>
  <printOptions horizontalCentered="1"/>
  <pageMargins left="0.75" right="0.75" top="2.0023148148148149" bottom="1.13425925925926" header="0.5" footer="0.75"/>
  <pageSetup orientation="portrait" r:id="rId1"/>
  <headerFooter alignWithMargins="0">
    <oddHeader>&amp;C&amp;"Times New Roman,Bold"&amp;12
Kentucky Utilities Company
Redundant Capacity Charge Cost Support
Distribution Demand-Related Cost
Twelve Months Ended March 31, 2012&amp;R&amp;"Times New Roman,Bold"&amp;12Conroy Exhibit M2
Page 1 of 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topLeftCell="A6" zoomScaleNormal="100" zoomScaleSheetLayoutView="100" zoomScalePageLayoutView="90" workbookViewId="0">
      <selection activeCell="I36" sqref="I36"/>
    </sheetView>
  </sheetViews>
  <sheetFormatPr defaultRowHeight="15"/>
  <cols>
    <col min="1" max="3" width="9.140625" style="2"/>
    <col min="4" max="4" width="14.7109375" style="2" customWidth="1"/>
    <col min="5" max="5" width="12.85546875" style="2" bestFit="1" customWidth="1"/>
    <col min="6" max="16384" width="9.140625" style="2"/>
  </cols>
  <sheetData>
    <row r="1" spans="1:4">
      <c r="A1" s="1" t="s">
        <v>0</v>
      </c>
    </row>
    <row r="2" spans="1:4">
      <c r="A2" s="2" t="s">
        <v>1</v>
      </c>
    </row>
    <row r="3" spans="1:4">
      <c r="A3" s="2" t="s">
        <v>2</v>
      </c>
    </row>
    <row r="4" spans="1:4">
      <c r="A4" s="2" t="s">
        <v>3</v>
      </c>
    </row>
    <row r="8" spans="1:4">
      <c r="A8" s="3" t="s">
        <v>4</v>
      </c>
    </row>
    <row r="10" spans="1:4">
      <c r="A10" s="2" t="s">
        <v>5</v>
      </c>
    </row>
    <row r="11" spans="1:4">
      <c r="B11" s="2" t="s">
        <v>6</v>
      </c>
      <c r="D11" s="4">
        <v>1484872</v>
      </c>
    </row>
    <row r="12" spans="1:4" ht="17.25">
      <c r="B12" s="5" t="s">
        <v>7</v>
      </c>
      <c r="D12" s="6">
        <f>4561476+1056510</f>
        <v>5617986</v>
      </c>
    </row>
    <row r="13" spans="1:4">
      <c r="B13" s="2" t="s">
        <v>8</v>
      </c>
      <c r="D13" s="4">
        <f>SUM(D11:D12)</f>
        <v>7102858</v>
      </c>
    </row>
    <row r="15" spans="1:4">
      <c r="A15" s="2" t="s">
        <v>9</v>
      </c>
    </row>
    <row r="16" spans="1:4">
      <c r="B16" s="2" t="s">
        <v>6</v>
      </c>
      <c r="D16" s="7">
        <v>1379179</v>
      </c>
    </row>
    <row r="17" spans="1:7">
      <c r="B17" s="5" t="s">
        <v>7</v>
      </c>
      <c r="D17" s="7">
        <f>5142035+3454547</f>
        <v>8596582</v>
      </c>
    </row>
    <row r="18" spans="1:7">
      <c r="B18" s="2" t="s">
        <v>8</v>
      </c>
      <c r="D18" s="7">
        <f>SUM(D16:D17)</f>
        <v>9975761</v>
      </c>
    </row>
    <row r="19" spans="1:7">
      <c r="G19" s="8" t="s">
        <v>10</v>
      </c>
    </row>
    <row r="20" spans="1:7">
      <c r="A20" s="2" t="s">
        <v>11</v>
      </c>
      <c r="E20" s="9">
        <f>D13/D18</f>
        <v>0.71201164502637948</v>
      </c>
      <c r="G20" s="10">
        <v>7.5899999999999995E-2</v>
      </c>
    </row>
    <row r="22" spans="1:7">
      <c r="A22" s="2" t="s">
        <v>12</v>
      </c>
    </row>
    <row r="23" spans="1:7">
      <c r="B23" s="2" t="s">
        <v>6</v>
      </c>
      <c r="D23" s="11">
        <v>7223244.6835860945</v>
      </c>
    </row>
    <row r="24" spans="1:7" ht="17.25">
      <c r="B24" s="5" t="s">
        <v>7</v>
      </c>
      <c r="D24" s="12">
        <f>23409543.4326672+6306387</f>
        <v>29715930.4326672</v>
      </c>
    </row>
    <row r="25" spans="1:7">
      <c r="B25" s="2" t="s">
        <v>8</v>
      </c>
      <c r="D25" s="4">
        <f>SUM(D23:D24)</f>
        <v>36939175.116253294</v>
      </c>
    </row>
    <row r="27" spans="1:7">
      <c r="A27" s="2" t="s">
        <v>13</v>
      </c>
      <c r="D27" s="4">
        <f>D25*G20</f>
        <v>2803683.3913236246</v>
      </c>
    </row>
    <row r="29" spans="1:7">
      <c r="A29" s="2" t="s">
        <v>14</v>
      </c>
      <c r="E29" s="13">
        <f>D27/D18</f>
        <v>0.28104957519768414</v>
      </c>
    </row>
    <row r="30" spans="1:7">
      <c r="E30" s="14"/>
    </row>
    <row r="31" spans="1:7" ht="15.75" thickBot="1">
      <c r="A31" s="2" t="s">
        <v>15</v>
      </c>
      <c r="E31" s="15">
        <f>E20+E29</f>
        <v>0.99306122022406362</v>
      </c>
      <c r="F31" s="5" t="s">
        <v>21</v>
      </c>
    </row>
    <row r="32" spans="1:7" ht="15.75" thickTop="1"/>
    <row r="34" spans="2:2">
      <c r="B34" s="5" t="s">
        <v>16</v>
      </c>
    </row>
  </sheetData>
  <printOptions horizontalCentered="1"/>
  <pageMargins left="0.75" right="0.75" top="2.0023148148148149" bottom="1.13425925925926" header="0.5" footer="0.75"/>
  <pageSetup orientation="portrait" r:id="rId1"/>
  <headerFooter alignWithMargins="0">
    <oddHeader>&amp;C&amp;"Times New Roman,Bold"&amp;12
Kentucky Utilities Company
Redundant Capacity Charge Cost Support
Distribution Demand-Related Cost
Twelve Months Ended March 31, 2012&amp;R&amp;"Times New Roman,Bold"&amp;12Conroy Exhibit M2
Page 2 of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KU Secondary</vt:lpstr>
      <vt:lpstr>KU Primary</vt:lpstr>
      <vt:lpstr>'KU Primary'!Print_Area</vt:lpstr>
      <vt:lpstr>'KU Secondary'!Print_Area</vt:lpstr>
    </vt:vector>
  </TitlesOfParts>
  <Company>E.ON U.S.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Foxworthy</dc:creator>
  <cp:lastModifiedBy>Carol Foxworthy</cp:lastModifiedBy>
  <cp:lastPrinted>2012-06-11T19:07:58Z</cp:lastPrinted>
  <dcterms:created xsi:type="dcterms:W3CDTF">2012-06-05T19:18:36Z</dcterms:created>
  <dcterms:modified xsi:type="dcterms:W3CDTF">2012-06-14T20:05:30Z</dcterms:modified>
</cp:coreProperties>
</file>