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60" yWindow="300" windowWidth="14850" windowHeight="9000"/>
  </bookViews>
  <sheets>
    <sheet name="Conroy Rebuttal Ex 6" sheetId="8" r:id="rId1"/>
    <sheet name="Rate Base" sheetId="1" r:id="rId2"/>
    <sheet name="Expenses" sheetId="2" r:id="rId3"/>
    <sheet name="Labor" sheetId="3" r:id="rId4"/>
    <sheet name="Revenues" sheetId="4" r:id="rId5"/>
    <sheet name="Alloc Amt" sheetId="5" r:id="rId6"/>
    <sheet name="Alloc Pct" sheetId="6" r:id="rId7"/>
    <sheet name="Cust Cost" sheetId="7" r:id="rId8"/>
  </sheets>
  <externalReferences>
    <externalReference r:id="rId9"/>
  </externalReferences>
  <definedNames>
    <definedName name="ALLOC" localSheetId="0">'[1]Alloc Pct'!$A$8:$Z$199</definedName>
    <definedName name="ALLOC">'Alloc Pct'!$A$10:$R$160</definedName>
    <definedName name="_xlnm.Print_Area" localSheetId="0">'Conroy Rebuttal Ex 6'!$A$1:$H$143</definedName>
    <definedName name="_xlnm.Print_Area">'Cust Cost'!$A$1:$N$49</definedName>
  </definedNames>
  <calcPr calcId="145621"/>
</workbook>
</file>

<file path=xl/calcChain.xml><?xml version="1.0" encoding="utf-8"?>
<calcChain xmlns="http://schemas.openxmlformats.org/spreadsheetml/2006/main">
  <c r="C91" i="8" l="1"/>
  <c r="C92" i="8"/>
  <c r="H72" i="8"/>
  <c r="H132" i="8"/>
  <c r="C84" i="8"/>
  <c r="C86" i="8"/>
  <c r="C88" i="8"/>
  <c r="C89" i="8"/>
  <c r="C59" i="8"/>
  <c r="C60" i="8"/>
  <c r="C51" i="8"/>
  <c r="C48" i="8"/>
  <c r="H134" i="8" l="1"/>
  <c r="H135" i="8" s="1"/>
  <c r="J57" i="8"/>
  <c r="J56" i="8"/>
  <c r="F11" i="5"/>
  <c r="F12" i="5"/>
  <c r="T12" i="5"/>
  <c r="F13" i="5"/>
  <c r="G14" i="5"/>
  <c r="C141" i="8" s="1"/>
  <c r="H14" i="5"/>
  <c r="I14" i="5"/>
  <c r="J14" i="5"/>
  <c r="J15" i="5" s="1"/>
  <c r="K14" i="5"/>
  <c r="L14" i="5"/>
  <c r="L15" i="5"/>
  <c r="M14" i="5"/>
  <c r="M15" i="5" s="1"/>
  <c r="N14" i="5"/>
  <c r="O14" i="5"/>
  <c r="P14" i="5"/>
  <c r="P15" i="5" s="1"/>
  <c r="Q14" i="5"/>
  <c r="R14" i="5"/>
  <c r="H15" i="5"/>
  <c r="I15" i="5"/>
  <c r="Q15" i="5"/>
  <c r="R15" i="5"/>
  <c r="R15" i="6" s="1"/>
  <c r="F16" i="5"/>
  <c r="T16" i="5" s="1"/>
  <c r="F17" i="5"/>
  <c r="G18" i="5"/>
  <c r="H18" i="5"/>
  <c r="I18" i="5"/>
  <c r="J18" i="5"/>
  <c r="K18" i="5"/>
  <c r="L18" i="5"/>
  <c r="M18" i="5"/>
  <c r="N18" i="5"/>
  <c r="O18" i="5"/>
  <c r="P18" i="5"/>
  <c r="Q18" i="5"/>
  <c r="Q28" i="5" s="1"/>
  <c r="R18" i="5"/>
  <c r="G19" i="5"/>
  <c r="H19" i="5"/>
  <c r="I19" i="5"/>
  <c r="J19" i="5"/>
  <c r="K19" i="5"/>
  <c r="L19" i="5"/>
  <c r="M19" i="5"/>
  <c r="N19" i="5"/>
  <c r="O19" i="5"/>
  <c r="P19" i="5"/>
  <c r="Q19" i="5"/>
  <c r="R19" i="5"/>
  <c r="G20" i="5"/>
  <c r="H20" i="5"/>
  <c r="I20" i="5"/>
  <c r="J20" i="5"/>
  <c r="L20" i="5"/>
  <c r="P20" i="5"/>
  <c r="Q20" i="5"/>
  <c r="R20" i="5"/>
  <c r="G21" i="5"/>
  <c r="H21" i="5"/>
  <c r="I21" i="5"/>
  <c r="J21" i="5"/>
  <c r="K21" i="5"/>
  <c r="L21" i="5"/>
  <c r="M21" i="5"/>
  <c r="P21" i="5"/>
  <c r="Q21" i="5"/>
  <c r="R21" i="5"/>
  <c r="F22" i="5"/>
  <c r="G23" i="5"/>
  <c r="H23" i="5"/>
  <c r="I23" i="5"/>
  <c r="J23" i="5"/>
  <c r="K23" i="5"/>
  <c r="L23" i="5"/>
  <c r="M23" i="5"/>
  <c r="N23" i="5"/>
  <c r="O23" i="5"/>
  <c r="P23" i="5"/>
  <c r="Q23" i="5"/>
  <c r="R23" i="5"/>
  <c r="G24" i="5"/>
  <c r="G25" i="5"/>
  <c r="H25" i="5"/>
  <c r="I25" i="5"/>
  <c r="J25" i="5"/>
  <c r="K25" i="5"/>
  <c r="L25" i="5"/>
  <c r="M25" i="5"/>
  <c r="N25" i="5"/>
  <c r="O25" i="5"/>
  <c r="P25" i="5"/>
  <c r="Q25" i="5"/>
  <c r="R25" i="5"/>
  <c r="G26" i="5"/>
  <c r="H26" i="5"/>
  <c r="I26" i="5"/>
  <c r="J26" i="5"/>
  <c r="K26" i="5"/>
  <c r="L26" i="5"/>
  <c r="M26" i="5"/>
  <c r="N26" i="5"/>
  <c r="O26" i="5"/>
  <c r="P26" i="5"/>
  <c r="P27" i="5"/>
  <c r="Q26" i="5"/>
  <c r="Q27" i="5" s="1"/>
  <c r="R26" i="5"/>
  <c r="R27" i="5" s="1"/>
  <c r="G27" i="5"/>
  <c r="H27" i="5"/>
  <c r="I27" i="5"/>
  <c r="J27" i="5"/>
  <c r="K27" i="5"/>
  <c r="L27" i="5"/>
  <c r="M27" i="5"/>
  <c r="N27" i="5"/>
  <c r="O27" i="5"/>
  <c r="G28" i="5"/>
  <c r="H28" i="5"/>
  <c r="I28" i="5"/>
  <c r="J28" i="5"/>
  <c r="L28" i="5"/>
  <c r="P28" i="5"/>
  <c r="R28" i="5"/>
  <c r="G29" i="5"/>
  <c r="H29" i="5"/>
  <c r="I29" i="5"/>
  <c r="J29" i="5"/>
  <c r="K29" i="5"/>
  <c r="L29" i="5"/>
  <c r="M29" i="5"/>
  <c r="P29" i="5"/>
  <c r="Q29" i="5"/>
  <c r="R29" i="5"/>
  <c r="F30" i="5"/>
  <c r="T31" i="5"/>
  <c r="T34" i="5"/>
  <c r="T35" i="5"/>
  <c r="F36" i="5"/>
  <c r="T36" i="5"/>
  <c r="F37" i="5"/>
  <c r="G38" i="5"/>
  <c r="H38" i="5"/>
  <c r="I38" i="5"/>
  <c r="J38" i="5"/>
  <c r="K38" i="5"/>
  <c r="L38" i="5"/>
  <c r="M38" i="5"/>
  <c r="P38" i="5"/>
  <c r="Q38" i="5"/>
  <c r="R38" i="5"/>
  <c r="F39" i="5"/>
  <c r="F40" i="5"/>
  <c r="F41" i="5"/>
  <c r="T41" i="5"/>
  <c r="T42" i="5"/>
  <c r="G43" i="5"/>
  <c r="H43" i="5"/>
  <c r="I43" i="5"/>
  <c r="I44" i="5" s="1"/>
  <c r="J43" i="5"/>
  <c r="K43" i="5"/>
  <c r="L43" i="5"/>
  <c r="M43" i="5"/>
  <c r="M44" i="5" s="1"/>
  <c r="N43" i="5"/>
  <c r="N44" i="5" s="1"/>
  <c r="F44" i="5" s="1"/>
  <c r="O43" i="5"/>
  <c r="P43" i="5"/>
  <c r="Q43" i="5"/>
  <c r="R43" i="5"/>
  <c r="H44" i="5"/>
  <c r="K44" i="5"/>
  <c r="L44" i="5"/>
  <c r="Q44" i="5"/>
  <c r="G45" i="5"/>
  <c r="H45" i="5"/>
  <c r="I45" i="5"/>
  <c r="I46" i="5"/>
  <c r="J45" i="5"/>
  <c r="K45" i="5"/>
  <c r="L45" i="5"/>
  <c r="M45" i="5"/>
  <c r="N45" i="5"/>
  <c r="O45" i="5"/>
  <c r="O46" i="5" s="1"/>
  <c r="P45" i="5"/>
  <c r="Q45" i="5"/>
  <c r="Q47" i="5" s="1"/>
  <c r="Q46" i="5"/>
  <c r="Q48" i="5" s="1"/>
  <c r="R45" i="5"/>
  <c r="G46" i="5"/>
  <c r="H46" i="5"/>
  <c r="P46" i="5"/>
  <c r="G47" i="5"/>
  <c r="H47" i="5"/>
  <c r="I47" i="5"/>
  <c r="O47" i="5"/>
  <c r="P47" i="5"/>
  <c r="R47" i="5"/>
  <c r="P48" i="5"/>
  <c r="T50" i="5"/>
  <c r="T51" i="5"/>
  <c r="T52" i="5"/>
  <c r="F53" i="5"/>
  <c r="T54" i="5"/>
  <c r="T55" i="5"/>
  <c r="F56" i="5"/>
  <c r="T57" i="5"/>
  <c r="F58" i="5"/>
  <c r="T58" i="5"/>
  <c r="F59" i="5"/>
  <c r="T60" i="5"/>
  <c r="S68" i="5"/>
  <c r="U68" i="5"/>
  <c r="V68" i="5"/>
  <c r="W68" i="5"/>
  <c r="X68" i="5"/>
  <c r="S74" i="5"/>
  <c r="T74" i="5"/>
  <c r="T83" i="5"/>
  <c r="F84" i="5"/>
  <c r="T84" i="5"/>
  <c r="T85" i="5"/>
  <c r="F86" i="5"/>
  <c r="T86" i="5"/>
  <c r="T87" i="5"/>
  <c r="F92" i="5"/>
  <c r="T92" i="5" s="1"/>
  <c r="F93" i="5"/>
  <c r="F94" i="5"/>
  <c r="T94" i="5" s="1"/>
  <c r="F95" i="5"/>
  <c r="T95" i="5"/>
  <c r="F96" i="5"/>
  <c r="T96" i="5" s="1"/>
  <c r="T99" i="5"/>
  <c r="T100" i="5"/>
  <c r="T101" i="5"/>
  <c r="T102" i="5"/>
  <c r="T103" i="5"/>
  <c r="T104" i="5"/>
  <c r="T105" i="5"/>
  <c r="T106" i="5"/>
  <c r="T107" i="5"/>
  <c r="T108" i="5"/>
  <c r="T109" i="5"/>
  <c r="T110" i="5"/>
  <c r="T111" i="5"/>
  <c r="T112" i="5"/>
  <c r="T113" i="5"/>
  <c r="T114" i="5"/>
  <c r="T115" i="5"/>
  <c r="T116" i="5"/>
  <c r="T117" i="5"/>
  <c r="T118" i="5"/>
  <c r="T119" i="5"/>
  <c r="T120" i="5"/>
  <c r="T121" i="5"/>
  <c r="T122" i="5"/>
  <c r="T123" i="5"/>
  <c r="T124" i="5"/>
  <c r="T125" i="5"/>
  <c r="T126" i="5"/>
  <c r="T127" i="5"/>
  <c r="T128" i="5"/>
  <c r="T129" i="5"/>
  <c r="T130" i="5"/>
  <c r="T131" i="5"/>
  <c r="T132" i="5"/>
  <c r="T133" i="5"/>
  <c r="T134" i="5"/>
  <c r="T135" i="5"/>
  <c r="T136" i="5"/>
  <c r="T137" i="5"/>
  <c r="T138" i="5"/>
  <c r="T139" i="5"/>
  <c r="T140" i="5"/>
  <c r="T141" i="5"/>
  <c r="T142" i="5"/>
  <c r="T143" i="5"/>
  <c r="T144" i="5"/>
  <c r="T145" i="5"/>
  <c r="T146" i="5"/>
  <c r="T147" i="5"/>
  <c r="T148" i="5"/>
  <c r="T149" i="5"/>
  <c r="T150" i="5"/>
  <c r="T151" i="5"/>
  <c r="T152" i="5"/>
  <c r="T153" i="5"/>
  <c r="T154" i="5"/>
  <c r="T155" i="5"/>
  <c r="T156" i="5"/>
  <c r="T157" i="5"/>
  <c r="T158" i="5"/>
  <c r="T159" i="5"/>
  <c r="T160" i="5"/>
  <c r="T161" i="5"/>
  <c r="T162" i="5"/>
  <c r="T163" i="5"/>
  <c r="T164" i="5"/>
  <c r="T165" i="5"/>
  <c r="T166" i="5"/>
  <c r="T167" i="5"/>
  <c r="T168" i="5"/>
  <c r="T169" i="5"/>
  <c r="T170" i="5"/>
  <c r="T171" i="5"/>
  <c r="T172" i="5"/>
  <c r="T173" i="5"/>
  <c r="T174" i="5"/>
  <c r="T175" i="5"/>
  <c r="T176" i="5"/>
  <c r="T177" i="5"/>
  <c r="T178" i="5"/>
  <c r="T179" i="5"/>
  <c r="T180" i="5"/>
  <c r="T181" i="5"/>
  <c r="T182" i="5"/>
  <c r="T183" i="5"/>
  <c r="T184" i="5"/>
  <c r="T185" i="5"/>
  <c r="T186" i="5"/>
  <c r="T187" i="5"/>
  <c r="T188" i="5"/>
  <c r="T189" i="5"/>
  <c r="T190" i="5"/>
  <c r="T191" i="5"/>
  <c r="T192" i="5"/>
  <c r="T193" i="5"/>
  <c r="T194" i="5"/>
  <c r="T195" i="5"/>
  <c r="T196" i="5"/>
  <c r="T197" i="5"/>
  <c r="T198" i="5"/>
  <c r="T199" i="5"/>
  <c r="T200" i="5"/>
  <c r="T201" i="5"/>
  <c r="T202" i="5"/>
  <c r="T203" i="5"/>
  <c r="T204" i="5"/>
  <c r="T205" i="5"/>
  <c r="T206" i="5"/>
  <c r="T207" i="5"/>
  <c r="T208" i="5"/>
  <c r="T209" i="5"/>
  <c r="T210" i="5"/>
  <c r="T211" i="5"/>
  <c r="T212" i="5"/>
  <c r="T213" i="5"/>
  <c r="T214" i="5"/>
  <c r="T215" i="5"/>
  <c r="T216" i="5"/>
  <c r="T217" i="5"/>
  <c r="T218" i="5"/>
  <c r="T219" i="5"/>
  <c r="T220" i="5"/>
  <c r="T221" i="5"/>
  <c r="T222" i="5"/>
  <c r="T223" i="5"/>
  <c r="T224" i="5"/>
  <c r="T225" i="5"/>
  <c r="T226" i="5"/>
  <c r="T227" i="5"/>
  <c r="T228" i="5"/>
  <c r="A11" i="6"/>
  <c r="B11" i="6"/>
  <c r="A12" i="6"/>
  <c r="B12" i="6"/>
  <c r="C12" i="6"/>
  <c r="G12" i="6"/>
  <c r="H12" i="6"/>
  <c r="I12" i="6"/>
  <c r="J12" i="6"/>
  <c r="K12" i="6"/>
  <c r="L12" i="6"/>
  <c r="M12" i="6"/>
  <c r="N12" i="6"/>
  <c r="O12" i="6"/>
  <c r="P12" i="6"/>
  <c r="P17" i="4" s="1"/>
  <c r="Q12" i="6"/>
  <c r="R12" i="6"/>
  <c r="A13" i="6"/>
  <c r="B13" i="6"/>
  <c r="J13" i="6"/>
  <c r="A14" i="6"/>
  <c r="B14" i="6"/>
  <c r="A15" i="6"/>
  <c r="B15" i="6"/>
  <c r="A16" i="6"/>
  <c r="B16" i="6"/>
  <c r="C16" i="6"/>
  <c r="G16" i="6"/>
  <c r="I16" i="6"/>
  <c r="J16" i="6"/>
  <c r="K16" i="6"/>
  <c r="M16" i="6"/>
  <c r="N16" i="6"/>
  <c r="O16" i="6"/>
  <c r="Q16" i="6"/>
  <c r="R16" i="6"/>
  <c r="A17" i="6"/>
  <c r="B17" i="6"/>
  <c r="C17" i="6"/>
  <c r="H17" i="6"/>
  <c r="N17" i="6"/>
  <c r="A18" i="6"/>
  <c r="B18" i="6"/>
  <c r="C18" i="6"/>
  <c r="A19" i="6"/>
  <c r="B19" i="6"/>
  <c r="C19" i="6"/>
  <c r="A20" i="6"/>
  <c r="B20" i="6"/>
  <c r="C20" i="6"/>
  <c r="A21" i="6"/>
  <c r="B21" i="6"/>
  <c r="C21" i="6"/>
  <c r="A22" i="6"/>
  <c r="B22" i="6"/>
  <c r="I22" i="6"/>
  <c r="K22" i="6"/>
  <c r="N22" i="6"/>
  <c r="Q22" i="6"/>
  <c r="A23" i="6"/>
  <c r="B23" i="6"/>
  <c r="A24" i="6"/>
  <c r="B24" i="6"/>
  <c r="C24" i="6"/>
  <c r="A25" i="6"/>
  <c r="B25" i="6"/>
  <c r="C25" i="6"/>
  <c r="A26" i="6"/>
  <c r="B26" i="6"/>
  <c r="C26" i="6"/>
  <c r="A27" i="6"/>
  <c r="B27" i="6"/>
  <c r="C27" i="6"/>
  <c r="A28" i="6"/>
  <c r="B28" i="6"/>
  <c r="C28" i="6"/>
  <c r="A29" i="6"/>
  <c r="B29" i="6"/>
  <c r="C29" i="6"/>
  <c r="A30" i="6"/>
  <c r="B30" i="6"/>
  <c r="C30" i="6"/>
  <c r="A31" i="6"/>
  <c r="A32" i="6"/>
  <c r="B32" i="6"/>
  <c r="C32" i="6"/>
  <c r="A33" i="6"/>
  <c r="B33" i="6"/>
  <c r="C33" i="6"/>
  <c r="A34" i="6"/>
  <c r="A35" i="6"/>
  <c r="A36" i="6"/>
  <c r="B36" i="6"/>
  <c r="C36" i="6"/>
  <c r="G36" i="6"/>
  <c r="G90" i="2" s="1"/>
  <c r="G23" i="7" s="1"/>
  <c r="C47" i="8" s="1"/>
  <c r="H36" i="6"/>
  <c r="I36" i="6"/>
  <c r="J36" i="6"/>
  <c r="J90" i="2"/>
  <c r="K36" i="6"/>
  <c r="K90" i="2" s="1"/>
  <c r="L36" i="6"/>
  <c r="M36" i="6"/>
  <c r="N36" i="6"/>
  <c r="O36" i="6"/>
  <c r="O90" i="2" s="1"/>
  <c r="P36" i="6"/>
  <c r="Q36" i="6"/>
  <c r="R36" i="6"/>
  <c r="R90" i="2" s="1"/>
  <c r="A37" i="6"/>
  <c r="B37" i="6"/>
  <c r="K37" i="6"/>
  <c r="P37" i="6"/>
  <c r="A38" i="6"/>
  <c r="B38" i="6"/>
  <c r="A39" i="6"/>
  <c r="B39" i="6"/>
  <c r="I39" i="6"/>
  <c r="A40" i="6"/>
  <c r="B40" i="6"/>
  <c r="C40" i="6"/>
  <c r="A41" i="6"/>
  <c r="B41" i="6"/>
  <c r="C41" i="6"/>
  <c r="G41" i="6"/>
  <c r="H41" i="6"/>
  <c r="I41" i="6"/>
  <c r="J41" i="6"/>
  <c r="K41" i="6"/>
  <c r="L41" i="6"/>
  <c r="M41" i="6"/>
  <c r="N41" i="6"/>
  <c r="O41" i="6"/>
  <c r="P41" i="6"/>
  <c r="Q41" i="6"/>
  <c r="R41" i="6"/>
  <c r="A42" i="6"/>
  <c r="A43" i="6"/>
  <c r="B43" i="6"/>
  <c r="A44" i="6"/>
  <c r="B44" i="6"/>
  <c r="A45" i="6"/>
  <c r="B45" i="6"/>
  <c r="B46" i="6"/>
  <c r="C46" i="6"/>
  <c r="A47" i="6"/>
  <c r="B47" i="6"/>
  <c r="C47" i="6"/>
  <c r="A48" i="6"/>
  <c r="B48" i="6"/>
  <c r="C48" i="6"/>
  <c r="A49" i="6"/>
  <c r="B49" i="6"/>
  <c r="C49" i="6"/>
  <c r="A50" i="6"/>
  <c r="A51" i="6"/>
  <c r="A52" i="6"/>
  <c r="A53" i="6"/>
  <c r="B53" i="6"/>
  <c r="C53" i="6"/>
  <c r="G53" i="6"/>
  <c r="I53" i="6"/>
  <c r="L53" i="6"/>
  <c r="L206" i="2" s="1"/>
  <c r="O53" i="6"/>
  <c r="Q53" i="6"/>
  <c r="A54" i="6"/>
  <c r="A55" i="6"/>
  <c r="A56" i="6"/>
  <c r="B56" i="6"/>
  <c r="C56" i="6"/>
  <c r="G56" i="6"/>
  <c r="A57" i="6"/>
  <c r="A58" i="6"/>
  <c r="B58" i="6"/>
  <c r="C58" i="6"/>
  <c r="G58" i="6"/>
  <c r="H58" i="6"/>
  <c r="I58" i="6"/>
  <c r="J58" i="6"/>
  <c r="K58" i="6"/>
  <c r="L58" i="6"/>
  <c r="M58" i="6"/>
  <c r="N58" i="6"/>
  <c r="O58" i="6"/>
  <c r="P58" i="6"/>
  <c r="Q58" i="6"/>
  <c r="R58" i="6"/>
  <c r="A59" i="6"/>
  <c r="B59" i="6"/>
  <c r="C59" i="6"/>
  <c r="D59" i="6"/>
  <c r="E59" i="6"/>
  <c r="G59" i="6"/>
  <c r="G204" i="2" s="1"/>
  <c r="I59" i="6"/>
  <c r="J59" i="6"/>
  <c r="J38" i="4" s="1"/>
  <c r="K59" i="6"/>
  <c r="M59" i="6"/>
  <c r="M204" i="2" s="1"/>
  <c r="N59" i="6"/>
  <c r="O59" i="6"/>
  <c r="Q59" i="6"/>
  <c r="R59" i="6"/>
  <c r="A60" i="6"/>
  <c r="A61" i="6"/>
  <c r="B61" i="6"/>
  <c r="C61" i="6"/>
  <c r="D61" i="6"/>
  <c r="E61" i="6"/>
  <c r="A62" i="6"/>
  <c r="B62" i="6"/>
  <c r="C62" i="6"/>
  <c r="D62" i="6"/>
  <c r="E62" i="6"/>
  <c r="A63" i="6"/>
  <c r="B63" i="6"/>
  <c r="C63" i="6"/>
  <c r="D63" i="6"/>
  <c r="E63" i="6"/>
  <c r="A64" i="6"/>
  <c r="B64" i="6"/>
  <c r="C64" i="6"/>
  <c r="D64" i="6"/>
  <c r="E64" i="6"/>
  <c r="A65" i="6"/>
  <c r="B65" i="6"/>
  <c r="C65" i="6"/>
  <c r="D65" i="6"/>
  <c r="E65" i="6"/>
  <c r="A66" i="6"/>
  <c r="B66" i="6"/>
  <c r="C66" i="6"/>
  <c r="D66" i="6"/>
  <c r="E66" i="6"/>
  <c r="A67" i="6"/>
  <c r="B67" i="6"/>
  <c r="C67" i="6"/>
  <c r="D67" i="6"/>
  <c r="E67" i="6"/>
  <c r="A68" i="6"/>
  <c r="B68" i="6"/>
  <c r="C68" i="6"/>
  <c r="D68" i="6"/>
  <c r="E68" i="6"/>
  <c r="A69" i="6"/>
  <c r="B69" i="6"/>
  <c r="C69" i="6"/>
  <c r="D69" i="6"/>
  <c r="E69" i="6"/>
  <c r="A70" i="6"/>
  <c r="B70" i="6"/>
  <c r="C70" i="6"/>
  <c r="D70" i="6"/>
  <c r="E70" i="6"/>
  <c r="A71" i="6"/>
  <c r="B71" i="6"/>
  <c r="C71" i="6"/>
  <c r="D71" i="6"/>
  <c r="E71" i="6"/>
  <c r="A72" i="6"/>
  <c r="B72" i="6"/>
  <c r="C72" i="6"/>
  <c r="D72" i="6"/>
  <c r="E72" i="6"/>
  <c r="A73" i="6"/>
  <c r="B73" i="6"/>
  <c r="C73" i="6"/>
  <c r="D73" i="6"/>
  <c r="E73" i="6"/>
  <c r="A74" i="6"/>
  <c r="B74" i="6"/>
  <c r="C74" i="6"/>
  <c r="D74" i="6"/>
  <c r="E74" i="6"/>
  <c r="A75" i="6"/>
  <c r="B75" i="6"/>
  <c r="C75" i="6"/>
  <c r="D75" i="6"/>
  <c r="E75" i="6"/>
  <c r="A76" i="6"/>
  <c r="B76" i="6"/>
  <c r="C76" i="6"/>
  <c r="D76" i="6"/>
  <c r="E76" i="6"/>
  <c r="A77" i="6"/>
  <c r="B77" i="6"/>
  <c r="C77" i="6"/>
  <c r="D77" i="6"/>
  <c r="E77" i="6"/>
  <c r="A78" i="6"/>
  <c r="B78" i="6"/>
  <c r="C78" i="6"/>
  <c r="D78" i="6"/>
  <c r="E78" i="6"/>
  <c r="A79" i="6"/>
  <c r="B79" i="6"/>
  <c r="C79" i="6"/>
  <c r="D79" i="6"/>
  <c r="E79" i="6"/>
  <c r="A80" i="6"/>
  <c r="B80" i="6"/>
  <c r="C80" i="6"/>
  <c r="D80" i="6"/>
  <c r="E80" i="6"/>
  <c r="A81" i="6"/>
  <c r="B81" i="6"/>
  <c r="C81" i="6"/>
  <c r="D81" i="6"/>
  <c r="E81" i="6"/>
  <c r="A82" i="6"/>
  <c r="B82" i="6"/>
  <c r="C82" i="6"/>
  <c r="D82" i="6"/>
  <c r="E82" i="6"/>
  <c r="A83" i="6"/>
  <c r="A84" i="6"/>
  <c r="B84" i="6"/>
  <c r="C84" i="6"/>
  <c r="D84" i="6"/>
  <c r="E84" i="6"/>
  <c r="H84" i="6"/>
  <c r="I84" i="6"/>
  <c r="J84" i="6"/>
  <c r="J216" i="2" s="1"/>
  <c r="L84" i="6"/>
  <c r="M84" i="6"/>
  <c r="M216" i="2" s="1"/>
  <c r="N84" i="6"/>
  <c r="P84" i="6"/>
  <c r="P216" i="2" s="1"/>
  <c r="Q84" i="6"/>
  <c r="R84" i="6"/>
  <c r="R216" i="2" s="1"/>
  <c r="A85" i="6"/>
  <c r="A86" i="6"/>
  <c r="B86" i="6"/>
  <c r="C86" i="6"/>
  <c r="D86" i="6"/>
  <c r="E86" i="6"/>
  <c r="G86" i="6"/>
  <c r="H86" i="6"/>
  <c r="H18" i="4" s="1"/>
  <c r="I86" i="6"/>
  <c r="J86" i="6"/>
  <c r="K86" i="6"/>
  <c r="L86" i="6"/>
  <c r="L18" i="4" s="1"/>
  <c r="M86" i="6"/>
  <c r="N86" i="6"/>
  <c r="O86" i="6"/>
  <c r="P86" i="6"/>
  <c r="P18" i="4" s="1"/>
  <c r="Q86" i="6"/>
  <c r="R86" i="6"/>
  <c r="A87" i="6"/>
  <c r="A88" i="6"/>
  <c r="B88" i="6"/>
  <c r="C88" i="6"/>
  <c r="D88" i="6"/>
  <c r="E88" i="6"/>
  <c r="A89" i="6"/>
  <c r="B89" i="6"/>
  <c r="C89" i="6"/>
  <c r="D89" i="6"/>
  <c r="E89" i="6"/>
  <c r="A90" i="6"/>
  <c r="B90" i="6"/>
  <c r="C90" i="6"/>
  <c r="D90" i="6"/>
  <c r="E90" i="6"/>
  <c r="A91" i="6"/>
  <c r="B91" i="6"/>
  <c r="C91" i="6"/>
  <c r="D91" i="6"/>
  <c r="E91" i="6"/>
  <c r="A92" i="6"/>
  <c r="B92" i="6"/>
  <c r="C92" i="6"/>
  <c r="D92" i="6"/>
  <c r="E92" i="6"/>
  <c r="H92" i="6"/>
  <c r="I92" i="6"/>
  <c r="J92" i="6"/>
  <c r="L92" i="6"/>
  <c r="M92" i="6"/>
  <c r="N92" i="6"/>
  <c r="P92" i="6"/>
  <c r="Q92" i="6"/>
  <c r="R92" i="6"/>
  <c r="A93" i="6"/>
  <c r="B93" i="6"/>
  <c r="C93" i="6"/>
  <c r="D93" i="6"/>
  <c r="E93" i="6"/>
  <c r="H93" i="6"/>
  <c r="K93" i="6"/>
  <c r="M93" i="6"/>
  <c r="P93" i="6"/>
  <c r="A94" i="6"/>
  <c r="B94" i="6"/>
  <c r="C94" i="6"/>
  <c r="D94" i="6"/>
  <c r="E94" i="6"/>
  <c r="G94" i="6"/>
  <c r="H94" i="6"/>
  <c r="J94" i="6"/>
  <c r="K94" i="6"/>
  <c r="L94" i="6"/>
  <c r="N94" i="6"/>
  <c r="N45" i="4" s="1"/>
  <c r="O94" i="6"/>
  <c r="P94" i="6"/>
  <c r="R94" i="6"/>
  <c r="A95" i="6"/>
  <c r="B95" i="6"/>
  <c r="C95" i="6"/>
  <c r="D95" i="6"/>
  <c r="E95" i="6"/>
  <c r="G95" i="6"/>
  <c r="I95" i="6"/>
  <c r="J95" i="6"/>
  <c r="K95" i="6"/>
  <c r="M95" i="6"/>
  <c r="N95" i="6"/>
  <c r="O95" i="6"/>
  <c r="Q95" i="6"/>
  <c r="R95" i="6"/>
  <c r="A96" i="6"/>
  <c r="B96" i="6"/>
  <c r="C96" i="6"/>
  <c r="D96" i="6"/>
  <c r="E96" i="6"/>
  <c r="H96" i="6"/>
  <c r="I96" i="6"/>
  <c r="J96" i="6"/>
  <c r="L96" i="6"/>
  <c r="L209" i="2" s="1"/>
  <c r="M96" i="6"/>
  <c r="N96" i="6"/>
  <c r="P96" i="6"/>
  <c r="Q96" i="6"/>
  <c r="R96" i="6"/>
  <c r="A97" i="6"/>
  <c r="B97" i="6"/>
  <c r="C97" i="6"/>
  <c r="D97" i="6"/>
  <c r="E97" i="6"/>
  <c r="A98" i="6"/>
  <c r="B98" i="6"/>
  <c r="C98" i="6"/>
  <c r="D98" i="6"/>
  <c r="E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B183" i="6"/>
  <c r="A184" i="6"/>
  <c r="B184" i="6"/>
  <c r="A185" i="6"/>
  <c r="B185" i="6"/>
  <c r="A186" i="6"/>
  <c r="B186" i="6"/>
  <c r="A187" i="6"/>
  <c r="B187" i="6"/>
  <c r="A188" i="6"/>
  <c r="B188" i="6"/>
  <c r="A189" i="6"/>
  <c r="B189" i="6"/>
  <c r="A190" i="6"/>
  <c r="B190" i="6"/>
  <c r="A191" i="6"/>
  <c r="B191" i="6"/>
  <c r="A192" i="6"/>
  <c r="B192" i="6"/>
  <c r="R16" i="7"/>
  <c r="S16" i="7" s="1"/>
  <c r="G16" i="7" s="1"/>
  <c r="G24" i="7"/>
  <c r="N24" i="7"/>
  <c r="N25" i="7"/>
  <c r="N26" i="7"/>
  <c r="L26" i="7"/>
  <c r="K37" i="7"/>
  <c r="G43" i="7"/>
  <c r="F17" i="2"/>
  <c r="F19" i="2"/>
  <c r="T28" i="2"/>
  <c r="T29" i="2"/>
  <c r="T31" i="2"/>
  <c r="T32" i="2"/>
  <c r="T33" i="2"/>
  <c r="T35" i="2"/>
  <c r="F41" i="2"/>
  <c r="T42" i="2"/>
  <c r="T43" i="2"/>
  <c r="F53" i="2"/>
  <c r="T54" i="2"/>
  <c r="T55" i="2"/>
  <c r="T56" i="2"/>
  <c r="T59" i="2"/>
  <c r="T60" i="2"/>
  <c r="T61" i="2"/>
  <c r="F64" i="2"/>
  <c r="T65" i="2"/>
  <c r="T66" i="2"/>
  <c r="T74" i="2"/>
  <c r="T75" i="2"/>
  <c r="T78" i="2"/>
  <c r="F81" i="2"/>
  <c r="T82" i="2"/>
  <c r="T83" i="2"/>
  <c r="H90" i="2"/>
  <c r="I90" i="2"/>
  <c r="L90" i="2"/>
  <c r="M90" i="2"/>
  <c r="N90" i="2"/>
  <c r="P90" i="2"/>
  <c r="Q90" i="2"/>
  <c r="T91" i="2"/>
  <c r="N92" i="2"/>
  <c r="T94" i="2"/>
  <c r="T97" i="2"/>
  <c r="T102" i="2"/>
  <c r="T103" i="2"/>
  <c r="F105" i="2"/>
  <c r="T106" i="2"/>
  <c r="T107" i="2"/>
  <c r="G108" i="2"/>
  <c r="M108" i="2"/>
  <c r="O108" i="2"/>
  <c r="G109" i="2"/>
  <c r="I109" i="2"/>
  <c r="M109" i="2"/>
  <c r="O109" i="2"/>
  <c r="Q109" i="2"/>
  <c r="G110" i="2"/>
  <c r="M110" i="2"/>
  <c r="M113" i="2" s="1"/>
  <c r="O110" i="2"/>
  <c r="R110" i="2"/>
  <c r="G111" i="2"/>
  <c r="C68" i="8" s="1"/>
  <c r="J111" i="2"/>
  <c r="M111" i="2"/>
  <c r="N111" i="2"/>
  <c r="O111" i="2"/>
  <c r="R111" i="2"/>
  <c r="G112" i="2"/>
  <c r="J112" i="2"/>
  <c r="M112" i="2"/>
  <c r="N112" i="2"/>
  <c r="O112" i="2"/>
  <c r="R112" i="2"/>
  <c r="F113" i="2"/>
  <c r="T114" i="2"/>
  <c r="T115" i="2"/>
  <c r="G116" i="2"/>
  <c r="C82" i="8" s="1"/>
  <c r="J116" i="2"/>
  <c r="M116" i="2"/>
  <c r="N116" i="2"/>
  <c r="O116" i="2"/>
  <c r="R116" i="2"/>
  <c r="G117" i="2"/>
  <c r="C83" i="8" s="1"/>
  <c r="J117" i="2"/>
  <c r="M117" i="2"/>
  <c r="N117" i="2"/>
  <c r="O117" i="2"/>
  <c r="R117" i="2"/>
  <c r="R127" i="2" s="1"/>
  <c r="T118" i="2"/>
  <c r="G119" i="2"/>
  <c r="C85" i="8" s="1"/>
  <c r="I119" i="2"/>
  <c r="J119" i="2"/>
  <c r="K119" i="2"/>
  <c r="M119" i="2"/>
  <c r="O119" i="2"/>
  <c r="O127" i="2" s="1"/>
  <c r="Q119" i="2"/>
  <c r="R119" i="2"/>
  <c r="T120" i="2"/>
  <c r="G121" i="2"/>
  <c r="C87" i="8" s="1"/>
  <c r="J121" i="2"/>
  <c r="M121" i="2"/>
  <c r="N121" i="2"/>
  <c r="O121" i="2"/>
  <c r="R121" i="2"/>
  <c r="T122" i="2"/>
  <c r="T123" i="2"/>
  <c r="G124" i="2"/>
  <c r="C90" i="8" s="1"/>
  <c r="J124" i="2"/>
  <c r="M124" i="2"/>
  <c r="N124" i="2"/>
  <c r="O124" i="2"/>
  <c r="R124" i="2"/>
  <c r="T125" i="2"/>
  <c r="T126" i="2"/>
  <c r="F127" i="2"/>
  <c r="T128" i="2"/>
  <c r="T129" i="2"/>
  <c r="T138" i="2"/>
  <c r="T141" i="2"/>
  <c r="F143" i="2"/>
  <c r="T144" i="2"/>
  <c r="T146" i="2"/>
  <c r="T148" i="2"/>
  <c r="T149" i="2"/>
  <c r="T150" i="2"/>
  <c r="T151" i="2"/>
  <c r="T160" i="2"/>
  <c r="F161" i="2"/>
  <c r="T162" i="2"/>
  <c r="T163" i="2"/>
  <c r="T164" i="2"/>
  <c r="T172" i="2"/>
  <c r="F173" i="2"/>
  <c r="T174" i="2"/>
  <c r="T176" i="2"/>
  <c r="T177" i="2"/>
  <c r="T178" i="2"/>
  <c r="T179" i="2"/>
  <c r="T181" i="2"/>
  <c r="F183" i="2"/>
  <c r="F184" i="2"/>
  <c r="F185" i="2"/>
  <c r="F186" i="2"/>
  <c r="F187" i="2"/>
  <c r="T188" i="2"/>
  <c r="F189" i="2"/>
  <c r="T191" i="2"/>
  <c r="F192" i="2"/>
  <c r="T193" i="2"/>
  <c r="T195" i="2"/>
  <c r="T197" i="2"/>
  <c r="T198" i="2"/>
  <c r="T199" i="2"/>
  <c r="T201" i="2"/>
  <c r="T202" i="2"/>
  <c r="G203" i="2"/>
  <c r="I203" i="2"/>
  <c r="J203" i="2"/>
  <c r="K203" i="2"/>
  <c r="N203" i="2"/>
  <c r="O203" i="2"/>
  <c r="P203" i="2"/>
  <c r="Q203" i="2"/>
  <c r="R203" i="2"/>
  <c r="I204" i="2"/>
  <c r="J204" i="2"/>
  <c r="K204" i="2"/>
  <c r="N204" i="2"/>
  <c r="Q204" i="2"/>
  <c r="R204" i="2"/>
  <c r="T205" i="2"/>
  <c r="G206" i="2"/>
  <c r="I206" i="2"/>
  <c r="O206" i="2"/>
  <c r="Q206" i="2"/>
  <c r="G207" i="2"/>
  <c r="I207" i="2"/>
  <c r="J207" i="2"/>
  <c r="K207" i="2"/>
  <c r="N207" i="2"/>
  <c r="O207" i="2"/>
  <c r="Q207" i="2"/>
  <c r="R207" i="2"/>
  <c r="G208" i="2"/>
  <c r="H208" i="2"/>
  <c r="I208" i="2"/>
  <c r="K208" i="2"/>
  <c r="L208" i="2"/>
  <c r="M208" i="2"/>
  <c r="O208" i="2"/>
  <c r="P208" i="2"/>
  <c r="Q208" i="2"/>
  <c r="H209" i="2"/>
  <c r="J209" i="2"/>
  <c r="M209" i="2"/>
  <c r="P209" i="2"/>
  <c r="Q209" i="2"/>
  <c r="R209" i="2"/>
  <c r="I216" i="2"/>
  <c r="L216" i="2"/>
  <c r="N216" i="2"/>
  <c r="Q216" i="2"/>
  <c r="F222" i="2"/>
  <c r="T223" i="2"/>
  <c r="T225" i="2"/>
  <c r="T231" i="2"/>
  <c r="T232" i="2"/>
  <c r="T234" i="2"/>
  <c r="T235" i="2"/>
  <c r="T239" i="2"/>
  <c r="T245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391" i="2"/>
  <c r="T392" i="2"/>
  <c r="T393" i="2"/>
  <c r="T394" i="2"/>
  <c r="T395" i="2"/>
  <c r="T396" i="2"/>
  <c r="T397" i="2"/>
  <c r="T398" i="2"/>
  <c r="T399" i="2"/>
  <c r="T400" i="2"/>
  <c r="T401" i="2"/>
  <c r="T402" i="2"/>
  <c r="T403" i="2"/>
  <c r="T404" i="2"/>
  <c r="T405" i="2"/>
  <c r="T406" i="2"/>
  <c r="T407" i="2"/>
  <c r="T408" i="2"/>
  <c r="T409" i="2"/>
  <c r="T410" i="2"/>
  <c r="T411" i="2"/>
  <c r="T412" i="2"/>
  <c r="T413" i="2"/>
  <c r="T414" i="2"/>
  <c r="T415" i="2"/>
  <c r="T416" i="2"/>
  <c r="T417" i="2"/>
  <c r="T418" i="2"/>
  <c r="T419" i="2"/>
  <c r="T420" i="2"/>
  <c r="T421" i="2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0" i="2"/>
  <c r="T451" i="2"/>
  <c r="T452" i="2"/>
  <c r="T453" i="2"/>
  <c r="T454" i="2"/>
  <c r="T455" i="2"/>
  <c r="T456" i="2"/>
  <c r="T457" i="2"/>
  <c r="T458" i="2"/>
  <c r="T459" i="2"/>
  <c r="T460" i="2"/>
  <c r="T461" i="2"/>
  <c r="T462" i="2"/>
  <c r="T463" i="2"/>
  <c r="T464" i="2"/>
  <c r="U20" i="3"/>
  <c r="U21" i="3"/>
  <c r="F22" i="3"/>
  <c r="U23" i="3"/>
  <c r="U24" i="3"/>
  <c r="U30" i="3"/>
  <c r="F31" i="3"/>
  <c r="U32" i="3"/>
  <c r="U34" i="3"/>
  <c r="U35" i="3"/>
  <c r="U37" i="3"/>
  <c r="U38" i="3"/>
  <c r="U39" i="3"/>
  <c r="U41" i="3"/>
  <c r="U42" i="3"/>
  <c r="F43" i="3"/>
  <c r="U44" i="3"/>
  <c r="U45" i="3"/>
  <c r="U48" i="3"/>
  <c r="U51" i="3"/>
  <c r="F52" i="3"/>
  <c r="U53" i="3"/>
  <c r="U55" i="3"/>
  <c r="U56" i="3"/>
  <c r="U58" i="3"/>
  <c r="U61" i="3"/>
  <c r="U62" i="3"/>
  <c r="F63" i="3"/>
  <c r="U64" i="3"/>
  <c r="U65" i="3"/>
  <c r="U70" i="3"/>
  <c r="F71" i="3"/>
  <c r="F73" i="3" s="1"/>
  <c r="U72" i="3"/>
  <c r="U74" i="3"/>
  <c r="U76" i="3"/>
  <c r="U77" i="3"/>
  <c r="U78" i="3"/>
  <c r="U80" i="3"/>
  <c r="U81" i="3"/>
  <c r="F82" i="3"/>
  <c r="U83" i="3"/>
  <c r="U84" i="3"/>
  <c r="U90" i="3"/>
  <c r="U93" i="3"/>
  <c r="U95" i="3"/>
  <c r="F96" i="3"/>
  <c r="U97" i="3"/>
  <c r="U98" i="3"/>
  <c r="G105" i="3"/>
  <c r="H105" i="3"/>
  <c r="I105" i="3"/>
  <c r="K105" i="3"/>
  <c r="L105" i="3"/>
  <c r="M105" i="3"/>
  <c r="N105" i="3"/>
  <c r="O105" i="3"/>
  <c r="P105" i="3"/>
  <c r="Q105" i="3"/>
  <c r="U106" i="3"/>
  <c r="N107" i="3"/>
  <c r="U109" i="3"/>
  <c r="U110" i="3"/>
  <c r="F111" i="3"/>
  <c r="F126" i="3" s="1"/>
  <c r="F128" i="3" s="1"/>
  <c r="U112" i="3"/>
  <c r="U113" i="3"/>
  <c r="U115" i="3"/>
  <c r="U120" i="3"/>
  <c r="U121" i="3"/>
  <c r="U123" i="3"/>
  <c r="F124" i="3"/>
  <c r="U125" i="3"/>
  <c r="U127" i="3"/>
  <c r="U129" i="3"/>
  <c r="U131" i="3"/>
  <c r="U132" i="3"/>
  <c r="G133" i="3"/>
  <c r="I133" i="3"/>
  <c r="J133" i="3"/>
  <c r="M133" i="3"/>
  <c r="N133" i="3"/>
  <c r="O133" i="3"/>
  <c r="Q133" i="3"/>
  <c r="R133" i="3"/>
  <c r="G134" i="3"/>
  <c r="I134" i="3"/>
  <c r="J134" i="3"/>
  <c r="M134" i="3"/>
  <c r="N134" i="3"/>
  <c r="O134" i="3"/>
  <c r="R134" i="3"/>
  <c r="G135" i="3"/>
  <c r="I135" i="3"/>
  <c r="J135" i="3"/>
  <c r="M135" i="3"/>
  <c r="N135" i="3"/>
  <c r="O135" i="3"/>
  <c r="R135" i="3"/>
  <c r="U136" i="3"/>
  <c r="G137" i="3"/>
  <c r="I137" i="3"/>
  <c r="J137" i="3"/>
  <c r="K137" i="3"/>
  <c r="M137" i="3"/>
  <c r="N137" i="3"/>
  <c r="O137" i="3"/>
  <c r="R137" i="3"/>
  <c r="U138" i="3"/>
  <c r="F139" i="3"/>
  <c r="R139" i="3"/>
  <c r="U140" i="3"/>
  <c r="U141" i="3"/>
  <c r="G142" i="3"/>
  <c r="I142" i="3"/>
  <c r="J142" i="3"/>
  <c r="K142" i="3"/>
  <c r="M142" i="3"/>
  <c r="N142" i="3"/>
  <c r="O142" i="3"/>
  <c r="R142" i="3"/>
  <c r="G143" i="3"/>
  <c r="I143" i="3"/>
  <c r="J143" i="3"/>
  <c r="K143" i="3"/>
  <c r="M143" i="3"/>
  <c r="N143" i="3"/>
  <c r="O143" i="3"/>
  <c r="O154" i="3" s="1"/>
  <c r="R143" i="3"/>
  <c r="U144" i="3"/>
  <c r="U145" i="3"/>
  <c r="U146" i="3"/>
  <c r="U147" i="3"/>
  <c r="U148" i="3"/>
  <c r="U149" i="3"/>
  <c r="U150" i="3"/>
  <c r="U151" i="3"/>
  <c r="U152" i="3"/>
  <c r="U153" i="3"/>
  <c r="F154" i="3"/>
  <c r="U155" i="3"/>
  <c r="U157" i="3"/>
  <c r="U158" i="3"/>
  <c r="U159" i="3"/>
  <c r="U163" i="3"/>
  <c r="U164" i="3"/>
  <c r="U167" i="3"/>
  <c r="U168" i="3"/>
  <c r="U170" i="3"/>
  <c r="U171" i="3"/>
  <c r="U173" i="3"/>
  <c r="F174" i="3"/>
  <c r="U175" i="3"/>
  <c r="U177" i="3"/>
  <c r="U179" i="3"/>
  <c r="U180" i="3"/>
  <c r="U181" i="3"/>
  <c r="U182" i="3"/>
  <c r="U183" i="3"/>
  <c r="U184" i="3"/>
  <c r="U185" i="3"/>
  <c r="U186" i="3"/>
  <c r="U187" i="3"/>
  <c r="U188" i="3"/>
  <c r="U189" i="3"/>
  <c r="U190" i="3"/>
  <c r="U191" i="3"/>
  <c r="U192" i="3"/>
  <c r="U193" i="3"/>
  <c r="U194" i="3"/>
  <c r="U195" i="3"/>
  <c r="U196" i="3"/>
  <c r="U197" i="3"/>
  <c r="U198" i="3"/>
  <c r="U199" i="3"/>
  <c r="U200" i="3"/>
  <c r="U201" i="3"/>
  <c r="U202" i="3"/>
  <c r="U203" i="3"/>
  <c r="U204" i="3"/>
  <c r="U205" i="3"/>
  <c r="U206" i="3"/>
  <c r="U207" i="3"/>
  <c r="U208" i="3"/>
  <c r="U209" i="3"/>
  <c r="U210" i="3"/>
  <c r="U211" i="3"/>
  <c r="U212" i="3"/>
  <c r="U213" i="3"/>
  <c r="U214" i="3"/>
  <c r="U215" i="3"/>
  <c r="U216" i="3"/>
  <c r="U217" i="3"/>
  <c r="U218" i="3"/>
  <c r="U219" i="3"/>
  <c r="U220" i="3"/>
  <c r="U221" i="3"/>
  <c r="U222" i="3"/>
  <c r="U223" i="3"/>
  <c r="U224" i="3"/>
  <c r="U225" i="3"/>
  <c r="U226" i="3"/>
  <c r="U227" i="3"/>
  <c r="U228" i="3"/>
  <c r="U229" i="3"/>
  <c r="U230" i="3"/>
  <c r="U231" i="3"/>
  <c r="U232" i="3"/>
  <c r="U233" i="3"/>
  <c r="U234" i="3"/>
  <c r="U235" i="3"/>
  <c r="U236" i="3"/>
  <c r="U237" i="3"/>
  <c r="U238" i="3"/>
  <c r="U239" i="3"/>
  <c r="U240" i="3"/>
  <c r="U241" i="3"/>
  <c r="U242" i="3"/>
  <c r="U243" i="3"/>
  <c r="U244" i="3"/>
  <c r="U245" i="3"/>
  <c r="U246" i="3"/>
  <c r="U247" i="3"/>
  <c r="U248" i="3"/>
  <c r="U249" i="3"/>
  <c r="U250" i="3"/>
  <c r="U251" i="3"/>
  <c r="U252" i="3"/>
  <c r="U253" i="3"/>
  <c r="U254" i="3"/>
  <c r="U255" i="3"/>
  <c r="U256" i="3"/>
  <c r="U257" i="3"/>
  <c r="U258" i="3"/>
  <c r="U259" i="3"/>
  <c r="U260" i="3"/>
  <c r="U261" i="3"/>
  <c r="U262" i="3"/>
  <c r="U263" i="3"/>
  <c r="U264" i="3"/>
  <c r="U265" i="3"/>
  <c r="U266" i="3"/>
  <c r="U267" i="3"/>
  <c r="U268" i="3"/>
  <c r="U269" i="3"/>
  <c r="U270" i="3"/>
  <c r="U271" i="3"/>
  <c r="U272" i="3"/>
  <c r="U273" i="3"/>
  <c r="U274" i="3"/>
  <c r="U275" i="3"/>
  <c r="U276" i="3"/>
  <c r="U277" i="3"/>
  <c r="U278" i="3"/>
  <c r="U279" i="3"/>
  <c r="U280" i="3"/>
  <c r="U281" i="3"/>
  <c r="U282" i="3"/>
  <c r="U283" i="3"/>
  <c r="U284" i="3"/>
  <c r="U285" i="3"/>
  <c r="U286" i="3"/>
  <c r="U287" i="3"/>
  <c r="U288" i="3"/>
  <c r="U289" i="3"/>
  <c r="U290" i="3"/>
  <c r="U291" i="3"/>
  <c r="U292" i="3"/>
  <c r="U293" i="3"/>
  <c r="U294" i="3"/>
  <c r="U295" i="3"/>
  <c r="U296" i="3"/>
  <c r="U297" i="3"/>
  <c r="U298" i="3"/>
  <c r="U299" i="3"/>
  <c r="U300" i="3"/>
  <c r="U301" i="3"/>
  <c r="U302" i="3"/>
  <c r="U303" i="3"/>
  <c r="U304" i="3"/>
  <c r="U305" i="3"/>
  <c r="U306" i="3"/>
  <c r="U307" i="3"/>
  <c r="U308" i="3"/>
  <c r="U309" i="3"/>
  <c r="U310" i="3"/>
  <c r="U311" i="3"/>
  <c r="U312" i="3"/>
  <c r="U313" i="3"/>
  <c r="U314" i="3"/>
  <c r="H1" i="1"/>
  <c r="I1" i="1" s="1"/>
  <c r="J1" i="1"/>
  <c r="F19" i="1"/>
  <c r="T20" i="1"/>
  <c r="T21" i="1"/>
  <c r="T22" i="1"/>
  <c r="F23" i="1"/>
  <c r="E24" i="1"/>
  <c r="F24" i="1" s="1"/>
  <c r="T25" i="1"/>
  <c r="T26" i="1"/>
  <c r="T27" i="1"/>
  <c r="F28" i="1"/>
  <c r="E29" i="1"/>
  <c r="F29" i="1" s="1"/>
  <c r="G29" i="1" s="1"/>
  <c r="T30" i="1"/>
  <c r="T31" i="1"/>
  <c r="T32" i="1"/>
  <c r="F33" i="1"/>
  <c r="E34" i="1"/>
  <c r="F34" i="1"/>
  <c r="T35" i="1"/>
  <c r="T36" i="1"/>
  <c r="T38" i="1"/>
  <c r="T39" i="1"/>
  <c r="F42" i="1"/>
  <c r="T43" i="1"/>
  <c r="T44" i="1"/>
  <c r="T46" i="1"/>
  <c r="T47" i="1"/>
  <c r="T48" i="1"/>
  <c r="F49" i="1"/>
  <c r="F50" i="1"/>
  <c r="T51" i="1"/>
  <c r="T52" i="1"/>
  <c r="F53" i="1"/>
  <c r="F54" i="1"/>
  <c r="H54" i="1" s="1"/>
  <c r="T55" i="1"/>
  <c r="T56" i="1"/>
  <c r="E57" i="1"/>
  <c r="F58" i="1"/>
  <c r="R58" i="1" s="1"/>
  <c r="T57" i="1"/>
  <c r="T60" i="1"/>
  <c r="E61" i="1"/>
  <c r="T61" i="1"/>
  <c r="F62" i="1"/>
  <c r="F63" i="1"/>
  <c r="T64" i="1"/>
  <c r="T65" i="1"/>
  <c r="E66" i="1"/>
  <c r="E67" i="1" s="1"/>
  <c r="T68" i="1"/>
  <c r="T69" i="1"/>
  <c r="E70" i="1"/>
  <c r="F70" i="1" s="1"/>
  <c r="T72" i="1"/>
  <c r="G74" i="1"/>
  <c r="C11" i="8" s="1"/>
  <c r="H74" i="1"/>
  <c r="I74" i="1"/>
  <c r="Q74" i="1"/>
  <c r="H75" i="1"/>
  <c r="T78" i="1"/>
  <c r="T81" i="1"/>
  <c r="T82" i="1"/>
  <c r="T85" i="1"/>
  <c r="T86" i="1"/>
  <c r="T87" i="1"/>
  <c r="T92" i="1"/>
  <c r="F93" i="1"/>
  <c r="T94" i="1"/>
  <c r="T97" i="1"/>
  <c r="T98" i="1"/>
  <c r="T99" i="1"/>
  <c r="T100" i="1"/>
  <c r="F109" i="1"/>
  <c r="T110" i="1"/>
  <c r="T112" i="1"/>
  <c r="T113" i="1"/>
  <c r="T114" i="1"/>
  <c r="T115" i="1"/>
  <c r="T116" i="1"/>
  <c r="F120" i="1"/>
  <c r="T121" i="1"/>
  <c r="T122" i="1"/>
  <c r="T123" i="1"/>
  <c r="T124" i="1"/>
  <c r="F129" i="1"/>
  <c r="T130" i="1"/>
  <c r="T131" i="1"/>
  <c r="T133" i="1"/>
  <c r="T134" i="1"/>
  <c r="T135" i="1"/>
  <c r="T136" i="1"/>
  <c r="T137" i="1"/>
  <c r="F138" i="1"/>
  <c r="T139" i="1"/>
  <c r="T140" i="1"/>
  <c r="F143" i="1"/>
  <c r="T144" i="1"/>
  <c r="T145" i="1"/>
  <c r="F147" i="1"/>
  <c r="T148" i="1"/>
  <c r="T150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I12" i="4"/>
  <c r="J12" i="4"/>
  <c r="L12" i="4"/>
  <c r="M12" i="4"/>
  <c r="N12" i="4"/>
  <c r="P12" i="4"/>
  <c r="Q12" i="4"/>
  <c r="R12" i="4"/>
  <c r="U13" i="4"/>
  <c r="U14" i="4"/>
  <c r="G15" i="4"/>
  <c r="I15" i="4"/>
  <c r="J15" i="4"/>
  <c r="K15" i="4"/>
  <c r="M15" i="4"/>
  <c r="N15" i="4"/>
  <c r="O15" i="4"/>
  <c r="Q15" i="4"/>
  <c r="R15" i="4"/>
  <c r="H16" i="4"/>
  <c r="I16" i="4"/>
  <c r="J16" i="4"/>
  <c r="L16" i="4"/>
  <c r="M16" i="4"/>
  <c r="N16" i="4"/>
  <c r="P16" i="4"/>
  <c r="R16" i="4"/>
  <c r="G17" i="4"/>
  <c r="I17" i="4"/>
  <c r="J17" i="4"/>
  <c r="K17" i="4"/>
  <c r="M17" i="4"/>
  <c r="N17" i="4"/>
  <c r="O17" i="4"/>
  <c r="Q17" i="4"/>
  <c r="R17" i="4"/>
  <c r="G18" i="4"/>
  <c r="I18" i="4"/>
  <c r="J18" i="4"/>
  <c r="K18" i="4"/>
  <c r="M18" i="4"/>
  <c r="N18" i="4"/>
  <c r="O18" i="4"/>
  <c r="Q18" i="4"/>
  <c r="R18" i="4"/>
  <c r="H19" i="4"/>
  <c r="K19" i="4"/>
  <c r="P19" i="4"/>
  <c r="H20" i="4"/>
  <c r="K20" i="4"/>
  <c r="P20" i="4"/>
  <c r="G23" i="4"/>
  <c r="I23" i="4"/>
  <c r="J23" i="4"/>
  <c r="M23" i="4"/>
  <c r="N23" i="4"/>
  <c r="O23" i="4"/>
  <c r="R23" i="4"/>
  <c r="H24" i="4"/>
  <c r="K24" i="4"/>
  <c r="P24" i="4"/>
  <c r="H25" i="4"/>
  <c r="K25" i="4"/>
  <c r="P25" i="4"/>
  <c r="H26" i="4"/>
  <c r="K26" i="4"/>
  <c r="P26" i="4"/>
  <c r="G27" i="4"/>
  <c r="I27" i="4"/>
  <c r="J27" i="4"/>
  <c r="M27" i="4"/>
  <c r="N27" i="4"/>
  <c r="O27" i="4"/>
  <c r="R27" i="4"/>
  <c r="U28" i="4"/>
  <c r="F29" i="4"/>
  <c r="F180" i="2" s="1"/>
  <c r="U30" i="4"/>
  <c r="U31" i="4"/>
  <c r="U32" i="4"/>
  <c r="G33" i="4"/>
  <c r="I33" i="4"/>
  <c r="J33" i="4"/>
  <c r="M33" i="4"/>
  <c r="N33" i="4"/>
  <c r="O33" i="4"/>
  <c r="Q33" i="4"/>
  <c r="R33" i="4"/>
  <c r="G34" i="4"/>
  <c r="I34" i="4"/>
  <c r="J34" i="4"/>
  <c r="M34" i="4"/>
  <c r="N34" i="4"/>
  <c r="O34" i="4"/>
  <c r="Q34" i="4"/>
  <c r="R34" i="4"/>
  <c r="G35" i="4"/>
  <c r="I35" i="4"/>
  <c r="J35" i="4"/>
  <c r="K35" i="4"/>
  <c r="M35" i="4"/>
  <c r="N35" i="4"/>
  <c r="O35" i="4"/>
  <c r="Q35" i="4"/>
  <c r="R35" i="4"/>
  <c r="G36" i="4"/>
  <c r="I36" i="4"/>
  <c r="L36" i="4"/>
  <c r="Q36" i="4"/>
  <c r="G37" i="4"/>
  <c r="I37" i="4"/>
  <c r="L37" i="4"/>
  <c r="Q37" i="4"/>
  <c r="G38" i="4"/>
  <c r="I38" i="4"/>
  <c r="K38" i="4"/>
  <c r="M38" i="4"/>
  <c r="N38" i="4"/>
  <c r="Q38" i="4"/>
  <c r="R38" i="4"/>
  <c r="U39" i="4"/>
  <c r="H40" i="4"/>
  <c r="I40" i="4"/>
  <c r="J40" i="4"/>
  <c r="L40" i="4"/>
  <c r="M40" i="4"/>
  <c r="N40" i="4"/>
  <c r="P40" i="4"/>
  <c r="R40" i="4"/>
  <c r="H41" i="4"/>
  <c r="I41" i="4"/>
  <c r="J41" i="4"/>
  <c r="L41" i="4"/>
  <c r="M41" i="4"/>
  <c r="N41" i="4"/>
  <c r="P41" i="4"/>
  <c r="R41" i="4"/>
  <c r="G42" i="4"/>
  <c r="I42" i="4"/>
  <c r="J42" i="4"/>
  <c r="K42" i="4"/>
  <c r="M42" i="4"/>
  <c r="N42" i="4"/>
  <c r="O42" i="4"/>
  <c r="Q42" i="4"/>
  <c r="R42" i="4"/>
  <c r="G43" i="4"/>
  <c r="H43" i="4"/>
  <c r="I43" i="4"/>
  <c r="K43" i="4"/>
  <c r="L43" i="4"/>
  <c r="M43" i="4"/>
  <c r="O43" i="4"/>
  <c r="P43" i="4"/>
  <c r="Q43" i="4"/>
  <c r="H44" i="4"/>
  <c r="J44" i="4"/>
  <c r="L44" i="4"/>
  <c r="M44" i="4"/>
  <c r="P44" i="4"/>
  <c r="Q44" i="4"/>
  <c r="R44" i="4"/>
  <c r="G45" i="4"/>
  <c r="H45" i="4"/>
  <c r="J45" i="4"/>
  <c r="K45" i="4"/>
  <c r="L45" i="4"/>
  <c r="O45" i="4"/>
  <c r="P45" i="4"/>
  <c r="R45" i="4"/>
  <c r="F47" i="4"/>
  <c r="F49" i="4" s="1"/>
  <c r="F200" i="2"/>
  <c r="F224" i="2" s="1"/>
  <c r="U48" i="4"/>
  <c r="U50" i="4"/>
  <c r="U51" i="4"/>
  <c r="U52" i="4"/>
  <c r="U53" i="4"/>
  <c r="U54" i="4"/>
  <c r="U55" i="4"/>
  <c r="U56" i="4"/>
  <c r="F33" i="3"/>
  <c r="F59" i="1"/>
  <c r="F27" i="2"/>
  <c r="G11" i="7"/>
  <c r="G32" i="7" s="1"/>
  <c r="C122" i="8" s="1"/>
  <c r="F37" i="1"/>
  <c r="G30" i="6"/>
  <c r="O30" i="6"/>
  <c r="H30" i="6"/>
  <c r="P30" i="6"/>
  <c r="K30" i="6"/>
  <c r="I30" i="6"/>
  <c r="J30" i="6"/>
  <c r="M30" i="6"/>
  <c r="N30" i="6"/>
  <c r="Q30" i="6"/>
  <c r="L30" i="6"/>
  <c r="T30" i="5"/>
  <c r="R30" i="6"/>
  <c r="F67" i="1"/>
  <c r="E71" i="1"/>
  <c r="F71" i="1" s="1"/>
  <c r="N139" i="3"/>
  <c r="O15" i="5"/>
  <c r="G15" i="5"/>
  <c r="F14" i="5"/>
  <c r="O14" i="6" s="1"/>
  <c r="F66" i="1"/>
  <c r="R74" i="1"/>
  <c r="M203" i="2"/>
  <c r="M207" i="2"/>
  <c r="R105" i="3"/>
  <c r="J105" i="3"/>
  <c r="J127" i="2"/>
  <c r="O48" i="5"/>
  <c r="F230" i="2"/>
  <c r="M127" i="2"/>
  <c r="G127" i="2"/>
  <c r="G40" i="6"/>
  <c r="O40" i="6"/>
  <c r="H40" i="6"/>
  <c r="P40" i="6"/>
  <c r="K40" i="6"/>
  <c r="I40" i="6"/>
  <c r="J40" i="6"/>
  <c r="L40" i="6"/>
  <c r="R40" i="6"/>
  <c r="R24" i="1" s="1"/>
  <c r="T40" i="5"/>
  <c r="Q40" i="6"/>
  <c r="Q24" i="1"/>
  <c r="M40" i="6"/>
  <c r="N40" i="6"/>
  <c r="G25" i="7"/>
  <c r="G13" i="6"/>
  <c r="F13" i="6" s="1"/>
  <c r="O13" i="6"/>
  <c r="H13" i="6"/>
  <c r="P13" i="6"/>
  <c r="I13" i="6"/>
  <c r="Q13" i="6"/>
  <c r="K13" i="6"/>
  <c r="L13" i="6"/>
  <c r="T13" i="5"/>
  <c r="R13" i="6"/>
  <c r="N13" i="6"/>
  <c r="M13" i="6"/>
  <c r="G39" i="6"/>
  <c r="F39" i="6" s="1"/>
  <c r="O39" i="6"/>
  <c r="H39" i="6"/>
  <c r="P39" i="6"/>
  <c r="T39" i="5"/>
  <c r="K39" i="6"/>
  <c r="M39" i="6"/>
  <c r="N39" i="6"/>
  <c r="Q39" i="6"/>
  <c r="R39" i="6"/>
  <c r="J39" i="6"/>
  <c r="L39" i="6"/>
  <c r="F86" i="6"/>
  <c r="R44" i="5"/>
  <c r="J44" i="5"/>
  <c r="Q26" i="6"/>
  <c r="O18" i="6"/>
  <c r="G18" i="6"/>
  <c r="F18" i="5"/>
  <c r="N47" i="5"/>
  <c r="N46" i="5"/>
  <c r="F45" i="5"/>
  <c r="F29" i="5"/>
  <c r="M47" i="5"/>
  <c r="M46" i="5"/>
  <c r="N18" i="6"/>
  <c r="N15" i="5"/>
  <c r="I48" i="5"/>
  <c r="H48" i="5"/>
  <c r="F19" i="5"/>
  <c r="M37" i="6"/>
  <c r="N37" i="6"/>
  <c r="I37" i="6"/>
  <c r="I73" i="1" s="1"/>
  <c r="Q37" i="6"/>
  <c r="Q73" i="1" s="1"/>
  <c r="R37" i="6"/>
  <c r="R73" i="1" s="1"/>
  <c r="G37" i="6"/>
  <c r="H37" i="6"/>
  <c r="H73" i="1" s="1"/>
  <c r="F23" i="5"/>
  <c r="T23" i="5" s="1"/>
  <c r="G23" i="6"/>
  <c r="F36" i="6"/>
  <c r="F25" i="5"/>
  <c r="L47" i="5"/>
  <c r="L46" i="5"/>
  <c r="F28" i="5"/>
  <c r="P28" i="6" s="1"/>
  <c r="K15" i="5"/>
  <c r="K14" i="6"/>
  <c r="R46" i="5"/>
  <c r="R48" i="5" s="1"/>
  <c r="J46" i="5"/>
  <c r="J47" i="5"/>
  <c r="P44" i="5"/>
  <c r="O44" i="5"/>
  <c r="G44" i="5"/>
  <c r="G43" i="6"/>
  <c r="F43" i="5"/>
  <c r="L43" i="6" s="1"/>
  <c r="F20" i="5"/>
  <c r="O20" i="6" s="1"/>
  <c r="K47" i="5"/>
  <c r="K46" i="5"/>
  <c r="F26" i="5"/>
  <c r="I17" i="6"/>
  <c r="I92" i="2" s="1"/>
  <c r="Q17" i="6"/>
  <c r="Q107" i="3" s="1"/>
  <c r="J17" i="6"/>
  <c r="R17" i="6"/>
  <c r="K17" i="6"/>
  <c r="K107" i="3" s="1"/>
  <c r="T29" i="5"/>
  <c r="G29" i="6"/>
  <c r="O29" i="6"/>
  <c r="H29" i="6"/>
  <c r="K29" i="6"/>
  <c r="L29" i="6"/>
  <c r="M29" i="6"/>
  <c r="N29" i="6"/>
  <c r="I29" i="6"/>
  <c r="I49" i="1" s="1"/>
  <c r="Q29" i="6"/>
  <c r="Q49" i="1" s="1"/>
  <c r="R29" i="6"/>
  <c r="G54" i="1"/>
  <c r="G63" i="1"/>
  <c r="Q76" i="1"/>
  <c r="Q75" i="1"/>
  <c r="I75" i="1"/>
  <c r="I107" i="3"/>
  <c r="F145" i="2"/>
  <c r="F175" i="2" s="1"/>
  <c r="O26" i="6"/>
  <c r="P26" i="6"/>
  <c r="N26" i="6"/>
  <c r="J26" i="6"/>
  <c r="P29" i="6"/>
  <c r="L48" i="5"/>
  <c r="H14" i="6"/>
  <c r="P14" i="6"/>
  <c r="I14" i="6"/>
  <c r="Q14" i="6"/>
  <c r="J14" i="6"/>
  <c r="R14" i="6"/>
  <c r="T14" i="5"/>
  <c r="L14" i="6"/>
  <c r="M14" i="6"/>
  <c r="H24" i="1"/>
  <c r="M43" i="6"/>
  <c r="J48" i="5"/>
  <c r="L23" i="6"/>
  <c r="I18" i="6"/>
  <c r="Q18" i="6"/>
  <c r="R18" i="6"/>
  <c r="H18" i="6"/>
  <c r="L18" i="6"/>
  <c r="M18" i="6"/>
  <c r="T18" i="5"/>
  <c r="F15" i="5"/>
  <c r="J15" i="6" s="1"/>
  <c r="T19" i="5"/>
  <c r="J19" i="6"/>
  <c r="K19" i="6"/>
  <c r="R19" i="6"/>
  <c r="L19" i="6"/>
  <c r="O19" i="6"/>
  <c r="N19" i="6"/>
  <c r="G19" i="6"/>
  <c r="M19" i="6"/>
  <c r="Q54" i="1"/>
  <c r="Q63" i="1"/>
  <c r="M48" i="5"/>
  <c r="G71" i="1"/>
  <c r="Q71" i="1"/>
  <c r="H71" i="1"/>
  <c r="Q20" i="6"/>
  <c r="K20" i="6"/>
  <c r="L20" i="6"/>
  <c r="T20" i="5"/>
  <c r="P20" i="6"/>
  <c r="R20" i="6"/>
  <c r="M20" i="6"/>
  <c r="G14" i="6"/>
  <c r="G24" i="1"/>
  <c r="H19" i="6"/>
  <c r="J92" i="2"/>
  <c r="J107" i="3"/>
  <c r="J75" i="1"/>
  <c r="T45" i="5"/>
  <c r="O45" i="6"/>
  <c r="R29" i="1"/>
  <c r="I67" i="1"/>
  <c r="Q67" i="1"/>
  <c r="R67" i="1"/>
  <c r="H67" i="1"/>
  <c r="O28" i="6"/>
  <c r="K28" i="6"/>
  <c r="Q28" i="6"/>
  <c r="Q53" i="1" s="1"/>
  <c r="T28" i="5"/>
  <c r="R28" i="6"/>
  <c r="J28" i="6"/>
  <c r="J66" i="1" s="1"/>
  <c r="L28" i="6"/>
  <c r="M28" i="6"/>
  <c r="I28" i="6"/>
  <c r="I66" i="1" s="1"/>
  <c r="N28" i="6"/>
  <c r="I19" i="6"/>
  <c r="G28" i="6"/>
  <c r="G66" i="1" s="1"/>
  <c r="Q19" i="6"/>
  <c r="K92" i="2"/>
  <c r="H63" i="1"/>
  <c r="R92" i="2"/>
  <c r="R107" i="3"/>
  <c r="T25" i="5"/>
  <c r="G25" i="6"/>
  <c r="G104" i="3" s="1"/>
  <c r="R25" i="6"/>
  <c r="R104" i="3" s="1"/>
  <c r="I25" i="6"/>
  <c r="I89" i="2" s="1"/>
  <c r="N25" i="6"/>
  <c r="Q25" i="6"/>
  <c r="Q89" i="2" s="1"/>
  <c r="J29" i="6"/>
  <c r="P19" i="6"/>
  <c r="Q29" i="1"/>
  <c r="G89" i="2"/>
  <c r="C46" i="8" s="1"/>
  <c r="R70" i="1"/>
  <c r="R53" i="1"/>
  <c r="R62" i="1"/>
  <c r="R66" i="1"/>
  <c r="Q62" i="1"/>
  <c r="Q66" i="1"/>
  <c r="I58" i="1"/>
  <c r="I104" i="3"/>
  <c r="J58" i="1"/>
  <c r="R89" i="2"/>
  <c r="I70" i="1"/>
  <c r="I53" i="1"/>
  <c r="I62" i="1"/>
  <c r="H49" i="1"/>
  <c r="H58" i="1"/>
  <c r="G62" i="1"/>
  <c r="G53" i="1"/>
  <c r="F147" i="2"/>
  <c r="F182" i="2"/>
  <c r="F190" i="2" s="1"/>
  <c r="F194" i="2" s="1"/>
  <c r="L37" i="7" s="1"/>
  <c r="R49" i="1"/>
  <c r="H15" i="6"/>
  <c r="Q58" i="1"/>
  <c r="G49" i="1"/>
  <c r="F233" i="2"/>
  <c r="F237" i="2" s="1"/>
  <c r="M37" i="7"/>
  <c r="T44" i="5" l="1"/>
  <c r="O44" i="6"/>
  <c r="Q44" i="6"/>
  <c r="K44" i="6"/>
  <c r="L44" i="6"/>
  <c r="J44" i="6"/>
  <c r="G44" i="6"/>
  <c r="H44" i="6"/>
  <c r="M44" i="6"/>
  <c r="P44" i="6"/>
  <c r="N44" i="6"/>
  <c r="J47" i="6"/>
  <c r="F47" i="5"/>
  <c r="K15" i="6"/>
  <c r="K48" i="5"/>
  <c r="G15" i="6"/>
  <c r="F29" i="6"/>
  <c r="N45" i="6"/>
  <c r="M45" i="6"/>
  <c r="I45" i="6"/>
  <c r="K45" i="6"/>
  <c r="P45" i="6"/>
  <c r="J45" i="6"/>
  <c r="Q45" i="6"/>
  <c r="L45" i="6"/>
  <c r="F236" i="2"/>
  <c r="F238" i="2" s="1"/>
  <c r="I139" i="3"/>
  <c r="P23" i="6"/>
  <c r="H23" i="6"/>
  <c r="Q104" i="3"/>
  <c r="Q70" i="1"/>
  <c r="R45" i="6"/>
  <c r="G45" i="6"/>
  <c r="R76" i="1"/>
  <c r="R75" i="1"/>
  <c r="I26" i="6"/>
  <c r="H26" i="6"/>
  <c r="M26" i="6"/>
  <c r="R26" i="6"/>
  <c r="T26" i="5"/>
  <c r="L26" i="6"/>
  <c r="G26" i="6"/>
  <c r="K26" i="6"/>
  <c r="H25" i="6"/>
  <c r="O25" i="6"/>
  <c r="L25" i="6"/>
  <c r="K25" i="6"/>
  <c r="M25" i="6"/>
  <c r="P25" i="6"/>
  <c r="N15" i="6"/>
  <c r="N48" i="5"/>
  <c r="F40" i="6"/>
  <c r="R71" i="1"/>
  <c r="I71" i="1"/>
  <c r="I80" i="5" s="1"/>
  <c r="F30" i="6"/>
  <c r="K1" i="1"/>
  <c r="J74" i="1"/>
  <c r="J24" i="1"/>
  <c r="J34" i="1"/>
  <c r="J71" i="1"/>
  <c r="J63" i="1"/>
  <c r="J67" i="1"/>
  <c r="J76" i="1"/>
  <c r="J53" i="1"/>
  <c r="J54" i="1"/>
  <c r="J62" i="1"/>
  <c r="J49" i="1"/>
  <c r="F41" i="6"/>
  <c r="I44" i="6"/>
  <c r="Q27" i="6"/>
  <c r="F27" i="5"/>
  <c r="J25" i="6"/>
  <c r="N89" i="2"/>
  <c r="N104" i="3"/>
  <c r="L15" i="6"/>
  <c r="P15" i="6"/>
  <c r="T15" i="5"/>
  <c r="I15" i="6"/>
  <c r="F15" i="6" s="1"/>
  <c r="Q15" i="6"/>
  <c r="O15" i="6"/>
  <c r="G154" i="3"/>
  <c r="T11" i="5"/>
  <c r="J11" i="6"/>
  <c r="Q11" i="6"/>
  <c r="H11" i="6"/>
  <c r="M11" i="6"/>
  <c r="R11" i="6"/>
  <c r="K11" i="6"/>
  <c r="O11" i="6"/>
  <c r="N11" i="6"/>
  <c r="G11" i="6"/>
  <c r="P11" i="6"/>
  <c r="I11" i="6"/>
  <c r="L11" i="6"/>
  <c r="F19" i="6"/>
  <c r="I23" i="6"/>
  <c r="K23" i="6"/>
  <c r="J23" i="6"/>
  <c r="N23" i="6"/>
  <c r="M23" i="6"/>
  <c r="Q23" i="6"/>
  <c r="O23" i="6"/>
  <c r="R23" i="6"/>
  <c r="I29" i="1"/>
  <c r="I24" i="1"/>
  <c r="G58" i="1"/>
  <c r="M15" i="6"/>
  <c r="J70" i="1"/>
  <c r="I34" i="1"/>
  <c r="H45" i="6"/>
  <c r="J29" i="1"/>
  <c r="J98" i="5" s="1"/>
  <c r="J43" i="6"/>
  <c r="O43" i="6"/>
  <c r="K43" i="6"/>
  <c r="N43" i="6"/>
  <c r="H43" i="6"/>
  <c r="P43" i="6"/>
  <c r="T43" i="5"/>
  <c r="R43" i="6"/>
  <c r="Q43" i="6"/>
  <c r="G73" i="1"/>
  <c r="R15" i="7"/>
  <c r="S15" i="7" s="1"/>
  <c r="G15" i="7" s="1"/>
  <c r="C16" i="8" s="1"/>
  <c r="M47" i="6"/>
  <c r="R44" i="6"/>
  <c r="G70" i="1"/>
  <c r="F77" i="1"/>
  <c r="F95" i="1" s="1"/>
  <c r="F96" i="1" s="1"/>
  <c r="F111" i="1" s="1"/>
  <c r="F151" i="1" s="1"/>
  <c r="F240" i="2" s="1"/>
  <c r="F244" i="2" s="1"/>
  <c r="G34" i="1"/>
  <c r="R34" i="1"/>
  <c r="Q34" i="1"/>
  <c r="Q98" i="5" s="1"/>
  <c r="I54" i="1"/>
  <c r="C66" i="8"/>
  <c r="H107" i="3"/>
  <c r="H92" i="2"/>
  <c r="N209" i="2"/>
  <c r="N44" i="4"/>
  <c r="I209" i="2"/>
  <c r="I44" i="4"/>
  <c r="Q23" i="4"/>
  <c r="Q27" i="4"/>
  <c r="K33" i="4"/>
  <c r="K34" i="4"/>
  <c r="M19" i="4"/>
  <c r="M20" i="4"/>
  <c r="M24" i="4"/>
  <c r="M25" i="4"/>
  <c r="M26" i="4"/>
  <c r="Q108" i="2"/>
  <c r="Q116" i="2"/>
  <c r="Q127" i="2" s="1"/>
  <c r="Q117" i="2"/>
  <c r="Q124" i="2"/>
  <c r="Q110" i="2"/>
  <c r="Q111" i="2"/>
  <c r="Q112" i="2"/>
  <c r="Q121" i="2"/>
  <c r="Q137" i="3"/>
  <c r="Q142" i="3"/>
  <c r="Q143" i="3"/>
  <c r="K109" i="2"/>
  <c r="K111" i="2"/>
  <c r="K112" i="2"/>
  <c r="K121" i="2"/>
  <c r="K116" i="2"/>
  <c r="K127" i="2" s="1"/>
  <c r="K117" i="2"/>
  <c r="K124" i="2"/>
  <c r="K133" i="3"/>
  <c r="K134" i="3"/>
  <c r="K139" i="3" s="1"/>
  <c r="K135" i="3"/>
  <c r="L203" i="2"/>
  <c r="L207" i="2"/>
  <c r="L17" i="4"/>
  <c r="U17" i="4" s="1"/>
  <c r="H203" i="2"/>
  <c r="H207" i="2"/>
  <c r="T207" i="2" s="1"/>
  <c r="H17" i="4"/>
  <c r="F12" i="6"/>
  <c r="I56" i="6"/>
  <c r="M56" i="6"/>
  <c r="F56" i="6" s="1"/>
  <c r="Q56" i="6"/>
  <c r="T56" i="5"/>
  <c r="K56" i="6"/>
  <c r="P56" i="6"/>
  <c r="H56" i="6"/>
  <c r="N56" i="6"/>
  <c r="L56" i="6"/>
  <c r="O56" i="6"/>
  <c r="G48" i="5"/>
  <c r="F46" i="5"/>
  <c r="G46" i="6" s="1"/>
  <c r="H38" i="6"/>
  <c r="G67" i="1"/>
  <c r="G20" i="6"/>
  <c r="Q92" i="2"/>
  <c r="H28" i="6"/>
  <c r="K18" i="6"/>
  <c r="J18" i="6"/>
  <c r="F18" i="6" s="1"/>
  <c r="P18" i="6"/>
  <c r="R54" i="1"/>
  <c r="R63" i="1"/>
  <c r="P35" i="4"/>
  <c r="L35" i="4"/>
  <c r="H35" i="4"/>
  <c r="U35" i="4" s="1"/>
  <c r="F149" i="1"/>
  <c r="G33" i="1"/>
  <c r="R28" i="1"/>
  <c r="R90" i="5" s="1"/>
  <c r="Q134" i="3"/>
  <c r="K110" i="2"/>
  <c r="Q16" i="4"/>
  <c r="Q40" i="4"/>
  <c r="Q41" i="4"/>
  <c r="H216" i="2"/>
  <c r="H12" i="4"/>
  <c r="O204" i="2"/>
  <c r="O38" i="4"/>
  <c r="R208" i="2"/>
  <c r="R43" i="4"/>
  <c r="N208" i="2"/>
  <c r="N43" i="4"/>
  <c r="J208" i="2"/>
  <c r="J43" i="4"/>
  <c r="U43" i="4" s="1"/>
  <c r="R56" i="6"/>
  <c r="I43" i="6"/>
  <c r="F38" i="5"/>
  <c r="I20" i="6"/>
  <c r="J20" i="6"/>
  <c r="N20" i="6"/>
  <c r="H20" i="6"/>
  <c r="L46" i="6"/>
  <c r="H29" i="1"/>
  <c r="T203" i="2"/>
  <c r="P42" i="4"/>
  <c r="L42" i="4"/>
  <c r="H42" i="4"/>
  <c r="K27" i="4"/>
  <c r="K23" i="4"/>
  <c r="P15" i="4"/>
  <c r="L15" i="4"/>
  <c r="H15" i="4"/>
  <c r="U15" i="4" s="1"/>
  <c r="I23" i="1"/>
  <c r="I63" i="1"/>
  <c r="I76" i="1"/>
  <c r="N154" i="3"/>
  <c r="Q135" i="3"/>
  <c r="Q139" i="3" s="1"/>
  <c r="T208" i="2"/>
  <c r="P207" i="2"/>
  <c r="K108" i="2"/>
  <c r="J56" i="6"/>
  <c r="O36" i="4"/>
  <c r="O37" i="4"/>
  <c r="N14" i="6"/>
  <c r="F14" i="6" s="1"/>
  <c r="H76" i="1"/>
  <c r="Q28" i="1"/>
  <c r="J139" i="3"/>
  <c r="G139" i="3"/>
  <c r="L17" i="6"/>
  <c r="P17" i="6"/>
  <c r="M17" i="6"/>
  <c r="T17" i="5"/>
  <c r="G17" i="6"/>
  <c r="O17" i="6"/>
  <c r="U105" i="3"/>
  <c r="F54" i="3"/>
  <c r="F75" i="3" s="1"/>
  <c r="F130" i="3" s="1"/>
  <c r="F156" i="3" s="1"/>
  <c r="F176" i="3" s="1"/>
  <c r="F178" i="3" s="1"/>
  <c r="F58" i="6"/>
  <c r="T90" i="2"/>
  <c r="N108" i="2"/>
  <c r="N109" i="2"/>
  <c r="N110" i="2"/>
  <c r="N119" i="2"/>
  <c r="N127" i="2" s="1"/>
  <c r="I110" i="2"/>
  <c r="I116" i="2"/>
  <c r="I127" i="2" s="1"/>
  <c r="I117" i="2"/>
  <c r="I124" i="2"/>
  <c r="I108" i="2"/>
  <c r="I111" i="2"/>
  <c r="I112" i="2"/>
  <c r="I121" i="2"/>
  <c r="J93" i="6"/>
  <c r="N93" i="6"/>
  <c r="R93" i="6"/>
  <c r="G93" i="6"/>
  <c r="L93" i="6"/>
  <c r="Q93" i="6"/>
  <c r="T93" i="5"/>
  <c r="I93" i="6"/>
  <c r="O93" i="6"/>
  <c r="J53" i="6"/>
  <c r="N53" i="6"/>
  <c r="R53" i="6"/>
  <c r="T53" i="5"/>
  <c r="H53" i="6"/>
  <c r="M53" i="6"/>
  <c r="K53" i="6"/>
  <c r="P53" i="6"/>
  <c r="T37" i="5"/>
  <c r="O37" i="6"/>
  <c r="J37" i="6"/>
  <c r="L37" i="6"/>
  <c r="T22" i="5"/>
  <c r="H22" i="6"/>
  <c r="L22" i="6"/>
  <c r="P22" i="6"/>
  <c r="G22" i="6"/>
  <c r="M22" i="6"/>
  <c r="R22" i="6"/>
  <c r="J22" i="6"/>
  <c r="O22" i="6"/>
  <c r="F21" i="5"/>
  <c r="R108" i="2"/>
  <c r="R113" i="2" s="1"/>
  <c r="R109" i="2"/>
  <c r="G84" i="6"/>
  <c r="K84" i="6"/>
  <c r="O84" i="6"/>
  <c r="F24" i="5"/>
  <c r="G24" i="6"/>
  <c r="J108" i="2"/>
  <c r="J109" i="2"/>
  <c r="J110" i="2"/>
  <c r="H95" i="6"/>
  <c r="L95" i="6"/>
  <c r="P95" i="6"/>
  <c r="T59" i="5"/>
  <c r="H59" i="6"/>
  <c r="L59" i="6"/>
  <c r="P59" i="6"/>
  <c r="R21" i="6"/>
  <c r="O96" i="6"/>
  <c r="K96" i="6"/>
  <c r="G96" i="6"/>
  <c r="Q94" i="6"/>
  <c r="Q45" i="4" s="1"/>
  <c r="M94" i="6"/>
  <c r="M45" i="4" s="1"/>
  <c r="U45" i="4" s="1"/>
  <c r="I94" i="6"/>
  <c r="I45" i="4" s="1"/>
  <c r="O92" i="6"/>
  <c r="K92" i="6"/>
  <c r="G92" i="6"/>
  <c r="P16" i="6"/>
  <c r="L16" i="6"/>
  <c r="H16" i="6"/>
  <c r="C9" i="8"/>
  <c r="C17" i="8"/>
  <c r="G17" i="7"/>
  <c r="G27" i="7"/>
  <c r="C69" i="8"/>
  <c r="G26" i="7"/>
  <c r="G28" i="7" s="1"/>
  <c r="C67" i="8"/>
  <c r="G113" i="2"/>
  <c r="C65" i="8"/>
  <c r="J58" i="8"/>
  <c r="H34" i="1"/>
  <c r="U18" i="4"/>
  <c r="J154" i="3"/>
  <c r="M139" i="3"/>
  <c r="K113" i="2"/>
  <c r="O113" i="2"/>
  <c r="R154" i="3"/>
  <c r="M154" i="3"/>
  <c r="K154" i="3"/>
  <c r="I154" i="3"/>
  <c r="O139" i="3"/>
  <c r="N113" i="2"/>
  <c r="C93" i="8"/>
  <c r="R98" i="5"/>
  <c r="G91" i="5"/>
  <c r="Q80" i="5"/>
  <c r="H98" i="5"/>
  <c r="G98" i="5"/>
  <c r="J80" i="5"/>
  <c r="R80" i="5"/>
  <c r="Q90" i="5"/>
  <c r="G41" i="4" l="1"/>
  <c r="G40" i="4"/>
  <c r="G16" i="4"/>
  <c r="F92" i="6"/>
  <c r="O209" i="2"/>
  <c r="O44" i="4"/>
  <c r="L108" i="2"/>
  <c r="L119" i="2"/>
  <c r="L110" i="2"/>
  <c r="L109" i="2"/>
  <c r="L116" i="2"/>
  <c r="L121" i="2"/>
  <c r="L142" i="3"/>
  <c r="L143" i="3"/>
  <c r="L117" i="2"/>
  <c r="L124" i="2"/>
  <c r="L134" i="3"/>
  <c r="L137" i="3"/>
  <c r="L133" i="3"/>
  <c r="L111" i="2"/>
  <c r="L112" i="2"/>
  <c r="L135" i="3"/>
  <c r="O41" i="4"/>
  <c r="O40" i="4"/>
  <c r="O16" i="4"/>
  <c r="G209" i="2"/>
  <c r="G44" i="4"/>
  <c r="F96" i="6"/>
  <c r="P204" i="2"/>
  <c r="P38" i="4"/>
  <c r="P23" i="4"/>
  <c r="P27" i="4"/>
  <c r="P34" i="4"/>
  <c r="P33" i="4"/>
  <c r="O12" i="4"/>
  <c r="O216" i="2"/>
  <c r="F37" i="6"/>
  <c r="J73" i="1"/>
  <c r="K206" i="2"/>
  <c r="K36" i="4"/>
  <c r="K37" i="4"/>
  <c r="R206" i="2"/>
  <c r="R36" i="4"/>
  <c r="R37" i="4"/>
  <c r="H204" i="2"/>
  <c r="T204" i="2" s="1"/>
  <c r="F59" i="6"/>
  <c r="H38" i="4"/>
  <c r="H23" i="4"/>
  <c r="H27" i="4"/>
  <c r="F95" i="6"/>
  <c r="H33" i="4"/>
  <c r="H34" i="4"/>
  <c r="G216" i="2"/>
  <c r="G12" i="4"/>
  <c r="F84" i="6"/>
  <c r="F22" i="6"/>
  <c r="H206" i="2"/>
  <c r="H37" i="4"/>
  <c r="H36" i="4"/>
  <c r="F53" i="6"/>
  <c r="J206" i="2"/>
  <c r="J36" i="4"/>
  <c r="J37" i="4"/>
  <c r="Q19" i="4"/>
  <c r="Q20" i="4"/>
  <c r="Q24" i="4"/>
  <c r="Q25" i="4"/>
  <c r="Q26" i="4"/>
  <c r="N19" i="4"/>
  <c r="N20" i="4"/>
  <c r="N24" i="4"/>
  <c r="N25" i="4"/>
  <c r="N26" i="4"/>
  <c r="G92" i="2"/>
  <c r="G76" i="1"/>
  <c r="G75" i="1"/>
  <c r="F17" i="6"/>
  <c r="G107" i="3"/>
  <c r="L107" i="3"/>
  <c r="L92" i="2"/>
  <c r="F20" i="6"/>
  <c r="H98" i="2"/>
  <c r="H45" i="1"/>
  <c r="H101" i="3"/>
  <c r="H86" i="2"/>
  <c r="H50" i="1"/>
  <c r="H85" i="2"/>
  <c r="H116" i="3"/>
  <c r="H100" i="3"/>
  <c r="C10" i="8"/>
  <c r="C12" i="8" s="1"/>
  <c r="G10" i="7"/>
  <c r="I90" i="5"/>
  <c r="P24" i="2"/>
  <c r="P26" i="2"/>
  <c r="P39" i="2"/>
  <c r="P40" i="2"/>
  <c r="P28" i="3"/>
  <c r="P15" i="2"/>
  <c r="P45" i="2"/>
  <c r="P58" i="2"/>
  <c r="P170" i="2"/>
  <c r="P187" i="2" s="1"/>
  <c r="P27" i="3"/>
  <c r="P29" i="3"/>
  <c r="P49" i="3"/>
  <c r="P25" i="2"/>
  <c r="P50" i="3"/>
  <c r="P16" i="3"/>
  <c r="K24" i="2"/>
  <c r="K45" i="2"/>
  <c r="K15" i="2"/>
  <c r="K26" i="2"/>
  <c r="K16" i="3"/>
  <c r="K39" i="2"/>
  <c r="K40" i="2"/>
  <c r="K25" i="2"/>
  <c r="K58" i="2"/>
  <c r="K28" i="3"/>
  <c r="K49" i="3"/>
  <c r="K29" i="3"/>
  <c r="K50" i="3"/>
  <c r="K170" i="2"/>
  <c r="K187" i="2" s="1"/>
  <c r="K27" i="3"/>
  <c r="Q45" i="2"/>
  <c r="Q24" i="2"/>
  <c r="Q25" i="2"/>
  <c r="Q16" i="3"/>
  <c r="Q15" i="2"/>
  <c r="Q26" i="2"/>
  <c r="Q170" i="2"/>
  <c r="Q187" i="2" s="1"/>
  <c r="Q27" i="3"/>
  <c r="Q39" i="2"/>
  <c r="Q29" i="3"/>
  <c r="Q58" i="2"/>
  <c r="Q28" i="3"/>
  <c r="Q49" i="3"/>
  <c r="Q50" i="3"/>
  <c r="Q23" i="1"/>
  <c r="Q89" i="5" s="1"/>
  <c r="Q40" i="2"/>
  <c r="K28" i="1"/>
  <c r="K73" i="1"/>
  <c r="K74" i="1"/>
  <c r="K33" i="1"/>
  <c r="K24" i="1"/>
  <c r="L1" i="1"/>
  <c r="K34" i="1"/>
  <c r="K71" i="1"/>
  <c r="K54" i="1"/>
  <c r="K75" i="1"/>
  <c r="K62" i="1"/>
  <c r="K58" i="1"/>
  <c r="K29" i="1"/>
  <c r="K63" i="1"/>
  <c r="K53" i="1"/>
  <c r="K76" i="1"/>
  <c r="K49" i="1"/>
  <c r="K23" i="1"/>
  <c r="K67" i="1"/>
  <c r="K70" i="1"/>
  <c r="K66" i="1"/>
  <c r="M46" i="6"/>
  <c r="K89" i="2"/>
  <c r="K104" i="3"/>
  <c r="H119" i="2"/>
  <c r="H109" i="2"/>
  <c r="T109" i="2" s="1"/>
  <c r="H111" i="2"/>
  <c r="H142" i="3"/>
  <c r="H143" i="3"/>
  <c r="H108" i="2"/>
  <c r="H110" i="2"/>
  <c r="H112" i="2"/>
  <c r="T112" i="2" s="1"/>
  <c r="H124" i="2"/>
  <c r="H135" i="3"/>
  <c r="H137" i="3"/>
  <c r="F16" i="6"/>
  <c r="H117" i="2"/>
  <c r="H134" i="3"/>
  <c r="U134" i="3" s="1"/>
  <c r="H121" i="2"/>
  <c r="H133" i="3"/>
  <c r="H116" i="2"/>
  <c r="K41" i="4"/>
  <c r="K40" i="4"/>
  <c r="K16" i="4"/>
  <c r="K24" i="6"/>
  <c r="O24" i="6"/>
  <c r="J24" i="6"/>
  <c r="P24" i="6"/>
  <c r="H24" i="6"/>
  <c r="M24" i="6"/>
  <c r="R24" i="6"/>
  <c r="N24" i="6"/>
  <c r="Q24" i="6"/>
  <c r="I24" i="6"/>
  <c r="F24" i="6" s="1"/>
  <c r="T24" i="5"/>
  <c r="L24" i="6"/>
  <c r="P206" i="2"/>
  <c r="P37" i="4"/>
  <c r="P36" i="4"/>
  <c r="O26" i="4"/>
  <c r="O20" i="4"/>
  <c r="O19" i="4"/>
  <c r="O24" i="4"/>
  <c r="O25" i="4"/>
  <c r="L19" i="4"/>
  <c r="L20" i="4"/>
  <c r="L24" i="4"/>
  <c r="L25" i="4"/>
  <c r="L26" i="4"/>
  <c r="J20" i="4"/>
  <c r="J24" i="4"/>
  <c r="J26" i="4"/>
  <c r="J19" i="4"/>
  <c r="J25" i="4"/>
  <c r="I113" i="2"/>
  <c r="F94" i="6"/>
  <c r="J38" i="6"/>
  <c r="G38" i="6"/>
  <c r="Q38" i="6"/>
  <c r="N38" i="6"/>
  <c r="T38" i="5"/>
  <c r="K38" i="6"/>
  <c r="K45" i="1" s="1"/>
  <c r="O38" i="6"/>
  <c r="P38" i="6"/>
  <c r="M38" i="6"/>
  <c r="I38" i="6"/>
  <c r="R38" i="6"/>
  <c r="Q33" i="1"/>
  <c r="H66" i="1"/>
  <c r="H53" i="1"/>
  <c r="H62" i="1"/>
  <c r="F28" i="6"/>
  <c r="Q113" i="2"/>
  <c r="H59" i="1"/>
  <c r="F43" i="6"/>
  <c r="G45" i="2"/>
  <c r="G58" i="2"/>
  <c r="G16" i="3"/>
  <c r="G25" i="2"/>
  <c r="G170" i="2"/>
  <c r="G39" i="2"/>
  <c r="G40" i="2"/>
  <c r="G50" i="3"/>
  <c r="G15" i="2"/>
  <c r="G27" i="3"/>
  <c r="G24" i="2"/>
  <c r="G23" i="1"/>
  <c r="G29" i="3"/>
  <c r="G49" i="3"/>
  <c r="F11" i="6"/>
  <c r="G28" i="3"/>
  <c r="G26" i="2"/>
  <c r="G28" i="1"/>
  <c r="G37" i="1" s="1"/>
  <c r="R25" i="2"/>
  <c r="R40" i="2"/>
  <c r="R58" i="2"/>
  <c r="R15" i="2"/>
  <c r="R26" i="2"/>
  <c r="R170" i="2"/>
  <c r="R187" i="2" s="1"/>
  <c r="R27" i="3"/>
  <c r="R29" i="3"/>
  <c r="R39" i="2"/>
  <c r="R28" i="3"/>
  <c r="R50" i="3"/>
  <c r="R23" i="1"/>
  <c r="R89" i="5" s="1"/>
  <c r="R33" i="1"/>
  <c r="R24" i="2"/>
  <c r="R16" i="3"/>
  <c r="R49" i="3"/>
  <c r="R45" i="2"/>
  <c r="J26" i="2"/>
  <c r="J39" i="2"/>
  <c r="J25" i="2"/>
  <c r="J28" i="3"/>
  <c r="J58" i="2"/>
  <c r="J170" i="2"/>
  <c r="J187" i="2" s="1"/>
  <c r="J27" i="3"/>
  <c r="J29" i="3"/>
  <c r="J49" i="3"/>
  <c r="J24" i="2"/>
  <c r="J45" i="2"/>
  <c r="J16" i="3"/>
  <c r="J40" i="2"/>
  <c r="J15" i="2"/>
  <c r="J23" i="1"/>
  <c r="J50" i="3"/>
  <c r="J28" i="1"/>
  <c r="J90" i="5" s="1"/>
  <c r="L38" i="6"/>
  <c r="J89" i="5"/>
  <c r="L104" i="3"/>
  <c r="L89" i="2"/>
  <c r="F26" i="6"/>
  <c r="F44" i="6"/>
  <c r="I19" i="4"/>
  <c r="I20" i="4"/>
  <c r="I24" i="4"/>
  <c r="I25" i="4"/>
  <c r="I26" i="4"/>
  <c r="F93" i="6"/>
  <c r="G19" i="4"/>
  <c r="G20" i="4"/>
  <c r="U20" i="4" s="1"/>
  <c r="G24" i="4"/>
  <c r="G25" i="4"/>
  <c r="G26" i="4"/>
  <c r="M92" i="2"/>
  <c r="M107" i="3"/>
  <c r="I46" i="6"/>
  <c r="T46" i="5"/>
  <c r="O46" i="6"/>
  <c r="R46" i="6"/>
  <c r="P46" i="6"/>
  <c r="J46" i="6"/>
  <c r="H46" i="6"/>
  <c r="F46" i="6" s="1"/>
  <c r="Q46" i="6"/>
  <c r="F23" i="6"/>
  <c r="L58" i="2"/>
  <c r="L25" i="2"/>
  <c r="L39" i="2"/>
  <c r="L27" i="3"/>
  <c r="L26" i="2"/>
  <c r="L15" i="2"/>
  <c r="L170" i="2"/>
  <c r="L187" i="2" s="1"/>
  <c r="L49" i="3"/>
  <c r="L28" i="3"/>
  <c r="L40" i="2"/>
  <c r="L16" i="3"/>
  <c r="L50" i="3"/>
  <c r="L45" i="2"/>
  <c r="L29" i="3"/>
  <c r="L24" i="2"/>
  <c r="N25" i="2"/>
  <c r="N40" i="2"/>
  <c r="N58" i="2"/>
  <c r="N45" i="2"/>
  <c r="N170" i="2"/>
  <c r="N187" i="2" s="1"/>
  <c r="N27" i="3"/>
  <c r="N29" i="3"/>
  <c r="N49" i="3"/>
  <c r="N24" i="2"/>
  <c r="N28" i="3"/>
  <c r="N50" i="3"/>
  <c r="N26" i="2"/>
  <c r="N16" i="3"/>
  <c r="N15" i="2"/>
  <c r="N39" i="2"/>
  <c r="M28" i="3"/>
  <c r="M39" i="2"/>
  <c r="M40" i="2"/>
  <c r="M58" i="2"/>
  <c r="M45" i="2"/>
  <c r="M25" i="2"/>
  <c r="M15" i="2"/>
  <c r="M16" i="3"/>
  <c r="M29" i="3"/>
  <c r="M170" i="2"/>
  <c r="M187" i="2" s="1"/>
  <c r="M50" i="3"/>
  <c r="M24" i="2"/>
  <c r="M49" i="3"/>
  <c r="M26" i="2"/>
  <c r="M27" i="3"/>
  <c r="F25" i="6"/>
  <c r="J89" i="2"/>
  <c r="J104" i="3"/>
  <c r="N46" i="6"/>
  <c r="P89" i="2"/>
  <c r="P104" i="3"/>
  <c r="O89" i="2"/>
  <c r="O104" i="3"/>
  <c r="K46" i="6"/>
  <c r="I98" i="5"/>
  <c r="G80" i="5"/>
  <c r="C70" i="8"/>
  <c r="P109" i="2"/>
  <c r="P119" i="2"/>
  <c r="P116" i="2"/>
  <c r="P121" i="2"/>
  <c r="P142" i="3"/>
  <c r="P143" i="3"/>
  <c r="P108" i="2"/>
  <c r="P110" i="2"/>
  <c r="P117" i="2"/>
  <c r="P124" i="2"/>
  <c r="P134" i="3"/>
  <c r="P137" i="3"/>
  <c r="P133" i="3"/>
  <c r="P111" i="2"/>
  <c r="P112" i="2"/>
  <c r="P135" i="3"/>
  <c r="K209" i="2"/>
  <c r="K44" i="4"/>
  <c r="L204" i="2"/>
  <c r="L38" i="4"/>
  <c r="L23" i="4"/>
  <c r="L27" i="4"/>
  <c r="L34" i="4"/>
  <c r="L33" i="4"/>
  <c r="J113" i="2"/>
  <c r="K12" i="4"/>
  <c r="K216" i="2"/>
  <c r="O21" i="6"/>
  <c r="G21" i="6"/>
  <c r="T21" i="5"/>
  <c r="K21" i="6"/>
  <c r="M21" i="6"/>
  <c r="L21" i="6"/>
  <c r="P21" i="6"/>
  <c r="N21" i="6"/>
  <c r="I21" i="6"/>
  <c r="Q21" i="6"/>
  <c r="H21" i="6"/>
  <c r="J21" i="6"/>
  <c r="M36" i="4"/>
  <c r="M37" i="4"/>
  <c r="M206" i="2"/>
  <c r="N206" i="2"/>
  <c r="N36" i="4"/>
  <c r="N37" i="4"/>
  <c r="R19" i="4"/>
  <c r="R20" i="4"/>
  <c r="R24" i="4"/>
  <c r="R25" i="4"/>
  <c r="R26" i="4"/>
  <c r="O92" i="2"/>
  <c r="O107" i="3"/>
  <c r="P92" i="2"/>
  <c r="P107" i="3"/>
  <c r="U42" i="4"/>
  <c r="F48" i="5"/>
  <c r="Q154" i="3"/>
  <c r="H70" i="1"/>
  <c r="I89" i="5"/>
  <c r="I15" i="2"/>
  <c r="I24" i="2"/>
  <c r="I58" i="2"/>
  <c r="I40" i="2"/>
  <c r="I45" i="2"/>
  <c r="I16" i="3"/>
  <c r="I29" i="3"/>
  <c r="I39" i="2"/>
  <c r="I50" i="3"/>
  <c r="I26" i="2"/>
  <c r="I28" i="3"/>
  <c r="I49" i="3"/>
  <c r="I170" i="2"/>
  <c r="I187" i="2" s="1"/>
  <c r="I27" i="3"/>
  <c r="I25" i="2"/>
  <c r="I28" i="1"/>
  <c r="I33" i="1"/>
  <c r="O15" i="2"/>
  <c r="O39" i="2"/>
  <c r="O25" i="2"/>
  <c r="O26" i="2"/>
  <c r="O16" i="3"/>
  <c r="O170" i="2"/>
  <c r="O187" i="2" s="1"/>
  <c r="O27" i="3"/>
  <c r="O50" i="3"/>
  <c r="O24" i="2"/>
  <c r="O45" i="2"/>
  <c r="O58" i="2"/>
  <c r="O28" i="3"/>
  <c r="O49" i="3"/>
  <c r="O40" i="2"/>
  <c r="O29" i="3"/>
  <c r="H25" i="2"/>
  <c r="H40" i="2"/>
  <c r="H24" i="2"/>
  <c r="H39" i="2"/>
  <c r="H170" i="2"/>
  <c r="H187" i="2" s="1"/>
  <c r="H27" i="3"/>
  <c r="H29" i="3"/>
  <c r="H49" i="3"/>
  <c r="H15" i="2"/>
  <c r="H26" i="2"/>
  <c r="H28" i="3"/>
  <c r="H50" i="3"/>
  <c r="H23" i="1"/>
  <c r="H89" i="5" s="1"/>
  <c r="H58" i="2"/>
  <c r="H16" i="3"/>
  <c r="H33" i="1"/>
  <c r="H28" i="1"/>
  <c r="H90" i="5" s="1"/>
  <c r="H45" i="2"/>
  <c r="O27" i="6"/>
  <c r="J27" i="6"/>
  <c r="L27" i="6"/>
  <c r="P27" i="6"/>
  <c r="R27" i="6"/>
  <c r="T27" i="5"/>
  <c r="I27" i="6"/>
  <c r="K27" i="6"/>
  <c r="N27" i="6"/>
  <c r="H27" i="6"/>
  <c r="M27" i="6"/>
  <c r="G27" i="6"/>
  <c r="J33" i="1"/>
  <c r="M104" i="3"/>
  <c r="M89" i="2"/>
  <c r="H89" i="2"/>
  <c r="T89" i="2" s="1"/>
  <c r="H104" i="3"/>
  <c r="F45" i="6"/>
  <c r="F246" i="2"/>
  <c r="P47" i="6"/>
  <c r="Q47" i="6"/>
  <c r="G47" i="6"/>
  <c r="O47" i="6"/>
  <c r="L47" i="6"/>
  <c r="K47" i="6"/>
  <c r="T47" i="5"/>
  <c r="R47" i="6"/>
  <c r="H47" i="6"/>
  <c r="N47" i="6"/>
  <c r="I47" i="6"/>
  <c r="T79" i="1"/>
  <c r="G61" i="5" l="1"/>
  <c r="F47" i="6"/>
  <c r="Q48" i="6"/>
  <c r="I48" i="6"/>
  <c r="L48" i="6"/>
  <c r="T48" i="5"/>
  <c r="R48" i="6"/>
  <c r="P48" i="6"/>
  <c r="O48" i="6"/>
  <c r="H48" i="6"/>
  <c r="M48" i="6"/>
  <c r="J48" i="6"/>
  <c r="J91" i="5"/>
  <c r="J37" i="1"/>
  <c r="J61" i="5" s="1"/>
  <c r="U49" i="3"/>
  <c r="U29" i="3"/>
  <c r="T45" i="2"/>
  <c r="U25" i="4"/>
  <c r="G89" i="5"/>
  <c r="U50" i="3"/>
  <c r="T25" i="2"/>
  <c r="Q91" i="5"/>
  <c r="Q37" i="1"/>
  <c r="Q61" i="5" s="1"/>
  <c r="P86" i="2"/>
  <c r="P101" i="3"/>
  <c r="P98" i="2"/>
  <c r="P116" i="3"/>
  <c r="P100" i="3"/>
  <c r="P85" i="2"/>
  <c r="N86" i="2"/>
  <c r="N101" i="3"/>
  <c r="N85" i="2"/>
  <c r="N98" i="2"/>
  <c r="N100" i="3"/>
  <c r="N116" i="3"/>
  <c r="U133" i="3"/>
  <c r="H139" i="3"/>
  <c r="H154" i="3"/>
  <c r="U142" i="3"/>
  <c r="K80" i="5"/>
  <c r="K50" i="1"/>
  <c r="K77" i="1" s="1"/>
  <c r="K63" i="5" s="1"/>
  <c r="K68" i="5"/>
  <c r="K37" i="1"/>
  <c r="K61" i="5" s="1"/>
  <c r="K91" i="5"/>
  <c r="H49" i="5"/>
  <c r="H78" i="5"/>
  <c r="H65" i="5"/>
  <c r="U107" i="3"/>
  <c r="T92" i="2"/>
  <c r="U37" i="4"/>
  <c r="U12" i="4"/>
  <c r="U33" i="4"/>
  <c r="U38" i="4"/>
  <c r="T209" i="2"/>
  <c r="L139" i="3"/>
  <c r="U16" i="4"/>
  <c r="F27" i="6"/>
  <c r="P113" i="2"/>
  <c r="P127" i="2"/>
  <c r="K48" i="6"/>
  <c r="U24" i="4"/>
  <c r="U104" i="3"/>
  <c r="R37" i="1"/>
  <c r="R61" i="5" s="1"/>
  <c r="R91" i="5"/>
  <c r="T40" i="2"/>
  <c r="U16" i="3"/>
  <c r="H68" i="5"/>
  <c r="R85" i="2"/>
  <c r="R116" i="3"/>
  <c r="R45" i="1"/>
  <c r="R101" i="3"/>
  <c r="R86" i="2"/>
  <c r="R98" i="2"/>
  <c r="R100" i="3"/>
  <c r="R59" i="1"/>
  <c r="R68" i="5" s="1"/>
  <c r="R50" i="1"/>
  <c r="O86" i="2"/>
  <c r="O101" i="3"/>
  <c r="O116" i="3"/>
  <c r="O100" i="3"/>
  <c r="O85" i="2"/>
  <c r="O98" i="2"/>
  <c r="Q85" i="2"/>
  <c r="Q100" i="3"/>
  <c r="Q86" i="2"/>
  <c r="Q116" i="3"/>
  <c r="Q101" i="3"/>
  <c r="Q45" i="1"/>
  <c r="Q50" i="1"/>
  <c r="Q98" i="2"/>
  <c r="Q59" i="1"/>
  <c r="Q68" i="5" s="1"/>
  <c r="T121" i="2"/>
  <c r="U137" i="3"/>
  <c r="T110" i="2"/>
  <c r="T111" i="2"/>
  <c r="K65" i="5"/>
  <c r="K49" i="5"/>
  <c r="T206" i="2"/>
  <c r="T216" i="2"/>
  <c r="L154" i="3"/>
  <c r="U40" i="4"/>
  <c r="I37" i="1"/>
  <c r="I61" i="5" s="1"/>
  <c r="I91" i="5"/>
  <c r="U28" i="3"/>
  <c r="G90" i="5"/>
  <c r="U27" i="3"/>
  <c r="T58" i="2"/>
  <c r="H80" i="5"/>
  <c r="I59" i="1"/>
  <c r="I68" i="5" s="1"/>
  <c r="I101" i="3"/>
  <c r="I116" i="3"/>
  <c r="I100" i="3"/>
  <c r="I45" i="1"/>
  <c r="I98" i="2"/>
  <c r="I85" i="2"/>
  <c r="I86" i="2"/>
  <c r="I50" i="1"/>
  <c r="K85" i="2"/>
  <c r="K101" i="3"/>
  <c r="K100" i="3"/>
  <c r="K116" i="3"/>
  <c r="K86" i="2"/>
  <c r="K98" i="2"/>
  <c r="G59" i="1"/>
  <c r="G86" i="2"/>
  <c r="G100" i="3"/>
  <c r="G98" i="2"/>
  <c r="G45" i="1"/>
  <c r="G50" i="1"/>
  <c r="G101" i="3"/>
  <c r="F38" i="6"/>
  <c r="G116" i="3"/>
  <c r="G85" i="2"/>
  <c r="C42" i="8" s="1"/>
  <c r="U135" i="3"/>
  <c r="H113" i="2"/>
  <c r="T108" i="2"/>
  <c r="L34" i="1"/>
  <c r="L75" i="1"/>
  <c r="L29" i="1"/>
  <c r="L90" i="5" s="1"/>
  <c r="L54" i="1"/>
  <c r="M1" i="1"/>
  <c r="L71" i="1"/>
  <c r="L49" i="1"/>
  <c r="L58" i="1"/>
  <c r="L24" i="1"/>
  <c r="L23" i="1"/>
  <c r="L73" i="1"/>
  <c r="L63" i="1"/>
  <c r="L28" i="1"/>
  <c r="L33" i="1"/>
  <c r="L74" i="1"/>
  <c r="L45" i="1"/>
  <c r="L67" i="1"/>
  <c r="L76" i="1"/>
  <c r="L50" i="1"/>
  <c r="L53" i="1"/>
  <c r="L62" i="1"/>
  <c r="L70" i="1"/>
  <c r="L66" i="1"/>
  <c r="T24" i="2"/>
  <c r="U27" i="4"/>
  <c r="U41" i="4"/>
  <c r="N48" i="6"/>
  <c r="H91" i="5"/>
  <c r="H37" i="1"/>
  <c r="H61" i="5" s="1"/>
  <c r="G48" i="6"/>
  <c r="F21" i="6"/>
  <c r="P139" i="3"/>
  <c r="P154" i="3"/>
  <c r="T39" i="2"/>
  <c r="U26" i="4"/>
  <c r="U19" i="4"/>
  <c r="L59" i="1"/>
  <c r="L85" i="2"/>
  <c r="L100" i="3"/>
  <c r="L116" i="3"/>
  <c r="L101" i="3"/>
  <c r="L86" i="2"/>
  <c r="L98" i="2"/>
  <c r="T26" i="2"/>
  <c r="T15" i="2"/>
  <c r="G187" i="2"/>
  <c r="T187" i="2" s="1"/>
  <c r="T170" i="2"/>
  <c r="M85" i="2"/>
  <c r="M116" i="3"/>
  <c r="M86" i="2"/>
  <c r="M100" i="3"/>
  <c r="M98" i="2"/>
  <c r="M101" i="3"/>
  <c r="J85" i="2"/>
  <c r="J101" i="3"/>
  <c r="J59" i="1"/>
  <c r="J68" i="5" s="1"/>
  <c r="J116" i="3"/>
  <c r="J86" i="2"/>
  <c r="J98" i="2"/>
  <c r="J100" i="3"/>
  <c r="J45" i="1"/>
  <c r="J50" i="1"/>
  <c r="H127" i="2"/>
  <c r="T116" i="2"/>
  <c r="T117" i="2"/>
  <c r="T124" i="2"/>
  <c r="U143" i="3"/>
  <c r="T119" i="2"/>
  <c r="K59" i="1"/>
  <c r="K78" i="5" s="1"/>
  <c r="K90" i="5"/>
  <c r="K89" i="5"/>
  <c r="K98" i="5"/>
  <c r="G12" i="7"/>
  <c r="G19" i="7" s="1"/>
  <c r="G31" i="7"/>
  <c r="H77" i="1"/>
  <c r="H63" i="5" s="1"/>
  <c r="U36" i="4"/>
  <c r="U34" i="4"/>
  <c r="U23" i="4"/>
  <c r="U44" i="4"/>
  <c r="L127" i="2"/>
  <c r="L113" i="2"/>
  <c r="J78" i="5" l="1"/>
  <c r="J65" i="5"/>
  <c r="J49" i="5"/>
  <c r="L80" i="5"/>
  <c r="L65" i="5"/>
  <c r="L49" i="5"/>
  <c r="L78" i="5"/>
  <c r="T113" i="2"/>
  <c r="T98" i="2"/>
  <c r="Q78" i="5"/>
  <c r="Q49" i="5"/>
  <c r="Q65" i="5"/>
  <c r="U154" i="3"/>
  <c r="C121" i="8"/>
  <c r="G33" i="7"/>
  <c r="J77" i="1"/>
  <c r="J63" i="5" s="1"/>
  <c r="L37" i="1"/>
  <c r="L61" i="5" s="1"/>
  <c r="L91" i="5"/>
  <c r="L89" i="5"/>
  <c r="U101" i="3"/>
  <c r="U100" i="3"/>
  <c r="Q77" i="1"/>
  <c r="Q63" i="5" s="1"/>
  <c r="R49" i="5"/>
  <c r="R78" i="5"/>
  <c r="R65" i="5"/>
  <c r="U139" i="3"/>
  <c r="G37" i="7"/>
  <c r="G38" i="7" s="1"/>
  <c r="G39" i="7" s="1"/>
  <c r="G41" i="7" s="1"/>
  <c r="G45" i="7" s="1"/>
  <c r="G36" i="7"/>
  <c r="L98" i="5"/>
  <c r="M54" i="1"/>
  <c r="M24" i="1"/>
  <c r="M67" i="1"/>
  <c r="M66" i="1"/>
  <c r="M23" i="1"/>
  <c r="M89" i="5" s="1"/>
  <c r="M74" i="1"/>
  <c r="M59" i="1"/>
  <c r="M34" i="1"/>
  <c r="M71" i="1"/>
  <c r="M70" i="1"/>
  <c r="M33" i="1"/>
  <c r="M76" i="1"/>
  <c r="M63" i="1"/>
  <c r="N1" i="1"/>
  <c r="M73" i="1"/>
  <c r="M49" i="1"/>
  <c r="M53" i="1"/>
  <c r="M50" i="1"/>
  <c r="M29" i="1"/>
  <c r="M28" i="1"/>
  <c r="M75" i="1"/>
  <c r="M58" i="1"/>
  <c r="M45" i="1"/>
  <c r="M62" i="1"/>
  <c r="T85" i="2"/>
  <c r="G65" i="5"/>
  <c r="G78" i="5"/>
  <c r="G49" i="5"/>
  <c r="T86" i="2"/>
  <c r="I78" i="5"/>
  <c r="I49" i="5"/>
  <c r="I65" i="5"/>
  <c r="I77" i="1"/>
  <c r="I63" i="5" s="1"/>
  <c r="F48" i="6"/>
  <c r="C43" i="8"/>
  <c r="T127" i="2"/>
  <c r="L77" i="1"/>
  <c r="L63" i="5" s="1"/>
  <c r="L68" i="5"/>
  <c r="U116" i="3"/>
  <c r="G77" i="1"/>
  <c r="G68" i="5"/>
  <c r="R77" i="1"/>
  <c r="R63" i="5" s="1"/>
  <c r="M80" i="5" l="1"/>
  <c r="M77" i="1"/>
  <c r="M63" i="5" s="1"/>
  <c r="M90" i="5"/>
  <c r="M91" i="5"/>
  <c r="M37" i="1"/>
  <c r="M78" i="5"/>
  <c r="M65" i="5"/>
  <c r="M49" i="5"/>
  <c r="G63" i="5"/>
  <c r="J41" i="8"/>
  <c r="M68" i="5"/>
  <c r="N58" i="1"/>
  <c r="N28" i="1"/>
  <c r="N67" i="1"/>
  <c r="N66" i="1"/>
  <c r="N29" i="1"/>
  <c r="N54" i="1"/>
  <c r="N73" i="1"/>
  <c r="N45" i="1"/>
  <c r="N53" i="1"/>
  <c r="N23" i="1"/>
  <c r="N59" i="1"/>
  <c r="N71" i="1"/>
  <c r="O1" i="1"/>
  <c r="N49" i="1"/>
  <c r="N33" i="1"/>
  <c r="N24" i="1"/>
  <c r="N63" i="1"/>
  <c r="N70" i="1"/>
  <c r="N74" i="1"/>
  <c r="N50" i="1"/>
  <c r="N34" i="1"/>
  <c r="N76" i="1"/>
  <c r="N75" i="1"/>
  <c r="N62" i="1"/>
  <c r="M98" i="5"/>
  <c r="N78" i="5" l="1"/>
  <c r="N65" i="5"/>
  <c r="N49" i="5"/>
  <c r="O76" i="1"/>
  <c r="O73" i="1"/>
  <c r="O63" i="1"/>
  <c r="O62" i="1"/>
  <c r="O50" i="1"/>
  <c r="O59" i="1"/>
  <c r="P1" i="1"/>
  <c r="O58" i="1"/>
  <c r="O68" i="5" s="1"/>
  <c r="O67" i="1"/>
  <c r="O70" i="1"/>
  <c r="O29" i="1"/>
  <c r="O49" i="1"/>
  <c r="O45" i="1"/>
  <c r="O77" i="1" s="1"/>
  <c r="O63" i="5" s="1"/>
  <c r="O66" i="1"/>
  <c r="O54" i="1"/>
  <c r="O24" i="1"/>
  <c r="O71" i="1"/>
  <c r="O23" i="1"/>
  <c r="O74" i="1"/>
  <c r="O28" i="1"/>
  <c r="O34" i="1"/>
  <c r="O75" i="1"/>
  <c r="O53" i="1"/>
  <c r="O33" i="1"/>
  <c r="N90" i="5"/>
  <c r="N68" i="5"/>
  <c r="J49" i="8"/>
  <c r="J54" i="8"/>
  <c r="C54" i="8" s="1"/>
  <c r="J55" i="8"/>
  <c r="C55" i="8" s="1"/>
  <c r="M61" i="5"/>
  <c r="N91" i="5"/>
  <c r="N37" i="1"/>
  <c r="N61" i="5" s="1"/>
  <c r="N89" i="5"/>
  <c r="N98" i="5"/>
  <c r="N77" i="1"/>
  <c r="N80" i="5"/>
  <c r="N63" i="5" l="1"/>
  <c r="O90" i="5"/>
  <c r="P76" i="1"/>
  <c r="T76" i="1" s="1"/>
  <c r="P49" i="1"/>
  <c r="P53" i="1"/>
  <c r="T53" i="1" s="1"/>
  <c r="P70" i="1"/>
  <c r="T70" i="1" s="1"/>
  <c r="P75" i="1"/>
  <c r="T75" i="1" s="1"/>
  <c r="P45" i="1"/>
  <c r="P58" i="1"/>
  <c r="P23" i="1"/>
  <c r="T23" i="1" s="1"/>
  <c r="P67" i="1"/>
  <c r="T67" i="1" s="1"/>
  <c r="P34" i="1"/>
  <c r="T34" i="1" s="1"/>
  <c r="P28" i="1"/>
  <c r="P33" i="1"/>
  <c r="P54" i="1"/>
  <c r="T54" i="1" s="1"/>
  <c r="P74" i="1"/>
  <c r="T74" i="1" s="1"/>
  <c r="P73" i="1"/>
  <c r="T73" i="1" s="1"/>
  <c r="P50" i="1"/>
  <c r="T50" i="1" s="1"/>
  <c r="P62" i="1"/>
  <c r="T62" i="1" s="1"/>
  <c r="P66" i="1"/>
  <c r="P29" i="1"/>
  <c r="T29" i="1" s="1"/>
  <c r="P63" i="1"/>
  <c r="T63" i="1" s="1"/>
  <c r="P71" i="1"/>
  <c r="T71" i="1" s="1"/>
  <c r="P24" i="1"/>
  <c r="P59" i="1"/>
  <c r="T59" i="1" s="1"/>
  <c r="O91" i="5"/>
  <c r="O37" i="1"/>
  <c r="O98" i="5"/>
  <c r="T24" i="1"/>
  <c r="O65" i="5"/>
  <c r="O49" i="5"/>
  <c r="O78" i="5"/>
  <c r="J61" i="8"/>
  <c r="C49" i="8"/>
  <c r="J53" i="8"/>
  <c r="J50" i="8"/>
  <c r="J52" i="8"/>
  <c r="O89" i="5"/>
  <c r="O80" i="5"/>
  <c r="T33" i="1"/>
  <c r="O61" i="5" l="1"/>
  <c r="P91" i="5"/>
  <c r="P37" i="1"/>
  <c r="O91" i="6"/>
  <c r="O103" i="1" s="1"/>
  <c r="F91" i="5"/>
  <c r="P90" i="5"/>
  <c r="T28" i="1"/>
  <c r="P68" i="5"/>
  <c r="T58" i="1"/>
  <c r="T68" i="5" s="1"/>
  <c r="P89" i="5"/>
  <c r="P98" i="5"/>
  <c r="P80" i="5"/>
  <c r="T66" i="1"/>
  <c r="T45" i="1"/>
  <c r="P77" i="1"/>
  <c r="P65" i="5"/>
  <c r="P49" i="5"/>
  <c r="P78" i="5"/>
  <c r="T49" i="1"/>
  <c r="F90" i="5"/>
  <c r="F78" i="5"/>
  <c r="O78" i="6" s="1"/>
  <c r="O141" i="1" s="1"/>
  <c r="L90" i="6" l="1"/>
  <c r="L102" i="1" s="1"/>
  <c r="H90" i="6"/>
  <c r="H102" i="1" s="1"/>
  <c r="R90" i="6"/>
  <c r="R102" i="1" s="1"/>
  <c r="I90" i="6"/>
  <c r="I102" i="1" s="1"/>
  <c r="T90" i="5"/>
  <c r="Q90" i="6"/>
  <c r="Q102" i="1" s="1"/>
  <c r="J90" i="6"/>
  <c r="J102" i="1" s="1"/>
  <c r="K90" i="6"/>
  <c r="K102" i="1" s="1"/>
  <c r="G90" i="6"/>
  <c r="M90" i="6"/>
  <c r="M102" i="1" s="1"/>
  <c r="N90" i="6"/>
  <c r="N102" i="1" s="1"/>
  <c r="P63" i="5"/>
  <c r="T77" i="1"/>
  <c r="F98" i="5"/>
  <c r="P61" i="5"/>
  <c r="T37" i="1"/>
  <c r="P89" i="6"/>
  <c r="P101" i="1" s="1"/>
  <c r="F89" i="5"/>
  <c r="P90" i="6"/>
  <c r="P102" i="1" s="1"/>
  <c r="P91" i="6"/>
  <c r="P103" i="1" s="1"/>
  <c r="P65" i="6"/>
  <c r="P80" i="6"/>
  <c r="F80" i="5"/>
  <c r="F68" i="5"/>
  <c r="O90" i="6"/>
  <c r="O102" i="1" s="1"/>
  <c r="P78" i="6"/>
  <c r="P141" i="1" s="1"/>
  <c r="T78" i="5"/>
  <c r="H78" i="6"/>
  <c r="H141" i="1" s="1"/>
  <c r="K78" i="6"/>
  <c r="K141" i="1" s="1"/>
  <c r="J78" i="6"/>
  <c r="J141" i="1" s="1"/>
  <c r="G78" i="6"/>
  <c r="L78" i="6"/>
  <c r="L141" i="1" s="1"/>
  <c r="Q78" i="6"/>
  <c r="Q141" i="1" s="1"/>
  <c r="I78" i="6"/>
  <c r="I141" i="1" s="1"/>
  <c r="R78" i="6"/>
  <c r="R141" i="1" s="1"/>
  <c r="M78" i="6"/>
  <c r="M141" i="1" s="1"/>
  <c r="N78" i="6"/>
  <c r="N141" i="1" s="1"/>
  <c r="F65" i="5"/>
  <c r="J91" i="6"/>
  <c r="J103" i="1" s="1"/>
  <c r="H91" i="6"/>
  <c r="H103" i="1" s="1"/>
  <c r="R91" i="6"/>
  <c r="R103" i="1" s="1"/>
  <c r="T91" i="5"/>
  <c r="K91" i="6"/>
  <c r="K103" i="1" s="1"/>
  <c r="I91" i="6"/>
  <c r="I103" i="1" s="1"/>
  <c r="G91" i="6"/>
  <c r="Q91" i="6"/>
  <c r="Q103" i="1" s="1"/>
  <c r="L91" i="6"/>
  <c r="L103" i="1" s="1"/>
  <c r="M91" i="6"/>
  <c r="M103" i="1" s="1"/>
  <c r="N91" i="6"/>
  <c r="N103" i="1" s="1"/>
  <c r="F49" i="5"/>
  <c r="I68" i="6" l="1"/>
  <c r="Q68" i="6"/>
  <c r="J68" i="6"/>
  <c r="H68" i="6"/>
  <c r="K68" i="6"/>
  <c r="R68" i="6"/>
  <c r="G68" i="6"/>
  <c r="L68" i="6"/>
  <c r="M68" i="6"/>
  <c r="N68" i="6"/>
  <c r="O68" i="6"/>
  <c r="P61" i="6"/>
  <c r="F63" i="5"/>
  <c r="K49" i="6"/>
  <c r="K215" i="2" s="1"/>
  <c r="H49" i="6"/>
  <c r="H215" i="2" s="1"/>
  <c r="T49" i="5"/>
  <c r="G49" i="6"/>
  <c r="Q49" i="6"/>
  <c r="Q215" i="2" s="1"/>
  <c r="J49" i="6"/>
  <c r="J215" i="2" s="1"/>
  <c r="R49" i="6"/>
  <c r="R215" i="2" s="1"/>
  <c r="L49" i="6"/>
  <c r="L215" i="2" s="1"/>
  <c r="I49" i="6"/>
  <c r="I215" i="2" s="1"/>
  <c r="M49" i="6"/>
  <c r="M215" i="2" s="1"/>
  <c r="N49" i="6"/>
  <c r="N215" i="2" s="1"/>
  <c r="O49" i="6"/>
  <c r="O215" i="2" s="1"/>
  <c r="P49" i="6"/>
  <c r="P215" i="2" s="1"/>
  <c r="F78" i="6"/>
  <c r="G141" i="1"/>
  <c r="P68" i="6"/>
  <c r="F61" i="5"/>
  <c r="H98" i="6"/>
  <c r="H189" i="2" s="1"/>
  <c r="G98" i="6"/>
  <c r="R98" i="6"/>
  <c r="R189" i="2" s="1"/>
  <c r="Q98" i="6"/>
  <c r="Q189" i="2" s="1"/>
  <c r="K98" i="6"/>
  <c r="K189" i="2" s="1"/>
  <c r="J98" i="6"/>
  <c r="J189" i="2" s="1"/>
  <c r="I98" i="6"/>
  <c r="I189" i="2" s="1"/>
  <c r="T98" i="5"/>
  <c r="L98" i="6"/>
  <c r="L189" i="2" s="1"/>
  <c r="M98" i="6"/>
  <c r="M189" i="2" s="1"/>
  <c r="N98" i="6"/>
  <c r="N189" i="2" s="1"/>
  <c r="O98" i="6"/>
  <c r="O189" i="2" s="1"/>
  <c r="G103" i="1"/>
  <c r="T103" i="1" s="1"/>
  <c r="F91" i="6"/>
  <c r="I65" i="6"/>
  <c r="T65" i="5"/>
  <c r="K65" i="6"/>
  <c r="H65" i="6"/>
  <c r="L65" i="6"/>
  <c r="G65" i="6"/>
  <c r="Q65" i="6"/>
  <c r="J65" i="6"/>
  <c r="R65" i="6"/>
  <c r="M65" i="6"/>
  <c r="N65" i="6"/>
  <c r="O65" i="6"/>
  <c r="Q80" i="6"/>
  <c r="H80" i="6"/>
  <c r="J80" i="6"/>
  <c r="I80" i="6"/>
  <c r="G80" i="6"/>
  <c r="T80" i="5"/>
  <c r="R80" i="6"/>
  <c r="K80" i="6"/>
  <c r="L80" i="6"/>
  <c r="M80" i="6"/>
  <c r="N80" i="6"/>
  <c r="O80" i="6"/>
  <c r="P98" i="6"/>
  <c r="P189" i="2" s="1"/>
  <c r="P117" i="3"/>
  <c r="P99" i="2"/>
  <c r="P102" i="3"/>
  <c r="P87" i="2"/>
  <c r="P119" i="3"/>
  <c r="P101" i="2"/>
  <c r="H89" i="6"/>
  <c r="H101" i="1" s="1"/>
  <c r="Q89" i="6"/>
  <c r="Q101" i="1" s="1"/>
  <c r="I89" i="6"/>
  <c r="I101" i="1" s="1"/>
  <c r="T89" i="5"/>
  <c r="R89" i="6"/>
  <c r="R101" i="1" s="1"/>
  <c r="J89" i="6"/>
  <c r="J101" i="1" s="1"/>
  <c r="K89" i="6"/>
  <c r="K101" i="1" s="1"/>
  <c r="G89" i="6"/>
  <c r="M89" i="6"/>
  <c r="M101" i="1" s="1"/>
  <c r="L89" i="6"/>
  <c r="L101" i="1" s="1"/>
  <c r="N89" i="6"/>
  <c r="N101" i="1" s="1"/>
  <c r="O89" i="6"/>
  <c r="O101" i="1" s="1"/>
  <c r="G102" i="1"/>
  <c r="T102" i="1" s="1"/>
  <c r="F90" i="6"/>
  <c r="N87" i="2" l="1"/>
  <c r="N99" i="2"/>
  <c r="N102" i="3"/>
  <c r="N117" i="3"/>
  <c r="P70" i="2"/>
  <c r="P34" i="2"/>
  <c r="P47" i="2"/>
  <c r="P72" i="2"/>
  <c r="P154" i="2"/>
  <c r="P88" i="3"/>
  <c r="P73" i="2"/>
  <c r="P44" i="2"/>
  <c r="P50" i="2"/>
  <c r="P153" i="2"/>
  <c r="P60" i="3"/>
  <c r="P79" i="3"/>
  <c r="P82" i="3" s="1"/>
  <c r="P67" i="3"/>
  <c r="P80" i="2"/>
  <c r="P21" i="2"/>
  <c r="P67" i="2"/>
  <c r="P63" i="2"/>
  <c r="P69" i="3"/>
  <c r="P46" i="2"/>
  <c r="P86" i="3"/>
  <c r="P68" i="3"/>
  <c r="P48" i="2"/>
  <c r="P57" i="2"/>
  <c r="P64" i="2" s="1"/>
  <c r="P69" i="2"/>
  <c r="P89" i="3"/>
  <c r="P92" i="3"/>
  <c r="P26" i="3"/>
  <c r="P71" i="5" s="1"/>
  <c r="P49" i="2"/>
  <c r="P59" i="3"/>
  <c r="P62" i="2"/>
  <c r="P76" i="2"/>
  <c r="P87" i="3"/>
  <c r="P47" i="3"/>
  <c r="P73" i="5" s="1"/>
  <c r="P23" i="2"/>
  <c r="P152" i="2"/>
  <c r="P18" i="3"/>
  <c r="P91" i="3"/>
  <c r="P20" i="2"/>
  <c r="P85" i="3"/>
  <c r="P96" i="3" s="1"/>
  <c r="P52" i="2"/>
  <c r="P40" i="3"/>
  <c r="P72" i="5" s="1"/>
  <c r="P71" i="2"/>
  <c r="P38" i="2"/>
  <c r="P77" i="2"/>
  <c r="P57" i="3"/>
  <c r="P37" i="2"/>
  <c r="P17" i="2"/>
  <c r="P94" i="3"/>
  <c r="P19" i="2"/>
  <c r="P79" i="2"/>
  <c r="P165" i="2"/>
  <c r="P68" i="2"/>
  <c r="P19" i="3"/>
  <c r="P16" i="2"/>
  <c r="P18" i="2"/>
  <c r="P241" i="2"/>
  <c r="P17" i="3"/>
  <c r="P70" i="5" s="1"/>
  <c r="P51" i="2"/>
  <c r="P66" i="3"/>
  <c r="P71" i="3" s="1"/>
  <c r="P41" i="1"/>
  <c r="P40" i="1"/>
  <c r="P88" i="1"/>
  <c r="P146" i="1"/>
  <c r="P147" i="1" s="1"/>
  <c r="P125" i="1"/>
  <c r="P132" i="1"/>
  <c r="P138" i="1" s="1"/>
  <c r="P142" i="1"/>
  <c r="P143" i="1" s="1"/>
  <c r="H118" i="3"/>
  <c r="H100" i="2"/>
  <c r="H88" i="2"/>
  <c r="H103" i="3"/>
  <c r="L101" i="2"/>
  <c r="L119" i="3"/>
  <c r="Q101" i="2"/>
  <c r="Q119" i="3"/>
  <c r="I61" i="6"/>
  <c r="T61" i="5"/>
  <c r="K61" i="6"/>
  <c r="G61" i="6"/>
  <c r="Q61" i="6"/>
  <c r="J61" i="6"/>
  <c r="R61" i="6"/>
  <c r="H61" i="6"/>
  <c r="L61" i="6"/>
  <c r="N61" i="6"/>
  <c r="M61" i="6"/>
  <c r="O61" i="6"/>
  <c r="O118" i="3"/>
  <c r="O103" i="3"/>
  <c r="O100" i="2"/>
  <c r="O88" i="2"/>
  <c r="J118" i="3"/>
  <c r="J88" i="2"/>
  <c r="J103" i="3"/>
  <c r="J100" i="2"/>
  <c r="O119" i="3"/>
  <c r="O101" i="2"/>
  <c r="K101" i="2"/>
  <c r="K119" i="3"/>
  <c r="I119" i="3"/>
  <c r="I101" i="2"/>
  <c r="R102" i="3"/>
  <c r="R99" i="2"/>
  <c r="R87" i="2"/>
  <c r="R117" i="3"/>
  <c r="L99" i="2"/>
  <c r="L87" i="2"/>
  <c r="L102" i="3"/>
  <c r="L117" i="3"/>
  <c r="I99" i="2"/>
  <c r="I117" i="3"/>
  <c r="I87" i="2"/>
  <c r="I102" i="3"/>
  <c r="P103" i="3"/>
  <c r="P100" i="2"/>
  <c r="P88" i="2"/>
  <c r="P118" i="3"/>
  <c r="G215" i="2"/>
  <c r="T215" i="2" s="1"/>
  <c r="F49" i="6"/>
  <c r="J63" i="6"/>
  <c r="T63" i="5"/>
  <c r="H63" i="6"/>
  <c r="K63" i="6"/>
  <c r="R63" i="6"/>
  <c r="L63" i="6"/>
  <c r="Q63" i="6"/>
  <c r="I63" i="6"/>
  <c r="M63" i="6"/>
  <c r="G63" i="6"/>
  <c r="O63" i="6"/>
  <c r="N63" i="6"/>
  <c r="N100" i="2"/>
  <c r="N118" i="3"/>
  <c r="N88" i="2"/>
  <c r="N103" i="3"/>
  <c r="R103" i="3"/>
  <c r="R88" i="2"/>
  <c r="R118" i="3"/>
  <c r="R100" i="2"/>
  <c r="Q103" i="3"/>
  <c r="Q100" i="2"/>
  <c r="Q88" i="2"/>
  <c r="Q118" i="3"/>
  <c r="M119" i="3"/>
  <c r="M101" i="2"/>
  <c r="H119" i="3"/>
  <c r="H101" i="2"/>
  <c r="Q102" i="3"/>
  <c r="Q87" i="2"/>
  <c r="Q117" i="3"/>
  <c r="Q99" i="2"/>
  <c r="K99" i="2"/>
  <c r="K102" i="3"/>
  <c r="K87" i="2"/>
  <c r="K117" i="3"/>
  <c r="L88" i="2"/>
  <c r="L103" i="3"/>
  <c r="L118" i="3"/>
  <c r="L100" i="2"/>
  <c r="G101" i="2"/>
  <c r="F80" i="6"/>
  <c r="G119" i="3"/>
  <c r="M102" i="3"/>
  <c r="M99" i="2"/>
  <c r="M117" i="3"/>
  <c r="M87" i="2"/>
  <c r="G102" i="3"/>
  <c r="G99" i="2"/>
  <c r="G117" i="3"/>
  <c r="F65" i="6"/>
  <c r="G87" i="2"/>
  <c r="G88" i="2"/>
  <c r="G100" i="2"/>
  <c r="G103" i="3"/>
  <c r="G118" i="3"/>
  <c r="F68" i="6"/>
  <c r="G101" i="1"/>
  <c r="F89" i="6"/>
  <c r="N101" i="2"/>
  <c r="N119" i="3"/>
  <c r="R101" i="2"/>
  <c r="R119" i="3"/>
  <c r="J101" i="2"/>
  <c r="J119" i="3"/>
  <c r="O99" i="2"/>
  <c r="O87" i="2"/>
  <c r="O117" i="3"/>
  <c r="O102" i="3"/>
  <c r="J102" i="3"/>
  <c r="J99" i="2"/>
  <c r="J87" i="2"/>
  <c r="J117" i="3"/>
  <c r="H102" i="3"/>
  <c r="H117" i="3"/>
  <c r="H87" i="2"/>
  <c r="H99" i="2"/>
  <c r="G189" i="2"/>
  <c r="T189" i="2" s="1"/>
  <c r="F98" i="6"/>
  <c r="T141" i="1"/>
  <c r="P63" i="6"/>
  <c r="M88" i="2"/>
  <c r="M118" i="3"/>
  <c r="M103" i="3"/>
  <c r="M100" i="2"/>
  <c r="K103" i="3"/>
  <c r="K100" i="2"/>
  <c r="K118" i="3"/>
  <c r="K88" i="2"/>
  <c r="I103" i="3"/>
  <c r="I100" i="2"/>
  <c r="I88" i="2"/>
  <c r="I118" i="3"/>
  <c r="U118" i="3" l="1"/>
  <c r="K75" i="5"/>
  <c r="N157" i="2"/>
  <c r="N106" i="1"/>
  <c r="N83" i="1"/>
  <c r="N108" i="3"/>
  <c r="N127" i="1"/>
  <c r="N122" i="3"/>
  <c r="N167" i="2"/>
  <c r="N90" i="1"/>
  <c r="N95" i="2"/>
  <c r="N84" i="1"/>
  <c r="N93" i="2"/>
  <c r="N104" i="2"/>
  <c r="K167" i="2"/>
  <c r="K104" i="2"/>
  <c r="K84" i="1"/>
  <c r="K95" i="2"/>
  <c r="K157" i="2"/>
  <c r="K127" i="1"/>
  <c r="K90" i="1"/>
  <c r="K108" i="3"/>
  <c r="K83" i="1"/>
  <c r="K122" i="3"/>
  <c r="K106" i="1"/>
  <c r="K93" i="2"/>
  <c r="L44" i="2"/>
  <c r="L51" i="2"/>
  <c r="L16" i="2"/>
  <c r="L48" i="2"/>
  <c r="L79" i="2"/>
  <c r="L152" i="2"/>
  <c r="L17" i="2"/>
  <c r="L40" i="3"/>
  <c r="L72" i="5" s="1"/>
  <c r="L154" i="2"/>
  <c r="L40" i="1"/>
  <c r="L37" i="2"/>
  <c r="L59" i="3"/>
  <c r="L60" i="3"/>
  <c r="L89" i="3"/>
  <c r="L66" i="3"/>
  <c r="L146" i="1"/>
  <c r="L147" i="1" s="1"/>
  <c r="L63" i="2"/>
  <c r="L23" i="2"/>
  <c r="L52" i="2"/>
  <c r="L18" i="2"/>
  <c r="L76" i="2"/>
  <c r="L67" i="3"/>
  <c r="L19" i="3"/>
  <c r="L69" i="3"/>
  <c r="L57" i="3"/>
  <c r="L88" i="1"/>
  <c r="L73" i="2"/>
  <c r="L18" i="3"/>
  <c r="L94" i="3"/>
  <c r="L47" i="3"/>
  <c r="L73" i="5" s="1"/>
  <c r="L86" i="3"/>
  <c r="L142" i="1"/>
  <c r="L143" i="1" s="1"/>
  <c r="L47" i="2"/>
  <c r="L80" i="2"/>
  <c r="L68" i="2"/>
  <c r="L91" i="3"/>
  <c r="L70" i="2"/>
  <c r="L62" i="2"/>
  <c r="L87" i="3"/>
  <c r="L20" i="2"/>
  <c r="L41" i="1"/>
  <c r="L34" i="2"/>
  <c r="L241" i="2"/>
  <c r="L57" i="2"/>
  <c r="L64" i="2" s="1"/>
  <c r="L92" i="3"/>
  <c r="L49" i="2"/>
  <c r="L26" i="3"/>
  <c r="L71" i="5" s="1"/>
  <c r="L85" i="3"/>
  <c r="L96" i="3" s="1"/>
  <c r="L153" i="2"/>
  <c r="L77" i="2"/>
  <c r="L69" i="2"/>
  <c r="L50" i="2"/>
  <c r="L88" i="3"/>
  <c r="L68" i="3"/>
  <c r="L67" i="2"/>
  <c r="L17" i="3"/>
  <c r="L70" i="5" s="1"/>
  <c r="L21" i="2"/>
  <c r="L125" i="1"/>
  <c r="L38" i="2"/>
  <c r="L46" i="2"/>
  <c r="L19" i="2"/>
  <c r="L165" i="2"/>
  <c r="L71" i="2"/>
  <c r="L72" i="2"/>
  <c r="L132" i="1"/>
  <c r="L138" i="1" s="1"/>
  <c r="L79" i="3"/>
  <c r="L82" i="3" s="1"/>
  <c r="I18" i="2"/>
  <c r="I38" i="2"/>
  <c r="I20" i="2"/>
  <c r="I57" i="3"/>
  <c r="I72" i="2"/>
  <c r="I89" i="3"/>
  <c r="I50" i="2"/>
  <c r="I18" i="3"/>
  <c r="I68" i="2"/>
  <c r="I37" i="2"/>
  <c r="I57" i="2"/>
  <c r="I69" i="2"/>
  <c r="I66" i="3"/>
  <c r="I71" i="3" s="1"/>
  <c r="I92" i="3"/>
  <c r="I68" i="3"/>
  <c r="I154" i="2"/>
  <c r="I51" i="2"/>
  <c r="I67" i="2"/>
  <c r="I165" i="2"/>
  <c r="I69" i="3"/>
  <c r="I52" i="2"/>
  <c r="I19" i="3"/>
  <c r="I79" i="2"/>
  <c r="I146" i="1"/>
  <c r="I147" i="1" s="1"/>
  <c r="I80" i="2"/>
  <c r="I70" i="2"/>
  <c r="I16" i="2"/>
  <c r="I23" i="2"/>
  <c r="I94" i="3"/>
  <c r="I152" i="2"/>
  <c r="I88" i="1"/>
  <c r="I91" i="3"/>
  <c r="I59" i="3"/>
  <c r="I46" i="2"/>
  <c r="I73" i="2"/>
  <c r="I49" i="2"/>
  <c r="I26" i="3"/>
  <c r="I71" i="5" s="1"/>
  <c r="I241" i="2"/>
  <c r="I40" i="3"/>
  <c r="I72" i="5" s="1"/>
  <c r="I88" i="3"/>
  <c r="I41" i="1"/>
  <c r="I132" i="1"/>
  <c r="I138" i="1" s="1"/>
  <c r="I21" i="2"/>
  <c r="I17" i="2"/>
  <c r="I34" i="2"/>
  <c r="I77" i="2"/>
  <c r="I85" i="3"/>
  <c r="I60" i="3"/>
  <c r="I71" i="2"/>
  <c r="I79" i="3"/>
  <c r="I82" i="3" s="1"/>
  <c r="I76" i="2"/>
  <c r="I48" i="2"/>
  <c r="I47" i="2"/>
  <c r="I47" i="3"/>
  <c r="I73" i="5" s="1"/>
  <c r="I86" i="3"/>
  <c r="I67" i="3"/>
  <c r="I87" i="3"/>
  <c r="I142" i="1"/>
  <c r="I143" i="1" s="1"/>
  <c r="I125" i="1"/>
  <c r="I62" i="2"/>
  <c r="I44" i="2"/>
  <c r="I63" i="2"/>
  <c r="I17" i="3"/>
  <c r="I153" i="2"/>
  <c r="I40" i="1"/>
  <c r="I42" i="1" s="1"/>
  <c r="I19" i="2"/>
  <c r="N74" i="5"/>
  <c r="O108" i="3"/>
  <c r="O167" i="2"/>
  <c r="O122" i="3"/>
  <c r="O75" i="5" s="1"/>
  <c r="O104" i="2"/>
  <c r="O93" i="2"/>
  <c r="O157" i="2"/>
  <c r="O95" i="2"/>
  <c r="O90" i="1"/>
  <c r="O106" i="1"/>
  <c r="O127" i="1"/>
  <c r="O83" i="1"/>
  <c r="O84" i="1"/>
  <c r="H73" i="2"/>
  <c r="H69" i="2"/>
  <c r="H152" i="2"/>
  <c r="H66" i="3"/>
  <c r="H71" i="3" s="1"/>
  <c r="H68" i="3"/>
  <c r="H19" i="3"/>
  <c r="H41" i="1"/>
  <c r="H79" i="3"/>
  <c r="H82" i="3" s="1"/>
  <c r="H62" i="2"/>
  <c r="H79" i="2"/>
  <c r="H16" i="2"/>
  <c r="H89" i="3"/>
  <c r="H153" i="2"/>
  <c r="H88" i="3"/>
  <c r="H47" i="3"/>
  <c r="H73" i="5" s="1"/>
  <c r="H40" i="3"/>
  <c r="H72" i="5" s="1"/>
  <c r="H23" i="2"/>
  <c r="H69" i="3"/>
  <c r="H87" i="3"/>
  <c r="H18" i="3"/>
  <c r="H70" i="2"/>
  <c r="H80" i="2"/>
  <c r="H86" i="3"/>
  <c r="H59" i="3"/>
  <c r="H48" i="2"/>
  <c r="H17" i="2"/>
  <c r="H77" i="2"/>
  <c r="H60" i="3"/>
  <c r="H91" i="3"/>
  <c r="H146" i="1"/>
  <c r="H147" i="1" s="1"/>
  <c r="H26" i="3"/>
  <c r="H71" i="5" s="1"/>
  <c r="H142" i="1"/>
  <c r="H143" i="1" s="1"/>
  <c r="H37" i="2"/>
  <c r="H44" i="2"/>
  <c r="H38" i="2"/>
  <c r="H17" i="3"/>
  <c r="H70" i="5" s="1"/>
  <c r="H68" i="2"/>
  <c r="H94" i="3"/>
  <c r="H92" i="3"/>
  <c r="H85" i="3"/>
  <c r="H96" i="3" s="1"/>
  <c r="H18" i="2"/>
  <c r="H57" i="2"/>
  <c r="H63" i="2"/>
  <c r="H88" i="1"/>
  <c r="H67" i="3"/>
  <c r="H72" i="2"/>
  <c r="H46" i="2"/>
  <c r="H125" i="1"/>
  <c r="H132" i="1"/>
  <c r="H138" i="1" s="1"/>
  <c r="H241" i="2"/>
  <c r="H57" i="3"/>
  <c r="H76" i="2"/>
  <c r="H165" i="2"/>
  <c r="H20" i="2"/>
  <c r="H67" i="2"/>
  <c r="H47" i="2"/>
  <c r="H49" i="2"/>
  <c r="H51" i="2"/>
  <c r="H34" i="2"/>
  <c r="H21" i="2"/>
  <c r="H52" i="2"/>
  <c r="H19" i="2"/>
  <c r="H40" i="1"/>
  <c r="H42" i="1" s="1"/>
  <c r="H154" i="2"/>
  <c r="H71" i="2"/>
  <c r="H50" i="2"/>
  <c r="P95" i="2"/>
  <c r="P122" i="3"/>
  <c r="P93" i="2"/>
  <c r="P167" i="2"/>
  <c r="P157" i="2"/>
  <c r="P108" i="3"/>
  <c r="P74" i="5" s="1"/>
  <c r="P104" i="2"/>
  <c r="P106" i="1"/>
  <c r="P84" i="1"/>
  <c r="P90" i="1"/>
  <c r="P127" i="1"/>
  <c r="P83" i="1"/>
  <c r="T101" i="1"/>
  <c r="C57" i="8"/>
  <c r="T100" i="2"/>
  <c r="U117" i="3"/>
  <c r="M75" i="5"/>
  <c r="K74" i="5"/>
  <c r="G93" i="2"/>
  <c r="G108" i="3"/>
  <c r="G122" i="3"/>
  <c r="G106" i="1"/>
  <c r="G95" i="2"/>
  <c r="G90" i="1"/>
  <c r="G157" i="2"/>
  <c r="G84" i="1"/>
  <c r="G167" i="2"/>
  <c r="F63" i="6"/>
  <c r="G127" i="1"/>
  <c r="G83" i="1"/>
  <c r="G104" i="2"/>
  <c r="L167" i="2"/>
  <c r="L157" i="2"/>
  <c r="L104" i="2"/>
  <c r="L93" i="2"/>
  <c r="L95" i="2"/>
  <c r="L127" i="1"/>
  <c r="L106" i="1"/>
  <c r="L108" i="3"/>
  <c r="L122" i="3"/>
  <c r="L83" i="1"/>
  <c r="L90" i="1"/>
  <c r="L84" i="1"/>
  <c r="P75" i="5"/>
  <c r="L75" i="5"/>
  <c r="R75" i="5"/>
  <c r="M50" i="2"/>
  <c r="M63" i="2"/>
  <c r="M68" i="2"/>
  <c r="M153" i="2"/>
  <c r="M68" i="3"/>
  <c r="M17" i="3"/>
  <c r="M67" i="2"/>
  <c r="M19" i="2"/>
  <c r="M142" i="1"/>
  <c r="M143" i="1" s="1"/>
  <c r="M69" i="2"/>
  <c r="M49" i="2"/>
  <c r="M165" i="2"/>
  <c r="M38" i="2"/>
  <c r="M18" i="3"/>
  <c r="M26" i="3"/>
  <c r="M71" i="5" s="1"/>
  <c r="M91" i="3"/>
  <c r="M41" i="1"/>
  <c r="M77" i="2"/>
  <c r="M62" i="2"/>
  <c r="M79" i="3"/>
  <c r="M82" i="3" s="1"/>
  <c r="M73" i="2"/>
  <c r="M57" i="2"/>
  <c r="M18" i="2"/>
  <c r="M88" i="3"/>
  <c r="M47" i="3"/>
  <c r="M73" i="5" s="1"/>
  <c r="M47" i="2"/>
  <c r="M46" i="2"/>
  <c r="M154" i="2"/>
  <c r="M76" i="2"/>
  <c r="M92" i="3"/>
  <c r="M94" i="3"/>
  <c r="M87" i="3"/>
  <c r="M132" i="1"/>
  <c r="M138" i="1" s="1"/>
  <c r="M20" i="2"/>
  <c r="M16" i="2"/>
  <c r="M51" i="2"/>
  <c r="M79" i="2"/>
  <c r="M19" i="3"/>
  <c r="M60" i="3"/>
  <c r="M69" i="3"/>
  <c r="M241" i="2"/>
  <c r="M125" i="1"/>
  <c r="M34" i="2"/>
  <c r="M48" i="2"/>
  <c r="M66" i="3"/>
  <c r="M146" i="1"/>
  <c r="M147" i="1" s="1"/>
  <c r="M52" i="2"/>
  <c r="M152" i="2"/>
  <c r="M85" i="3"/>
  <c r="M17" i="2"/>
  <c r="M71" i="2"/>
  <c r="M67" i="3"/>
  <c r="M80" i="2"/>
  <c r="M86" i="3"/>
  <c r="M44" i="2"/>
  <c r="M53" i="2" s="1"/>
  <c r="M72" i="2"/>
  <c r="M70" i="2"/>
  <c r="M23" i="2"/>
  <c r="M40" i="3"/>
  <c r="M72" i="5" s="1"/>
  <c r="M88" i="1"/>
  <c r="M37" i="2"/>
  <c r="M40" i="1"/>
  <c r="M42" i="1" s="1"/>
  <c r="M21" i="2"/>
  <c r="M59" i="3"/>
  <c r="M89" i="3"/>
  <c r="M57" i="3"/>
  <c r="R68" i="2"/>
  <c r="R16" i="2"/>
  <c r="R17" i="2"/>
  <c r="R87" i="3"/>
  <c r="R57" i="3"/>
  <c r="R63" i="3" s="1"/>
  <c r="R59" i="3"/>
  <c r="R66" i="3"/>
  <c r="R142" i="1"/>
  <c r="R143" i="1" s="1"/>
  <c r="R46" i="2"/>
  <c r="R73" i="2"/>
  <c r="R67" i="2"/>
  <c r="R67" i="3"/>
  <c r="R89" i="3"/>
  <c r="R60" i="3"/>
  <c r="R152" i="2"/>
  <c r="R41" i="1"/>
  <c r="R38" i="2"/>
  <c r="R23" i="2"/>
  <c r="R26" i="3"/>
  <c r="R71" i="5" s="1"/>
  <c r="R40" i="1"/>
  <c r="R42" i="1" s="1"/>
  <c r="R34" i="2"/>
  <c r="R153" i="2"/>
  <c r="R165" i="2"/>
  <c r="R79" i="3"/>
  <c r="R82" i="3" s="1"/>
  <c r="R132" i="1"/>
  <c r="R138" i="1" s="1"/>
  <c r="R80" i="2"/>
  <c r="R72" i="2"/>
  <c r="R47" i="2"/>
  <c r="R79" i="2"/>
  <c r="R69" i="3"/>
  <c r="R63" i="2"/>
  <c r="R85" i="3"/>
  <c r="R88" i="3"/>
  <c r="R76" i="2"/>
  <c r="R20" i="2"/>
  <c r="R69" i="2"/>
  <c r="R91" i="3"/>
  <c r="R68" i="3"/>
  <c r="R92" i="3"/>
  <c r="R146" i="1"/>
  <c r="R147" i="1" s="1"/>
  <c r="R88" i="1"/>
  <c r="R21" i="2"/>
  <c r="R57" i="2"/>
  <c r="R77" i="2"/>
  <c r="R94" i="3"/>
  <c r="R18" i="2"/>
  <c r="R50" i="2"/>
  <c r="R40" i="3"/>
  <c r="R72" i="5" s="1"/>
  <c r="R44" i="2"/>
  <c r="R53" i="2" s="1"/>
  <c r="R52" i="2"/>
  <c r="R125" i="1"/>
  <c r="R70" i="2"/>
  <c r="R37" i="2"/>
  <c r="R71" i="2"/>
  <c r="R49" i="2"/>
  <c r="R19" i="2"/>
  <c r="R62" i="2"/>
  <c r="R51" i="2"/>
  <c r="R18" i="3"/>
  <c r="R19" i="3"/>
  <c r="R154" i="2"/>
  <c r="R241" i="2"/>
  <c r="R47" i="3"/>
  <c r="R73" i="5" s="1"/>
  <c r="R48" i="2"/>
  <c r="R86" i="3"/>
  <c r="R17" i="3"/>
  <c r="K34" i="2"/>
  <c r="K37" i="2"/>
  <c r="K21" i="2"/>
  <c r="K72" i="2"/>
  <c r="K26" i="3"/>
  <c r="K71" i="5" s="1"/>
  <c r="K89" i="3"/>
  <c r="K23" i="2"/>
  <c r="K41" i="1"/>
  <c r="K63" i="2"/>
  <c r="K80" i="2"/>
  <c r="K17" i="2"/>
  <c r="K70" i="2"/>
  <c r="K57" i="2"/>
  <c r="K85" i="3"/>
  <c r="K87" i="3"/>
  <c r="K146" i="1"/>
  <c r="K147" i="1" s="1"/>
  <c r="K49" i="2"/>
  <c r="K50" i="2"/>
  <c r="K153" i="2"/>
  <c r="K79" i="3"/>
  <c r="K82" i="3" s="1"/>
  <c r="K47" i="3"/>
  <c r="K73" i="5" s="1"/>
  <c r="K69" i="3"/>
  <c r="K68" i="3"/>
  <c r="K125" i="1"/>
  <c r="K38" i="2"/>
  <c r="K47" i="2"/>
  <c r="K48" i="2"/>
  <c r="K59" i="3"/>
  <c r="K19" i="3"/>
  <c r="K77" i="2"/>
  <c r="K142" i="1"/>
  <c r="K143" i="1" s="1"/>
  <c r="K92" i="3"/>
  <c r="K46" i="2"/>
  <c r="K154" i="2"/>
  <c r="K57" i="3"/>
  <c r="K63" i="3" s="1"/>
  <c r="K241" i="2"/>
  <c r="K71" i="2"/>
  <c r="K73" i="2"/>
  <c r="K66" i="3"/>
  <c r="K71" i="3" s="1"/>
  <c r="K73" i="3" s="1"/>
  <c r="K40" i="3"/>
  <c r="K72" i="5" s="1"/>
  <c r="K16" i="2"/>
  <c r="K51" i="2"/>
  <c r="K62" i="2"/>
  <c r="K60" i="3"/>
  <c r="K67" i="2"/>
  <c r="K17" i="3"/>
  <c r="K79" i="2"/>
  <c r="K88" i="3"/>
  <c r="K76" i="2"/>
  <c r="K20" i="2"/>
  <c r="K165" i="2"/>
  <c r="K94" i="3"/>
  <c r="K68" i="2"/>
  <c r="K18" i="2"/>
  <c r="K86" i="3"/>
  <c r="K88" i="1"/>
  <c r="K69" i="2"/>
  <c r="K91" i="3"/>
  <c r="K40" i="1"/>
  <c r="K42" i="1" s="1"/>
  <c r="K152" i="2"/>
  <c r="K132" i="1"/>
  <c r="K138" i="1" s="1"/>
  <c r="K52" i="2"/>
  <c r="K18" i="3"/>
  <c r="K44" i="2"/>
  <c r="K67" i="3"/>
  <c r="K19" i="2"/>
  <c r="P42" i="1"/>
  <c r="P63" i="3"/>
  <c r="P73" i="3" s="1"/>
  <c r="C44" i="8"/>
  <c r="T87" i="2"/>
  <c r="G74" i="5"/>
  <c r="U102" i="3"/>
  <c r="I93" i="2"/>
  <c r="I104" i="2"/>
  <c r="I127" i="1"/>
  <c r="I83" i="1"/>
  <c r="I157" i="2"/>
  <c r="I106" i="1"/>
  <c r="I122" i="3"/>
  <c r="I75" i="5" s="1"/>
  <c r="I95" i="2"/>
  <c r="I90" i="1"/>
  <c r="I84" i="1"/>
  <c r="I167" i="2"/>
  <c r="I108" i="3"/>
  <c r="I74" i="5" s="1"/>
  <c r="Q18" i="2"/>
  <c r="Q17" i="2"/>
  <c r="Q152" i="2"/>
  <c r="Q16" i="2"/>
  <c r="Q91" i="3"/>
  <c r="Q18" i="3"/>
  <c r="Q88" i="1"/>
  <c r="Q19" i="2"/>
  <c r="Q62" i="2"/>
  <c r="Q23" i="2"/>
  <c r="Q38" i="2"/>
  <c r="Q69" i="3"/>
  <c r="Q40" i="3"/>
  <c r="Q72" i="5" s="1"/>
  <c r="Q19" i="3"/>
  <c r="Q79" i="3"/>
  <c r="Q82" i="3" s="1"/>
  <c r="Q142" i="1"/>
  <c r="Q143" i="1" s="1"/>
  <c r="Q46" i="2"/>
  <c r="Q52" i="2"/>
  <c r="Q86" i="3"/>
  <c r="Q154" i="2"/>
  <c r="Q80" i="2"/>
  <c r="Q69" i="2"/>
  <c r="Q66" i="3"/>
  <c r="Q71" i="3" s="1"/>
  <c r="Q40" i="1"/>
  <c r="Q42" i="1" s="1"/>
  <c r="Q146" i="1"/>
  <c r="Q147" i="1" s="1"/>
  <c r="Q51" i="2"/>
  <c r="Q72" i="2"/>
  <c r="Q49" i="2"/>
  <c r="Q17" i="3"/>
  <c r="Q57" i="2"/>
  <c r="Q64" i="2" s="1"/>
  <c r="Q20" i="2"/>
  <c r="Q125" i="1"/>
  <c r="Q68" i="2"/>
  <c r="Q37" i="2"/>
  <c r="Q71" i="2"/>
  <c r="Q26" i="3"/>
  <c r="Q71" i="5" s="1"/>
  <c r="Q241" i="2"/>
  <c r="Q67" i="3"/>
  <c r="Q88" i="3"/>
  <c r="Q85" i="3"/>
  <c r="Q87" i="3"/>
  <c r="Q73" i="2"/>
  <c r="Q79" i="2"/>
  <c r="Q92" i="3"/>
  <c r="Q132" i="1"/>
  <c r="Q138" i="1" s="1"/>
  <c r="Q70" i="2"/>
  <c r="Q47" i="3"/>
  <c r="Q73" i="5" s="1"/>
  <c r="Q44" i="2"/>
  <c r="Q41" i="1"/>
  <c r="Q76" i="2"/>
  <c r="Q67" i="2"/>
  <c r="Q81" i="2" s="1"/>
  <c r="Q21" i="2"/>
  <c r="Q94" i="3"/>
  <c r="Q68" i="3"/>
  <c r="Q153" i="2"/>
  <c r="Q57" i="3"/>
  <c r="Q48" i="2"/>
  <c r="Q59" i="3"/>
  <c r="Q34" i="2"/>
  <c r="Q63" i="2"/>
  <c r="Q77" i="2"/>
  <c r="Q89" i="3"/>
  <c r="Q165" i="2"/>
  <c r="Q47" i="2"/>
  <c r="Q50" i="2"/>
  <c r="Q60" i="3"/>
  <c r="U103" i="3"/>
  <c r="U119" i="3"/>
  <c r="Q75" i="5"/>
  <c r="Q93" i="2"/>
  <c r="Q84" i="1"/>
  <c r="Q108" i="3"/>
  <c r="Q127" i="1"/>
  <c r="Q90" i="1"/>
  <c r="Q157" i="2"/>
  <c r="Q122" i="3"/>
  <c r="Q83" i="1"/>
  <c r="Q106" i="1"/>
  <c r="Q167" i="2"/>
  <c r="Q95" i="2"/>
  <c r="Q104" i="2"/>
  <c r="H104" i="2"/>
  <c r="H83" i="1"/>
  <c r="H127" i="1"/>
  <c r="H122" i="3"/>
  <c r="H75" i="5" s="1"/>
  <c r="H95" i="2"/>
  <c r="H106" i="1"/>
  <c r="H167" i="2"/>
  <c r="H157" i="2"/>
  <c r="H93" i="2"/>
  <c r="H84" i="1"/>
  <c r="H90" i="1"/>
  <c r="H108" i="3"/>
  <c r="H74" i="5" s="1"/>
  <c r="O48" i="2"/>
  <c r="O18" i="2"/>
  <c r="O69" i="2"/>
  <c r="O16" i="2"/>
  <c r="O66" i="3"/>
  <c r="O88" i="3"/>
  <c r="O79" i="3"/>
  <c r="O82" i="3" s="1"/>
  <c r="O18" i="3"/>
  <c r="O37" i="2"/>
  <c r="O57" i="2"/>
  <c r="O73" i="2"/>
  <c r="O47" i="2"/>
  <c r="O241" i="2"/>
  <c r="O68" i="3"/>
  <c r="O67" i="3"/>
  <c r="O19" i="2"/>
  <c r="O23" i="2"/>
  <c r="O63" i="2"/>
  <c r="O152" i="2"/>
  <c r="O154" i="2"/>
  <c r="O86" i="3"/>
  <c r="O44" i="2"/>
  <c r="O46" i="2"/>
  <c r="O17" i="2"/>
  <c r="O70" i="2"/>
  <c r="O72" i="2"/>
  <c r="O34" i="2"/>
  <c r="O80" i="2"/>
  <c r="O94" i="3"/>
  <c r="O92" i="3"/>
  <c r="O85" i="3"/>
  <c r="O79" i="2"/>
  <c r="O21" i="2"/>
  <c r="O60" i="3"/>
  <c r="O89" i="3"/>
  <c r="O67" i="2"/>
  <c r="O76" i="2"/>
  <c r="O62" i="2"/>
  <c r="O69" i="3"/>
  <c r="O71" i="2"/>
  <c r="O26" i="3"/>
  <c r="O71" i="5" s="1"/>
  <c r="O38" i="2"/>
  <c r="O87" i="3"/>
  <c r="O77" i="2"/>
  <c r="O52" i="2"/>
  <c r="O59" i="3"/>
  <c r="O50" i="2"/>
  <c r="O49" i="2"/>
  <c r="O19" i="3"/>
  <c r="O91" i="3"/>
  <c r="O20" i="2"/>
  <c r="O51" i="2"/>
  <c r="O40" i="3"/>
  <c r="O72" i="5" s="1"/>
  <c r="O47" i="3"/>
  <c r="O73" i="5" s="1"/>
  <c r="O165" i="2"/>
  <c r="O68" i="2"/>
  <c r="O17" i="3"/>
  <c r="O57" i="3"/>
  <c r="O63" i="3" s="1"/>
  <c r="O153" i="2"/>
  <c r="O146" i="1"/>
  <c r="O147" i="1" s="1"/>
  <c r="O40" i="1"/>
  <c r="O125" i="1"/>
  <c r="O88" i="1"/>
  <c r="O132" i="1"/>
  <c r="O138" i="1" s="1"/>
  <c r="O142" i="1"/>
  <c r="O143" i="1" s="1"/>
  <c r="O41" i="1"/>
  <c r="G67" i="2"/>
  <c r="G68" i="2"/>
  <c r="G46" i="2"/>
  <c r="G66" i="3"/>
  <c r="G40" i="3"/>
  <c r="G73" i="2"/>
  <c r="G88" i="1"/>
  <c r="G85" i="3"/>
  <c r="G37" i="2"/>
  <c r="T37" i="2" s="1"/>
  <c r="G50" i="2"/>
  <c r="G21" i="2"/>
  <c r="G44" i="2"/>
  <c r="G60" i="3"/>
  <c r="U60" i="3" s="1"/>
  <c r="G92" i="3"/>
  <c r="G76" i="2"/>
  <c r="G153" i="2"/>
  <c r="G69" i="3"/>
  <c r="U69" i="3" s="1"/>
  <c r="G20" i="2"/>
  <c r="G47" i="2"/>
  <c r="G51" i="2"/>
  <c r="G94" i="3"/>
  <c r="G88" i="3"/>
  <c r="G67" i="3"/>
  <c r="G142" i="1"/>
  <c r="G40" i="1"/>
  <c r="G48" i="2"/>
  <c r="G72" i="2"/>
  <c r="F61" i="6"/>
  <c r="G17" i="3"/>
  <c r="G52" i="2"/>
  <c r="G41" i="1"/>
  <c r="G125" i="1"/>
  <c r="G57" i="3"/>
  <c r="G19" i="2"/>
  <c r="G38" i="2"/>
  <c r="G77" i="2"/>
  <c r="G80" i="2"/>
  <c r="G26" i="3"/>
  <c r="G18" i="2"/>
  <c r="G86" i="3"/>
  <c r="G47" i="3"/>
  <c r="G132" i="1"/>
  <c r="G57" i="2"/>
  <c r="G34" i="2"/>
  <c r="G23" i="2"/>
  <c r="T23" i="2" s="1"/>
  <c r="G19" i="3"/>
  <c r="G241" i="2"/>
  <c r="G79" i="3"/>
  <c r="G63" i="2"/>
  <c r="T63" i="2" s="1"/>
  <c r="G59" i="3"/>
  <c r="G70" i="2"/>
  <c r="G152" i="2"/>
  <c r="G154" i="2"/>
  <c r="G146" i="1"/>
  <c r="G17" i="2"/>
  <c r="G71" i="2"/>
  <c r="G62" i="2"/>
  <c r="G69" i="2"/>
  <c r="G89" i="3"/>
  <c r="G165" i="2"/>
  <c r="G18" i="3"/>
  <c r="U18" i="3" s="1"/>
  <c r="G49" i="2"/>
  <c r="G87" i="3"/>
  <c r="G16" i="2"/>
  <c r="G91" i="3"/>
  <c r="U91" i="3" s="1"/>
  <c r="G79" i="2"/>
  <c r="G68" i="3"/>
  <c r="O74" i="5"/>
  <c r="C45" i="8"/>
  <c r="T88" i="2"/>
  <c r="C56" i="8"/>
  <c r="T99" i="2"/>
  <c r="C58" i="8"/>
  <c r="T101" i="2"/>
  <c r="Q74" i="5"/>
  <c r="M93" i="2"/>
  <c r="M106" i="1"/>
  <c r="M157" i="2"/>
  <c r="M167" i="2"/>
  <c r="M104" i="2"/>
  <c r="M95" i="2"/>
  <c r="M122" i="3"/>
  <c r="M84" i="1"/>
  <c r="M83" i="1"/>
  <c r="M127" i="1"/>
  <c r="M90" i="1"/>
  <c r="M108" i="3"/>
  <c r="M74" i="5" s="1"/>
  <c r="R95" i="2"/>
  <c r="R122" i="3"/>
  <c r="R84" i="1"/>
  <c r="R108" i="3"/>
  <c r="R74" i="5" s="1"/>
  <c r="R157" i="2"/>
  <c r="R127" i="1"/>
  <c r="R167" i="2"/>
  <c r="R104" i="2"/>
  <c r="R93" i="2"/>
  <c r="R83" i="1"/>
  <c r="R90" i="1"/>
  <c r="R106" i="1"/>
  <c r="J167" i="2"/>
  <c r="J106" i="1"/>
  <c r="J95" i="2"/>
  <c r="J90" i="1"/>
  <c r="J84" i="1"/>
  <c r="J93" i="2"/>
  <c r="J127" i="1"/>
  <c r="J108" i="3"/>
  <c r="J74" i="5" s="1"/>
  <c r="J104" i="2"/>
  <c r="J83" i="1"/>
  <c r="J157" i="2"/>
  <c r="J122" i="3"/>
  <c r="J75" i="5" s="1"/>
  <c r="L74" i="5"/>
  <c r="N23" i="2"/>
  <c r="N69" i="2"/>
  <c r="N51" i="2"/>
  <c r="N154" i="2"/>
  <c r="N19" i="3"/>
  <c r="N86" i="3"/>
  <c r="N46" i="2"/>
  <c r="N67" i="2"/>
  <c r="N47" i="2"/>
  <c r="N152" i="2"/>
  <c r="N80" i="2"/>
  <c r="N48" i="2"/>
  <c r="N57" i="3"/>
  <c r="N66" i="3"/>
  <c r="N146" i="1"/>
  <c r="N147" i="1" s="1"/>
  <c r="N87" i="3"/>
  <c r="N142" i="1"/>
  <c r="N143" i="1" s="1"/>
  <c r="N37" i="2"/>
  <c r="N73" i="2"/>
  <c r="N17" i="3"/>
  <c r="N70" i="5" s="1"/>
  <c r="N20" i="2"/>
  <c r="N18" i="2"/>
  <c r="N68" i="3"/>
  <c r="N79" i="3"/>
  <c r="N82" i="3" s="1"/>
  <c r="N132" i="1"/>
  <c r="N138" i="1" s="1"/>
  <c r="N17" i="2"/>
  <c r="N21" i="2"/>
  <c r="N70" i="2"/>
  <c r="N71" i="2"/>
  <c r="N85" i="3"/>
  <c r="N69" i="3"/>
  <c r="N52" i="2"/>
  <c r="N79" i="2"/>
  <c r="N77" i="2"/>
  <c r="N63" i="2"/>
  <c r="N165" i="2"/>
  <c r="N40" i="3"/>
  <c r="N72" i="5" s="1"/>
  <c r="N18" i="3"/>
  <c r="N67" i="3"/>
  <c r="N88" i="1"/>
  <c r="N92" i="3"/>
  <c r="N41" i="1"/>
  <c r="N50" i="2"/>
  <c r="N44" i="2"/>
  <c r="N59" i="3"/>
  <c r="N19" i="2"/>
  <c r="N34" i="2"/>
  <c r="N153" i="2"/>
  <c r="N89" i="3"/>
  <c r="N38" i="2"/>
  <c r="N60" i="3"/>
  <c r="N57" i="2"/>
  <c r="N64" i="2" s="1"/>
  <c r="N26" i="3"/>
  <c r="N71" i="5" s="1"/>
  <c r="N40" i="1"/>
  <c r="N42" i="1" s="1"/>
  <c r="N76" i="2"/>
  <c r="N49" i="2"/>
  <c r="N68" i="2"/>
  <c r="N16" i="2"/>
  <c r="N72" i="2"/>
  <c r="N88" i="3"/>
  <c r="N62" i="2"/>
  <c r="N91" i="3"/>
  <c r="N241" i="2"/>
  <c r="N94" i="3"/>
  <c r="N125" i="1"/>
  <c r="N47" i="3"/>
  <c r="N73" i="5" s="1"/>
  <c r="J71" i="2"/>
  <c r="J62" i="2"/>
  <c r="J44" i="2"/>
  <c r="J18" i="3"/>
  <c r="J70" i="2"/>
  <c r="J17" i="3"/>
  <c r="J70" i="5" s="1"/>
  <c r="J125" i="1"/>
  <c r="J86" i="3"/>
  <c r="J46" i="2"/>
  <c r="J73" i="2"/>
  <c r="J48" i="2"/>
  <c r="J67" i="3"/>
  <c r="J57" i="3"/>
  <c r="J63" i="3" s="1"/>
  <c r="J47" i="2"/>
  <c r="J77" i="2"/>
  <c r="J92" i="3"/>
  <c r="J19" i="2"/>
  <c r="J80" i="2"/>
  <c r="J154" i="2"/>
  <c r="J241" i="2"/>
  <c r="J40" i="3"/>
  <c r="J72" i="5" s="1"/>
  <c r="J18" i="2"/>
  <c r="J72" i="2"/>
  <c r="J69" i="3"/>
  <c r="J68" i="2"/>
  <c r="J16" i="2"/>
  <c r="J153" i="2"/>
  <c r="J87" i="3"/>
  <c r="J89" i="3"/>
  <c r="J40" i="1"/>
  <c r="J132" i="1"/>
  <c r="J138" i="1" s="1"/>
  <c r="J165" i="2"/>
  <c r="J76" i="2"/>
  <c r="J52" i="2"/>
  <c r="J57" i="2"/>
  <c r="J91" i="3"/>
  <c r="J23" i="2"/>
  <c r="J85" i="3"/>
  <c r="J96" i="3" s="1"/>
  <c r="J88" i="3"/>
  <c r="J88" i="1"/>
  <c r="J50" i="2"/>
  <c r="J69" i="2"/>
  <c r="J60" i="3"/>
  <c r="J34" i="2"/>
  <c r="J63" i="2"/>
  <c r="J26" i="3"/>
  <c r="J71" i="5" s="1"/>
  <c r="J38" i="2"/>
  <c r="J20" i="2"/>
  <c r="J49" i="2"/>
  <c r="J47" i="3"/>
  <c r="J73" i="5" s="1"/>
  <c r="J94" i="3"/>
  <c r="J19" i="3"/>
  <c r="J37" i="2"/>
  <c r="J41" i="1"/>
  <c r="J66" i="3"/>
  <c r="J21" i="2"/>
  <c r="J68" i="3"/>
  <c r="J51" i="2"/>
  <c r="J79" i="3"/>
  <c r="J82" i="3" s="1"/>
  <c r="J146" i="1"/>
  <c r="J147" i="1" s="1"/>
  <c r="J67" i="2"/>
  <c r="J17" i="2"/>
  <c r="J59" i="3"/>
  <c r="J79" i="2"/>
  <c r="J152" i="2"/>
  <c r="J142" i="1"/>
  <c r="J143" i="1" s="1"/>
  <c r="P81" i="2"/>
  <c r="P53" i="2"/>
  <c r="N75" i="5"/>
  <c r="H75" i="6" l="1"/>
  <c r="O75" i="6"/>
  <c r="J74" i="6"/>
  <c r="M74" i="6"/>
  <c r="J42" i="1"/>
  <c r="T62" i="2"/>
  <c r="G73" i="5"/>
  <c r="F73" i="5" s="1"/>
  <c r="U47" i="3"/>
  <c r="U57" i="3"/>
  <c r="G63" i="3"/>
  <c r="T40" i="1"/>
  <c r="G42" i="1"/>
  <c r="O96" i="3"/>
  <c r="Q75" i="6"/>
  <c r="F74" i="5"/>
  <c r="K74" i="6" s="1"/>
  <c r="G74" i="6"/>
  <c r="P64" i="5"/>
  <c r="P62" i="5"/>
  <c r="K64" i="5"/>
  <c r="K62" i="5"/>
  <c r="M71" i="6"/>
  <c r="T84" i="1"/>
  <c r="I81" i="2"/>
  <c r="T16" i="2"/>
  <c r="T71" i="2"/>
  <c r="U79" i="3"/>
  <c r="G82" i="3"/>
  <c r="U82" i="3" s="1"/>
  <c r="U86" i="3"/>
  <c r="T77" i="2"/>
  <c r="T51" i="2"/>
  <c r="T44" i="2"/>
  <c r="G53" i="2"/>
  <c r="U66" i="3"/>
  <c r="G71" i="3"/>
  <c r="O64" i="2"/>
  <c r="R62" i="5"/>
  <c r="R64" i="5"/>
  <c r="M64" i="5"/>
  <c r="M62" i="5"/>
  <c r="M70" i="5"/>
  <c r="L75" i="6"/>
  <c r="T127" i="1"/>
  <c r="T157" i="2"/>
  <c r="C120" i="8"/>
  <c r="C123" i="8" s="1"/>
  <c r="C135" i="8" s="1"/>
  <c r="M75" i="6"/>
  <c r="H63" i="3"/>
  <c r="N74" i="6"/>
  <c r="I64" i="5"/>
  <c r="I62" i="5"/>
  <c r="I53" i="2"/>
  <c r="I73" i="3"/>
  <c r="L81" i="2"/>
  <c r="L71" i="6"/>
  <c r="L71" i="3"/>
  <c r="K75" i="6"/>
  <c r="N64" i="5"/>
  <c r="N62" i="5"/>
  <c r="N96" i="3"/>
  <c r="N71" i="3"/>
  <c r="N73" i="3" s="1"/>
  <c r="U68" i="3"/>
  <c r="U87" i="3"/>
  <c r="U89" i="3"/>
  <c r="T17" i="2"/>
  <c r="T70" i="2"/>
  <c r="T241" i="2"/>
  <c r="T57" i="2"/>
  <c r="G64" i="2"/>
  <c r="T18" i="2"/>
  <c r="T38" i="2"/>
  <c r="T41" i="1"/>
  <c r="T72" i="2"/>
  <c r="U67" i="3"/>
  <c r="T47" i="2"/>
  <c r="T76" i="2"/>
  <c r="T21" i="2"/>
  <c r="T88" i="1"/>
  <c r="T46" i="2"/>
  <c r="O42" i="1"/>
  <c r="O70" i="5"/>
  <c r="O71" i="3"/>
  <c r="O73" i="3" s="1"/>
  <c r="Q70" i="5"/>
  <c r="K81" i="2"/>
  <c r="K64" i="2"/>
  <c r="K71" i="6"/>
  <c r="R64" i="2"/>
  <c r="R81" i="2"/>
  <c r="R71" i="3"/>
  <c r="R73" i="3" s="1"/>
  <c r="M96" i="3"/>
  <c r="M71" i="3"/>
  <c r="T90" i="1"/>
  <c r="U108" i="3"/>
  <c r="P74" i="6"/>
  <c r="H64" i="2"/>
  <c r="H53" i="2"/>
  <c r="I63" i="3"/>
  <c r="L42" i="1"/>
  <c r="J71" i="6"/>
  <c r="N53" i="2"/>
  <c r="N81" i="2"/>
  <c r="L74" i="6"/>
  <c r="O74" i="6"/>
  <c r="T154" i="2"/>
  <c r="T80" i="2"/>
  <c r="U17" i="3"/>
  <c r="G70" i="5"/>
  <c r="U94" i="3"/>
  <c r="U40" i="3"/>
  <c r="G72" i="5"/>
  <c r="F72" i="5" s="1"/>
  <c r="M72" i="6" s="1"/>
  <c r="T67" i="2"/>
  <c r="G81" i="2"/>
  <c r="Q73" i="6"/>
  <c r="M81" i="2"/>
  <c r="R75" i="6"/>
  <c r="T83" i="1"/>
  <c r="C15" i="8"/>
  <c r="C18" i="8" s="1"/>
  <c r="C20" i="8" s="1"/>
  <c r="T106" i="1"/>
  <c r="H73" i="3"/>
  <c r="I73" i="6"/>
  <c r="J81" i="2"/>
  <c r="Q74" i="6"/>
  <c r="T165" i="2"/>
  <c r="T152" i="2"/>
  <c r="T34" i="2"/>
  <c r="T125" i="1"/>
  <c r="T142" i="1"/>
  <c r="G143" i="1"/>
  <c r="T143" i="1" s="1"/>
  <c r="T153" i="2"/>
  <c r="U85" i="3"/>
  <c r="G96" i="3"/>
  <c r="O53" i="2"/>
  <c r="K70" i="5"/>
  <c r="K96" i="3"/>
  <c r="R96" i="3"/>
  <c r="M63" i="3"/>
  <c r="M64" i="2"/>
  <c r="U122" i="3"/>
  <c r="H64" i="5"/>
  <c r="H62" i="5"/>
  <c r="H81" i="2"/>
  <c r="H71" i="6"/>
  <c r="J71" i="3"/>
  <c r="J73" i="3" s="1"/>
  <c r="J64" i="2"/>
  <c r="J53" i="2"/>
  <c r="N72" i="6"/>
  <c r="N63" i="3"/>
  <c r="T79" i="2"/>
  <c r="T49" i="2"/>
  <c r="T69" i="2"/>
  <c r="T146" i="1"/>
  <c r="G147" i="1"/>
  <c r="T147" i="1" s="1"/>
  <c r="U59" i="3"/>
  <c r="U19" i="3"/>
  <c r="G138" i="1"/>
  <c r="T138" i="1" s="1"/>
  <c r="T132" i="1"/>
  <c r="G71" i="5"/>
  <c r="F71" i="5" s="1"/>
  <c r="U26" i="3"/>
  <c r="T19" i="2"/>
  <c r="T52" i="2"/>
  <c r="T48" i="2"/>
  <c r="U88" i="3"/>
  <c r="T20" i="2"/>
  <c r="U92" i="3"/>
  <c r="T50" i="2"/>
  <c r="T73" i="2"/>
  <c r="T68" i="2"/>
  <c r="O81" i="2"/>
  <c r="Q63" i="3"/>
  <c r="Q73" i="3" s="1"/>
  <c r="Q53" i="2"/>
  <c r="Q96" i="3"/>
  <c r="Q71" i="6"/>
  <c r="Q62" i="5"/>
  <c r="Q64" i="5"/>
  <c r="I74" i="6"/>
  <c r="U74" i="5"/>
  <c r="K53" i="2"/>
  <c r="R70" i="5"/>
  <c r="C61" i="8"/>
  <c r="T104" i="2"/>
  <c r="T167" i="2"/>
  <c r="C52" i="8"/>
  <c r="T95" i="2"/>
  <c r="C50" i="8"/>
  <c r="T93" i="2"/>
  <c r="G75" i="5"/>
  <c r="F75" i="5" s="1"/>
  <c r="I75" i="6" s="1"/>
  <c r="I70" i="5"/>
  <c r="I96" i="3"/>
  <c r="I64" i="2"/>
  <c r="L63" i="3"/>
  <c r="L53" i="2"/>
  <c r="I114" i="3" l="1"/>
  <c r="I124" i="3" s="1"/>
  <c r="I96" i="2"/>
  <c r="M30" i="2"/>
  <c r="M36" i="3"/>
  <c r="M43" i="3" s="1"/>
  <c r="Q99" i="3"/>
  <c r="Q111" i="3" s="1"/>
  <c r="Q84" i="2"/>
  <c r="Q105" i="2" s="1"/>
  <c r="Q46" i="3"/>
  <c r="Q52" i="3" s="1"/>
  <c r="Q36" i="2"/>
  <c r="L62" i="5"/>
  <c r="L64" i="5"/>
  <c r="K22" i="2"/>
  <c r="K25" i="3"/>
  <c r="K31" i="3" s="1"/>
  <c r="Q72" i="6"/>
  <c r="O72" i="6"/>
  <c r="K114" i="3"/>
  <c r="K124" i="3" s="1"/>
  <c r="K96" i="2"/>
  <c r="M96" i="2"/>
  <c r="M114" i="3"/>
  <c r="M124" i="3" s="1"/>
  <c r="M126" i="3" s="1"/>
  <c r="M128" i="3" s="1"/>
  <c r="L96" i="2"/>
  <c r="L114" i="3"/>
  <c r="L124" i="3" s="1"/>
  <c r="L72" i="6"/>
  <c r="M22" i="2"/>
  <c r="M25" i="3"/>
  <c r="M31" i="3" s="1"/>
  <c r="Q114" i="3"/>
  <c r="Q124" i="3" s="1"/>
  <c r="Q126" i="3" s="1"/>
  <c r="Q128" i="3" s="1"/>
  <c r="Q96" i="2"/>
  <c r="G73" i="6"/>
  <c r="T73" i="5"/>
  <c r="P73" i="6"/>
  <c r="M99" i="3"/>
  <c r="M111" i="3" s="1"/>
  <c r="M84" i="2"/>
  <c r="O96" i="2"/>
  <c r="O114" i="3"/>
  <c r="O124" i="3" s="1"/>
  <c r="G71" i="6"/>
  <c r="T71" i="5"/>
  <c r="P71" i="6"/>
  <c r="N71" i="6"/>
  <c r="O73" i="6"/>
  <c r="J72" i="6"/>
  <c r="P75" i="6"/>
  <c r="L73" i="3"/>
  <c r="I71" i="6"/>
  <c r="N99" i="3"/>
  <c r="N111" i="3" s="1"/>
  <c r="N84" i="2"/>
  <c r="G73" i="3"/>
  <c r="U73" i="3" s="1"/>
  <c r="U71" i="3"/>
  <c r="U63" i="3"/>
  <c r="R74" i="6"/>
  <c r="N36" i="3"/>
  <c r="N43" i="3" s="1"/>
  <c r="N30" i="2"/>
  <c r="I36" i="2"/>
  <c r="I46" i="3"/>
  <c r="I52" i="3" s="1"/>
  <c r="R114" i="3"/>
  <c r="R124" i="3" s="1"/>
  <c r="R96" i="2"/>
  <c r="G72" i="6"/>
  <c r="T72" i="5"/>
  <c r="P72" i="6"/>
  <c r="L99" i="3"/>
  <c r="L111" i="3" s="1"/>
  <c r="L84" i="2"/>
  <c r="L105" i="2" s="1"/>
  <c r="I72" i="6"/>
  <c r="Q25" i="3"/>
  <c r="Q31" i="3" s="1"/>
  <c r="Q22" i="2"/>
  <c r="H22" i="2"/>
  <c r="H25" i="3"/>
  <c r="H31" i="3" s="1"/>
  <c r="U96" i="3"/>
  <c r="H72" i="6"/>
  <c r="C127" i="8"/>
  <c r="C128" i="8"/>
  <c r="C129" i="8" s="1"/>
  <c r="C131" i="8" s="1"/>
  <c r="T81" i="2"/>
  <c r="J22" i="2"/>
  <c r="J25" i="3"/>
  <c r="J31" i="3" s="1"/>
  <c r="L73" i="6"/>
  <c r="P99" i="3"/>
  <c r="P111" i="3" s="1"/>
  <c r="P84" i="2"/>
  <c r="M73" i="6"/>
  <c r="K73" i="6"/>
  <c r="O62" i="5"/>
  <c r="O64" i="5"/>
  <c r="T64" i="2"/>
  <c r="N73" i="6"/>
  <c r="L22" i="2"/>
  <c r="L25" i="3"/>
  <c r="L31" i="3" s="1"/>
  <c r="H73" i="6"/>
  <c r="R72" i="6"/>
  <c r="G99" i="3"/>
  <c r="G84" i="2"/>
  <c r="J62" i="5"/>
  <c r="J64" i="5"/>
  <c r="J99" i="3"/>
  <c r="J111" i="3" s="1"/>
  <c r="J84" i="2"/>
  <c r="H114" i="3"/>
  <c r="H124" i="3" s="1"/>
  <c r="H96" i="2"/>
  <c r="G75" i="6"/>
  <c r="T75" i="5"/>
  <c r="K72" i="6"/>
  <c r="I99" i="3"/>
  <c r="I111" i="3" s="1"/>
  <c r="I84" i="2"/>
  <c r="I105" i="2" s="1"/>
  <c r="F70" i="5"/>
  <c r="K70" i="6" s="1"/>
  <c r="O99" i="3"/>
  <c r="O111" i="3" s="1"/>
  <c r="O84" i="2"/>
  <c r="O105" i="2" s="1"/>
  <c r="N75" i="6"/>
  <c r="M73" i="3"/>
  <c r="R71" i="6"/>
  <c r="R73" i="6"/>
  <c r="O71" i="6"/>
  <c r="T53" i="2"/>
  <c r="K99" i="3"/>
  <c r="K111" i="3" s="1"/>
  <c r="K84" i="2"/>
  <c r="J108" i="8"/>
  <c r="G64" i="5"/>
  <c r="G62" i="5"/>
  <c r="F62" i="5" s="1"/>
  <c r="T42" i="1"/>
  <c r="J73" i="6"/>
  <c r="J75" i="6"/>
  <c r="H74" i="6"/>
  <c r="K14" i="2" l="1"/>
  <c r="K27" i="2" s="1"/>
  <c r="K15" i="3"/>
  <c r="K22" i="3" s="1"/>
  <c r="H84" i="2"/>
  <c r="H99" i="3"/>
  <c r="H111" i="3" s="1"/>
  <c r="H126" i="3" s="1"/>
  <c r="H128" i="3" s="1"/>
  <c r="G62" i="6"/>
  <c r="T62" i="5"/>
  <c r="N114" i="3"/>
  <c r="N124" i="3" s="1"/>
  <c r="N126" i="3" s="1"/>
  <c r="N128" i="3" s="1"/>
  <c r="N96" i="2"/>
  <c r="N105" i="2" s="1"/>
  <c r="J62" i="6"/>
  <c r="K62" i="6"/>
  <c r="O64" i="6"/>
  <c r="H30" i="2"/>
  <c r="H36" i="3"/>
  <c r="H43" i="3" s="1"/>
  <c r="H62" i="6"/>
  <c r="R84" i="2"/>
  <c r="R105" i="2" s="1"/>
  <c r="R99" i="3"/>
  <c r="R111" i="3" s="1"/>
  <c r="R126" i="3" s="1"/>
  <c r="R128" i="3" s="1"/>
  <c r="Q70" i="6"/>
  <c r="G22" i="2"/>
  <c r="G25" i="3"/>
  <c r="F71" i="6"/>
  <c r="O126" i="3"/>
  <c r="O128" i="3" s="1"/>
  <c r="P36" i="2"/>
  <c r="P46" i="3"/>
  <c r="P52" i="3" s="1"/>
  <c r="P54" i="3" s="1"/>
  <c r="L36" i="3"/>
  <c r="L43" i="3" s="1"/>
  <c r="L30" i="2"/>
  <c r="K126" i="3"/>
  <c r="K128" i="3" s="1"/>
  <c r="K33" i="3"/>
  <c r="K75" i="3" s="1"/>
  <c r="K130" i="3" s="1"/>
  <c r="K156" i="3" s="1"/>
  <c r="K76" i="5" s="1"/>
  <c r="J114" i="3"/>
  <c r="J124" i="3" s="1"/>
  <c r="J126" i="3" s="1"/>
  <c r="J128" i="3" s="1"/>
  <c r="J96" i="2"/>
  <c r="J105" i="2" s="1"/>
  <c r="F64" i="5"/>
  <c r="G64" i="6"/>
  <c r="R36" i="2"/>
  <c r="R46" i="3"/>
  <c r="R52" i="3" s="1"/>
  <c r="R54" i="3" s="1"/>
  <c r="F74" i="6"/>
  <c r="R36" i="3"/>
  <c r="R43" i="3" s="1"/>
  <c r="R30" i="2"/>
  <c r="R41" i="2" s="1"/>
  <c r="O62" i="6"/>
  <c r="P36" i="3"/>
  <c r="P43" i="3" s="1"/>
  <c r="P30" i="2"/>
  <c r="P41" i="2" s="1"/>
  <c r="R62" i="6"/>
  <c r="I22" i="2"/>
  <c r="I25" i="3"/>
  <c r="I31" i="3" s="1"/>
  <c r="P96" i="2"/>
  <c r="P105" i="2" s="1"/>
  <c r="P114" i="3"/>
  <c r="P124" i="3" s="1"/>
  <c r="P126" i="3" s="1"/>
  <c r="P128" i="3" s="1"/>
  <c r="N25" i="3"/>
  <c r="N31" i="3" s="1"/>
  <c r="N22" i="2"/>
  <c r="Q62" i="6"/>
  <c r="P62" i="6"/>
  <c r="M105" i="2"/>
  <c r="N62" i="6"/>
  <c r="M41" i="2"/>
  <c r="O25" i="3"/>
  <c r="O31" i="3" s="1"/>
  <c r="O22" i="2"/>
  <c r="O70" i="6"/>
  <c r="T70" i="5"/>
  <c r="P70" i="6"/>
  <c r="H70" i="6"/>
  <c r="L70" i="6"/>
  <c r="N70" i="6"/>
  <c r="J70" i="6"/>
  <c r="K36" i="3"/>
  <c r="K43" i="3" s="1"/>
  <c r="K30" i="2"/>
  <c r="J46" i="3"/>
  <c r="J52" i="3" s="1"/>
  <c r="J36" i="2"/>
  <c r="R25" i="3"/>
  <c r="R31" i="3" s="1"/>
  <c r="R22" i="2"/>
  <c r="G96" i="2"/>
  <c r="G114" i="3"/>
  <c r="F75" i="6"/>
  <c r="C41" i="8"/>
  <c r="G105" i="2"/>
  <c r="T84" i="2"/>
  <c r="M62" i="6"/>
  <c r="N46" i="3"/>
  <c r="N52" i="3" s="1"/>
  <c r="N54" i="3" s="1"/>
  <c r="N36" i="2"/>
  <c r="N41" i="2" s="1"/>
  <c r="K46" i="3"/>
  <c r="K52" i="3" s="1"/>
  <c r="K54" i="3" s="1"/>
  <c r="K36" i="2"/>
  <c r="L36" i="2"/>
  <c r="L46" i="3"/>
  <c r="L52" i="3" s="1"/>
  <c r="L54" i="3" s="1"/>
  <c r="I36" i="3"/>
  <c r="I43" i="3" s="1"/>
  <c r="I54" i="3" s="1"/>
  <c r="I30" i="2"/>
  <c r="I41" i="2" s="1"/>
  <c r="M70" i="6"/>
  <c r="J30" i="2"/>
  <c r="J36" i="3"/>
  <c r="J43" i="3" s="1"/>
  <c r="P22" i="2"/>
  <c r="P25" i="3"/>
  <c r="P31" i="3" s="1"/>
  <c r="R70" i="6"/>
  <c r="G36" i="2"/>
  <c r="G46" i="3"/>
  <c r="F73" i="6"/>
  <c r="L126" i="3"/>
  <c r="L128" i="3" s="1"/>
  <c r="O30" i="2"/>
  <c r="O36" i="3"/>
  <c r="O43" i="3" s="1"/>
  <c r="L64" i="6"/>
  <c r="I62" i="6"/>
  <c r="G70" i="6"/>
  <c r="H105" i="2"/>
  <c r="J64" i="6"/>
  <c r="G111" i="3"/>
  <c r="U99" i="3"/>
  <c r="H46" i="3"/>
  <c r="H52" i="3" s="1"/>
  <c r="H36" i="2"/>
  <c r="M46" i="3"/>
  <c r="M52" i="3" s="1"/>
  <c r="M54" i="3" s="1"/>
  <c r="M36" i="2"/>
  <c r="G36" i="3"/>
  <c r="G30" i="2"/>
  <c r="F72" i="6"/>
  <c r="O46" i="3"/>
  <c r="O52" i="3" s="1"/>
  <c r="O54" i="3" s="1"/>
  <c r="O36" i="2"/>
  <c r="I70" i="6"/>
  <c r="K105" i="2"/>
  <c r="Q36" i="3"/>
  <c r="Q43" i="3" s="1"/>
  <c r="Q54" i="3" s="1"/>
  <c r="Q30" i="2"/>
  <c r="Q41" i="2" s="1"/>
  <c r="L62" i="6"/>
  <c r="I126" i="3"/>
  <c r="I128" i="3" s="1"/>
  <c r="T105" i="2" l="1"/>
  <c r="G43" i="3"/>
  <c r="U43" i="3" s="1"/>
  <c r="U36" i="3"/>
  <c r="J80" i="1"/>
  <c r="J69" i="5" s="1"/>
  <c r="J17" i="1"/>
  <c r="J18" i="1"/>
  <c r="J91" i="1"/>
  <c r="J128" i="1"/>
  <c r="J16" i="1"/>
  <c r="J108" i="1"/>
  <c r="J107" i="1"/>
  <c r="T36" i="2"/>
  <c r="N14" i="2"/>
  <c r="N27" i="2" s="1"/>
  <c r="N15" i="3"/>
  <c r="N22" i="3" s="1"/>
  <c r="N33" i="3" s="1"/>
  <c r="N75" i="3" s="1"/>
  <c r="N130" i="3" s="1"/>
  <c r="N156" i="3" s="1"/>
  <c r="N76" i="5" s="1"/>
  <c r="P166" i="2"/>
  <c r="P184" i="2" s="1"/>
  <c r="P104" i="1"/>
  <c r="P105" i="1"/>
  <c r="P156" i="2"/>
  <c r="P22" i="4"/>
  <c r="P217" i="2"/>
  <c r="P89" i="1"/>
  <c r="P126" i="1"/>
  <c r="P155" i="2"/>
  <c r="P220" i="2"/>
  <c r="R89" i="1"/>
  <c r="R155" i="2"/>
  <c r="R156" i="2"/>
  <c r="R22" i="4"/>
  <c r="R220" i="2"/>
  <c r="R166" i="2"/>
  <c r="R184" i="2" s="1"/>
  <c r="R126" i="1"/>
  <c r="R105" i="1"/>
  <c r="R104" i="1"/>
  <c r="R217" i="2"/>
  <c r="G18" i="1"/>
  <c r="G80" i="1"/>
  <c r="G17" i="1"/>
  <c r="G128" i="1"/>
  <c r="G91" i="1"/>
  <c r="G108" i="1"/>
  <c r="G16" i="1"/>
  <c r="G107" i="1"/>
  <c r="G31" i="3"/>
  <c r="U25" i="3"/>
  <c r="O107" i="1"/>
  <c r="O16" i="1"/>
  <c r="O19" i="1" s="1"/>
  <c r="O108" i="1"/>
  <c r="O80" i="1"/>
  <c r="O69" i="5" s="1"/>
  <c r="O18" i="1"/>
  <c r="O128" i="1"/>
  <c r="O91" i="1"/>
  <c r="O17" i="1"/>
  <c r="H54" i="3"/>
  <c r="L16" i="1"/>
  <c r="L19" i="1" s="1"/>
  <c r="L107" i="1"/>
  <c r="L128" i="1"/>
  <c r="L18" i="1"/>
  <c r="L91" i="1"/>
  <c r="L80" i="1"/>
  <c r="L69" i="5" s="1"/>
  <c r="L17" i="1"/>
  <c r="L108" i="1"/>
  <c r="R14" i="2"/>
  <c r="R27" i="2" s="1"/>
  <c r="R15" i="3"/>
  <c r="R22" i="3" s="1"/>
  <c r="J41" i="2"/>
  <c r="M220" i="2"/>
  <c r="M166" i="2"/>
  <c r="M184" i="2" s="1"/>
  <c r="M105" i="1"/>
  <c r="M156" i="2"/>
  <c r="M104" i="1"/>
  <c r="M22" i="4"/>
  <c r="M155" i="2"/>
  <c r="M89" i="1"/>
  <c r="M126" i="1"/>
  <c r="M217" i="2"/>
  <c r="R33" i="3"/>
  <c r="R75" i="3" s="1"/>
  <c r="R130" i="3" s="1"/>
  <c r="R156" i="3" s="1"/>
  <c r="R76" i="5" s="1"/>
  <c r="K41" i="2"/>
  <c r="L15" i="3"/>
  <c r="L22" i="3" s="1"/>
  <c r="L33" i="3" s="1"/>
  <c r="L75" i="3" s="1"/>
  <c r="L130" i="3" s="1"/>
  <c r="L156" i="3" s="1"/>
  <c r="L76" i="5" s="1"/>
  <c r="L14" i="2"/>
  <c r="L27" i="2" s="1"/>
  <c r="O15" i="3"/>
  <c r="O22" i="3" s="1"/>
  <c r="O14" i="2"/>
  <c r="Q155" i="2"/>
  <c r="Q89" i="1"/>
  <c r="Q105" i="1"/>
  <c r="Q166" i="2"/>
  <c r="Q184" i="2" s="1"/>
  <c r="Q217" i="2"/>
  <c r="Q220" i="2"/>
  <c r="Q126" i="1"/>
  <c r="Q22" i="4"/>
  <c r="Q156" i="2"/>
  <c r="Q104" i="1"/>
  <c r="O220" i="2"/>
  <c r="O104" i="1"/>
  <c r="O126" i="1"/>
  <c r="O156" i="2"/>
  <c r="O155" i="2"/>
  <c r="O22" i="4"/>
  <c r="O217" i="2"/>
  <c r="O166" i="2"/>
  <c r="O184" i="2" s="1"/>
  <c r="O89" i="1"/>
  <c r="O93" i="1" s="1"/>
  <c r="O105" i="1"/>
  <c r="M64" i="6"/>
  <c r="T64" i="5"/>
  <c r="N64" i="6"/>
  <c r="Q64" i="6"/>
  <c r="I64" i="6"/>
  <c r="P64" i="6"/>
  <c r="R64" i="6"/>
  <c r="K64" i="6"/>
  <c r="H64" i="6"/>
  <c r="T22" i="2"/>
  <c r="H41" i="2"/>
  <c r="K89" i="1"/>
  <c r="K166" i="2"/>
  <c r="K184" i="2" s="1"/>
  <c r="K105" i="1"/>
  <c r="K217" i="2"/>
  <c r="K220" i="2"/>
  <c r="K22" i="4"/>
  <c r="K156" i="2"/>
  <c r="K104" i="1"/>
  <c r="K155" i="2"/>
  <c r="K126" i="1"/>
  <c r="L156" i="2"/>
  <c r="L155" i="2"/>
  <c r="L220" i="2"/>
  <c r="L104" i="1"/>
  <c r="L217" i="2"/>
  <c r="L22" i="4"/>
  <c r="L126" i="1"/>
  <c r="L166" i="2"/>
  <c r="L184" i="2" s="1"/>
  <c r="L105" i="1"/>
  <c r="L89" i="1"/>
  <c r="L93" i="1" s="1"/>
  <c r="I15" i="3"/>
  <c r="I22" i="3" s="1"/>
  <c r="I14" i="2"/>
  <c r="I27" i="2" s="1"/>
  <c r="G15" i="3"/>
  <c r="F70" i="6"/>
  <c r="G14" i="2"/>
  <c r="M14" i="2"/>
  <c r="M27" i="2" s="1"/>
  <c r="M15" i="3"/>
  <c r="M22" i="3" s="1"/>
  <c r="M33" i="3" s="1"/>
  <c r="M75" i="3" s="1"/>
  <c r="M130" i="3" s="1"/>
  <c r="M156" i="3" s="1"/>
  <c r="M76" i="5" s="1"/>
  <c r="G124" i="3"/>
  <c r="U114" i="3"/>
  <c r="H14" i="2"/>
  <c r="H27" i="2" s="1"/>
  <c r="H15" i="3"/>
  <c r="H22" i="3" s="1"/>
  <c r="H33" i="3" s="1"/>
  <c r="H75" i="3" s="1"/>
  <c r="H130" i="3" s="1"/>
  <c r="H156" i="3" s="1"/>
  <c r="H76" i="5" s="1"/>
  <c r="O27" i="2"/>
  <c r="N220" i="2"/>
  <c r="N89" i="1"/>
  <c r="N166" i="2"/>
  <c r="N184" i="2" s="1"/>
  <c r="N22" i="4"/>
  <c r="N105" i="1"/>
  <c r="N155" i="2"/>
  <c r="N126" i="1"/>
  <c r="N156" i="2"/>
  <c r="N217" i="2"/>
  <c r="N104" i="1"/>
  <c r="I33" i="3"/>
  <c r="I75" i="3" s="1"/>
  <c r="I130" i="3" s="1"/>
  <c r="I156" i="3" s="1"/>
  <c r="I76" i="5" s="1"/>
  <c r="L41" i="2"/>
  <c r="Q14" i="2"/>
  <c r="Q27" i="2" s="1"/>
  <c r="Q15" i="3"/>
  <c r="Q22" i="3" s="1"/>
  <c r="Q33" i="3" s="1"/>
  <c r="Q75" i="3" s="1"/>
  <c r="Q130" i="3" s="1"/>
  <c r="Q156" i="3" s="1"/>
  <c r="Q76" i="5" s="1"/>
  <c r="H155" i="2"/>
  <c r="H217" i="2"/>
  <c r="H22" i="4"/>
  <c r="H89" i="1"/>
  <c r="H104" i="1"/>
  <c r="H156" i="2"/>
  <c r="H126" i="1"/>
  <c r="H166" i="2"/>
  <c r="H184" i="2" s="1"/>
  <c r="H105" i="1"/>
  <c r="H220" i="2"/>
  <c r="J156" i="2"/>
  <c r="J22" i="4"/>
  <c r="J105" i="1"/>
  <c r="J220" i="2"/>
  <c r="J126" i="1"/>
  <c r="J129" i="1" s="1"/>
  <c r="J149" i="1" s="1"/>
  <c r="J217" i="2"/>
  <c r="J104" i="1"/>
  <c r="J109" i="1" s="1"/>
  <c r="J155" i="2"/>
  <c r="J89" i="1"/>
  <c r="J166" i="2"/>
  <c r="J184" i="2" s="1"/>
  <c r="G41" i="2"/>
  <c r="T41" i="2" s="1"/>
  <c r="T30" i="2"/>
  <c r="U111" i="3"/>
  <c r="I105" i="1"/>
  <c r="I89" i="1"/>
  <c r="I155" i="2"/>
  <c r="I156" i="2"/>
  <c r="I166" i="2"/>
  <c r="I184" i="2" s="1"/>
  <c r="I126" i="1"/>
  <c r="I217" i="2"/>
  <c r="I220" i="2"/>
  <c r="I104" i="1"/>
  <c r="I22" i="4"/>
  <c r="O41" i="2"/>
  <c r="G52" i="3"/>
  <c r="U46" i="3"/>
  <c r="P27" i="2"/>
  <c r="C53" i="8"/>
  <c r="C62" i="8" s="1"/>
  <c r="T96" i="2"/>
  <c r="J54" i="3"/>
  <c r="J14" i="2"/>
  <c r="J27" i="2" s="1"/>
  <c r="J15" i="3"/>
  <c r="J22" i="3" s="1"/>
  <c r="J33" i="3" s="1"/>
  <c r="P14" i="2"/>
  <c r="P15" i="3"/>
  <c r="P22" i="3" s="1"/>
  <c r="P33" i="3" s="1"/>
  <c r="P75" i="3" s="1"/>
  <c r="P130" i="3" s="1"/>
  <c r="P156" i="3" s="1"/>
  <c r="P76" i="5" s="1"/>
  <c r="O33" i="3"/>
  <c r="O75" i="3" s="1"/>
  <c r="O130" i="3" s="1"/>
  <c r="O156" i="3" s="1"/>
  <c r="O76" i="5" s="1"/>
  <c r="G126" i="1"/>
  <c r="G22" i="4"/>
  <c r="G217" i="2"/>
  <c r="T217" i="2" s="1"/>
  <c r="G104" i="1"/>
  <c r="G105" i="1"/>
  <c r="G155" i="2"/>
  <c r="G89" i="1"/>
  <c r="G166" i="2"/>
  <c r="G156" i="2"/>
  <c r="G220" i="2"/>
  <c r="F62" i="6"/>
  <c r="T89" i="1" l="1"/>
  <c r="G93" i="1"/>
  <c r="H109" i="1"/>
  <c r="R108" i="1"/>
  <c r="R18" i="1"/>
  <c r="R16" i="1"/>
  <c r="R19" i="1" s="1"/>
  <c r="R91" i="1"/>
  <c r="R93" i="1" s="1"/>
  <c r="R107" i="1"/>
  <c r="R128" i="1"/>
  <c r="R80" i="1"/>
  <c r="R69" i="5" s="1"/>
  <c r="R17" i="1"/>
  <c r="G19" i="1"/>
  <c r="P129" i="1"/>
  <c r="P149" i="1" s="1"/>
  <c r="T155" i="2"/>
  <c r="H93" i="1"/>
  <c r="G22" i="3"/>
  <c r="U22" i="3" s="1"/>
  <c r="U15" i="3"/>
  <c r="P108" i="1"/>
  <c r="P109" i="1" s="1"/>
  <c r="P91" i="1"/>
  <c r="P16" i="1"/>
  <c r="P18" i="1"/>
  <c r="P80" i="1"/>
  <c r="P69" i="5" s="1"/>
  <c r="P107" i="1"/>
  <c r="P128" i="1"/>
  <c r="P17" i="1"/>
  <c r="O95" i="1"/>
  <c r="O66" i="5"/>
  <c r="R109" i="1"/>
  <c r="P93" i="1"/>
  <c r="T156" i="2"/>
  <c r="T105" i="1"/>
  <c r="T126" i="1"/>
  <c r="U52" i="3"/>
  <c r="G54" i="3"/>
  <c r="U54" i="3" s="1"/>
  <c r="J93" i="1"/>
  <c r="L109" i="1"/>
  <c r="H18" i="1"/>
  <c r="H16" i="1"/>
  <c r="H128" i="1"/>
  <c r="T128" i="1" s="1"/>
  <c r="H91" i="1"/>
  <c r="H107" i="1"/>
  <c r="H80" i="1"/>
  <c r="H69" i="5" s="1"/>
  <c r="H17" i="1"/>
  <c r="T17" i="1" s="1"/>
  <c r="H108" i="1"/>
  <c r="I107" i="1"/>
  <c r="I17" i="1"/>
  <c r="I16" i="1"/>
  <c r="I19" i="1" s="1"/>
  <c r="I128" i="1"/>
  <c r="I129" i="1" s="1"/>
  <c r="I149" i="1" s="1"/>
  <c r="I80" i="1"/>
  <c r="I69" i="5" s="1"/>
  <c r="I108" i="1"/>
  <c r="I109" i="1" s="1"/>
  <c r="I18" i="1"/>
  <c r="T18" i="1" s="1"/>
  <c r="I91" i="1"/>
  <c r="M107" i="1"/>
  <c r="M128" i="1"/>
  <c r="M129" i="1" s="1"/>
  <c r="M149" i="1" s="1"/>
  <c r="M91" i="1"/>
  <c r="M93" i="1" s="1"/>
  <c r="M18" i="1"/>
  <c r="M16" i="1"/>
  <c r="M108" i="1"/>
  <c r="M109" i="1" s="1"/>
  <c r="M17" i="1"/>
  <c r="M80" i="1"/>
  <c r="M69" i="5" s="1"/>
  <c r="O129" i="1"/>
  <c r="O149" i="1" s="1"/>
  <c r="G69" i="5"/>
  <c r="J19" i="1"/>
  <c r="I93" i="1"/>
  <c r="N80" i="1"/>
  <c r="N69" i="5" s="1"/>
  <c r="N17" i="1"/>
  <c r="N107" i="1"/>
  <c r="N109" i="1" s="1"/>
  <c r="N18" i="1"/>
  <c r="N91" i="1"/>
  <c r="N93" i="1" s="1"/>
  <c r="N128" i="1"/>
  <c r="N129" i="1" s="1"/>
  <c r="N149" i="1" s="1"/>
  <c r="N108" i="1"/>
  <c r="N16" i="1"/>
  <c r="N19" i="1" s="1"/>
  <c r="U31" i="3"/>
  <c r="G33" i="3"/>
  <c r="F64" i="6"/>
  <c r="T220" i="2"/>
  <c r="U22" i="4"/>
  <c r="L95" i="1"/>
  <c r="L66" i="5"/>
  <c r="T166" i="2"/>
  <c r="G184" i="2"/>
  <c r="T184" i="2" s="1"/>
  <c r="T104" i="1"/>
  <c r="G109" i="1"/>
  <c r="J75" i="3"/>
  <c r="J130" i="3" s="1"/>
  <c r="J156" i="3" s="1"/>
  <c r="J76" i="5" s="1"/>
  <c r="G126" i="3"/>
  <c r="U124" i="3"/>
  <c r="G27" i="2"/>
  <c r="T27" i="2" s="1"/>
  <c r="T14" i="2"/>
  <c r="K18" i="1"/>
  <c r="K107" i="1"/>
  <c r="K17" i="1"/>
  <c r="K108" i="1"/>
  <c r="K109" i="1" s="1"/>
  <c r="K16" i="1"/>
  <c r="K19" i="1" s="1"/>
  <c r="K80" i="1"/>
  <c r="K69" i="5" s="1"/>
  <c r="K128" i="1"/>
  <c r="K129" i="1" s="1"/>
  <c r="K149" i="1" s="1"/>
  <c r="K91" i="1"/>
  <c r="T91" i="1" s="1"/>
  <c r="Q17" i="1"/>
  <c r="Q107" i="1"/>
  <c r="Q80" i="1"/>
  <c r="Q69" i="5" s="1"/>
  <c r="Q128" i="1"/>
  <c r="Q129" i="1" s="1"/>
  <c r="Q149" i="1" s="1"/>
  <c r="Q108" i="1"/>
  <c r="Q109" i="1" s="1"/>
  <c r="Q18" i="1"/>
  <c r="Q16" i="1"/>
  <c r="Q91" i="1"/>
  <c r="Q93" i="1" s="1"/>
  <c r="O109" i="1"/>
  <c r="L129" i="1"/>
  <c r="L149" i="1" s="1"/>
  <c r="T107" i="1"/>
  <c r="G129" i="1"/>
  <c r="R129" i="1"/>
  <c r="R149" i="1" s="1"/>
  <c r="C108" i="8"/>
  <c r="K95" i="1" l="1"/>
  <c r="K66" i="5"/>
  <c r="L96" i="1"/>
  <c r="L67" i="5"/>
  <c r="N69" i="6"/>
  <c r="F69" i="5"/>
  <c r="G69" i="6"/>
  <c r="T108" i="1"/>
  <c r="P69" i="6"/>
  <c r="R66" i="5"/>
  <c r="R95" i="1"/>
  <c r="K93" i="1"/>
  <c r="T93" i="1" s="1"/>
  <c r="J95" i="1"/>
  <c r="J66" i="5"/>
  <c r="H69" i="6"/>
  <c r="H19" i="1"/>
  <c r="H129" i="1"/>
  <c r="H149" i="1" s="1"/>
  <c r="G95" i="1"/>
  <c r="T19" i="1"/>
  <c r="G66" i="5"/>
  <c r="Q19" i="1"/>
  <c r="Q69" i="6"/>
  <c r="U33" i="3"/>
  <c r="G75" i="3"/>
  <c r="M19" i="1"/>
  <c r="I69" i="6"/>
  <c r="O96" i="1"/>
  <c r="O67" i="5"/>
  <c r="P19" i="1"/>
  <c r="I95" i="1"/>
  <c r="I66" i="5"/>
  <c r="T16" i="1"/>
  <c r="U126" i="3"/>
  <c r="G128" i="3"/>
  <c r="U128" i="3" s="1"/>
  <c r="N95" i="1"/>
  <c r="N66" i="5"/>
  <c r="G149" i="1"/>
  <c r="T149" i="1" s="1"/>
  <c r="T129" i="1"/>
  <c r="K69" i="6"/>
  <c r="T109" i="1"/>
  <c r="T80" i="1"/>
  <c r="M69" i="6"/>
  <c r="J109" i="8"/>
  <c r="I96" i="1" l="1"/>
  <c r="I67" i="5"/>
  <c r="H66" i="5"/>
  <c r="F66" i="5" s="1"/>
  <c r="H95" i="1"/>
  <c r="P95" i="1"/>
  <c r="P66" i="5"/>
  <c r="M95" i="1"/>
  <c r="M66" i="5"/>
  <c r="Q140" i="2"/>
  <c r="Q142" i="2"/>
  <c r="Q158" i="2"/>
  <c r="Q172" i="3"/>
  <c r="G67" i="5"/>
  <c r="G96" i="1"/>
  <c r="T95" i="1"/>
  <c r="H158" i="2"/>
  <c r="H172" i="3"/>
  <c r="H140" i="2"/>
  <c r="H142" i="2"/>
  <c r="R96" i="1"/>
  <c r="R67" i="5"/>
  <c r="G158" i="2"/>
  <c r="G142" i="2"/>
  <c r="G140" i="2"/>
  <c r="G172" i="3"/>
  <c r="L33" i="5"/>
  <c r="L111" i="1"/>
  <c r="L32" i="5" s="1"/>
  <c r="G130" i="3"/>
  <c r="U75" i="3"/>
  <c r="Q95" i="1"/>
  <c r="Q66" i="5"/>
  <c r="R69" i="6"/>
  <c r="T69" i="5"/>
  <c r="J69" i="6"/>
  <c r="O69" i="6"/>
  <c r="L69" i="6"/>
  <c r="I158" i="2"/>
  <c r="I142" i="2"/>
  <c r="I140" i="2"/>
  <c r="I172" i="3"/>
  <c r="M140" i="2"/>
  <c r="M158" i="2"/>
  <c r="M142" i="2"/>
  <c r="M172" i="3"/>
  <c r="K172" i="3"/>
  <c r="K158" i="2"/>
  <c r="K140" i="2"/>
  <c r="K142" i="2"/>
  <c r="N67" i="5"/>
  <c r="N96" i="1"/>
  <c r="O111" i="1"/>
  <c r="O32" i="5" s="1"/>
  <c r="O33" i="5"/>
  <c r="J96" i="1"/>
  <c r="J67" i="5"/>
  <c r="P140" i="2"/>
  <c r="P172" i="3"/>
  <c r="P142" i="2"/>
  <c r="P158" i="2"/>
  <c r="N142" i="2"/>
  <c r="N172" i="3"/>
  <c r="N140" i="2"/>
  <c r="N158" i="2"/>
  <c r="K67" i="5"/>
  <c r="K96" i="1"/>
  <c r="H66" i="6" l="1"/>
  <c r="H159" i="2" s="1"/>
  <c r="T66" i="5"/>
  <c r="O66" i="6"/>
  <c r="O159" i="2" s="1"/>
  <c r="L66" i="6"/>
  <c r="L159" i="2" s="1"/>
  <c r="R66" i="6"/>
  <c r="R159" i="2" s="1"/>
  <c r="K66" i="6"/>
  <c r="K159" i="2" s="1"/>
  <c r="K161" i="2" s="1"/>
  <c r="I66" i="6"/>
  <c r="I159" i="2" s="1"/>
  <c r="I161" i="2" s="1"/>
  <c r="J66" i="6"/>
  <c r="J159" i="2" s="1"/>
  <c r="J161" i="2" s="1"/>
  <c r="N66" i="6"/>
  <c r="N159" i="2" s="1"/>
  <c r="N161" i="2" s="1"/>
  <c r="G66" i="6"/>
  <c r="J142" i="2"/>
  <c r="T142" i="2" s="1"/>
  <c r="J172" i="3"/>
  <c r="U172" i="3" s="1"/>
  <c r="J140" i="2"/>
  <c r="J158" i="2"/>
  <c r="U130" i="3"/>
  <c r="G156" i="3"/>
  <c r="M96" i="1"/>
  <c r="M67" i="5"/>
  <c r="Q66" i="6"/>
  <c r="Q159" i="2" s="1"/>
  <c r="J101" i="8"/>
  <c r="J104" i="8" s="1"/>
  <c r="J105" i="8" s="1"/>
  <c r="C105" i="8" s="1"/>
  <c r="G111" i="1"/>
  <c r="G33" i="5"/>
  <c r="T96" i="1"/>
  <c r="P66" i="6"/>
  <c r="P159" i="2" s="1"/>
  <c r="P161" i="2" s="1"/>
  <c r="N111" i="1"/>
  <c r="N32" i="5" s="1"/>
  <c r="N33" i="5"/>
  <c r="L172" i="3"/>
  <c r="L142" i="2"/>
  <c r="L158" i="2"/>
  <c r="T158" i="2" s="1"/>
  <c r="L140" i="2"/>
  <c r="R158" i="2"/>
  <c r="R142" i="2"/>
  <c r="R140" i="2"/>
  <c r="R172" i="3"/>
  <c r="Q96" i="1"/>
  <c r="Q67" i="5"/>
  <c r="F69" i="6"/>
  <c r="P67" i="5"/>
  <c r="P96" i="1"/>
  <c r="I33" i="5"/>
  <c r="I111" i="1"/>
  <c r="I32" i="5" s="1"/>
  <c r="J33" i="5"/>
  <c r="J111" i="1"/>
  <c r="J32" i="5" s="1"/>
  <c r="Q161" i="2"/>
  <c r="K33" i="5"/>
  <c r="K111" i="1"/>
  <c r="K32" i="5" s="1"/>
  <c r="O158" i="2"/>
  <c r="O172" i="3"/>
  <c r="O142" i="2"/>
  <c r="O140" i="2"/>
  <c r="T140" i="2" s="1"/>
  <c r="R111" i="1"/>
  <c r="R32" i="5" s="1"/>
  <c r="R33" i="5"/>
  <c r="H161" i="2"/>
  <c r="M66" i="6"/>
  <c r="M159" i="2" s="1"/>
  <c r="M161" i="2" s="1"/>
  <c r="H67" i="5"/>
  <c r="H96" i="1"/>
  <c r="C109" i="8"/>
  <c r="H81" i="5" l="1"/>
  <c r="H183" i="2"/>
  <c r="J183" i="2"/>
  <c r="J81" i="5"/>
  <c r="H33" i="5"/>
  <c r="H111" i="1"/>
  <c r="H32" i="5" s="1"/>
  <c r="Q81" i="5"/>
  <c r="Q183" i="2"/>
  <c r="M33" i="5"/>
  <c r="M111" i="1"/>
  <c r="M32" i="5" s="1"/>
  <c r="I183" i="2"/>
  <c r="I81" i="5"/>
  <c r="O161" i="2"/>
  <c r="F67" i="5"/>
  <c r="Q67" i="6" s="1"/>
  <c r="Q33" i="5"/>
  <c r="Q111" i="1"/>
  <c r="Q32" i="5" s="1"/>
  <c r="G32" i="5"/>
  <c r="G159" i="2"/>
  <c r="F66" i="6"/>
  <c r="K81" i="5"/>
  <c r="K183" i="2"/>
  <c r="L161" i="2"/>
  <c r="M81" i="5"/>
  <c r="M183" i="2"/>
  <c r="P111" i="1"/>
  <c r="P32" i="5" s="1"/>
  <c r="P33" i="5"/>
  <c r="P183" i="2"/>
  <c r="P81" i="5"/>
  <c r="G76" i="5"/>
  <c r="J97" i="8"/>
  <c r="U156" i="3"/>
  <c r="N183" i="2"/>
  <c r="N81" i="5"/>
  <c r="R161" i="2"/>
  <c r="Q119" i="1" l="1"/>
  <c r="Q118" i="1"/>
  <c r="T111" i="1"/>
  <c r="H33" i="6"/>
  <c r="L183" i="2"/>
  <c r="L81" i="5"/>
  <c r="F32" i="5"/>
  <c r="G32" i="6"/>
  <c r="F33" i="5"/>
  <c r="P33" i="6" s="1"/>
  <c r="R183" i="2"/>
  <c r="R81" i="5"/>
  <c r="J106" i="8"/>
  <c r="J107" i="8" s="1"/>
  <c r="C107" i="8" s="1"/>
  <c r="J102" i="8"/>
  <c r="J103" i="8" s="1"/>
  <c r="J98" i="8"/>
  <c r="P67" i="6"/>
  <c r="H67" i="6"/>
  <c r="M32" i="6"/>
  <c r="N67" i="6"/>
  <c r="T67" i="5"/>
  <c r="O67" i="6"/>
  <c r="L67" i="6"/>
  <c r="R67" i="6"/>
  <c r="I67" i="6"/>
  <c r="J67" i="6"/>
  <c r="K67" i="6"/>
  <c r="G67" i="6"/>
  <c r="F76" i="5"/>
  <c r="T159" i="2"/>
  <c r="G161" i="2"/>
  <c r="Q33" i="6"/>
  <c r="O81" i="5"/>
  <c r="O183" i="2"/>
  <c r="M33" i="6"/>
  <c r="M67" i="6"/>
  <c r="P137" i="2" l="1"/>
  <c r="P169" i="2"/>
  <c r="P186" i="2" s="1"/>
  <c r="P168" i="2"/>
  <c r="P134" i="2"/>
  <c r="P171" i="2"/>
  <c r="P192" i="2" s="1"/>
  <c r="G183" i="2"/>
  <c r="T183" i="2" s="1"/>
  <c r="G81" i="5"/>
  <c r="F81" i="5" s="1"/>
  <c r="T161" i="2"/>
  <c r="J118" i="1"/>
  <c r="J119" i="1"/>
  <c r="O119" i="1"/>
  <c r="O118" i="1"/>
  <c r="J99" i="8"/>
  <c r="G213" i="2"/>
  <c r="G219" i="2"/>
  <c r="G21" i="4"/>
  <c r="I118" i="1"/>
  <c r="I119" i="1"/>
  <c r="H118" i="1"/>
  <c r="H119" i="1"/>
  <c r="N32" i="6"/>
  <c r="T32" i="5"/>
  <c r="O32" i="6"/>
  <c r="L32" i="6"/>
  <c r="I32" i="6"/>
  <c r="K32" i="6"/>
  <c r="R32" i="6"/>
  <c r="J32" i="6"/>
  <c r="H168" i="2"/>
  <c r="H169" i="2"/>
  <c r="H186" i="2" s="1"/>
  <c r="H137" i="2"/>
  <c r="H171" i="2"/>
  <c r="H192" i="2" s="1"/>
  <c r="H134" i="2"/>
  <c r="M118" i="1"/>
  <c r="M119" i="1"/>
  <c r="O81" i="6"/>
  <c r="G118" i="1"/>
  <c r="G119" i="1"/>
  <c r="F67" i="6"/>
  <c r="R119" i="1"/>
  <c r="R118" i="1"/>
  <c r="N119" i="1"/>
  <c r="N118" i="1"/>
  <c r="Q32" i="6"/>
  <c r="M171" i="2"/>
  <c r="M192" i="2" s="1"/>
  <c r="M169" i="2"/>
  <c r="M186" i="2" s="1"/>
  <c r="M168" i="2"/>
  <c r="M134" i="2"/>
  <c r="M137" i="2"/>
  <c r="T76" i="5"/>
  <c r="K76" i="6"/>
  <c r="O76" i="6"/>
  <c r="M76" i="6"/>
  <c r="I76" i="6"/>
  <c r="N76" i="6"/>
  <c r="R76" i="6"/>
  <c r="H76" i="6"/>
  <c r="P76" i="6"/>
  <c r="Q76" i="6"/>
  <c r="L76" i="6"/>
  <c r="J76" i="6"/>
  <c r="M21" i="4"/>
  <c r="M29" i="4" s="1"/>
  <c r="M180" i="2" s="1"/>
  <c r="M213" i="2"/>
  <c r="M219" i="2"/>
  <c r="H32" i="6"/>
  <c r="Q134" i="2"/>
  <c r="Q168" i="2"/>
  <c r="Q171" i="2"/>
  <c r="Q192" i="2" s="1"/>
  <c r="Q137" i="2"/>
  <c r="Q169" i="2"/>
  <c r="Q186" i="2" s="1"/>
  <c r="G76" i="6"/>
  <c r="K119" i="1"/>
  <c r="K118" i="1"/>
  <c r="L118" i="1"/>
  <c r="L119" i="1"/>
  <c r="P32" i="6"/>
  <c r="P119" i="1"/>
  <c r="P118" i="1"/>
  <c r="I33" i="6"/>
  <c r="T33" i="5"/>
  <c r="L33" i="6"/>
  <c r="O33" i="6"/>
  <c r="J33" i="6"/>
  <c r="R33" i="6"/>
  <c r="N33" i="6"/>
  <c r="K33" i="6"/>
  <c r="G33" i="6"/>
  <c r="L81" i="6"/>
  <c r="L242" i="2" l="1"/>
  <c r="L210" i="2"/>
  <c r="R171" i="2"/>
  <c r="R192" i="2" s="1"/>
  <c r="R168" i="2"/>
  <c r="R169" i="2"/>
  <c r="R186" i="2" s="1"/>
  <c r="R134" i="2"/>
  <c r="R137" i="2"/>
  <c r="J136" i="2"/>
  <c r="J169" i="3"/>
  <c r="J135" i="2"/>
  <c r="J162" i="3"/>
  <c r="J130" i="2"/>
  <c r="J161" i="3"/>
  <c r="J132" i="2"/>
  <c r="J139" i="2"/>
  <c r="J131" i="2"/>
  <c r="J165" i="3"/>
  <c r="J160" i="3"/>
  <c r="J133" i="2"/>
  <c r="J166" i="3"/>
  <c r="M161" i="3"/>
  <c r="M131" i="2"/>
  <c r="M160" i="3"/>
  <c r="M166" i="3"/>
  <c r="M130" i="2"/>
  <c r="M136" i="2"/>
  <c r="M133" i="2"/>
  <c r="M169" i="3"/>
  <c r="M132" i="2"/>
  <c r="M165" i="3"/>
  <c r="M135" i="2"/>
  <c r="M162" i="3"/>
  <c r="M139" i="2"/>
  <c r="T118" i="1"/>
  <c r="I219" i="2"/>
  <c r="I213" i="2"/>
  <c r="I21" i="4"/>
  <c r="I29" i="4" s="1"/>
  <c r="I180" i="2" s="1"/>
  <c r="J134" i="2"/>
  <c r="J168" i="2"/>
  <c r="J137" i="2"/>
  <c r="J169" i="2"/>
  <c r="J186" i="2" s="1"/>
  <c r="J171" i="2"/>
  <c r="J192" i="2" s="1"/>
  <c r="P219" i="2"/>
  <c r="P213" i="2"/>
  <c r="P21" i="4"/>
  <c r="P29" i="4" s="1"/>
  <c r="P180" i="2" s="1"/>
  <c r="L165" i="3"/>
  <c r="L133" i="2"/>
  <c r="L162" i="3"/>
  <c r="L130" i="2"/>
  <c r="L169" i="3"/>
  <c r="L135" i="2"/>
  <c r="L161" i="3"/>
  <c r="L136" i="2"/>
  <c r="L160" i="3"/>
  <c r="L139" i="2"/>
  <c r="L166" i="3"/>
  <c r="L131" i="2"/>
  <c r="L132" i="2"/>
  <c r="R133" i="2"/>
  <c r="R166" i="3"/>
  <c r="R165" i="3"/>
  <c r="R160" i="3"/>
  <c r="R136" i="2"/>
  <c r="R135" i="2"/>
  <c r="R132" i="2"/>
  <c r="R139" i="2"/>
  <c r="R161" i="3"/>
  <c r="R131" i="2"/>
  <c r="R162" i="3"/>
  <c r="R130" i="2"/>
  <c r="R169" i="3"/>
  <c r="O139" i="2"/>
  <c r="O162" i="3"/>
  <c r="O133" i="2"/>
  <c r="O136" i="2"/>
  <c r="O169" i="3"/>
  <c r="O131" i="2"/>
  <c r="O160" i="3"/>
  <c r="O165" i="3"/>
  <c r="O166" i="3"/>
  <c r="O135" i="2"/>
  <c r="O161" i="3"/>
  <c r="O130" i="2"/>
  <c r="O132" i="2"/>
  <c r="Q21" i="4"/>
  <c r="Q29" i="4" s="1"/>
  <c r="Q180" i="2" s="1"/>
  <c r="Q219" i="2"/>
  <c r="Q213" i="2"/>
  <c r="O210" i="2"/>
  <c r="O242" i="2"/>
  <c r="J21" i="4"/>
  <c r="J29" i="4" s="1"/>
  <c r="J180" i="2" s="1"/>
  <c r="J213" i="2"/>
  <c r="J219" i="2"/>
  <c r="L219" i="2"/>
  <c r="L213" i="2"/>
  <c r="L21" i="4"/>
  <c r="L29" i="4" s="1"/>
  <c r="L180" i="2" s="1"/>
  <c r="T213" i="2"/>
  <c r="G81" i="6"/>
  <c r="T81" i="5"/>
  <c r="M81" i="6"/>
  <c r="I81" i="6"/>
  <c r="K81" i="6"/>
  <c r="Q81" i="6"/>
  <c r="P81" i="6"/>
  <c r="J81" i="6"/>
  <c r="N81" i="6"/>
  <c r="H81" i="6"/>
  <c r="P173" i="2"/>
  <c r="P185" i="2"/>
  <c r="K134" i="2"/>
  <c r="K137" i="2"/>
  <c r="K168" i="2"/>
  <c r="K171" i="2"/>
  <c r="K192" i="2" s="1"/>
  <c r="K169" i="2"/>
  <c r="K186" i="2" s="1"/>
  <c r="O171" i="2"/>
  <c r="O192" i="2" s="1"/>
  <c r="O169" i="2"/>
  <c r="O186" i="2" s="1"/>
  <c r="O168" i="2"/>
  <c r="O134" i="2"/>
  <c r="O137" i="2"/>
  <c r="R81" i="6"/>
  <c r="G133" i="2"/>
  <c r="G130" i="2"/>
  <c r="G169" i="3"/>
  <c r="G166" i="3"/>
  <c r="G139" i="2"/>
  <c r="G161" i="3"/>
  <c r="G135" i="2"/>
  <c r="G160" i="3"/>
  <c r="G131" i="2"/>
  <c r="G165" i="3"/>
  <c r="G132" i="2"/>
  <c r="G162" i="3"/>
  <c r="G136" i="2"/>
  <c r="F76" i="6"/>
  <c r="Q185" i="2"/>
  <c r="Q173" i="2"/>
  <c r="Q165" i="3"/>
  <c r="Q133" i="2"/>
  <c r="Q160" i="3"/>
  <c r="Q136" i="2"/>
  <c r="Q162" i="3"/>
  <c r="Q139" i="2"/>
  <c r="Q166" i="3"/>
  <c r="Q130" i="2"/>
  <c r="Q161" i="3"/>
  <c r="Q132" i="2"/>
  <c r="Q131" i="2"/>
  <c r="Q169" i="3"/>
  <c r="Q135" i="2"/>
  <c r="N133" i="2"/>
  <c r="N160" i="3"/>
  <c r="N169" i="3"/>
  <c r="N161" i="3"/>
  <c r="N139" i="2"/>
  <c r="N165" i="3"/>
  <c r="N135" i="2"/>
  <c r="N162" i="3"/>
  <c r="N136" i="2"/>
  <c r="N131" i="2"/>
  <c r="N132" i="2"/>
  <c r="N166" i="3"/>
  <c r="N130" i="2"/>
  <c r="K160" i="3"/>
  <c r="K136" i="2"/>
  <c r="K133" i="2"/>
  <c r="K131" i="2"/>
  <c r="K166" i="3"/>
  <c r="K135" i="2"/>
  <c r="K161" i="3"/>
  <c r="K130" i="2"/>
  <c r="K162" i="3"/>
  <c r="K132" i="2"/>
  <c r="K169" i="3"/>
  <c r="K139" i="2"/>
  <c r="K165" i="3"/>
  <c r="M173" i="2"/>
  <c r="M185" i="2"/>
  <c r="R219" i="2"/>
  <c r="R213" i="2"/>
  <c r="R21" i="4"/>
  <c r="R29" i="4" s="1"/>
  <c r="R180" i="2" s="1"/>
  <c r="O21" i="4"/>
  <c r="O29" i="4" s="1"/>
  <c r="O180" i="2" s="1"/>
  <c r="O213" i="2"/>
  <c r="O219" i="2"/>
  <c r="G29" i="4"/>
  <c r="C99" i="8"/>
  <c r="J100" i="8"/>
  <c r="H21" i="4"/>
  <c r="H29" i="4" s="1"/>
  <c r="H180" i="2" s="1"/>
  <c r="H219" i="2"/>
  <c r="T219" i="2" s="1"/>
  <c r="H213" i="2"/>
  <c r="H132" i="2"/>
  <c r="H169" i="3"/>
  <c r="H130" i="2"/>
  <c r="H143" i="2" s="1"/>
  <c r="H145" i="2" s="1"/>
  <c r="H131" i="2"/>
  <c r="H160" i="3"/>
  <c r="H162" i="3"/>
  <c r="H161" i="3"/>
  <c r="H133" i="2"/>
  <c r="H135" i="2"/>
  <c r="H136" i="2"/>
  <c r="H166" i="3"/>
  <c r="H165" i="3"/>
  <c r="H139" i="2"/>
  <c r="H185" i="2"/>
  <c r="H173" i="2"/>
  <c r="N21" i="4"/>
  <c r="N29" i="4" s="1"/>
  <c r="N180" i="2" s="1"/>
  <c r="N213" i="2"/>
  <c r="N219" i="2"/>
  <c r="F32" i="6"/>
  <c r="G134" i="2"/>
  <c r="G137" i="2"/>
  <c r="F33" i="6"/>
  <c r="G171" i="2"/>
  <c r="G169" i="2"/>
  <c r="G168" i="2"/>
  <c r="I169" i="2"/>
  <c r="I186" i="2" s="1"/>
  <c r="I134" i="2"/>
  <c r="I171" i="2"/>
  <c r="I192" i="2" s="1"/>
  <c r="I137" i="2"/>
  <c r="I168" i="2"/>
  <c r="N168" i="2"/>
  <c r="N137" i="2"/>
  <c r="N134" i="2"/>
  <c r="N171" i="2"/>
  <c r="N192" i="2" s="1"/>
  <c r="N169" i="2"/>
  <c r="N186" i="2" s="1"/>
  <c r="L137" i="2"/>
  <c r="L134" i="2"/>
  <c r="L169" i="2"/>
  <c r="L186" i="2" s="1"/>
  <c r="L171" i="2"/>
  <c r="L192" i="2" s="1"/>
  <c r="L168" i="2"/>
  <c r="P133" i="2"/>
  <c r="P169" i="3"/>
  <c r="P139" i="2"/>
  <c r="P160" i="3"/>
  <c r="P135" i="2"/>
  <c r="P166" i="3"/>
  <c r="P136" i="2"/>
  <c r="P130" i="2"/>
  <c r="P131" i="2"/>
  <c r="P165" i="3"/>
  <c r="P161" i="3"/>
  <c r="P162" i="3"/>
  <c r="P132" i="2"/>
  <c r="I132" i="2"/>
  <c r="I166" i="3"/>
  <c r="I135" i="2"/>
  <c r="I139" i="2"/>
  <c r="I160" i="3"/>
  <c r="I165" i="3"/>
  <c r="I169" i="3"/>
  <c r="I161" i="3"/>
  <c r="I162" i="3"/>
  <c r="I136" i="2"/>
  <c r="I131" i="2"/>
  <c r="I133" i="2"/>
  <c r="I130" i="2"/>
  <c r="I143" i="2" s="1"/>
  <c r="I145" i="2" s="1"/>
  <c r="T119" i="1"/>
  <c r="K213" i="2"/>
  <c r="K219" i="2"/>
  <c r="K21" i="4"/>
  <c r="K29" i="4" s="1"/>
  <c r="K180" i="2" s="1"/>
  <c r="N185" i="2" l="1"/>
  <c r="N173" i="2"/>
  <c r="T171" i="2"/>
  <c r="G192" i="2"/>
  <c r="T192" i="2" s="1"/>
  <c r="H147" i="2"/>
  <c r="H77" i="5" s="1"/>
  <c r="H182" i="2"/>
  <c r="H190" i="2" s="1"/>
  <c r="H88" i="5"/>
  <c r="H97" i="5"/>
  <c r="T131" i="2"/>
  <c r="C98" i="8"/>
  <c r="T133" i="2"/>
  <c r="O185" i="2"/>
  <c r="O173" i="2"/>
  <c r="J242" i="2"/>
  <c r="J210" i="2"/>
  <c r="J143" i="2"/>
  <c r="J145" i="2" s="1"/>
  <c r="R185" i="2"/>
  <c r="R173" i="2"/>
  <c r="H194" i="2"/>
  <c r="H196" i="2" s="1"/>
  <c r="U29" i="4"/>
  <c r="G180" i="2"/>
  <c r="T180" i="2" s="1"/>
  <c r="U162" i="3"/>
  <c r="U166" i="3"/>
  <c r="R242" i="2"/>
  <c r="R210" i="2"/>
  <c r="K185" i="2"/>
  <c r="K173" i="2"/>
  <c r="O143" i="2"/>
  <c r="O145" i="2" s="1"/>
  <c r="J173" i="2"/>
  <c r="J185" i="2"/>
  <c r="M174" i="3"/>
  <c r="M176" i="3" s="1"/>
  <c r="P143" i="2"/>
  <c r="P145" i="2" s="1"/>
  <c r="P174" i="3"/>
  <c r="P176" i="3" s="1"/>
  <c r="L143" i="2"/>
  <c r="L145" i="2" s="1"/>
  <c r="N143" i="2"/>
  <c r="N145" i="2" s="1"/>
  <c r="G173" i="2"/>
  <c r="G185" i="2"/>
  <c r="T168" i="2"/>
  <c r="C104" i="8"/>
  <c r="T137" i="2"/>
  <c r="H174" i="3"/>
  <c r="H176" i="3" s="1"/>
  <c r="C100" i="8"/>
  <c r="K174" i="3"/>
  <c r="K176" i="3" s="1"/>
  <c r="N174" i="3"/>
  <c r="N176" i="3" s="1"/>
  <c r="Q174" i="3"/>
  <c r="Q176" i="3" s="1"/>
  <c r="T132" i="2"/>
  <c r="C102" i="8"/>
  <c r="T135" i="2"/>
  <c r="U169" i="3"/>
  <c r="K143" i="2"/>
  <c r="K145" i="2" s="1"/>
  <c r="H242" i="2"/>
  <c r="H210" i="2"/>
  <c r="Q210" i="2"/>
  <c r="Q242" i="2"/>
  <c r="O174" i="3"/>
  <c r="O176" i="3" s="1"/>
  <c r="R143" i="2"/>
  <c r="R145" i="2" s="1"/>
  <c r="R174" i="3"/>
  <c r="R176" i="3" s="1"/>
  <c r="L174" i="3"/>
  <c r="L176" i="3" s="1"/>
  <c r="J174" i="3"/>
  <c r="J176" i="3" s="1"/>
  <c r="I88" i="5"/>
  <c r="I182" i="2"/>
  <c r="I97" i="5"/>
  <c r="I147" i="2"/>
  <c r="I77" i="5" s="1"/>
  <c r="I174" i="3"/>
  <c r="I176" i="3" s="1"/>
  <c r="H175" i="2"/>
  <c r="U21" i="4"/>
  <c r="T136" i="2"/>
  <c r="C103" i="8"/>
  <c r="C106" i="8"/>
  <c r="T139" i="2"/>
  <c r="I242" i="2"/>
  <c r="I210" i="2"/>
  <c r="I185" i="2"/>
  <c r="I173" i="2"/>
  <c r="I175" i="2" s="1"/>
  <c r="Q143" i="2"/>
  <c r="Q145" i="2" s="1"/>
  <c r="Q175" i="2"/>
  <c r="U160" i="3"/>
  <c r="G174" i="3"/>
  <c r="P175" i="2"/>
  <c r="P210" i="2"/>
  <c r="P242" i="2"/>
  <c r="M242" i="2"/>
  <c r="M210" i="2"/>
  <c r="L185" i="2"/>
  <c r="L173" i="2"/>
  <c r="L175" i="2" s="1"/>
  <c r="T169" i="2"/>
  <c r="G186" i="2"/>
  <c r="T186" i="2" s="1"/>
  <c r="C101" i="8"/>
  <c r="T134" i="2"/>
  <c r="U165" i="3"/>
  <c r="U161" i="3"/>
  <c r="C97" i="8"/>
  <c r="C110" i="8" s="1"/>
  <c r="C112" i="8" s="1"/>
  <c r="T130" i="2"/>
  <c r="G143" i="2"/>
  <c r="N242" i="2"/>
  <c r="N210" i="2"/>
  <c r="K242" i="2"/>
  <c r="K210" i="2"/>
  <c r="G242" i="2"/>
  <c r="G210" i="2"/>
  <c r="T210" i="2" s="1"/>
  <c r="F81" i="6"/>
  <c r="M143" i="2"/>
  <c r="M145" i="2" s="1"/>
  <c r="M97" i="5" l="1"/>
  <c r="M88" i="5"/>
  <c r="M147" i="2"/>
  <c r="M77" i="5" s="1"/>
  <c r="M182" i="2"/>
  <c r="M190" i="2" s="1"/>
  <c r="M194" i="2" s="1"/>
  <c r="M196" i="2" s="1"/>
  <c r="C134" i="8"/>
  <c r="C138" i="8" s="1"/>
  <c r="C143" i="8" s="1"/>
  <c r="R178" i="3"/>
  <c r="R82" i="5"/>
  <c r="L182" i="2"/>
  <c r="L190" i="2" s="1"/>
  <c r="L194" i="2" s="1"/>
  <c r="L196" i="2" s="1"/>
  <c r="L97" i="5"/>
  <c r="L88" i="5"/>
  <c r="L147" i="2"/>
  <c r="L77" i="5" s="1"/>
  <c r="J97" i="5"/>
  <c r="J88" i="5"/>
  <c r="J182" i="2"/>
  <c r="J190" i="2" s="1"/>
  <c r="J194" i="2" s="1"/>
  <c r="J196" i="2" s="1"/>
  <c r="J147" i="2"/>
  <c r="J77" i="5" s="1"/>
  <c r="I82" i="5"/>
  <c r="I178" i="3"/>
  <c r="H82" i="5"/>
  <c r="H178" i="3"/>
  <c r="T185" i="2"/>
  <c r="J175" i="2"/>
  <c r="H228" i="2"/>
  <c r="H227" i="2"/>
  <c r="H229" i="2"/>
  <c r="T143" i="2"/>
  <c r="G145" i="2"/>
  <c r="Q88" i="5"/>
  <c r="Q97" i="5"/>
  <c r="Q147" i="2"/>
  <c r="Q77" i="5" s="1"/>
  <c r="Q182" i="2"/>
  <c r="Q190" i="2" s="1"/>
  <c r="Q194" i="2" s="1"/>
  <c r="Q196" i="2" s="1"/>
  <c r="J82" i="5"/>
  <c r="J178" i="3"/>
  <c r="O178" i="3"/>
  <c r="O82" i="5"/>
  <c r="N82" i="5"/>
  <c r="N178" i="3"/>
  <c r="T173" i="2"/>
  <c r="G175" i="2"/>
  <c r="P88" i="5"/>
  <c r="P147" i="2"/>
  <c r="P77" i="5" s="1"/>
  <c r="P97" i="5"/>
  <c r="P182" i="2"/>
  <c r="P190" i="2" s="1"/>
  <c r="P194" i="2" s="1"/>
  <c r="P196" i="2" s="1"/>
  <c r="O97" i="5"/>
  <c r="O147" i="2"/>
  <c r="O77" i="5" s="1"/>
  <c r="O88" i="5"/>
  <c r="O182" i="2"/>
  <c r="O190" i="2" s="1"/>
  <c r="O194" i="2" s="1"/>
  <c r="O196" i="2" s="1"/>
  <c r="M175" i="2"/>
  <c r="R175" i="2"/>
  <c r="N175" i="2"/>
  <c r="I190" i="2"/>
  <c r="I194" i="2" s="1"/>
  <c r="I196" i="2" s="1"/>
  <c r="K182" i="2"/>
  <c r="K190" i="2" s="1"/>
  <c r="K194" i="2" s="1"/>
  <c r="K196" i="2" s="1"/>
  <c r="K147" i="2"/>
  <c r="K77" i="5" s="1"/>
  <c r="K88" i="5"/>
  <c r="K97" i="5"/>
  <c r="K175" i="2"/>
  <c r="T242" i="2"/>
  <c r="R88" i="5"/>
  <c r="R147" i="2"/>
  <c r="R77" i="5" s="1"/>
  <c r="R182" i="2"/>
  <c r="R190" i="2" s="1"/>
  <c r="R194" i="2" s="1"/>
  <c r="R196" i="2" s="1"/>
  <c r="R97" i="5"/>
  <c r="Q178" i="3"/>
  <c r="Q82" i="5"/>
  <c r="P178" i="3"/>
  <c r="P82" i="5"/>
  <c r="U174" i="3"/>
  <c r="G176" i="3"/>
  <c r="L178" i="3"/>
  <c r="L82" i="5"/>
  <c r="K82" i="5"/>
  <c r="K178" i="3"/>
  <c r="N97" i="5"/>
  <c r="N88" i="5"/>
  <c r="N147" i="2"/>
  <c r="N77" i="5" s="1"/>
  <c r="N182" i="2"/>
  <c r="N190" i="2" s="1"/>
  <c r="N194" i="2" s="1"/>
  <c r="N196" i="2" s="1"/>
  <c r="M178" i="3"/>
  <c r="M82" i="5"/>
  <c r="O175" i="2"/>
  <c r="N227" i="2" l="1"/>
  <c r="N228" i="2"/>
  <c r="N229" i="2"/>
  <c r="R227" i="2"/>
  <c r="R228" i="2"/>
  <c r="R229" i="2"/>
  <c r="H82" i="6"/>
  <c r="M228" i="2"/>
  <c r="M229" i="2"/>
  <c r="M227" i="2"/>
  <c r="K82" i="6"/>
  <c r="U176" i="3"/>
  <c r="G82" i="5"/>
  <c r="F82" i="5" s="1"/>
  <c r="R82" i="6" s="1"/>
  <c r="G178" i="3"/>
  <c r="U178" i="3" s="1"/>
  <c r="Q82" i="6"/>
  <c r="K227" i="2"/>
  <c r="K228" i="2"/>
  <c r="K229" i="2"/>
  <c r="O97" i="6"/>
  <c r="O243" i="2" s="1"/>
  <c r="J82" i="6"/>
  <c r="Q97" i="6"/>
  <c r="Q243" i="2" s="1"/>
  <c r="J228" i="2"/>
  <c r="J229" i="2"/>
  <c r="J227" i="2"/>
  <c r="L88" i="6"/>
  <c r="L82" i="6"/>
  <c r="I229" i="2"/>
  <c r="I227" i="2"/>
  <c r="I228" i="2"/>
  <c r="O227" i="2"/>
  <c r="O229" i="2"/>
  <c r="O228" i="2"/>
  <c r="P229" i="2"/>
  <c r="P227" i="2"/>
  <c r="P228" i="2"/>
  <c r="T175" i="2"/>
  <c r="O82" i="6"/>
  <c r="L97" i="6"/>
  <c r="L243" i="2" s="1"/>
  <c r="P82" i="6"/>
  <c r="R97" i="6"/>
  <c r="R243" i="2" s="1"/>
  <c r="P97" i="6"/>
  <c r="P243" i="2" s="1"/>
  <c r="Q227" i="2"/>
  <c r="Q229" i="2"/>
  <c r="Q228" i="2"/>
  <c r="G88" i="5"/>
  <c r="F88" i="5" s="1"/>
  <c r="G147" i="2"/>
  <c r="G182" i="2"/>
  <c r="G97" i="5"/>
  <c r="F97" i="5" s="1"/>
  <c r="T145" i="2"/>
  <c r="I82" i="6"/>
  <c r="J97" i="6"/>
  <c r="J243" i="2" s="1"/>
  <c r="L229" i="2"/>
  <c r="L227" i="2"/>
  <c r="L228" i="2"/>
  <c r="M97" i="6"/>
  <c r="M243" i="2" s="1"/>
  <c r="R211" i="2" l="1"/>
  <c r="R212" i="2"/>
  <c r="I211" i="2"/>
  <c r="I212" i="2"/>
  <c r="L212" i="2"/>
  <c r="L211" i="2"/>
  <c r="G88" i="6"/>
  <c r="T88" i="5"/>
  <c r="I88" i="6"/>
  <c r="H88" i="6"/>
  <c r="P211" i="2"/>
  <c r="P212" i="2"/>
  <c r="J88" i="6"/>
  <c r="N88" i="6"/>
  <c r="J212" i="2"/>
  <c r="J211" i="2"/>
  <c r="Q211" i="2"/>
  <c r="Q212" i="2"/>
  <c r="K212" i="2"/>
  <c r="K211" i="2"/>
  <c r="H212" i="2"/>
  <c r="H211" i="2"/>
  <c r="G97" i="6"/>
  <c r="T97" i="5"/>
  <c r="H97" i="6"/>
  <c r="H243" i="2" s="1"/>
  <c r="I97" i="6"/>
  <c r="I243" i="2" s="1"/>
  <c r="O88" i="6"/>
  <c r="N97" i="6"/>
  <c r="N243" i="2" s="1"/>
  <c r="Q88" i="6"/>
  <c r="K97" i="6"/>
  <c r="K243" i="2" s="1"/>
  <c r="M82" i="6"/>
  <c r="N82" i="6"/>
  <c r="T147" i="2"/>
  <c r="G77" i="5"/>
  <c r="F77" i="5" s="1"/>
  <c r="J22" i="8"/>
  <c r="L218" i="2"/>
  <c r="L221" i="2"/>
  <c r="G190" i="2"/>
  <c r="T182" i="2"/>
  <c r="K88" i="6"/>
  <c r="M88" i="6"/>
  <c r="O211" i="2"/>
  <c r="O212" i="2"/>
  <c r="R88" i="6"/>
  <c r="P88" i="6"/>
  <c r="G82" i="6"/>
  <c r="T82" i="5"/>
  <c r="K218" i="2" l="1"/>
  <c r="K221" i="2"/>
  <c r="J33" i="8"/>
  <c r="C33" i="8" s="1"/>
  <c r="C34" i="8" s="1"/>
  <c r="J28" i="8"/>
  <c r="C28" i="8" s="1"/>
  <c r="C29" i="8" s="1"/>
  <c r="J24" i="8"/>
  <c r="C24" i="8" s="1"/>
  <c r="J23" i="8"/>
  <c r="C23" i="8" s="1"/>
  <c r="O221" i="2"/>
  <c r="O218" i="2"/>
  <c r="G218" i="2"/>
  <c r="G221" i="2"/>
  <c r="F88" i="6"/>
  <c r="G211" i="2"/>
  <c r="G212" i="2"/>
  <c r="F82" i="6"/>
  <c r="G194" i="2"/>
  <c r="T190" i="2"/>
  <c r="G77" i="6"/>
  <c r="T77" i="5"/>
  <c r="I77" i="6"/>
  <c r="I117" i="1" s="1"/>
  <c r="I120" i="1" s="1"/>
  <c r="I151" i="1" s="1"/>
  <c r="H77" i="6"/>
  <c r="H117" i="1" s="1"/>
  <c r="H120" i="1" s="1"/>
  <c r="H151" i="1" s="1"/>
  <c r="P77" i="6"/>
  <c r="P117" i="1" s="1"/>
  <c r="P120" i="1" s="1"/>
  <c r="P151" i="1" s="1"/>
  <c r="L77" i="6"/>
  <c r="L117" i="1" s="1"/>
  <c r="L120" i="1" s="1"/>
  <c r="L151" i="1" s="1"/>
  <c r="M77" i="6"/>
  <c r="M117" i="1" s="1"/>
  <c r="M120" i="1" s="1"/>
  <c r="M151" i="1" s="1"/>
  <c r="Q77" i="6"/>
  <c r="Q117" i="1" s="1"/>
  <c r="Q120" i="1" s="1"/>
  <c r="Q151" i="1" s="1"/>
  <c r="N77" i="6"/>
  <c r="N117" i="1" s="1"/>
  <c r="N120" i="1" s="1"/>
  <c r="N151" i="1" s="1"/>
  <c r="K77" i="6"/>
  <c r="K117" i="1" s="1"/>
  <c r="K120" i="1" s="1"/>
  <c r="K151" i="1" s="1"/>
  <c r="O77" i="6"/>
  <c r="O117" i="1" s="1"/>
  <c r="O120" i="1" s="1"/>
  <c r="O151" i="1" s="1"/>
  <c r="J77" i="6"/>
  <c r="J117" i="1" s="1"/>
  <c r="J120" i="1" s="1"/>
  <c r="J151" i="1" s="1"/>
  <c r="R77" i="6"/>
  <c r="R117" i="1" s="1"/>
  <c r="R120" i="1" s="1"/>
  <c r="R151" i="1" s="1"/>
  <c r="N221" i="2"/>
  <c r="N218" i="2"/>
  <c r="H218" i="2"/>
  <c r="H221" i="2"/>
  <c r="R218" i="2"/>
  <c r="R221" i="2"/>
  <c r="N211" i="2"/>
  <c r="N212" i="2"/>
  <c r="M211" i="2"/>
  <c r="M212" i="2"/>
  <c r="G243" i="2"/>
  <c r="T243" i="2" s="1"/>
  <c r="F97" i="6"/>
  <c r="P218" i="2"/>
  <c r="P221" i="2"/>
  <c r="M221" i="2"/>
  <c r="M218" i="2"/>
  <c r="Q221" i="2"/>
  <c r="Q218" i="2"/>
  <c r="J221" i="2"/>
  <c r="J218" i="2"/>
  <c r="I218" i="2"/>
  <c r="I221" i="2"/>
  <c r="Q79" i="5" l="1"/>
  <c r="Q240" i="2"/>
  <c r="Q244" i="2" s="1"/>
  <c r="H79" i="5"/>
  <c r="H240" i="2"/>
  <c r="H244" i="2" s="1"/>
  <c r="T211" i="2"/>
  <c r="O240" i="2"/>
  <c r="O244" i="2" s="1"/>
  <c r="O79" i="5"/>
  <c r="M79" i="5"/>
  <c r="M240" i="2"/>
  <c r="M244" i="2" s="1"/>
  <c r="I240" i="2"/>
  <c r="I244" i="2" s="1"/>
  <c r="I79" i="5"/>
  <c r="T194" i="2"/>
  <c r="G196" i="2"/>
  <c r="J79" i="5"/>
  <c r="J240" i="2"/>
  <c r="J244" i="2" s="1"/>
  <c r="K240" i="2"/>
  <c r="K244" i="2" s="1"/>
  <c r="K79" i="5"/>
  <c r="L240" i="2"/>
  <c r="L244" i="2" s="1"/>
  <c r="L79" i="5"/>
  <c r="T221" i="2"/>
  <c r="R79" i="5"/>
  <c r="R240" i="2"/>
  <c r="R244" i="2" s="1"/>
  <c r="N240" i="2"/>
  <c r="N244" i="2" s="1"/>
  <c r="N79" i="5"/>
  <c r="P79" i="5"/>
  <c r="P240" i="2"/>
  <c r="P244" i="2" s="1"/>
  <c r="G117" i="1"/>
  <c r="F77" i="6"/>
  <c r="T212" i="2"/>
  <c r="T218" i="2"/>
  <c r="T196" i="2" l="1"/>
  <c r="G227" i="2"/>
  <c r="T227" i="2" s="1"/>
  <c r="G229" i="2"/>
  <c r="T229" i="2" s="1"/>
  <c r="G228" i="2"/>
  <c r="T228" i="2" s="1"/>
  <c r="C22" i="8"/>
  <c r="C25" i="8" s="1"/>
  <c r="C36" i="8" s="1"/>
  <c r="G120" i="1"/>
  <c r="T117" i="1"/>
  <c r="T120" i="1" l="1"/>
  <c r="G151" i="1"/>
  <c r="G240" i="2" l="1"/>
  <c r="G79" i="5"/>
  <c r="F79" i="5" s="1"/>
  <c r="T151" i="1"/>
  <c r="G79" i="6" l="1"/>
  <c r="T79" i="5"/>
  <c r="L79" i="6"/>
  <c r="H79" i="6"/>
  <c r="M79" i="6"/>
  <c r="I79" i="6"/>
  <c r="P79" i="6"/>
  <c r="Q79" i="6"/>
  <c r="J79" i="6"/>
  <c r="K79" i="6"/>
  <c r="N79" i="6"/>
  <c r="O79" i="6"/>
  <c r="R79" i="6"/>
  <c r="G244" i="2"/>
  <c r="T244" i="2" s="1"/>
  <c r="T240" i="2"/>
  <c r="O46" i="4" l="1"/>
  <c r="O47" i="4" s="1"/>
  <c r="O214" i="2"/>
  <c r="O222" i="2" s="1"/>
  <c r="Q214" i="2"/>
  <c r="Q222" i="2" s="1"/>
  <c r="Q46" i="4"/>
  <c r="Q47" i="4" s="1"/>
  <c r="H46" i="4"/>
  <c r="H47" i="4" s="1"/>
  <c r="H214" i="2"/>
  <c r="H222" i="2" s="1"/>
  <c r="N46" i="4"/>
  <c r="N47" i="4" s="1"/>
  <c r="N214" i="2"/>
  <c r="N222" i="2" s="1"/>
  <c r="P46" i="4"/>
  <c r="P47" i="4" s="1"/>
  <c r="P214" i="2"/>
  <c r="P222" i="2" s="1"/>
  <c r="L214" i="2"/>
  <c r="L222" i="2" s="1"/>
  <c r="L46" i="4"/>
  <c r="L47" i="4" s="1"/>
  <c r="K46" i="4"/>
  <c r="K47" i="4" s="1"/>
  <c r="K214" i="2"/>
  <c r="K222" i="2" s="1"/>
  <c r="I46" i="4"/>
  <c r="I47" i="4" s="1"/>
  <c r="I214" i="2"/>
  <c r="I222" i="2" s="1"/>
  <c r="R46" i="4"/>
  <c r="R47" i="4" s="1"/>
  <c r="R214" i="2"/>
  <c r="R222" i="2" s="1"/>
  <c r="J46" i="4"/>
  <c r="J47" i="4" s="1"/>
  <c r="J214" i="2"/>
  <c r="J222" i="2" s="1"/>
  <c r="M46" i="4"/>
  <c r="M47" i="4" s="1"/>
  <c r="M214" i="2"/>
  <c r="M222" i="2" s="1"/>
  <c r="G46" i="4"/>
  <c r="G214" i="2"/>
  <c r="F79" i="6"/>
  <c r="T214" i="2" l="1"/>
  <c r="G222" i="2"/>
  <c r="Q49" i="4"/>
  <c r="Q200" i="2"/>
  <c r="G47" i="4"/>
  <c r="U46" i="4"/>
  <c r="J49" i="4"/>
  <c r="J200" i="2"/>
  <c r="I49" i="4"/>
  <c r="I200" i="2"/>
  <c r="N200" i="2"/>
  <c r="N49" i="4"/>
  <c r="L49" i="4"/>
  <c r="L200" i="2"/>
  <c r="M49" i="4"/>
  <c r="M200" i="2"/>
  <c r="R49" i="4"/>
  <c r="R200" i="2"/>
  <c r="K200" i="2"/>
  <c r="K49" i="4"/>
  <c r="P49" i="4"/>
  <c r="P200" i="2"/>
  <c r="H49" i="4"/>
  <c r="H200" i="2"/>
  <c r="O200" i="2"/>
  <c r="O49" i="4"/>
  <c r="J236" i="2" l="1"/>
  <c r="J238" i="2" s="1"/>
  <c r="J246" i="2" s="1"/>
  <c r="J224" i="2"/>
  <c r="J226" i="2" s="1"/>
  <c r="J230" i="2" s="1"/>
  <c r="J233" i="2" s="1"/>
  <c r="J237" i="2" s="1"/>
  <c r="Q236" i="2"/>
  <c r="Q224" i="2"/>
  <c r="Q226" i="2" s="1"/>
  <c r="Q230" i="2" s="1"/>
  <c r="Q233" i="2" s="1"/>
  <c r="Q237" i="2" s="1"/>
  <c r="K236" i="2"/>
  <c r="K238" i="2" s="1"/>
  <c r="K246" i="2" s="1"/>
  <c r="K224" i="2"/>
  <c r="K226" i="2" s="1"/>
  <c r="K230" i="2" s="1"/>
  <c r="K233" i="2" s="1"/>
  <c r="K237" i="2" s="1"/>
  <c r="N224" i="2"/>
  <c r="N226" i="2" s="1"/>
  <c r="N230" i="2" s="1"/>
  <c r="N233" i="2" s="1"/>
  <c r="N237" i="2" s="1"/>
  <c r="N236" i="2"/>
  <c r="N238" i="2" s="1"/>
  <c r="N246" i="2" s="1"/>
  <c r="P224" i="2"/>
  <c r="P226" i="2" s="1"/>
  <c r="P230" i="2" s="1"/>
  <c r="P233" i="2" s="1"/>
  <c r="P237" i="2" s="1"/>
  <c r="P236" i="2"/>
  <c r="R236" i="2"/>
  <c r="R224" i="2"/>
  <c r="R226" i="2" s="1"/>
  <c r="R230" i="2" s="1"/>
  <c r="R233" i="2" s="1"/>
  <c r="R237" i="2" s="1"/>
  <c r="L236" i="2"/>
  <c r="L238" i="2" s="1"/>
  <c r="L246" i="2" s="1"/>
  <c r="L224" i="2"/>
  <c r="L226" i="2" s="1"/>
  <c r="L230" i="2" s="1"/>
  <c r="L233" i="2" s="1"/>
  <c r="L237" i="2" s="1"/>
  <c r="I224" i="2"/>
  <c r="I226" i="2" s="1"/>
  <c r="I230" i="2" s="1"/>
  <c r="I233" i="2" s="1"/>
  <c r="I237" i="2" s="1"/>
  <c r="I236" i="2"/>
  <c r="I238" i="2" s="1"/>
  <c r="I246" i="2" s="1"/>
  <c r="T222" i="2"/>
  <c r="H236" i="2"/>
  <c r="H224" i="2"/>
  <c r="H226" i="2" s="1"/>
  <c r="H230" i="2" s="1"/>
  <c r="H233" i="2" s="1"/>
  <c r="H237" i="2" s="1"/>
  <c r="M224" i="2"/>
  <c r="M226" i="2" s="1"/>
  <c r="M230" i="2" s="1"/>
  <c r="M233" i="2" s="1"/>
  <c r="M237" i="2" s="1"/>
  <c r="M236" i="2"/>
  <c r="O224" i="2"/>
  <c r="O226" i="2" s="1"/>
  <c r="O230" i="2" s="1"/>
  <c r="O233" i="2" s="1"/>
  <c r="O237" i="2" s="1"/>
  <c r="O236" i="2"/>
  <c r="O238" i="2" s="1"/>
  <c r="O246" i="2" s="1"/>
  <c r="U47" i="4"/>
  <c r="G49" i="4"/>
  <c r="U49" i="4" s="1"/>
  <c r="G200" i="2"/>
  <c r="R238" i="2" l="1"/>
  <c r="R246" i="2" s="1"/>
  <c r="Q238" i="2"/>
  <c r="Q246" i="2" s="1"/>
  <c r="M238" i="2"/>
  <c r="M246" i="2" s="1"/>
  <c r="P238" i="2"/>
  <c r="P246" i="2" s="1"/>
  <c r="G224" i="2"/>
  <c r="G236" i="2"/>
  <c r="T200" i="2"/>
  <c r="H238" i="2"/>
  <c r="H246" i="2" s="1"/>
  <c r="T236" i="2" l="1"/>
  <c r="G226" i="2"/>
  <c r="T224" i="2"/>
  <c r="T226" i="2" l="1"/>
  <c r="G230" i="2"/>
  <c r="G233" i="2" l="1"/>
  <c r="T230" i="2"/>
  <c r="G237" i="2" l="1"/>
  <c r="T233" i="2"/>
  <c r="T237" i="2" l="1"/>
  <c r="G238" i="2"/>
  <c r="G246" i="2" l="1"/>
  <c r="T246" i="2" s="1"/>
  <c r="T238" i="2"/>
</calcChain>
</file>

<file path=xl/sharedStrings.xml><?xml version="1.0" encoding="utf-8"?>
<sst xmlns="http://schemas.openxmlformats.org/spreadsheetml/2006/main" count="1019" uniqueCount="608">
  <si>
    <t>Kentucky Utilities</t>
  </si>
  <si>
    <t>Electric Cost of Service Study</t>
  </si>
  <si>
    <t xml:space="preserve"> (Rate Base)</t>
  </si>
  <si>
    <t>Acct. No.</t>
  </si>
  <si>
    <t>RATE BASE</t>
  </si>
  <si>
    <t>Plant-in-Service</t>
  </si>
  <si>
    <t>360-362</t>
  </si>
  <si>
    <t>364-365</t>
  </si>
  <si>
    <t>366-367</t>
  </si>
  <si>
    <t>Accumulated Reserve for Depreciation</t>
  </si>
  <si>
    <t xml:space="preserve">  Steam Production</t>
  </si>
  <si>
    <t xml:space="preserve">  Hydraulic Production</t>
  </si>
  <si>
    <t xml:space="preserve">  Other Production</t>
  </si>
  <si>
    <t xml:space="preserve">  Transmission - Kentucky System Property</t>
  </si>
  <si>
    <t xml:space="preserve">  Transmission - Virginia Property</t>
  </si>
  <si>
    <t xml:space="preserve">  Distribution</t>
  </si>
  <si>
    <t xml:space="preserve">  General Plant</t>
  </si>
  <si>
    <t xml:space="preserve">  Intangible Plant</t>
  </si>
  <si>
    <t>Net Utility Plant</t>
  </si>
  <si>
    <t>Rate Base Adjustments and Working Capital</t>
  </si>
  <si>
    <t>Other Rate Base Items</t>
  </si>
  <si>
    <t>TOTAL RATE BASE</t>
  </si>
  <si>
    <t>Account Description</t>
  </si>
  <si>
    <t>Intangible Plant</t>
  </si>
  <si>
    <t>ORGANIZATION</t>
  </si>
  <si>
    <t>FRANCHISE AND CONSENTS</t>
  </si>
  <si>
    <t>SOFTWARE</t>
  </si>
  <si>
    <t>Sub-total</t>
  </si>
  <si>
    <t>Production Plant</t>
  </si>
  <si>
    <t>Steam Production Generation</t>
  </si>
  <si>
    <t xml:space="preserve">    Energy</t>
  </si>
  <si>
    <t xml:space="preserve">    Demand</t>
  </si>
  <si>
    <t>Hydro Baseload Generation</t>
  </si>
  <si>
    <t>Other Production Generation</t>
  </si>
  <si>
    <t>Total Production Plant</t>
  </si>
  <si>
    <t>Transmission Plant</t>
  </si>
  <si>
    <t>KENTUCKY SYSTEM PROPERTY</t>
  </si>
  <si>
    <t>VIRGINIA PROPERTY - 500 KV LINE</t>
  </si>
  <si>
    <t>Total Transmission Plant</t>
  </si>
  <si>
    <t>Distribution Plant</t>
  </si>
  <si>
    <t>TOTAL ACCTS 360-362</t>
  </si>
  <si>
    <t>OVERHEAD LINES</t>
  </si>
  <si>
    <t xml:space="preserve">    Primary</t>
  </si>
  <si>
    <t xml:space="preserve">        Customer</t>
  </si>
  <si>
    <t xml:space="preserve">        Demand</t>
  </si>
  <si>
    <t xml:space="preserve">    Secondary</t>
  </si>
  <si>
    <t>UNDERGROUND LINES</t>
  </si>
  <si>
    <t>TRANSFORMERS - POWER POOL</t>
  </si>
  <si>
    <t>TRANSFORMERS - ALL OTHER</t>
  </si>
  <si>
    <t>SERVICES</t>
  </si>
  <si>
    <t>METERS</t>
  </si>
  <si>
    <t>CUSTOMER INSTALLATION</t>
  </si>
  <si>
    <t>STREET LIGHTING</t>
  </si>
  <si>
    <t>Total Distribution Plant</t>
  </si>
  <si>
    <t>General Plant</t>
  </si>
  <si>
    <t>Total General Plant</t>
  </si>
  <si>
    <t>TOTAL COMMON PLANT</t>
  </si>
  <si>
    <t>COMPLETED CONSTR NOT CLASSIFIED</t>
  </si>
  <si>
    <t>PLANT HELD FOR FUTURE USE</t>
  </si>
  <si>
    <t>OTHER</t>
  </si>
  <si>
    <t>Construction Work In Progress</t>
  </si>
  <si>
    <t xml:space="preserve">  CWIP Production</t>
  </si>
  <si>
    <t xml:space="preserve">  CWIP Transmission</t>
  </si>
  <si>
    <t xml:space="preserve">  CWIP Distribution Plant</t>
  </si>
  <si>
    <t xml:space="preserve">  CWIP General Plant</t>
  </si>
  <si>
    <t xml:space="preserve">  RWIP</t>
  </si>
  <si>
    <t>Total CWIP</t>
  </si>
  <si>
    <t>TOTAL PLANT-IN-SERVICE</t>
  </si>
  <si>
    <t>TOTAL UTILITY PLANT</t>
  </si>
  <si>
    <t>TOTAL ACCUMULATED RESERVE FOR DEPRECIATION</t>
  </si>
  <si>
    <t>Working Capital Assets</t>
  </si>
  <si>
    <t>Cash Working Capital - Operation and Maintenance Expenses</t>
  </si>
  <si>
    <t>Materials and Supplies</t>
  </si>
  <si>
    <t>Prepayments</t>
  </si>
  <si>
    <t>Deferred Debits</t>
  </si>
  <si>
    <t xml:space="preserve">    Service Pension Cost</t>
  </si>
  <si>
    <t xml:space="preserve">    Total Production Plant</t>
  </si>
  <si>
    <t xml:space="preserve">    Total Transmission Plant</t>
  </si>
  <si>
    <t xml:space="preserve">    Total Distribution Plant</t>
  </si>
  <si>
    <t xml:space="preserve">    Total General Plant</t>
  </si>
  <si>
    <t>Accumulated Deferred Investment Tax Credits</t>
  </si>
  <si>
    <t xml:space="preserve">  Production</t>
  </si>
  <si>
    <t xml:space="preserve">  Transmission</t>
  </si>
  <si>
    <t xml:space="preserve">  Transmission VA</t>
  </si>
  <si>
    <t xml:space="preserve">  Distribution VA</t>
  </si>
  <si>
    <t xml:space="preserve">  Distribution Plant KY, FERC &amp; TN</t>
  </si>
  <si>
    <t xml:space="preserve">  General</t>
  </si>
  <si>
    <t>Less:</t>
  </si>
  <si>
    <t>Customer Advances</t>
  </si>
  <si>
    <t>Asset Retirement Obligations</t>
  </si>
  <si>
    <t>Emission Allowance</t>
  </si>
  <si>
    <t>TOTAL OTHER RATE BASE</t>
  </si>
  <si>
    <t>Allocator</t>
  </si>
  <si>
    <t>Total System</t>
  </si>
  <si>
    <t>Residential</t>
  </si>
  <si>
    <t>Rate RS</t>
  </si>
  <si>
    <t>Gen. Service</t>
  </si>
  <si>
    <t>GSS</t>
  </si>
  <si>
    <t>All Elec. Schools</t>
  </si>
  <si>
    <t>AES</t>
  </si>
  <si>
    <t>Secondary PS</t>
  </si>
  <si>
    <t>Primary PS</t>
  </si>
  <si>
    <t>Sec. TOD</t>
  </si>
  <si>
    <t>TODS</t>
  </si>
  <si>
    <t>Pri. TOD</t>
  </si>
  <si>
    <t>TODP</t>
  </si>
  <si>
    <t>Retail Trans.</t>
  </si>
  <si>
    <t>RTS</t>
  </si>
  <si>
    <t>Fluc. Load</t>
  </si>
  <si>
    <t>FLS</t>
  </si>
  <si>
    <t>Outdoor Ltng.</t>
  </si>
  <si>
    <t>St. and POL</t>
  </si>
  <si>
    <t>Lighting Energy</t>
  </si>
  <si>
    <t>LE</t>
  </si>
  <si>
    <t>Traffic</t>
  </si>
  <si>
    <t>TE</t>
  </si>
  <si>
    <t xml:space="preserve"> (Expenses)</t>
  </si>
  <si>
    <t>O &amp; M Expenses</t>
  </si>
  <si>
    <t>Transmission Expenses</t>
  </si>
  <si>
    <t>TOTAL EXPENSES BEFORE INCOME TAX &amp; PROFORMA ADJUSTMENTS</t>
  </si>
  <si>
    <t>Calculation of Taxable Income Before Proforma Adjustments</t>
  </si>
  <si>
    <t>Proforma Adjustments</t>
  </si>
  <si>
    <t>Steam Production O&amp;M</t>
  </si>
  <si>
    <t>OPERATION SUPERVISION &amp; ENGINEERING</t>
  </si>
  <si>
    <t>FUEL</t>
  </si>
  <si>
    <t>STEAM EXPENSES-- Labor</t>
  </si>
  <si>
    <t>STEAM EXPENSES--- Other</t>
  </si>
  <si>
    <t>ELECTRIC EXPENSES-Labor</t>
  </si>
  <si>
    <t>ELECTRIC EXPENSES-- Other</t>
  </si>
  <si>
    <t>MISC. STEAM POWER EXPENSES</t>
  </si>
  <si>
    <t>RENTS</t>
  </si>
  <si>
    <t>MAINTENANCE SUPERVISION &amp; ENGINEERING</t>
  </si>
  <si>
    <t>MAINTENANCE OF STRUCTURES</t>
  </si>
  <si>
    <t>MAINTENANCE OF BOILER PLANT</t>
  </si>
  <si>
    <t>MAINTENANCE OF ELECTRIC PLANT</t>
  </si>
  <si>
    <t>MAINTENANCE OF MISC STEAM PLANT</t>
  </si>
  <si>
    <t>Hydraulic Production O&amp;M</t>
  </si>
  <si>
    <t>WATER FOR POWER</t>
  </si>
  <si>
    <t>HYDRAULIC EXPENSES</t>
  </si>
  <si>
    <t>ELECTRIC EXPENSES</t>
  </si>
  <si>
    <t>MISC. HYDRAULIC POWER EXPENSES</t>
  </si>
  <si>
    <t>MAINT. OF RESERVES, DAMS, AND WATERWAYS</t>
  </si>
  <si>
    <t>MAINTENANCE OF MISC HYDRAULIC PLANT</t>
  </si>
  <si>
    <t>Other Power Generation Operation Expense</t>
  </si>
  <si>
    <t>GENERATION EXPENSE</t>
  </si>
  <si>
    <t xml:space="preserve">MISC OTHER POWER GENERATION </t>
  </si>
  <si>
    <t>MAINTENANCE OF GENERATING &amp; ELEC PLANT</t>
  </si>
  <si>
    <t>MAINTENANCE OF MISC OTHER POWER GEN PLT</t>
  </si>
  <si>
    <t>Other Power Supply Expense</t>
  </si>
  <si>
    <t>PURCHASED POWER</t>
  </si>
  <si>
    <t xml:space="preserve">   Demand</t>
  </si>
  <si>
    <t xml:space="preserve">   Energy</t>
  </si>
  <si>
    <t>PURCHASED POWER OPTIONS</t>
  </si>
  <si>
    <t>BROKERAGE FEES</t>
  </si>
  <si>
    <t>MISO TRANSMISSION EXPENSES</t>
  </si>
  <si>
    <t>SYSTEM CONTROL AND LOAD DISPATCH</t>
  </si>
  <si>
    <t>OTHER EXPENSES</t>
  </si>
  <si>
    <t>OPERATION SUPERVISION AND ENG</t>
  </si>
  <si>
    <t>LOAD DISPATCHING</t>
  </si>
  <si>
    <t>STATION EXPENSES</t>
  </si>
  <si>
    <t>OVERHEAD LINE EXPENSES</t>
  </si>
  <si>
    <t>TRANSMISSION OF ELECTRICITY BY OTHERS</t>
  </si>
  <si>
    <t>MISC. TRANSMISSION EXPENSES</t>
  </si>
  <si>
    <t>MAINTENACE SUPERVISION AND ENG</t>
  </si>
  <si>
    <t>STRUCTURES</t>
  </si>
  <si>
    <t>MAINT OF STATION EQUIPMENT</t>
  </si>
  <si>
    <t>MAINT OF OVERHEAD LINES</t>
  </si>
  <si>
    <t>MISC PLANT</t>
  </si>
  <si>
    <t>MISO DAY 1&amp;2 EXPENSE</t>
  </si>
  <si>
    <t>Distribution Expense - Operating</t>
  </si>
  <si>
    <t>OPERATION SUPERVISION AND ENGI</t>
  </si>
  <si>
    <t>UNDERGROUND LINE EXPENSES</t>
  </si>
  <si>
    <t>STREET LIGHTING EXPENSE</t>
  </si>
  <si>
    <t>METER EXPENSES</t>
  </si>
  <si>
    <t>METER EXPENSES - LOAD MANAGEMENT</t>
  </si>
  <si>
    <t>CUSTOMER INSTALLATIONS EXPENSE</t>
  </si>
  <si>
    <t>MISCELLANEOUS DISTRIBUTION EXP</t>
  </si>
  <si>
    <t>MISC DISTR EXP -- MAPPING</t>
  </si>
  <si>
    <t>MAINTENANCE SUPERVISION AND EN</t>
  </si>
  <si>
    <t>MAINTENANCE OF STATION EQUIPMENT</t>
  </si>
  <si>
    <t>MAINTENANCE OF OVERHEAD LINES</t>
  </si>
  <si>
    <t>MAINTENANCE OF UNDERGROUND LINES</t>
  </si>
  <si>
    <t>MAINTENANCE OF LINE TRANSFORMER</t>
  </si>
  <si>
    <t>MAINTENANCE OF ST LIGHTS &amp; SIG SYSTEMS</t>
  </si>
  <si>
    <t>MAINTENANCE OF METERS</t>
  </si>
  <si>
    <t>MISCELLANEOUS DISTRIBUTION EXPENSES</t>
  </si>
  <si>
    <t>Customer Accounts Expense</t>
  </si>
  <si>
    <t>SUPERVISION/CUSTOMER ACCTS</t>
  </si>
  <si>
    <t>METER READING EXPENSES</t>
  </si>
  <si>
    <t>RECORDS AND COLLECTION</t>
  </si>
  <si>
    <t>UNCOLLECTIBLE ACCOUNTS</t>
  </si>
  <si>
    <t>MISC CUST ACCOUNTS</t>
  </si>
  <si>
    <t>Customer Service &amp; Information Expense</t>
  </si>
  <si>
    <t>SUPERVISION</t>
  </si>
  <si>
    <t>CUSTOMER ASSISTANCE EXPENSES</t>
  </si>
  <si>
    <t>CUSTOMER ASSISTANCE EXP-INCENTIVES</t>
  </si>
  <si>
    <t>INFORMATIONAL AND INSTRUCTIONAL</t>
  </si>
  <si>
    <t>INFORM AND INSTRUC -LOAD MGMT</t>
  </si>
  <si>
    <t>MISCELLANEOUS CUSTOMER SERVICE</t>
  </si>
  <si>
    <t>DEMONSTRATION AND SELLING EXP</t>
  </si>
  <si>
    <t>ADVERTISING EXPENSES</t>
  </si>
  <si>
    <t>MDSE-JOBBING-CONTRACT</t>
  </si>
  <si>
    <t>MISC SALES EXPENSE</t>
  </si>
  <si>
    <t>General Expenses</t>
  </si>
  <si>
    <t>ADMIN. &amp; GEN. SALARIES</t>
  </si>
  <si>
    <t>OFFICE SUPPLIES AND EXPENSES</t>
  </si>
  <si>
    <t>ADMINISTRATIVE EXPENSES TRANSFERRED</t>
  </si>
  <si>
    <t>OUTSIDE SERVICES EMPLOYED</t>
  </si>
  <si>
    <t>PROPERTY INSURANCE</t>
  </si>
  <si>
    <t>INJURIES AND DAMAGES - INSURANCE</t>
  </si>
  <si>
    <t>EMPLOYEE BENEFITS</t>
  </si>
  <si>
    <t>REGULATORY COMMISSION FEES</t>
  </si>
  <si>
    <t>DUPLICATE CHARGES</t>
  </si>
  <si>
    <t>MISCELLANEOUS GENERAL EXPENSES</t>
  </si>
  <si>
    <t>RENTS AND LEASES</t>
  </si>
  <si>
    <t>MAINTENANCE OF GENERAL PLANT</t>
  </si>
  <si>
    <t>TOTAL O &amp; M EXPENSES</t>
  </si>
  <si>
    <t>TOTAL O&amp;M EXPENSE Less PURCHASED POWER</t>
  </si>
  <si>
    <t>Depreciation Expense</t>
  </si>
  <si>
    <t>Steam Production</t>
  </si>
  <si>
    <t>Hydraulic Production</t>
  </si>
  <si>
    <t>Other Production</t>
  </si>
  <si>
    <t>Transmission - Kentucky System Property</t>
  </si>
  <si>
    <t>Transmission - Virginia Property</t>
  </si>
  <si>
    <t>Distribution</t>
  </si>
  <si>
    <t>TOTAL DEPRECIATION EXPENSES</t>
  </si>
  <si>
    <t>Other Expenses</t>
  </si>
  <si>
    <t>Regulatory Credits and Accretion Expense</t>
  </si>
  <si>
    <t xml:space="preserve">    Production</t>
  </si>
  <si>
    <t xml:space="preserve">    Transmission</t>
  </si>
  <si>
    <t xml:space="preserve">    Distribution</t>
  </si>
  <si>
    <t>Property Taxes &amp; Other</t>
  </si>
  <si>
    <t>Other Taxes</t>
  </si>
  <si>
    <t>Gain on Disposition of Allowances</t>
  </si>
  <si>
    <t>Interest</t>
  </si>
  <si>
    <t>Total  Other Expenses</t>
  </si>
  <si>
    <t>Total Operating Revenue</t>
  </si>
  <si>
    <t>O&amp;M Expenses</t>
  </si>
  <si>
    <t>Regulatory Credits &amp; Accretion</t>
  </si>
  <si>
    <t>Property Taxes</t>
  </si>
  <si>
    <t>Gain/Disposition of Allowance</t>
  </si>
  <si>
    <t>Assignment of Curtailable Service Rider Avoided Cost</t>
  </si>
  <si>
    <t>Allocation of Curtailable Service Rider Credits</t>
  </si>
  <si>
    <t>Subtotal Expenses</t>
  </si>
  <si>
    <t>Taxable Income</t>
  </si>
  <si>
    <t>Income Taxes Before Proforma Adjustments</t>
  </si>
  <si>
    <t>Revenue Adjustments</t>
  </si>
  <si>
    <t>Proforma Expense Adjustments:</t>
  </si>
  <si>
    <t>Eliminate mismatch in fuel cost recovery</t>
  </si>
  <si>
    <t>Remove ECR expenses</t>
  </si>
  <si>
    <t>Adjust base expenses for full year of ECR roll-in</t>
  </si>
  <si>
    <t>Adjustment to reflect changes to FAC calculations</t>
  </si>
  <si>
    <t>Eliminate brokered sales expenses</t>
  </si>
  <si>
    <t>Eliminate DSM expenses</t>
  </si>
  <si>
    <t>Year end adjustment</t>
  </si>
  <si>
    <t>Annualized depreciation expense under current rates</t>
  </si>
  <si>
    <t>Labor adjustment</t>
  </si>
  <si>
    <t>Pension &amp; post retirement expense adjustment</t>
  </si>
  <si>
    <t>Property insurance expense adjustment</t>
  </si>
  <si>
    <t>Remove out of period items</t>
  </si>
  <si>
    <t>Normalized storm damage expenses</t>
  </si>
  <si>
    <t>Eliminate advertising expenses</t>
  </si>
  <si>
    <t>Adjustment for transfer of ITO functions</t>
  </si>
  <si>
    <t>Amortization of rate case expenses</t>
  </si>
  <si>
    <t>Adjustment for injuries and damages FERC account 925</t>
  </si>
  <si>
    <t>MISO exit free regulatory asset amortization</t>
  </si>
  <si>
    <t>General Management Audit regulatory asset amortization</t>
  </si>
  <si>
    <t>Subtotal Expense Adjustments</t>
  </si>
  <si>
    <t>Net Adjustments before Tax</t>
  </si>
  <si>
    <t>Federal &amp; State Income tax adjustment</t>
  </si>
  <si>
    <t>Federal &amp; Stae income tax interest adjustment</t>
  </si>
  <si>
    <t>Adjustment for tax basis depreciation reduction</t>
  </si>
  <si>
    <t>Prior income tax true-ups &amp; adjustments</t>
  </si>
  <si>
    <t>Total Expense Adjustments</t>
  </si>
  <si>
    <t>Total Expenses After Adjustment</t>
  </si>
  <si>
    <t>Net Operating Income After Adjustments</t>
  </si>
  <si>
    <t>Total Proforma Rev</t>
  </si>
  <si>
    <t>Total Proforma Operating Expenses</t>
  </si>
  <si>
    <t>Rate Base before Adjustments</t>
  </si>
  <si>
    <t>ECR Plan Eliminations</t>
  </si>
  <si>
    <t>Adjustment to Depreciation reserve</t>
  </si>
  <si>
    <t>Adj to Cash Working Capital</t>
  </si>
  <si>
    <t>Adjusted Rated Base</t>
  </si>
  <si>
    <t>ROR</t>
  </si>
  <si>
    <t>Dir</t>
  </si>
  <si>
    <t>Tax Income</t>
  </si>
  <si>
    <t>Net Adj Before Tax</t>
  </si>
  <si>
    <t>Total</t>
  </si>
  <si>
    <t>System</t>
  </si>
  <si>
    <t xml:space="preserve"> (Labor)</t>
  </si>
  <si>
    <t>  Labor O &amp; M Expenses  </t>
  </si>
  <si>
    <t>Labor Expenses</t>
  </si>
  <si>
    <t>Steam Power Generation Operation Expenses</t>
  </si>
  <si>
    <t>Steam Power Generation Maintenance Expenses</t>
  </si>
  <si>
    <t>Hydraulic Power Generation Operation Expenses</t>
  </si>
  <si>
    <t>Hydraulic Power Generation Maintenance Expenses</t>
  </si>
  <si>
    <t>Other Power Generation Maintenance Expense</t>
  </si>
  <si>
    <t>Purchased Power</t>
  </si>
  <si>
    <t>Transmission Labor Expenses</t>
  </si>
  <si>
    <t>Distribution Operation Labor Expense</t>
  </si>
  <si>
    <t>Distribution Maintenance Labor Expense</t>
  </si>
  <si>
    <t>Customer Service Expense</t>
  </si>
  <si>
    <t>Administrative and General Expense</t>
  </si>
  <si>
    <t>STEAM EXPENSES</t>
  </si>
  <si>
    <t>Total Steam Power Operation Expenses</t>
  </si>
  <si>
    <t>Total Steam Power Generation Maintenance Expense</t>
  </si>
  <si>
    <t>Total Steam Power Generation Expense</t>
  </si>
  <si>
    <t>Total Hydraulic Power Operation Expenses</t>
  </si>
  <si>
    <t>Total Hydraulic Power Generation Maint. Expense</t>
  </si>
  <si>
    <t>Total Hydraulic Power Generation Expense</t>
  </si>
  <si>
    <t>Total Other Power Generation Expenses</t>
  </si>
  <si>
    <t>Total Other Power Generation Maintenance Expense</t>
  </si>
  <si>
    <t>Total Other Power Generation Expense</t>
  </si>
  <si>
    <t>Total Production Expense</t>
  </si>
  <si>
    <t>Total Purchased Power Labor</t>
  </si>
  <si>
    <t>MAINTENANCE SUPERVISION AND ENG</t>
  </si>
  <si>
    <t>Total Transmission Labor Expenses</t>
  </si>
  <si>
    <t>Total Distribution Operation Labor Expense</t>
  </si>
  <si>
    <t>MAINTENANCE OF MISC DISTR PLANT</t>
  </si>
  <si>
    <t>Total Distribution Maintenance Labor Expense</t>
  </si>
  <si>
    <t>Total Distribution Operation and Maintenance Labor Expenses</t>
  </si>
  <si>
    <t>Transmission and Distribution Labor Expenses</t>
  </si>
  <si>
    <t>Production, Transmission and Distribution Labor Expenses</t>
  </si>
  <si>
    <t>Total Customer Accounts Labor Expense</t>
  </si>
  <si>
    <t>CUSTOMER ASSISTANCE EXP-LOAD MGMT</t>
  </si>
  <si>
    <t>WATER HEATER - HEAT PUMP PROGRAM</t>
  </si>
  <si>
    <t>Total Customer Service Labor Expense</t>
  </si>
  <si>
    <t>Sub-Total Labor Exp</t>
  </si>
  <si>
    <t>ADMIN. &amp; GEN. SALARIES-</t>
  </si>
  <si>
    <t>ADMIN. EXPENSES TRANSFERRED - CREDIT</t>
  </si>
  <si>
    <t>DUPLICATE CHARGES-CR</t>
  </si>
  <si>
    <t>Total Administrative and General Expense</t>
  </si>
  <si>
    <t>Total Operation and Maintenance Expenses</t>
  </si>
  <si>
    <t>Operation and Maintenance Expenses Less Purchase Power</t>
  </si>
  <si>
    <t xml:space="preserve"> (Revenues)</t>
  </si>
  <si>
    <t>REVENUE</t>
  </si>
  <si>
    <t>ProForma Adjustments</t>
  </si>
  <si>
    <t>Total Revenue After Adjustments</t>
  </si>
  <si>
    <t xml:space="preserve">  Sales</t>
  </si>
  <si>
    <t>Franchise Fees and HEA</t>
  </si>
  <si>
    <t xml:space="preserve">  Accrued Revenues</t>
  </si>
  <si>
    <t xml:space="preserve">  Intercompany Sales</t>
  </si>
  <si>
    <t xml:space="preserve">  Off-System Sales</t>
  </si>
  <si>
    <t xml:space="preserve">  Brokered Sales</t>
  </si>
  <si>
    <t>LATE PAYMENT - DIRECT</t>
  </si>
  <si>
    <t>RECONNECT CHARGES</t>
  </si>
  <si>
    <t>OTHER SERVICE CHARGES</t>
  </si>
  <si>
    <t>RENT FROM ELEC PROPERTY</t>
  </si>
  <si>
    <t>TRANSMISSION SERVICE</t>
  </si>
  <si>
    <t>TAX REMITTANCE COMPENSATION</t>
  </si>
  <si>
    <t>RETURN CHECK CHARGES</t>
  </si>
  <si>
    <t>OTHER MISC REVENUES</t>
  </si>
  <si>
    <t>EXCESS FACILITIES CHARGES</t>
  </si>
  <si>
    <t>FORFEITED REFUNDABLE ADVANCES</t>
  </si>
  <si>
    <t xml:space="preserve">  Unbilled Revenue</t>
  </si>
  <si>
    <t>TOTAL REVENUE</t>
  </si>
  <si>
    <t>Eliminate unbilled revenues</t>
  </si>
  <si>
    <t>Eliminate accrued revenues</t>
  </si>
  <si>
    <t>Mismatch in fuel cost recovery</t>
  </si>
  <si>
    <t>Annualize FAC roll-in to base rates</t>
  </si>
  <si>
    <t>Adjustment to reflect changes to FAC calculation</t>
  </si>
  <si>
    <t>Eliminate ECR revenues</t>
  </si>
  <si>
    <t>Adjustment to reflect Full Year of ECR Roll-in</t>
  </si>
  <si>
    <t>Remove off-system ECR revenues</t>
  </si>
  <si>
    <t>To adjust Off-system sales margins</t>
  </si>
  <si>
    <t>Eliminate brokered sales revenues</t>
  </si>
  <si>
    <t>Eliminate DSM revenues</t>
  </si>
  <si>
    <t>Year End Adjustment</t>
  </si>
  <si>
    <t>Customer rate switching adjustment</t>
  </si>
  <si>
    <t xml:space="preserve">    Subtotal</t>
  </si>
  <si>
    <t>Alloc.</t>
  </si>
  <si>
    <t>MEMO</t>
  </si>
  <si>
    <t>(Allocator Amounts)</t>
  </si>
  <si>
    <t>Average Demand (Loss Adjusted) Adjusted For Rate Switching</t>
  </si>
  <si>
    <t>Energy (Loss Adjusted) Before Rate Switching</t>
  </si>
  <si>
    <t>Customers (Monthly Bills)</t>
  </si>
  <si>
    <t>Average Customers (Lighting = Lights)</t>
  </si>
  <si>
    <t>Weighted Average Customers (Lighting =9 Lights per Cust)</t>
  </si>
  <si>
    <t>Street Lighting</t>
  </si>
  <si>
    <t xml:space="preserve">Average Customers </t>
  </si>
  <si>
    <t>Average Customers (Lighting = 9 Lights per Cust)</t>
  </si>
  <si>
    <t>Average Secondary Customers</t>
  </si>
  <si>
    <t>Average Primary Customers</t>
  </si>
  <si>
    <t>Year End Customers</t>
  </si>
  <si>
    <t>Year End Customers (Lighting = Lights)</t>
  </si>
  <si>
    <t>Weighted Year End Customers (Lighting =9 Lights per Cust)</t>
  </si>
  <si>
    <t xml:space="preserve">Year End Customers </t>
  </si>
  <si>
    <t>Year End Customers (Lighting = 9 Lights per Cust)</t>
  </si>
  <si>
    <t>Year End Secondary Customers</t>
  </si>
  <si>
    <t>Year End Primary Customers</t>
  </si>
  <si>
    <t>Maximum Class Non-Coincident Peak Demands (Adjusted)</t>
  </si>
  <si>
    <t>Total Utility Plant</t>
  </si>
  <si>
    <t>Meter Cost - Weighted Cost of Meters</t>
  </si>
  <si>
    <t>Customer Services - Weighted cost of Services</t>
  </si>
  <si>
    <t>Maximum Class Demands (Primary)</t>
  </si>
  <si>
    <t>Sum of the Individual Customer Demands (Secondary)</t>
  </si>
  <si>
    <t>Summer Peak Period Demand Allocator</t>
  </si>
  <si>
    <t>Winter Peak Period Demand Allocator</t>
  </si>
  <si>
    <t>Production Residual Winter Demand Allocator</t>
  </si>
  <si>
    <t>Production Winter Demand Allocator</t>
  </si>
  <si>
    <t>Production Residual Summer Demand Allocator</t>
  </si>
  <si>
    <t>Production Summer Demand Allocator</t>
  </si>
  <si>
    <t>Production Summer Demand Total</t>
  </si>
  <si>
    <t>Distribution Lines, Transformers &amp; Services Plan)</t>
  </si>
  <si>
    <t>FAC Roll-In</t>
  </si>
  <si>
    <t>Base Rate Revenue</t>
  </si>
  <si>
    <t>Remove DSM Revenues</t>
  </si>
  <si>
    <t>Remove ECR Revenues</t>
  </si>
  <si>
    <t>Gross Production Plant</t>
  </si>
  <si>
    <t>Gross Transmission Plant</t>
  </si>
  <si>
    <t>Gross Distribution Plant</t>
  </si>
  <si>
    <t>Total Prod.,Trans., Distrib Plant</t>
  </si>
  <si>
    <t>Dist. Overhead Lines Gross Plant</t>
  </si>
  <si>
    <t>Gross Intangible Plant</t>
  </si>
  <si>
    <t>Gross Total Plant in Service</t>
  </si>
  <si>
    <t>Dist. Underground Lines Gross Plant</t>
  </si>
  <si>
    <t>Gross General Plant</t>
  </si>
  <si>
    <t>Labor Accts 501-507</t>
  </si>
  <si>
    <t>Labor Accts 511-514</t>
  </si>
  <si>
    <t>Labor Accts 536-540</t>
  </si>
  <si>
    <t>Labor Accts 542-545</t>
  </si>
  <si>
    <t>Labor Accts 581-588</t>
  </si>
  <si>
    <t>Labor Accts 591-598</t>
  </si>
  <si>
    <t>Labor Accts 500-916</t>
  </si>
  <si>
    <t>O&amp;M less Purchased Power</t>
  </si>
  <si>
    <t>Dist. Lines Gross Plant</t>
  </si>
  <si>
    <t>Rate Base</t>
  </si>
  <si>
    <t>Gross Transformer Plant</t>
  </si>
  <si>
    <t>Total Labor</t>
  </si>
  <si>
    <t>Sales  Revenue</t>
  </si>
  <si>
    <t>Late Payment Revenue</t>
  </si>
  <si>
    <t>Steam Production Plant</t>
  </si>
  <si>
    <t>Hydro Production Plant</t>
  </si>
  <si>
    <t>Other Production Plant</t>
  </si>
  <si>
    <t xml:space="preserve">Off-System Sales </t>
  </si>
  <si>
    <t>Misc. Service Revenue</t>
  </si>
  <si>
    <t>Rate Switching Allocator</t>
  </si>
  <si>
    <t>Billing Determinant Rev net of CSR &amp; HEA</t>
  </si>
  <si>
    <t>Year End Rev Adjustment</t>
  </si>
  <si>
    <t>O&amp;M less Fuel &amp; Purchased Power</t>
  </si>
  <si>
    <t>Intermediate &amp; Peak Production Plant Allocated Amount</t>
  </si>
  <si>
    <t>Interruptible Credit Allocator</t>
  </si>
  <si>
    <t>Production Portion</t>
  </si>
  <si>
    <t>Intangible &amp; General Plant Portion</t>
  </si>
  <si>
    <t>Total Interruptible Credit Allocator</t>
  </si>
  <si>
    <t>Off-System Sales Allocator</t>
  </si>
  <si>
    <t>Off-System Sales</t>
  </si>
  <si>
    <t>Less:    Adjustment to Reallocate Expenses</t>
  </si>
  <si>
    <t>Costs allocated on Energy to  be reallocated on RBPPT</t>
  </si>
  <si>
    <t>Costs allocated on Energy reallocated on RBPPT</t>
  </si>
  <si>
    <t>Net Adjustment</t>
  </si>
  <si>
    <t>Off System Sales Allocator</t>
  </si>
  <si>
    <t>Energy</t>
  </si>
  <si>
    <t>Cust05</t>
  </si>
  <si>
    <t>Cust04</t>
  </si>
  <si>
    <t>Cust01</t>
  </si>
  <si>
    <t>Cust06</t>
  </si>
  <si>
    <t>Cust07</t>
  </si>
  <si>
    <t>Cust08</t>
  </si>
  <si>
    <t>YECust05</t>
  </si>
  <si>
    <t>YECust04</t>
  </si>
  <si>
    <t>YECust01</t>
  </si>
  <si>
    <t>YECust06</t>
  </si>
  <si>
    <t>YECust07</t>
  </si>
  <si>
    <t>YECust08</t>
  </si>
  <si>
    <t>NCP</t>
  </si>
  <si>
    <t>UPT</t>
  </si>
  <si>
    <t>TUP</t>
  </si>
  <si>
    <t>C03</t>
  </si>
  <si>
    <t>C02</t>
  </si>
  <si>
    <t>NCPP</t>
  </si>
  <si>
    <t>SICD</t>
  </si>
  <si>
    <t>SCP</t>
  </si>
  <si>
    <t>WCP</t>
  </si>
  <si>
    <t>PPWDRA</t>
  </si>
  <si>
    <t>PPWDA</t>
  </si>
  <si>
    <t>PPSDRA</t>
  </si>
  <si>
    <t>PPSDA</t>
  </si>
  <si>
    <t>PPSDT</t>
  </si>
  <si>
    <t>SDALL</t>
  </si>
  <si>
    <t>FAC01</t>
  </si>
  <si>
    <t>DSM01</t>
  </si>
  <si>
    <t>ECRREV01</t>
  </si>
  <si>
    <t>DET</t>
  </si>
  <si>
    <t>LBT</t>
  </si>
  <si>
    <t>R01</t>
  </si>
  <si>
    <t>OMT</t>
  </si>
  <si>
    <t>OSSALL</t>
  </si>
  <si>
    <t>Prod Plt</t>
  </si>
  <si>
    <t>(Allocator Percentages)</t>
  </si>
  <si>
    <t>Residential Electric Customer Costs</t>
  </si>
  <si>
    <t>Rate Base:</t>
  </si>
  <si>
    <t>Operation &amp; Maintenance Expenses</t>
  </si>
  <si>
    <t>Revenue Requirement:</t>
  </si>
  <si>
    <t>Total Customer Revenue Requirement</t>
  </si>
  <si>
    <t>Number of Bills</t>
  </si>
  <si>
    <t>Monthly Cost</t>
  </si>
  <si>
    <t xml:space="preserve"> 1/ Calculated Per Company Response toOAG 1-273</t>
  </si>
  <si>
    <t xml:space="preserve"> 2/ Calculated Per Mr. Spanos Depreciation rates Exhibit JJS-KU, Part III.</t>
  </si>
  <si>
    <t>Gross Plant</t>
  </si>
  <si>
    <t>Services</t>
  </si>
  <si>
    <t>Meters</t>
  </si>
  <si>
    <t>Depreciation Reserve</t>
  </si>
  <si>
    <t>Net Rate Base</t>
  </si>
  <si>
    <t>Meter Operations</t>
  </si>
  <si>
    <t>Meter Maint.</t>
  </si>
  <si>
    <t>Meter Reading</t>
  </si>
  <si>
    <t>Records &amp; Collections</t>
  </si>
  <si>
    <t>Misc. Customer Accts.</t>
  </si>
  <si>
    <t>Equity Return</t>
  </si>
  <si>
    <t>Income Tax @ effective rate</t>
  </si>
  <si>
    <t>Revenue for Return</t>
  </si>
  <si>
    <t>Schedule GAW-7</t>
  </si>
  <si>
    <t xml:space="preserve">Residential </t>
  </si>
  <si>
    <t>Amount</t>
  </si>
  <si>
    <t xml:space="preserve"> 1/</t>
  </si>
  <si>
    <t xml:space="preserve"> 2/</t>
  </si>
  <si>
    <t>Debt</t>
  </si>
  <si>
    <t>Equity</t>
  </si>
  <si>
    <t>Effective Tax Rate</t>
  </si>
  <si>
    <t>Tax</t>
  </si>
  <si>
    <t>Pct</t>
  </si>
  <si>
    <t>Taxable</t>
  </si>
  <si>
    <t>Income</t>
  </si>
  <si>
    <t>Cost</t>
  </si>
  <si>
    <t>Weighted</t>
  </si>
  <si>
    <t>Page 1 of 2</t>
  </si>
  <si>
    <t>Recalculation of Watkins' Customer Cost</t>
  </si>
  <si>
    <t>Adding Back in Costs Classified as Customer Costs</t>
  </si>
  <si>
    <t>In Watkins' Own Cost of Service Study</t>
  </si>
  <si>
    <t>&lt;&lt;----Left Out By Watkins</t>
  </si>
  <si>
    <t>368</t>
  </si>
  <si>
    <t>Transformers - Power Pool  (Customer Cost)</t>
  </si>
  <si>
    <t>369</t>
  </si>
  <si>
    <t>RB - 2, l 22</t>
  </si>
  <si>
    <t>Total Gross Plant</t>
  </si>
  <si>
    <t>Total Depreciation Reserve</t>
  </si>
  <si>
    <t>Total Net Plant</t>
  </si>
  <si>
    <t>Other Items</t>
  </si>
  <si>
    <t>Total Accumulated Deferred Income Tax</t>
  </si>
  <si>
    <t>Operation Supervision &amp; Engineering</t>
  </si>
  <si>
    <t>Load Dispatching</t>
  </si>
  <si>
    <t>Station Expense</t>
  </si>
  <si>
    <t>Overhead Lines Expense</t>
  </si>
  <si>
    <t>Underground Lines Expense</t>
  </si>
  <si>
    <t>Street Lighting Expense</t>
  </si>
  <si>
    <t>Meter Expense</t>
  </si>
  <si>
    <t>Meter Expense - Load Mgmt</t>
  </si>
  <si>
    <t>Customer Installations Expense</t>
  </si>
  <si>
    <t>Misc Distribution Expense</t>
  </si>
  <si>
    <t>Misc Distribution Expense - Mapping</t>
  </si>
  <si>
    <t>Rents</t>
  </si>
  <si>
    <t>Maintenance Supervision &amp; Engineering</t>
  </si>
  <si>
    <t>Structures</t>
  </si>
  <si>
    <t>Maintenance Structures &amp; Equipment</t>
  </si>
  <si>
    <t>Maintenanceof Overhead Lines</t>
  </si>
  <si>
    <t>Maintenance of Underground Lines</t>
  </si>
  <si>
    <t>Maintenance of Line Transformers</t>
  </si>
  <si>
    <t>Maintenance of St. Lights &amp; Sig Systems</t>
  </si>
  <si>
    <t>Maintenance of Meters</t>
  </si>
  <si>
    <t>Supervision/Customer Accts</t>
  </si>
  <si>
    <t>Meter Reading Expense</t>
  </si>
  <si>
    <t>Uncollectible Accounts</t>
  </si>
  <si>
    <t>Misc Customer Accounts</t>
  </si>
  <si>
    <t>Page 2 of 2</t>
  </si>
  <si>
    <t>In Watkins' Cost of Service Study</t>
  </si>
  <si>
    <t>Supervision</t>
  </si>
  <si>
    <t>Customer Assistance Expense</t>
  </si>
  <si>
    <t>Customer Assistance Expense - Customer Incentives</t>
  </si>
  <si>
    <t>Informationational &amp; Instruc.</t>
  </si>
  <si>
    <t>Inform &amp; Instruct - Load Mgmt</t>
  </si>
  <si>
    <t>Misc Customer Service</t>
  </si>
  <si>
    <t>Demonstration &amp; Selling Exp</t>
  </si>
  <si>
    <t>Advertising Expense</t>
  </si>
  <si>
    <t>MDSE - Jobbing - Contract</t>
  </si>
  <si>
    <t>Misc Sales Expense</t>
  </si>
  <si>
    <t>Admin &amp; General Salaries</t>
  </si>
  <si>
    <t>Office Supplies &amp; Expenses</t>
  </si>
  <si>
    <t>Administrative Expenses Transferred</t>
  </si>
  <si>
    <t>Outside Services Employed</t>
  </si>
  <si>
    <t>Property Insurance</t>
  </si>
  <si>
    <t>Injuries &amp; Damages - Insurance</t>
  </si>
  <si>
    <t>Employee Benefits</t>
  </si>
  <si>
    <t>Franchise Requirements</t>
  </si>
  <si>
    <t>Regulatory Commission Fees</t>
  </si>
  <si>
    <t>Duplicate Charges - Cr</t>
  </si>
  <si>
    <t>Miscellaneous General Expense</t>
  </si>
  <si>
    <t>Rents &amp; Leases</t>
  </si>
  <si>
    <t>Maintenance of General Plant</t>
  </si>
  <si>
    <t>Total O &amp; M Expenses</t>
  </si>
  <si>
    <t>Distribution Primary Lines</t>
  </si>
  <si>
    <t>Overhead Lines - Secondary</t>
  </si>
  <si>
    <t>Distribution Secondary Lines</t>
  </si>
  <si>
    <t>Underground Lines - Secondary</t>
  </si>
  <si>
    <t>Total Depreciation Expense</t>
  </si>
  <si>
    <t>Revenue Requirement</t>
  </si>
  <si>
    <t>Equity return</t>
  </si>
  <si>
    <t>Income Tax</t>
  </si>
  <si>
    <t>Revenue For Return</t>
  </si>
  <si>
    <t>PCT</t>
  </si>
  <si>
    <t>WGHT Cost</t>
  </si>
  <si>
    <t>Common</t>
  </si>
  <si>
    <t xml:space="preserve"> Number of Bills</t>
  </si>
  <si>
    <t xml:space="preserve"> </t>
  </si>
  <si>
    <t>Tax Rate</t>
  </si>
  <si>
    <t>Transformers</t>
  </si>
  <si>
    <t>For Kentucky Utilities Company</t>
  </si>
  <si>
    <t>Conroy Rebuttal Exhibit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</si>
</sst>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000"/>
    <numFmt numFmtId="165" formatCode="[$$-409]#,##0"/>
    <numFmt numFmtId="166" formatCode="0.0000%"/>
    <numFmt numFmtId="167" formatCode="&quot;$&quot;#,##0"/>
    <numFmt numFmtId="168" formatCode="[$$-409]#,##0.00"/>
    <numFmt numFmtId="169" formatCode="0.0000"/>
    <numFmt numFmtId="170" formatCode="&quot;$&quot;#,##0.00"/>
  </numFmts>
  <fonts count="24" x14ac:knownFonts="1">
    <font>
      <sz val="12"/>
      <name val="Arial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sz val="11"/>
      <name val="Times New Roman"/>
      <family val="1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u val="double"/>
      <sz val="12"/>
      <name val="Arial"/>
      <family val="2"/>
    </font>
    <font>
      <b/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9"/>
      </left>
      <right/>
      <top style="double">
        <color indexed="8"/>
      </top>
      <bottom/>
      <diagonal/>
    </border>
    <border>
      <left/>
      <right/>
      <top style="double">
        <color indexed="9"/>
      </top>
      <bottom/>
      <diagonal/>
    </border>
    <border>
      <left/>
      <right/>
      <top style="thin">
        <color indexed="2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1" fillId="0" borderId="0" xfId="0" applyNumberFormat="1" applyFont="1" applyAlignment="1"/>
    <xf numFmtId="0" fontId="2" fillId="0" borderId="0" xfId="0" applyNumberFormat="1" applyFont="1" applyAlignment="1"/>
    <xf numFmtId="164" fontId="2" fillId="0" borderId="0" xfId="0" applyNumberFormat="1" applyFont="1" applyAlignment="1"/>
    <xf numFmtId="0" fontId="1" fillId="0" borderId="0" xfId="0" applyNumberFormat="1" applyFont="1"/>
    <xf numFmtId="0" fontId="3" fillId="2" borderId="0" xfId="0" applyNumberFormat="1" applyFont="1" applyFill="1" applyAlignment="1"/>
    <xf numFmtId="0" fontId="3" fillId="2" borderId="0" xfId="0" applyNumberFormat="1" applyFont="1" applyFill="1" applyAlignment="1">
      <alignment horizontal="centerContinuous"/>
    </xf>
    <xf numFmtId="164" fontId="3" fillId="2" borderId="0" xfId="0" applyNumberFormat="1" applyFont="1" applyFill="1" applyAlignment="1">
      <alignment horizontal="centerContinuous"/>
    </xf>
    <xf numFmtId="0" fontId="4" fillId="2" borderId="0" xfId="0" applyNumberFormat="1" applyFont="1" applyFill="1" applyAlignment="1"/>
    <xf numFmtId="0" fontId="2" fillId="0" borderId="0" xfId="0" applyNumberFormat="1" applyFont="1" applyAlignment="1">
      <alignment horizontal="centerContinuous"/>
    </xf>
    <xf numFmtId="0" fontId="5" fillId="2" borderId="0" xfId="0" applyNumberFormat="1" applyFont="1" applyFill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5" fillId="2" borderId="1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1" fillId="0" borderId="1" xfId="0" applyNumberFormat="1" applyFont="1" applyBorder="1"/>
    <xf numFmtId="0" fontId="6" fillId="2" borderId="1" xfId="0" applyNumberFormat="1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Continuous"/>
    </xf>
    <xf numFmtId="0" fontId="5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 horizontal="center" wrapText="1"/>
    </xf>
    <xf numFmtId="164" fontId="5" fillId="2" borderId="0" xfId="0" applyNumberFormat="1" applyFont="1" applyFill="1" applyAlignment="1">
      <alignment horizontal="center" wrapText="1"/>
    </xf>
    <xf numFmtId="0" fontId="6" fillId="0" borderId="0" xfId="0" applyNumberFormat="1" applyFont="1" applyAlignment="1">
      <alignment horizontal="center"/>
    </xf>
    <xf numFmtId="0" fontId="4" fillId="2" borderId="1" xfId="0" applyNumberFormat="1" applyFont="1" applyFill="1" applyBorder="1" applyAlignment="1"/>
    <xf numFmtId="0" fontId="4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/>
    <xf numFmtId="0" fontId="3" fillId="2" borderId="1" xfId="0" applyNumberFormat="1" applyFont="1" applyFill="1" applyBorder="1" applyAlignment="1"/>
    <xf numFmtId="0" fontId="2" fillId="0" borderId="1" xfId="0" applyNumberFormat="1" applyFont="1" applyBorder="1" applyAlignment="1"/>
    <xf numFmtId="0" fontId="7" fillId="2" borderId="0" xfId="0" applyNumberFormat="1" applyFont="1" applyFill="1" applyAlignment="1"/>
    <xf numFmtId="0" fontId="8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/>
    <xf numFmtId="0" fontId="8" fillId="2" borderId="0" xfId="0" applyNumberFormat="1" applyFont="1" applyFill="1" applyAlignment="1"/>
    <xf numFmtId="0" fontId="8" fillId="0" borderId="0" xfId="0" applyNumberFormat="1" applyFont="1" applyAlignment="1"/>
    <xf numFmtId="2" fontId="8" fillId="0" borderId="0" xfId="0" applyNumberFormat="1" applyFont="1" applyAlignment="1"/>
    <xf numFmtId="165" fontId="8" fillId="0" borderId="0" xfId="0" applyNumberFormat="1" applyFont="1" applyAlignment="1"/>
    <xf numFmtId="165" fontId="9" fillId="0" borderId="0" xfId="0" applyNumberFormat="1" applyFont="1" applyAlignment="1"/>
    <xf numFmtId="3" fontId="2" fillId="0" borderId="0" xfId="0" applyNumberFormat="1" applyFont="1" applyAlignment="1"/>
    <xf numFmtId="0" fontId="8" fillId="2" borderId="1" xfId="0" applyNumberFormat="1" applyFont="1" applyFill="1" applyBorder="1" applyAlignment="1"/>
    <xf numFmtId="0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/>
    <xf numFmtId="165" fontId="8" fillId="2" borderId="1" xfId="0" applyNumberFormat="1" applyFont="1" applyFill="1" applyBorder="1" applyAlignment="1"/>
    <xf numFmtId="165" fontId="8" fillId="2" borderId="0" xfId="0" applyNumberFormat="1" applyFont="1" applyFill="1" applyAlignment="1"/>
    <xf numFmtId="165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166" fontId="8" fillId="0" borderId="0" xfId="0" applyNumberFormat="1" applyFont="1" applyAlignment="1"/>
    <xf numFmtId="164" fontId="8" fillId="0" borderId="0" xfId="0" applyNumberFormat="1" applyFont="1" applyAlignment="1"/>
    <xf numFmtId="0" fontId="8" fillId="0" borderId="0" xfId="0" applyNumberFormat="1" applyFont="1" applyAlignment="1">
      <alignment horizontal="left"/>
    </xf>
    <xf numFmtId="0" fontId="8" fillId="2" borderId="0" xfId="0" applyNumberFormat="1" applyFont="1" applyFill="1" applyAlignment="1">
      <alignment horizontal="right"/>
    </xf>
    <xf numFmtId="167" fontId="2" fillId="0" borderId="0" xfId="0" applyNumberFormat="1" applyFont="1" applyAlignment="1"/>
    <xf numFmtId="167" fontId="8" fillId="0" borderId="0" xfId="0" applyNumberFormat="1" applyFont="1" applyAlignment="1"/>
    <xf numFmtId="3" fontId="8" fillId="0" borderId="0" xfId="0" applyNumberFormat="1" applyFont="1" applyAlignment="1">
      <alignment horizontal="center"/>
    </xf>
    <xf numFmtId="0" fontId="7" fillId="2" borderId="2" xfId="0" applyNumberFormat="1" applyFont="1" applyFill="1" applyBorder="1" applyAlignment="1"/>
    <xf numFmtId="0" fontId="7" fillId="2" borderId="2" xfId="0" applyNumberFormat="1" applyFont="1" applyFill="1" applyBorder="1" applyAlignment="1">
      <alignment horizontal="center"/>
    </xf>
    <xf numFmtId="164" fontId="7" fillId="2" borderId="2" xfId="0" applyNumberFormat="1" applyFont="1" applyFill="1" applyBorder="1" applyAlignment="1"/>
    <xf numFmtId="165" fontId="7" fillId="2" borderId="2" xfId="0" applyNumberFormat="1" applyFont="1" applyFill="1" applyBorder="1" applyAlignment="1"/>
    <xf numFmtId="0" fontId="7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/>
    <xf numFmtId="165" fontId="7" fillId="2" borderId="0" xfId="0" applyNumberFormat="1" applyFont="1" applyFill="1" applyAlignment="1"/>
    <xf numFmtId="0" fontId="7" fillId="2" borderId="1" xfId="0" applyNumberFormat="1" applyFont="1" applyFill="1" applyBorder="1" applyAlignment="1"/>
    <xf numFmtId="0" fontId="7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/>
    <xf numFmtId="165" fontId="7" fillId="2" borderId="1" xfId="0" applyNumberFormat="1" applyFont="1" applyFill="1" applyBorder="1" applyAlignment="1"/>
    <xf numFmtId="0" fontId="7" fillId="2" borderId="3" xfId="0" applyNumberFormat="1" applyFont="1" applyFill="1" applyBorder="1" applyAlignment="1"/>
    <xf numFmtId="0" fontId="8" fillId="2" borderId="4" xfId="0" applyNumberFormat="1" applyFont="1" applyFill="1" applyBorder="1" applyAlignment="1"/>
    <xf numFmtId="0" fontId="8" fillId="2" borderId="4" xfId="0" applyNumberFormat="1" applyFont="1" applyFill="1" applyBorder="1" applyAlignment="1">
      <alignment horizontal="center"/>
    </xf>
    <xf numFmtId="164" fontId="8" fillId="2" borderId="4" xfId="0" applyNumberFormat="1" applyFont="1" applyFill="1" applyBorder="1" applyAlignment="1"/>
    <xf numFmtId="165" fontId="8" fillId="2" borderId="4" xfId="0" applyNumberFormat="1" applyFont="1" applyFill="1" applyBorder="1" applyAlignment="1"/>
    <xf numFmtId="165" fontId="8" fillId="0" borderId="4" xfId="0" applyNumberFormat="1" applyFont="1" applyBorder="1" applyAlignment="1"/>
    <xf numFmtId="0" fontId="10" fillId="0" borderId="0" xfId="0" applyNumberFormat="1" applyFont="1" applyAlignment="1"/>
    <xf numFmtId="0" fontId="8" fillId="0" borderId="1" xfId="0" applyNumberFormat="1" applyFont="1" applyBorder="1" applyAlignment="1">
      <alignment horizontal="left"/>
    </xf>
    <xf numFmtId="165" fontId="8" fillId="0" borderId="1" xfId="0" applyNumberFormat="1" applyFont="1" applyBorder="1" applyAlignment="1"/>
    <xf numFmtId="0" fontId="7" fillId="0" borderId="0" xfId="0" applyNumberFormat="1" applyFont="1" applyAlignment="1">
      <alignment horizontal="left"/>
    </xf>
    <xf numFmtId="3" fontId="11" fillId="0" borderId="0" xfId="0" applyNumberFormat="1" applyFont="1" applyAlignment="1"/>
    <xf numFmtId="3" fontId="8" fillId="2" borderId="0" xfId="0" applyNumberFormat="1" applyFont="1" applyFill="1" applyAlignment="1"/>
    <xf numFmtId="0" fontId="8" fillId="0" borderId="0" xfId="0" applyNumberFormat="1" applyFont="1" applyAlignment="1">
      <alignment horizontal="center"/>
    </xf>
    <xf numFmtId="164" fontId="1" fillId="0" borderId="0" xfId="0" applyNumberFormat="1" applyFont="1"/>
    <xf numFmtId="165" fontId="1" fillId="0" borderId="0" xfId="0" applyNumberFormat="1" applyFont="1"/>
    <xf numFmtId="0" fontId="8" fillId="2" borderId="0" xfId="0" applyNumberFormat="1" applyFont="1" applyFill="1" applyAlignment="1">
      <alignment horizontal="centerContinuous"/>
    </xf>
    <xf numFmtId="165" fontId="8" fillId="2" borderId="0" xfId="0" applyNumberFormat="1" applyFont="1" applyFill="1" applyAlignment="1">
      <alignment horizontal="centerContinuous"/>
    </xf>
    <xf numFmtId="0" fontId="9" fillId="2" borderId="0" xfId="0" applyNumberFormat="1" applyFont="1" applyFill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7" fillId="2" borderId="0" xfId="0" applyNumberFormat="1" applyFont="1" applyFill="1" applyAlignment="1">
      <alignment horizontal="centerContinuous"/>
    </xf>
    <xf numFmtId="165" fontId="8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165" fontId="7" fillId="0" borderId="0" xfId="0" applyNumberFormat="1" applyFont="1" applyAlignment="1">
      <alignment horizontal="centerContinuous"/>
    </xf>
    <xf numFmtId="0" fontId="7" fillId="0" borderId="0" xfId="0" applyNumberFormat="1" applyFont="1" applyAlignment="1"/>
    <xf numFmtId="0" fontId="7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Continuous"/>
    </xf>
    <xf numFmtId="0" fontId="7" fillId="2" borderId="0" xfId="0" applyNumberFormat="1" applyFont="1" applyFill="1" applyAlignment="1">
      <alignment horizontal="center" wrapText="1"/>
    </xf>
    <xf numFmtId="0" fontId="7" fillId="0" borderId="0" xfId="0" applyNumberFormat="1" applyFont="1" applyAlignment="1">
      <alignment horizontal="center"/>
    </xf>
    <xf numFmtId="165" fontId="7" fillId="2" borderId="0" xfId="0" applyNumberFormat="1" applyFont="1" applyFill="1" applyAlignment="1">
      <alignment horizontal="center" wrapText="1"/>
    </xf>
    <xf numFmtId="0" fontId="8" fillId="0" borderId="1" xfId="0" applyNumberFormat="1" applyFont="1" applyBorder="1" applyAlignment="1"/>
    <xf numFmtId="3" fontId="8" fillId="0" borderId="0" xfId="0" applyNumberFormat="1" applyFont="1" applyAlignment="1"/>
    <xf numFmtId="167" fontId="8" fillId="2" borderId="0" xfId="0" applyNumberFormat="1" applyFont="1" applyFill="1" applyAlignment="1"/>
    <xf numFmtId="0" fontId="8" fillId="0" borderId="2" xfId="0" applyNumberFormat="1" applyFont="1" applyBorder="1" applyAlignment="1"/>
    <xf numFmtId="0" fontId="8" fillId="2" borderId="2" xfId="0" applyNumberFormat="1" applyFont="1" applyFill="1" applyBorder="1" applyAlignment="1"/>
    <xf numFmtId="0" fontId="8" fillId="2" borderId="2" xfId="0" applyNumberFormat="1" applyFont="1" applyFill="1" applyBorder="1" applyAlignment="1">
      <alignment horizontal="center"/>
    </xf>
    <xf numFmtId="165" fontId="8" fillId="2" borderId="2" xfId="0" applyNumberFormat="1" applyFont="1" applyFill="1" applyBorder="1" applyAlignment="1"/>
    <xf numFmtId="0" fontId="8" fillId="0" borderId="1" xfId="0" applyNumberFormat="1" applyFont="1" applyBorder="1" applyAlignment="1">
      <alignment horizontal="center"/>
    </xf>
    <xf numFmtId="0" fontId="7" fillId="0" borderId="2" xfId="0" applyNumberFormat="1" applyFont="1" applyBorder="1" applyAlignment="1"/>
    <xf numFmtId="0" fontId="7" fillId="0" borderId="2" xfId="0" applyNumberFormat="1" applyFont="1" applyBorder="1" applyAlignment="1">
      <alignment horizontal="center"/>
    </xf>
    <xf numFmtId="10" fontId="7" fillId="0" borderId="2" xfId="0" applyNumberFormat="1" applyFont="1" applyBorder="1" applyAlignment="1"/>
    <xf numFmtId="0" fontId="8" fillId="0" borderId="0" xfId="0" applyNumberFormat="1" applyFont="1" applyAlignment="1">
      <alignment wrapText="1"/>
    </xf>
    <xf numFmtId="0" fontId="8" fillId="0" borderId="1" xfId="0" applyNumberFormat="1" applyFont="1" applyBorder="1" applyAlignment="1">
      <alignment wrapText="1"/>
    </xf>
    <xf numFmtId="165" fontId="8" fillId="0" borderId="1" xfId="0" applyNumberFormat="1" applyFont="1" applyBorder="1" applyAlignment="1">
      <alignment wrapText="1"/>
    </xf>
    <xf numFmtId="165" fontId="7" fillId="0" borderId="0" xfId="0" applyNumberFormat="1" applyFont="1" applyAlignment="1"/>
    <xf numFmtId="165" fontId="7" fillId="0" borderId="2" xfId="0" applyNumberFormat="1" applyFont="1" applyBorder="1" applyAlignment="1"/>
    <xf numFmtId="0" fontId="12" fillId="0" borderId="0" xfId="0" applyNumberFormat="1" applyFont="1" applyAlignment="1">
      <alignment horizontal="center"/>
    </xf>
    <xf numFmtId="0" fontId="12" fillId="2" borderId="1" xfId="0" applyNumberFormat="1" applyFont="1" applyFill="1" applyBorder="1" applyAlignment="1">
      <alignment horizontal="center"/>
    </xf>
    <xf numFmtId="0" fontId="12" fillId="0" borderId="1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 horizontal="centerContinuous"/>
    </xf>
    <xf numFmtId="0" fontId="12" fillId="2" borderId="0" xfId="0" applyNumberFormat="1" applyFont="1" applyFill="1" applyAlignment="1">
      <alignment horizontal="center"/>
    </xf>
    <xf numFmtId="0" fontId="12" fillId="2" borderId="0" xfId="0" applyNumberFormat="1" applyFont="1" applyFill="1" applyAlignment="1">
      <alignment horizontal="center" wrapText="1"/>
    </xf>
    <xf numFmtId="0" fontId="9" fillId="2" borderId="0" xfId="0" applyNumberFormat="1" applyFont="1" applyFill="1" applyAlignment="1"/>
    <xf numFmtId="0" fontId="9" fillId="2" borderId="0" xfId="0" applyNumberFormat="1" applyFont="1" applyFill="1" applyAlignment="1">
      <alignment horizontal="center"/>
    </xf>
    <xf numFmtId="0" fontId="13" fillId="2" borderId="0" xfId="0" applyNumberFormat="1" applyFont="1" applyFill="1" applyAlignment="1">
      <alignment horizontal="right"/>
    </xf>
    <xf numFmtId="0" fontId="13" fillId="2" borderId="0" xfId="0" applyNumberFormat="1" applyFont="1" applyFill="1" applyAlignment="1"/>
    <xf numFmtId="0" fontId="13" fillId="0" borderId="0" xfId="0" applyNumberFormat="1" applyFont="1" applyAlignment="1"/>
    <xf numFmtId="0" fontId="13" fillId="2" borderId="0" xfId="0" applyNumberFormat="1" applyFont="1" applyFill="1" applyAlignment="1">
      <alignment horizontal="centerContinuous"/>
    </xf>
    <xf numFmtId="167" fontId="13" fillId="2" borderId="0" xfId="0" applyNumberFormat="1" applyFont="1" applyFill="1" applyAlignment="1"/>
    <xf numFmtId="0" fontId="13" fillId="0" borderId="0" xfId="0" applyNumberFormat="1" applyFont="1" applyAlignment="1">
      <alignment horizontal="centerContinuous"/>
    </xf>
    <xf numFmtId="0" fontId="6" fillId="2" borderId="0" xfId="0" applyNumberFormat="1" applyFont="1" applyFill="1" applyAlignment="1">
      <alignment horizontal="centerContinuous"/>
    </xf>
    <xf numFmtId="0" fontId="6" fillId="2" borderId="0" xfId="0" applyNumberFormat="1" applyFont="1" applyFill="1" applyAlignment="1">
      <alignment horizontal="center" wrapText="1"/>
    </xf>
    <xf numFmtId="0" fontId="13" fillId="2" borderId="1" xfId="0" applyNumberFormat="1" applyFont="1" applyFill="1" applyBorder="1" applyAlignment="1">
      <alignment horizontal="right"/>
    </xf>
    <xf numFmtId="0" fontId="13" fillId="2" borderId="1" xfId="0" applyNumberFormat="1" applyFont="1" applyFill="1" applyBorder="1" applyAlignment="1"/>
    <xf numFmtId="3" fontId="13" fillId="2" borderId="0" xfId="0" applyNumberFormat="1" applyFont="1" applyFill="1" applyAlignment="1"/>
    <xf numFmtId="3" fontId="13" fillId="0" borderId="0" xfId="0" applyNumberFormat="1" applyFont="1" applyAlignment="1"/>
    <xf numFmtId="3" fontId="6" fillId="0" borderId="0" xfId="0" applyNumberFormat="1" applyFont="1" applyAlignment="1"/>
    <xf numFmtId="0" fontId="6" fillId="0" borderId="0" xfId="0" applyNumberFormat="1" applyFont="1" applyAlignment="1"/>
    <xf numFmtId="0" fontId="14" fillId="2" borderId="0" xfId="0" applyNumberFormat="1" applyFont="1" applyFill="1" applyAlignment="1">
      <alignment horizontal="right"/>
    </xf>
    <xf numFmtId="0" fontId="14" fillId="0" borderId="0" xfId="0" applyNumberFormat="1" applyFont="1" applyAlignment="1"/>
    <xf numFmtId="0" fontId="15" fillId="0" borderId="0" xfId="0" applyNumberFormat="1" applyFont="1" applyAlignment="1"/>
    <xf numFmtId="0" fontId="16" fillId="0" borderId="0" xfId="0" applyNumberFormat="1" applyFont="1" applyAlignment="1"/>
    <xf numFmtId="3" fontId="16" fillId="2" borderId="0" xfId="0" applyNumberFormat="1" applyFont="1" applyFill="1" applyAlignment="1"/>
    <xf numFmtId="3" fontId="16" fillId="0" borderId="0" xfId="0" applyNumberFormat="1" applyFont="1" applyAlignment="1"/>
    <xf numFmtId="0" fontId="13" fillId="0" borderId="5" xfId="0" applyNumberFormat="1" applyFont="1" applyBorder="1" applyAlignment="1"/>
    <xf numFmtId="3" fontId="13" fillId="2" borderId="0" xfId="0" applyNumberFormat="1" applyFont="1" applyFill="1" applyAlignment="1">
      <alignment horizontal="center" wrapText="1"/>
    </xf>
    <xf numFmtId="164" fontId="13" fillId="0" borderId="0" xfId="0" applyNumberFormat="1" applyFont="1" applyAlignment="1"/>
    <xf numFmtId="165" fontId="13" fillId="2" borderId="0" xfId="0" applyNumberFormat="1" applyFont="1" applyFill="1" applyAlignment="1"/>
    <xf numFmtId="165" fontId="13" fillId="0" borderId="0" xfId="0" applyNumberFormat="1" applyFont="1" applyAlignment="1"/>
    <xf numFmtId="0" fontId="13" fillId="2" borderId="0" xfId="0" applyNumberFormat="1" applyFont="1" applyFill="1" applyAlignment="1">
      <alignment horizontal="left"/>
    </xf>
    <xf numFmtId="166" fontId="13" fillId="2" borderId="0" xfId="0" applyNumberFormat="1" applyFont="1" applyFill="1" applyAlignment="1">
      <alignment horizontal="right"/>
    </xf>
    <xf numFmtId="0" fontId="13" fillId="0" borderId="0" xfId="0" applyNumberFormat="1" applyFont="1" applyAlignment="1">
      <alignment horizontal="left"/>
    </xf>
    <xf numFmtId="0" fontId="17" fillId="0" borderId="0" xfId="0" applyNumberFormat="1" applyFont="1" applyAlignment="1"/>
    <xf numFmtId="0" fontId="5" fillId="0" borderId="0" xfId="0" applyNumberFormat="1" applyFont="1" applyAlignment="1"/>
    <xf numFmtId="0" fontId="17" fillId="0" borderId="0" xfId="0" applyNumberFormat="1" applyFont="1"/>
    <xf numFmtId="0" fontId="5" fillId="0" borderId="0" xfId="0" applyNumberFormat="1" applyFont="1" applyAlignment="1">
      <alignment horizontal="centerContinuous"/>
    </xf>
    <xf numFmtId="0" fontId="17" fillId="0" borderId="1" xfId="0" applyNumberFormat="1" applyFont="1" applyBorder="1"/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/>
    <xf numFmtId="165" fontId="17" fillId="0" borderId="0" xfId="0" applyNumberFormat="1" applyFont="1"/>
    <xf numFmtId="3" fontId="17" fillId="0" borderId="0" xfId="0" applyNumberFormat="1" applyFont="1"/>
    <xf numFmtId="3" fontId="18" fillId="0" borderId="0" xfId="0" applyNumberFormat="1" applyFont="1" applyAlignment="1"/>
    <xf numFmtId="166" fontId="17" fillId="0" borderId="0" xfId="0" applyNumberFormat="1" applyFont="1"/>
    <xf numFmtId="0" fontId="17" fillId="0" borderId="2" xfId="0" applyNumberFormat="1" applyFont="1" applyBorder="1"/>
    <xf numFmtId="0" fontId="3" fillId="0" borderId="2" xfId="0" applyNumberFormat="1" applyFont="1" applyBorder="1" applyAlignment="1"/>
    <xf numFmtId="3" fontId="17" fillId="0" borderId="2" xfId="0" applyNumberFormat="1" applyFont="1" applyBorder="1"/>
    <xf numFmtId="0" fontId="3" fillId="0" borderId="1" xfId="0" applyNumberFormat="1" applyFont="1" applyBorder="1" applyAlignment="1"/>
    <xf numFmtId="10" fontId="17" fillId="0" borderId="1" xfId="0" applyNumberFormat="1" applyFont="1" applyBorder="1"/>
    <xf numFmtId="0" fontId="18" fillId="0" borderId="0" xfId="0" applyNumberFormat="1" applyFont="1" applyAlignment="1"/>
    <xf numFmtId="10" fontId="18" fillId="0" borderId="0" xfId="0" applyNumberFormat="1" applyFont="1" applyAlignment="1"/>
    <xf numFmtId="10" fontId="17" fillId="0" borderId="0" xfId="0" applyNumberFormat="1" applyFont="1"/>
    <xf numFmtId="168" fontId="5" fillId="0" borderId="0" xfId="0" applyNumberFormat="1" applyFont="1" applyAlignment="1"/>
    <xf numFmtId="0" fontId="19" fillId="0" borderId="0" xfId="0" applyNumberFormat="1" applyFont="1" applyAlignment="1"/>
    <xf numFmtId="0" fontId="19" fillId="0" borderId="0" xfId="0" applyNumberFormat="1" applyFont="1" applyAlignment="1">
      <alignment horizontal="right"/>
    </xf>
    <xf numFmtId="0" fontId="20" fillId="0" borderId="0" xfId="0" applyNumberFormat="1" applyFont="1" applyBorder="1" applyAlignment="1"/>
    <xf numFmtId="0" fontId="20" fillId="0" borderId="0" xfId="0" applyNumberFormat="1" applyFont="1" applyBorder="1" applyAlignment="1">
      <alignment horizontal="right" wrapText="1"/>
    </xf>
    <xf numFmtId="0" fontId="20" fillId="0" borderId="0" xfId="0" applyNumberFormat="1" applyFont="1" applyAlignment="1"/>
    <xf numFmtId="167" fontId="19" fillId="0" borderId="0" xfId="0" applyNumberFormat="1" applyFont="1" applyAlignment="1"/>
    <xf numFmtId="0" fontId="19" fillId="0" borderId="6" xfId="0" applyNumberFormat="1" applyFont="1" applyBorder="1" applyAlignment="1"/>
    <xf numFmtId="167" fontId="19" fillId="0" borderId="0" xfId="0" applyNumberFormat="1" applyFont="1" applyBorder="1" applyAlignment="1"/>
    <xf numFmtId="10" fontId="19" fillId="0" borderId="0" xfId="0" applyNumberFormat="1" applyFont="1" applyAlignment="1"/>
    <xf numFmtId="166" fontId="19" fillId="0" borderId="0" xfId="0" applyNumberFormat="1" applyFont="1" applyAlignment="1"/>
    <xf numFmtId="0" fontId="20" fillId="0" borderId="0" xfId="0" applyNumberFormat="1" applyFont="1" applyFill="1" applyAlignment="1"/>
    <xf numFmtId="165" fontId="19" fillId="0" borderId="0" xfId="0" applyNumberFormat="1" applyFont="1" applyAlignment="1"/>
    <xf numFmtId="0" fontId="19" fillId="0" borderId="0" xfId="0" applyNumberFormat="1" applyFont="1" applyBorder="1" applyAlignment="1"/>
    <xf numFmtId="0" fontId="19" fillId="0" borderId="0" xfId="0" applyNumberFormat="1" applyFont="1" applyFill="1" applyAlignment="1"/>
    <xf numFmtId="169" fontId="19" fillId="0" borderId="0" xfId="0" applyNumberFormat="1" applyFont="1" applyAlignment="1"/>
    <xf numFmtId="0" fontId="19" fillId="0" borderId="6" xfId="0" applyNumberFormat="1" applyFont="1" applyFill="1" applyBorder="1" applyAlignment="1"/>
    <xf numFmtId="0" fontId="19" fillId="0" borderId="1" xfId="0" applyNumberFormat="1" applyFont="1" applyFill="1" applyBorder="1" applyAlignment="1"/>
    <xf numFmtId="0" fontId="19" fillId="0" borderId="0" xfId="0" applyNumberFormat="1" applyFont="1" applyFill="1" applyBorder="1" applyAlignment="1"/>
    <xf numFmtId="3" fontId="19" fillId="0" borderId="0" xfId="0" applyNumberFormat="1" applyFont="1" applyAlignment="1"/>
    <xf numFmtId="170" fontId="19" fillId="0" borderId="0" xfId="0" applyNumberFormat="1" applyFont="1" applyAlignment="1"/>
    <xf numFmtId="0" fontId="19" fillId="0" borderId="0" xfId="0" applyNumberFormat="1" applyFont="1" applyAlignment="1">
      <alignment horizontal="centerContinuous"/>
    </xf>
    <xf numFmtId="167" fontId="19" fillId="0" borderId="0" xfId="0" applyNumberFormat="1" applyFont="1" applyAlignment="1">
      <alignment horizontal="centerContinuous"/>
    </xf>
    <xf numFmtId="167" fontId="21" fillId="0" borderId="0" xfId="0" applyNumberFormat="1" applyFont="1" applyAlignment="1"/>
    <xf numFmtId="167" fontId="22" fillId="0" borderId="0" xfId="0" applyNumberFormat="1" applyFont="1" applyAlignment="1"/>
    <xf numFmtId="3" fontId="19" fillId="0" borderId="0" xfId="0" applyNumberFormat="1" applyFont="1" applyAlignment="1">
      <alignment horizontal="centerContinuous"/>
    </xf>
    <xf numFmtId="167" fontId="19" fillId="0" borderId="0" xfId="0" applyNumberFormat="1" applyFont="1" applyFill="1" applyAlignment="1"/>
    <xf numFmtId="0" fontId="20" fillId="0" borderId="0" xfId="0" applyNumberFormat="1" applyFont="1" applyFill="1" applyBorder="1" applyAlignment="1"/>
    <xf numFmtId="0" fontId="20" fillId="0" borderId="6" xfId="0" applyNumberFormat="1" applyFont="1" applyFill="1" applyBorder="1" applyAlignment="1"/>
    <xf numFmtId="167" fontId="19" fillId="0" borderId="0" xfId="0" applyNumberFormat="1" applyFont="1" applyFill="1" applyBorder="1" applyAlignment="1"/>
    <xf numFmtId="0" fontId="19" fillId="0" borderId="0" xfId="0" applyNumberFormat="1" applyFont="1" applyFill="1" applyAlignment="1">
      <alignment horizontal="right"/>
    </xf>
    <xf numFmtId="0" fontId="20" fillId="0" borderId="6" xfId="0" applyNumberFormat="1" applyFont="1" applyFill="1" applyBorder="1" applyAlignment="1">
      <alignment horizontal="right" wrapText="1"/>
    </xf>
    <xf numFmtId="10" fontId="19" fillId="0" borderId="0" xfId="0" applyNumberFormat="1" applyFont="1" applyFill="1" applyAlignment="1"/>
    <xf numFmtId="165" fontId="19" fillId="0" borderId="0" xfId="0" applyNumberFormat="1" applyFont="1" applyFill="1" applyAlignment="1"/>
    <xf numFmtId="3" fontId="19" fillId="0" borderId="0" xfId="0" applyNumberFormat="1" applyFont="1" applyFill="1" applyAlignment="1"/>
    <xf numFmtId="167" fontId="19" fillId="0" borderId="0" xfId="0" applyNumberFormat="1" applyFont="1" applyFill="1" applyAlignment="1">
      <alignment horizontal="right"/>
    </xf>
    <xf numFmtId="168" fontId="19" fillId="0" borderId="0" xfId="0" applyNumberFormat="1" applyFont="1" applyFill="1" applyAlignment="1"/>
    <xf numFmtId="10" fontId="8" fillId="2" borderId="0" xfId="0" applyNumberFormat="1" applyFont="1" applyFill="1" applyAlignment="1"/>
    <xf numFmtId="10" fontId="19" fillId="0" borderId="6" xfId="0" applyNumberFormat="1" applyFont="1" applyFill="1" applyBorder="1" applyAlignment="1"/>
    <xf numFmtId="168" fontId="19" fillId="0" borderId="7" xfId="0" applyNumberFormat="1" applyFont="1" applyFill="1" applyBorder="1" applyAlignment="1"/>
    <xf numFmtId="0" fontId="23" fillId="0" borderId="0" xfId="0" applyNumberFormat="1" applyFont="1" applyFill="1" applyAlignment="1">
      <alignment horizontal="right"/>
    </xf>
    <xf numFmtId="0" fontId="23" fillId="0" borderId="0" xfId="0" applyNumberFormat="1" applyFont="1" applyAlignment="1">
      <alignment horizontal="right"/>
    </xf>
    <xf numFmtId="0" fontId="23" fillId="0" borderId="0" xfId="0" quotePrefix="1" applyNumberFormat="1" applyFont="1" applyAlignment="1">
      <alignment horizontal="right"/>
    </xf>
    <xf numFmtId="167" fontId="19" fillId="0" borderId="6" xfId="0" applyNumberFormat="1" applyFont="1" applyFill="1" applyBorder="1" applyAlignment="1"/>
    <xf numFmtId="167" fontId="19" fillId="0" borderId="0" xfId="0" applyNumberFormat="1" applyFont="1" applyFill="1" applyAlignment="1">
      <alignment horizontal="centerContinuous"/>
    </xf>
    <xf numFmtId="0" fontId="19" fillId="0" borderId="0" xfId="0" applyNumberFormat="1" applyFont="1" applyFill="1" applyAlignment="1">
      <alignment horizontal="centerContinuous"/>
    </xf>
    <xf numFmtId="3" fontId="19" fillId="0" borderId="0" xfId="0" applyNumberFormat="1" applyFont="1" applyFill="1" applyAlignment="1">
      <alignment horizontal="centerContinuous"/>
    </xf>
    <xf numFmtId="0" fontId="20" fillId="0" borderId="0" xfId="0" applyNumberFormat="1" applyFont="1" applyFill="1" applyAlignment="1">
      <alignment horizontal="center"/>
    </xf>
    <xf numFmtId="0" fontId="20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LG&amp;E\2009%20Rate%20Case\Rebuttal%20(LGE)\Seelye%20Rebuttal%20Exhibit%201%20&amp;%207%20(green%20tabs%20only)(LG&amp;E)(watkins%20C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lye Rebutal Ex 1 p1-2"/>
      <sheetName val="Reb Exhibt 1 p.3"/>
      <sheetName val="Seelye Rebuttal Ex 7"/>
      <sheetName val="Summary"/>
      <sheetName val="Rate Base"/>
      <sheetName val="Expense"/>
      <sheetName val="Sal Wages"/>
      <sheetName val="Revenue"/>
      <sheetName val="Alloc amt"/>
      <sheetName val="Alloc Pct"/>
      <sheetName val="Cust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C9" t="str">
            <v>Energy loss adjusted</v>
          </cell>
          <cell r="F9">
            <v>1</v>
          </cell>
          <cell r="G9">
            <v>0.35885441458483869</v>
          </cell>
          <cell r="H9">
            <v>0.11985662406715317</v>
          </cell>
          <cell r="I9">
            <v>1.2266753942504432E-2</v>
          </cell>
          <cell r="J9">
            <v>0.1684269457345238</v>
          </cell>
          <cell r="K9">
            <v>2.5584528017750088E-2</v>
          </cell>
          <cell r="L9">
            <v>2.6417056355867278E-2</v>
          </cell>
          <cell r="M9">
            <v>8.5685022328167541E-3</v>
          </cell>
          <cell r="N9">
            <v>4.4349527788015701E-2</v>
          </cell>
          <cell r="O9">
            <v>4.2165398766908481E-2</v>
          </cell>
          <cell r="P9">
            <v>0.13969405941965998</v>
          </cell>
          <cell r="Q9">
            <v>3.3851248948216671E-3</v>
          </cell>
          <cell r="R9">
            <v>1.1475517629868004E-2</v>
          </cell>
          <cell r="S9">
            <v>1.6478463258775684E-2</v>
          </cell>
          <cell r="T9">
            <v>4.5238657368279383E-3</v>
          </cell>
          <cell r="U9">
            <v>4.0235789916441859E-3</v>
          </cell>
          <cell r="V9">
            <v>2.9492854929502246E-4</v>
          </cell>
          <cell r="W9">
            <v>4.5159943715755808E-3</v>
          </cell>
          <cell r="X9">
            <v>2.8922452966157315E-4</v>
          </cell>
          <cell r="Y9">
            <v>1.1035264316333984E-3</v>
          </cell>
          <cell r="Z9">
            <v>7.7259646958585974E-3</v>
          </cell>
        </row>
        <row r="10">
          <cell r="A10" t="str">
            <v>Total Operating Revenue</v>
          </cell>
          <cell r="C10" t="str">
            <v>Energy @ meter</v>
          </cell>
          <cell r="F10">
            <v>1.0000000789183161</v>
          </cell>
          <cell r="G10">
            <v>0.35658158526952571</v>
          </cell>
          <cell r="H10">
            <v>0.11909750381699623</v>
          </cell>
          <cell r="I10">
            <v>1.2446636966574373E-2</v>
          </cell>
          <cell r="J10">
            <v>0.16736020197391682</v>
          </cell>
          <cell r="K10">
            <v>2.5959706610417094E-2</v>
          </cell>
          <cell r="L10">
            <v>2.6249742076495438E-2</v>
          </cell>
          <cell r="M10">
            <v>8.6941531053990415E-3</v>
          </cell>
          <cell r="N10">
            <v>4.4068636958885049E-2</v>
          </cell>
          <cell r="O10">
            <v>4.3618784720895989E-2</v>
          </cell>
          <cell r="P10">
            <v>0.14174257161916923</v>
          </cell>
          <cell r="Q10">
            <v>3.3636849634080079E-3</v>
          </cell>
          <cell r="R10">
            <v>1.1643797778943537E-2</v>
          </cell>
          <cell r="S10">
            <v>1.6720107984102547E-2</v>
          </cell>
          <cell r="T10">
            <v>4.5902049445750636E-3</v>
          </cell>
          <cell r="U10">
            <v>3.9980953389523949E-3</v>
          </cell>
          <cell r="V10">
            <v>2.9306056297566071E-4</v>
          </cell>
          <cell r="W10">
            <v>4.4873919773259297E-3</v>
          </cell>
          <cell r="X10">
            <v>2.8739272842311211E-4</v>
          </cell>
          <cell r="Y10">
            <v>1.1197088541816231E-3</v>
          </cell>
          <cell r="Z10">
            <v>7.6771106671533352E-3</v>
          </cell>
        </row>
        <row r="11">
          <cell r="A11">
            <v>3</v>
          </cell>
          <cell r="C11" t="str">
            <v>Monthly Bills</v>
          </cell>
          <cell r="F11">
            <v>0.99999966047993194</v>
          </cell>
          <cell r="G11">
            <v>0.73020377315441987</v>
          </cell>
          <cell r="H11">
            <v>8.5121076251454E-2</v>
          </cell>
          <cell r="I11">
            <v>1.01856020403798E-4</v>
          </cell>
          <cell r="J11">
            <v>5.4554084528274215E-3</v>
          </cell>
          <cell r="K11">
            <v>2.8519685713063441E-5</v>
          </cell>
          <cell r="L11">
            <v>1.0593026121994992E-4</v>
          </cell>
          <cell r="M11">
            <v>8.9633297955342243E-5</v>
          </cell>
          <cell r="N11">
            <v>6.6002701221661107E-4</v>
          </cell>
          <cell r="O11">
            <v>1.01856020403798E-5</v>
          </cell>
          <cell r="P11">
            <v>9.3368018703481504E-5</v>
          </cell>
          <cell r="Q11">
            <v>2.6482565304987481E-5</v>
          </cell>
          <cell r="R11">
            <v>2.0371204080759601E-6</v>
          </cell>
          <cell r="S11">
            <v>2.0371204080759601E-6</v>
          </cell>
          <cell r="T11">
            <v>2.0371204080759601E-6</v>
          </cell>
          <cell r="U11">
            <v>7.6559059176310729E-2</v>
          </cell>
          <cell r="V11">
            <v>2.4038020815296329E-4</v>
          </cell>
          <cell r="W11">
            <v>9.9759823503887846E-2</v>
          </cell>
          <cell r="X11">
            <v>1.4667266938146913E-3</v>
          </cell>
          <cell r="Y11">
            <v>6.1113612242278802E-6</v>
          </cell>
          <cell r="Z11">
            <v>6.5187853058430723E-5</v>
          </cell>
        </row>
        <row r="12">
          <cell r="A12">
            <v>4</v>
          </cell>
          <cell r="C12" t="str">
            <v>Average Customers (Bills/12)</v>
          </cell>
          <cell r="F12">
            <v>0.99999999999999978</v>
          </cell>
          <cell r="G12">
            <v>0.73020377315441987</v>
          </cell>
          <cell r="H12">
            <v>8.5121076251454E-2</v>
          </cell>
          <cell r="I12">
            <v>1.01856020403798E-4</v>
          </cell>
          <cell r="J12">
            <v>5.4554084528274215E-3</v>
          </cell>
          <cell r="K12">
            <v>2.8519685713063441E-5</v>
          </cell>
          <cell r="L12">
            <v>1.0593026121994992E-4</v>
          </cell>
          <cell r="M12">
            <v>8.9633297955342243E-5</v>
          </cell>
          <cell r="N12">
            <v>6.6002701221661107E-4</v>
          </cell>
          <cell r="O12">
            <v>1.01856020403798E-5</v>
          </cell>
          <cell r="P12">
            <v>9.3707538771494164E-5</v>
          </cell>
          <cell r="Q12">
            <v>2.6482565304987481E-5</v>
          </cell>
          <cell r="R12">
            <v>2.0371204080759601E-6</v>
          </cell>
          <cell r="S12">
            <v>2.0371204080759601E-6</v>
          </cell>
          <cell r="T12">
            <v>2.0371204080759601E-6</v>
          </cell>
          <cell r="U12">
            <v>7.6559059176310729E-2</v>
          </cell>
          <cell r="V12">
            <v>2.4038020815296329E-4</v>
          </cell>
          <cell r="W12">
            <v>9.9759823503887846E-2</v>
          </cell>
          <cell r="X12">
            <v>1.4667266938146913E-3</v>
          </cell>
          <cell r="Y12">
            <v>6.1113612242278802E-6</v>
          </cell>
          <cell r="Z12">
            <v>6.5187853058430723E-5</v>
          </cell>
        </row>
        <row r="13">
          <cell r="A13">
            <v>5</v>
          </cell>
          <cell r="C13" t="str">
            <v>Average Customers (Lighting = Lights)</v>
          </cell>
          <cell r="F13">
            <v>0.99999999999999978</v>
          </cell>
          <cell r="G13">
            <v>0.73020377315441987</v>
          </cell>
          <cell r="H13">
            <v>8.5121076251454E-2</v>
          </cell>
          <cell r="I13">
            <v>1.01856020403798E-4</v>
          </cell>
          <cell r="J13">
            <v>5.4554084528274215E-3</v>
          </cell>
          <cell r="K13">
            <v>2.8519685713063441E-5</v>
          </cell>
          <cell r="L13">
            <v>1.0593026121994992E-4</v>
          </cell>
          <cell r="M13">
            <v>8.9633297955342243E-5</v>
          </cell>
          <cell r="N13">
            <v>6.6002701221661107E-4</v>
          </cell>
          <cell r="O13">
            <v>1.01856020403798E-5</v>
          </cell>
          <cell r="P13">
            <v>9.3707538771494164E-5</v>
          </cell>
          <cell r="Q13">
            <v>2.6482565304987481E-5</v>
          </cell>
          <cell r="R13">
            <v>2.0371204080759601E-6</v>
          </cell>
          <cell r="S13">
            <v>2.0371204080759601E-6</v>
          </cell>
          <cell r="T13">
            <v>2.0371204080759601E-6</v>
          </cell>
          <cell r="U13">
            <v>7.6559059176310729E-2</v>
          </cell>
          <cell r="V13">
            <v>2.4038020815296329E-4</v>
          </cell>
          <cell r="W13">
            <v>9.9759823503887846E-2</v>
          </cell>
          <cell r="X13">
            <v>1.4667266938146913E-3</v>
          </cell>
          <cell r="Y13">
            <v>6.1113612242278802E-6</v>
          </cell>
          <cell r="Z13">
            <v>6.5187853058430723E-5</v>
          </cell>
        </row>
        <row r="14">
          <cell r="A14">
            <v>6</v>
          </cell>
          <cell r="B14" t="str">
            <v>Cust05</v>
          </cell>
          <cell r="C14" t="str">
            <v>Weighted Average Customers (Lighting = 9 Lights)</v>
          </cell>
          <cell r="F14">
            <v>0.99999999999999989</v>
          </cell>
          <cell r="G14">
            <v>0.80430685138064273</v>
          </cell>
          <cell r="H14">
            <v>0.10313645767420153</v>
          </cell>
          <cell r="I14">
            <v>1.1219264824014611E-3</v>
          </cell>
          <cell r="J14">
            <v>6.009038239742226E-2</v>
          </cell>
          <cell r="K14">
            <v>6.2827883014481825E-4</v>
          </cell>
          <cell r="L14">
            <v>2.3336070833950393E-3</v>
          </cell>
          <cell r="M14">
            <v>9.8729530451328591E-4</v>
          </cell>
          <cell r="N14">
            <v>7.2700836059614686E-3</v>
          </cell>
          <cell r="O14">
            <v>2.2438529648029224E-4</v>
          </cell>
          <cell r="P14">
            <v>2.0643447276186885E-3</v>
          </cell>
          <cell r="Q14">
            <v>5.8340177084875982E-4</v>
          </cell>
          <cell r="R14">
            <v>4.4877059296058451E-5</v>
          </cell>
          <cell r="S14">
            <v>4.4877059296058451E-5</v>
          </cell>
          <cell r="T14">
            <v>4.4877059296058451E-5</v>
          </cell>
          <cell r="U14">
            <v>7.3082291063631183E-3</v>
          </cell>
          <cell r="V14">
            <v>2.9170088542437989E-5</v>
          </cell>
          <cell r="W14">
            <v>9.5229119826236025E-3</v>
          </cell>
          <cell r="X14">
            <v>1.795082371842338E-4</v>
          </cell>
          <cell r="Y14">
            <v>6.7315588944087673E-6</v>
          </cell>
          <cell r="Z14">
            <v>7.1803294873693514E-5</v>
          </cell>
        </row>
        <row r="15">
          <cell r="A15">
            <v>7</v>
          </cell>
          <cell r="B15" t="str">
            <v>Cust04</v>
          </cell>
          <cell r="C15" t="str">
            <v>Street Lighting</v>
          </cell>
          <cell r="F15">
            <v>1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0.41913030856016936</v>
          </cell>
          <cell r="V15">
            <v>0</v>
          </cell>
          <cell r="W15">
            <v>0.58086969143983069</v>
          </cell>
          <cell r="X15">
            <v>0</v>
          </cell>
          <cell r="Y15">
            <v>0</v>
          </cell>
          <cell r="Z15">
            <v>0</v>
          </cell>
        </row>
        <row r="16">
          <cell r="A16">
            <v>8</v>
          </cell>
          <cell r="B16" t="str">
            <v>Cust01</v>
          </cell>
          <cell r="C16" t="str">
            <v>Average Customers</v>
          </cell>
          <cell r="F16">
            <v>0.99999999999999978</v>
          </cell>
          <cell r="G16">
            <v>0.73020377315441987</v>
          </cell>
          <cell r="H16">
            <v>8.5121076251454E-2</v>
          </cell>
          <cell r="I16">
            <v>1.01856020403798E-4</v>
          </cell>
          <cell r="J16">
            <v>5.4554084528274215E-3</v>
          </cell>
          <cell r="K16">
            <v>2.8519685713063441E-5</v>
          </cell>
          <cell r="L16">
            <v>1.0593026121994992E-4</v>
          </cell>
          <cell r="M16">
            <v>8.9633297955342243E-5</v>
          </cell>
          <cell r="N16">
            <v>6.6002701221661107E-4</v>
          </cell>
          <cell r="O16">
            <v>1.01856020403798E-5</v>
          </cell>
          <cell r="P16">
            <v>9.3707538771494164E-5</v>
          </cell>
          <cell r="Q16">
            <v>2.6482565304987481E-5</v>
          </cell>
          <cell r="R16">
            <v>2.0371204080759601E-6</v>
          </cell>
          <cell r="S16">
            <v>2.0371204080759601E-6</v>
          </cell>
          <cell r="T16">
            <v>2.0371204080759601E-6</v>
          </cell>
          <cell r="U16">
            <v>7.6559059176310729E-2</v>
          </cell>
          <cell r="V16">
            <v>2.4038020815296329E-4</v>
          </cell>
          <cell r="W16">
            <v>9.9759823503887846E-2</v>
          </cell>
          <cell r="X16">
            <v>1.4667266938146913E-3</v>
          </cell>
          <cell r="Y16">
            <v>6.1113612242278802E-6</v>
          </cell>
          <cell r="Z16">
            <v>6.5187853058430723E-5</v>
          </cell>
        </row>
        <row r="17">
          <cell r="A17">
            <v>9</v>
          </cell>
          <cell r="B17" t="str">
            <v>Custo6</v>
          </cell>
          <cell r="C17" t="str">
            <v>Average Customers (Lighting = 9 Lights Per Customer)</v>
          </cell>
          <cell r="F17">
            <v>1</v>
          </cell>
          <cell r="G17">
            <v>0.86591714518314877</v>
          </cell>
          <cell r="H17">
            <v>0.10094141122301324</v>
          </cell>
          <cell r="I17">
            <v>1.2078665935504755E-4</v>
          </cell>
          <cell r="J17">
            <v>6.4693334750563465E-3</v>
          </cell>
          <cell r="K17">
            <v>3.3820264619413314E-5</v>
          </cell>
          <cell r="L17">
            <v>1.2561812572924944E-4</v>
          </cell>
          <cell r="M17">
            <v>1.0629226023244184E-4</v>
          </cell>
          <cell r="N17">
            <v>7.8269755262070815E-4</v>
          </cell>
          <cell r="O17">
            <v>1.2078665935504755E-5</v>
          </cell>
          <cell r="P17">
            <v>1.1112372660664375E-4</v>
          </cell>
          <cell r="Q17">
            <v>3.1404531432312361E-5</v>
          </cell>
          <cell r="R17">
            <v>2.4157331871009509E-6</v>
          </cell>
          <cell r="S17">
            <v>2.4157331871009509E-6</v>
          </cell>
          <cell r="T17">
            <v>2.4157331871009509E-6</v>
          </cell>
          <cell r="U17">
            <v>1.0088101789333571E-2</v>
          </cell>
          <cell r="V17">
            <v>2.8505651607791223E-4</v>
          </cell>
          <cell r="W17">
            <v>1.3144004271016274E-2</v>
          </cell>
          <cell r="X17">
            <v>1.7393278947126847E-3</v>
          </cell>
          <cell r="Y17">
            <v>7.2471995613028535E-6</v>
          </cell>
          <cell r="Z17">
            <v>7.7303461987230428E-5</v>
          </cell>
        </row>
        <row r="18">
          <cell r="A18">
            <v>10</v>
          </cell>
          <cell r="B18" t="str">
            <v>Cust07</v>
          </cell>
          <cell r="C18" t="str">
            <v>Average Secondary Customers</v>
          </cell>
          <cell r="F18">
            <v>1.0000000000000002</v>
          </cell>
          <cell r="G18">
            <v>0.86782489958672582</v>
          </cell>
          <cell r="H18">
            <v>0.10116380134755945</v>
          </cell>
          <cell r="I18">
            <v>0</v>
          </cell>
          <cell r="J18">
            <v>6.4835864546790526E-3</v>
          </cell>
          <cell r="K18">
            <v>0</v>
          </cell>
          <cell r="L18">
            <v>1.2589488261512724E-4</v>
          </cell>
          <cell r="M18">
            <v>0</v>
          </cell>
          <cell r="N18">
            <v>7.8442196090963896E-4</v>
          </cell>
          <cell r="O18">
            <v>0</v>
          </cell>
          <cell r="P18">
            <v>0</v>
          </cell>
          <cell r="Q18">
            <v>3.1473720653781809E-5</v>
          </cell>
          <cell r="R18">
            <v>0</v>
          </cell>
          <cell r="S18">
            <v>0</v>
          </cell>
          <cell r="T18">
            <v>0</v>
          </cell>
          <cell r="U18">
            <v>1.011032749616868E-2</v>
          </cell>
          <cell r="V18">
            <v>3.1473720653781809E-5</v>
          </cell>
          <cell r="W18">
            <v>1.3172962621325141E-2</v>
          </cell>
          <cell r="X18">
            <v>1.9368443479250344E-4</v>
          </cell>
          <cell r="Y18">
            <v>0</v>
          </cell>
          <cell r="Z18">
            <v>7.7473773917001375E-5</v>
          </cell>
        </row>
        <row r="19">
          <cell r="A19">
            <v>11</v>
          </cell>
          <cell r="B19" t="str">
            <v>Cust08</v>
          </cell>
          <cell r="C19" t="str">
            <v>Average Primary Customers</v>
          </cell>
          <cell r="F19">
            <v>1.0000000000000002</v>
          </cell>
          <cell r="G19">
            <v>0.86748886140710502</v>
          </cell>
          <cell r="H19">
            <v>0.10112462881440841</v>
          </cell>
          <cell r="I19">
            <v>1.2100589782746011E-4</v>
          </cell>
          <cell r="J19">
            <v>6.4810758876387639E-3</v>
          </cell>
          <cell r="K19">
            <v>3.3881651391688828E-5</v>
          </cell>
          <cell r="L19">
            <v>1.2584613374055852E-4</v>
          </cell>
          <cell r="M19">
            <v>1.064851900881649E-4</v>
          </cell>
          <cell r="N19">
            <v>7.8411821792194155E-4</v>
          </cell>
          <cell r="O19">
            <v>0</v>
          </cell>
          <cell r="P19">
            <v>1.113254260012633E-4</v>
          </cell>
          <cell r="Q19">
            <v>3.146153343513963E-5</v>
          </cell>
          <cell r="R19">
            <v>2.420117956549202E-6</v>
          </cell>
          <cell r="S19">
            <v>2.420117956549202E-6</v>
          </cell>
          <cell r="T19">
            <v>2.420117956549202E-6</v>
          </cell>
          <cell r="U19">
            <v>1.0106412586549469E-2</v>
          </cell>
          <cell r="V19">
            <v>3.146153343513963E-5</v>
          </cell>
          <cell r="W19">
            <v>1.316786180158421E-2</v>
          </cell>
          <cell r="X19">
            <v>1.9360943652393619E-4</v>
          </cell>
          <cell r="Y19">
            <v>7.2603538696476069E-6</v>
          </cell>
          <cell r="Z19">
            <v>7.7443774609574465E-5</v>
          </cell>
        </row>
        <row r="20">
          <cell r="A20">
            <v>12</v>
          </cell>
          <cell r="C20" t="str">
            <v>Year End Customers</v>
          </cell>
          <cell r="F20">
            <v>0.99999999999999978</v>
          </cell>
          <cell r="G20">
            <v>0.73020377315441987</v>
          </cell>
          <cell r="H20">
            <v>8.5121076251454E-2</v>
          </cell>
          <cell r="I20">
            <v>1.01856020403798E-4</v>
          </cell>
          <cell r="J20">
            <v>5.4554084528274215E-3</v>
          </cell>
          <cell r="K20">
            <v>2.8519685713063441E-5</v>
          </cell>
          <cell r="L20">
            <v>1.0593026121994992E-4</v>
          </cell>
          <cell r="M20">
            <v>8.9633297955342243E-5</v>
          </cell>
          <cell r="N20">
            <v>6.6002701221661107E-4</v>
          </cell>
          <cell r="O20">
            <v>1.01856020403798E-5</v>
          </cell>
          <cell r="P20">
            <v>9.3707538771494164E-5</v>
          </cell>
          <cell r="Q20">
            <v>2.6482565304987481E-5</v>
          </cell>
          <cell r="R20">
            <v>2.0371204080759601E-6</v>
          </cell>
          <cell r="S20">
            <v>2.0371204080759601E-6</v>
          </cell>
          <cell r="T20">
            <v>2.0371204080759601E-6</v>
          </cell>
          <cell r="U20">
            <v>7.6559059176310729E-2</v>
          </cell>
          <cell r="V20">
            <v>2.4038020815296329E-4</v>
          </cell>
          <cell r="W20">
            <v>9.9759823503887846E-2</v>
          </cell>
          <cell r="X20">
            <v>1.4667266938146913E-3</v>
          </cell>
          <cell r="Y20">
            <v>6.1113612242278802E-6</v>
          </cell>
          <cell r="Z20">
            <v>6.5187853058430723E-5</v>
          </cell>
        </row>
        <row r="21">
          <cell r="A21">
            <v>13</v>
          </cell>
          <cell r="C21" t="str">
            <v>Year End Customers (Lighting = Lights)</v>
          </cell>
          <cell r="F21">
            <v>0.99999999999999978</v>
          </cell>
          <cell r="G21">
            <v>0.73020377315441987</v>
          </cell>
          <cell r="H21">
            <v>8.5121076251454E-2</v>
          </cell>
          <cell r="I21">
            <v>1.01856020403798E-4</v>
          </cell>
          <cell r="J21">
            <v>5.4554084528274215E-3</v>
          </cell>
          <cell r="K21">
            <v>2.8519685713063441E-5</v>
          </cell>
          <cell r="L21">
            <v>1.0593026121994992E-4</v>
          </cell>
          <cell r="M21">
            <v>8.9633297955342243E-5</v>
          </cell>
          <cell r="N21">
            <v>6.6002701221661107E-4</v>
          </cell>
          <cell r="O21">
            <v>1.01856020403798E-5</v>
          </cell>
          <cell r="P21">
            <v>9.3707538771494164E-5</v>
          </cell>
          <cell r="Q21">
            <v>2.6482565304987481E-5</v>
          </cell>
          <cell r="R21">
            <v>2.0371204080759601E-6</v>
          </cell>
          <cell r="S21">
            <v>2.0371204080759601E-6</v>
          </cell>
          <cell r="T21">
            <v>2.0371204080759601E-6</v>
          </cell>
          <cell r="U21">
            <v>7.6559059176310729E-2</v>
          </cell>
          <cell r="V21">
            <v>2.4038020815296329E-4</v>
          </cell>
          <cell r="W21">
            <v>9.9759823503887846E-2</v>
          </cell>
          <cell r="X21">
            <v>1.4667266938146913E-3</v>
          </cell>
          <cell r="Y21">
            <v>6.1113612242278802E-6</v>
          </cell>
          <cell r="Z21">
            <v>6.5187853058430723E-5</v>
          </cell>
        </row>
        <row r="22">
          <cell r="A22">
            <v>14</v>
          </cell>
          <cell r="B22" t="str">
            <v>YECust05</v>
          </cell>
          <cell r="C22" t="str">
            <v>Weighted Year End Customers (Lighting =9 Lights Per Customer)</v>
          </cell>
          <cell r="F22">
            <v>1</v>
          </cell>
          <cell r="G22">
            <v>0.80310848324210726</v>
          </cell>
          <cell r="H22">
            <v>0.10298279064452744</v>
          </cell>
          <cell r="I22">
            <v>1.1202548803903865E-3</v>
          </cell>
          <cell r="J22">
            <v>6.0000851393709094E-2</v>
          </cell>
          <cell r="K22">
            <v>6.2734273301861643E-4</v>
          </cell>
          <cell r="L22">
            <v>2.3301301512120036E-3</v>
          </cell>
          <cell r="M22">
            <v>9.8582429474354007E-4</v>
          </cell>
          <cell r="N22">
            <v>7.2592516249297039E-3</v>
          </cell>
          <cell r="O22">
            <v>2.2405097607807728E-4</v>
          </cell>
          <cell r="P22">
            <v>2.0612689799183112E-3</v>
          </cell>
          <cell r="Q22">
            <v>5.8253253780300089E-4</v>
          </cell>
          <cell r="R22">
            <v>4.4810195215615455E-5</v>
          </cell>
          <cell r="S22">
            <v>4.4810195215615455E-5</v>
          </cell>
          <cell r="T22">
            <v>4.4810195215615455E-5</v>
          </cell>
          <cell r="U22">
            <v>7.2973402908629772E-3</v>
          </cell>
          <cell r="V22">
            <v>2.9126626890150046E-5</v>
          </cell>
          <cell r="W22">
            <v>9.5087234247536005E-3</v>
          </cell>
          <cell r="X22">
            <v>1.7924078086246182E-4</v>
          </cell>
          <cell r="Y22">
            <v>1.3443058564684637E-4</v>
          </cell>
          <cell r="Z22">
            <v>1.4339262468996946E-3</v>
          </cell>
        </row>
        <row r="23">
          <cell r="A23">
            <v>15</v>
          </cell>
          <cell r="B23" t="str">
            <v>YECust04</v>
          </cell>
          <cell r="C23" t="str">
            <v>Street Lighting (Plant-In-Service balance)</v>
          </cell>
          <cell r="F23">
            <v>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0.41913030463575884</v>
          </cell>
          <cell r="V23">
            <v>0</v>
          </cell>
          <cell r="W23">
            <v>0.58086969536424116</v>
          </cell>
          <cell r="X23">
            <v>0</v>
          </cell>
          <cell r="Y23">
            <v>0</v>
          </cell>
          <cell r="Z23">
            <v>0</v>
          </cell>
        </row>
        <row r="24">
          <cell r="A24">
            <v>16</v>
          </cell>
          <cell r="B24" t="str">
            <v>YECust01</v>
          </cell>
          <cell r="C24" t="str">
            <v>Year End Customers</v>
          </cell>
          <cell r="F24">
            <v>0.99999999999999978</v>
          </cell>
          <cell r="G24">
            <v>0.73020377315441987</v>
          </cell>
          <cell r="H24">
            <v>8.5121076251454E-2</v>
          </cell>
          <cell r="I24">
            <v>1.01856020403798E-4</v>
          </cell>
          <cell r="J24">
            <v>5.4554084528274215E-3</v>
          </cell>
          <cell r="K24">
            <v>2.8519685713063441E-5</v>
          </cell>
          <cell r="L24">
            <v>1.0593026121994992E-4</v>
          </cell>
          <cell r="M24">
            <v>8.9633297955342243E-5</v>
          </cell>
          <cell r="N24">
            <v>6.6002701221661107E-4</v>
          </cell>
          <cell r="O24">
            <v>1.01856020403798E-5</v>
          </cell>
          <cell r="P24">
            <v>9.3707538771494164E-5</v>
          </cell>
          <cell r="Q24">
            <v>2.6482565304987481E-5</v>
          </cell>
          <cell r="R24">
            <v>2.0371204080759601E-6</v>
          </cell>
          <cell r="S24">
            <v>2.0371204080759601E-6</v>
          </cell>
          <cell r="T24">
            <v>2.0371204080759601E-6</v>
          </cell>
          <cell r="U24">
            <v>7.6559059176310729E-2</v>
          </cell>
          <cell r="V24">
            <v>2.4038020815296329E-4</v>
          </cell>
          <cell r="W24">
            <v>9.9759823503887846E-2</v>
          </cell>
          <cell r="X24">
            <v>1.4667266938146913E-3</v>
          </cell>
          <cell r="Y24">
            <v>6.1113612242278802E-6</v>
          </cell>
          <cell r="Z24">
            <v>6.5187853058430723E-5</v>
          </cell>
        </row>
        <row r="25">
          <cell r="A25">
            <v>17</v>
          </cell>
          <cell r="B25" t="str">
            <v>YECust06</v>
          </cell>
          <cell r="C25" t="str">
            <v>Year End Customers (Lighting = 9 Lights per Customer)</v>
          </cell>
          <cell r="F25">
            <v>1</v>
          </cell>
          <cell r="G25">
            <v>0.86747836440727188</v>
          </cell>
          <cell r="H25">
            <v>0.10112340516156512</v>
          </cell>
          <cell r="I25">
            <v>1.210044336024472E-4</v>
          </cell>
          <cell r="J25">
            <v>6.4809974637470716E-3</v>
          </cell>
          <cell r="K25">
            <v>3.3881241408685214E-5</v>
          </cell>
          <cell r="L25">
            <v>1.2584461094654507E-4</v>
          </cell>
          <cell r="M25">
            <v>1.0648390157015352E-4</v>
          </cell>
          <cell r="N25">
            <v>7.8410872974385784E-4</v>
          </cell>
          <cell r="O25">
            <v>1.210044336024472E-5</v>
          </cell>
          <cell r="P25">
            <v>1.1132407891425142E-4</v>
          </cell>
          <cell r="Q25">
            <v>3.1461152736636268E-5</v>
          </cell>
          <cell r="R25">
            <v>2.420088672048944E-6</v>
          </cell>
          <cell r="S25">
            <v>2.420088672048944E-6</v>
          </cell>
          <cell r="T25">
            <v>2.420088672048944E-6</v>
          </cell>
          <cell r="U25">
            <v>1.010629029447639E-2</v>
          </cell>
          <cell r="V25">
            <v>3.1461152736636268E-5</v>
          </cell>
          <cell r="W25">
            <v>1.3167702464618304E-2</v>
          </cell>
          <cell r="X25">
            <v>1.9360709376391551E-4</v>
          </cell>
          <cell r="Y25">
            <v>7.2602660161468316E-6</v>
          </cell>
          <cell r="Z25">
            <v>7.7442837505566208E-5</v>
          </cell>
        </row>
        <row r="26">
          <cell r="A26">
            <v>18</v>
          </cell>
          <cell r="B26" t="str">
            <v>YECust07</v>
          </cell>
          <cell r="C26" t="str">
            <v>Year End Secondary Customers</v>
          </cell>
          <cell r="F26">
            <v>1.0000000000000002</v>
          </cell>
          <cell r="G26">
            <v>0.86782489958672582</v>
          </cell>
          <cell r="H26">
            <v>0.10116380134755945</v>
          </cell>
          <cell r="I26">
            <v>0</v>
          </cell>
          <cell r="J26">
            <v>6.4835864546790526E-3</v>
          </cell>
          <cell r="K26">
            <v>0</v>
          </cell>
          <cell r="L26">
            <v>1.2589488261512724E-4</v>
          </cell>
          <cell r="M26">
            <v>0</v>
          </cell>
          <cell r="N26">
            <v>7.8442196090963896E-4</v>
          </cell>
          <cell r="O26">
            <v>0</v>
          </cell>
          <cell r="P26">
            <v>0</v>
          </cell>
          <cell r="Q26">
            <v>3.1473720653781809E-5</v>
          </cell>
          <cell r="R26">
            <v>0</v>
          </cell>
          <cell r="S26">
            <v>0</v>
          </cell>
          <cell r="T26">
            <v>0</v>
          </cell>
          <cell r="U26">
            <v>1.011032749616868E-2</v>
          </cell>
          <cell r="V26">
            <v>3.1473720653781809E-5</v>
          </cell>
          <cell r="W26">
            <v>1.3172962621325141E-2</v>
          </cell>
          <cell r="X26">
            <v>1.9368443479250344E-4</v>
          </cell>
          <cell r="Y26">
            <v>0</v>
          </cell>
          <cell r="Z26">
            <v>7.7473773917001375E-5</v>
          </cell>
        </row>
        <row r="27">
          <cell r="A27">
            <v>19</v>
          </cell>
          <cell r="B27" t="str">
            <v>YECust08</v>
          </cell>
          <cell r="C27" t="str">
            <v>Year End Primary Customers</v>
          </cell>
          <cell r="F27">
            <v>1</v>
          </cell>
          <cell r="G27">
            <v>0.86747836440727188</v>
          </cell>
          <cell r="H27">
            <v>0.10112340516156512</v>
          </cell>
          <cell r="I27">
            <v>1.210044336024472E-4</v>
          </cell>
          <cell r="J27">
            <v>6.4809974637470716E-3</v>
          </cell>
          <cell r="K27">
            <v>3.3881241408685214E-5</v>
          </cell>
          <cell r="L27">
            <v>1.2584461094654507E-4</v>
          </cell>
          <cell r="M27">
            <v>1.0648390157015352E-4</v>
          </cell>
          <cell r="N27">
            <v>7.8410872974385784E-4</v>
          </cell>
          <cell r="O27">
            <v>1.210044336024472E-5</v>
          </cell>
          <cell r="P27">
            <v>1.1132407891425142E-4</v>
          </cell>
          <cell r="Q27">
            <v>3.1461152736636268E-5</v>
          </cell>
          <cell r="R27">
            <v>2.420088672048944E-6</v>
          </cell>
          <cell r="S27">
            <v>2.420088672048944E-6</v>
          </cell>
          <cell r="T27">
            <v>2.420088672048944E-6</v>
          </cell>
          <cell r="U27">
            <v>1.010629029447639E-2</v>
          </cell>
          <cell r="V27">
            <v>3.1461152736636268E-5</v>
          </cell>
          <cell r="W27">
            <v>1.3167702464618304E-2</v>
          </cell>
          <cell r="X27">
            <v>1.9360709376391551E-4</v>
          </cell>
          <cell r="Y27">
            <v>7.2602660161468316E-6</v>
          </cell>
          <cell r="Z27">
            <v>7.7442837505566208E-5</v>
          </cell>
        </row>
        <row r="28">
          <cell r="A28">
            <v>20</v>
          </cell>
          <cell r="B28" t="str">
            <v>NCP</v>
          </cell>
          <cell r="C28" t="str">
            <v>Maximum Class Non-Coincident Peak Demands</v>
          </cell>
          <cell r="F28">
            <v>1</v>
          </cell>
          <cell r="G28">
            <v>0.47285433934431376</v>
          </cell>
          <cell r="H28">
            <v>0.12564870734708034</v>
          </cell>
          <cell r="I28">
            <v>1.0301980931963698E-2</v>
          </cell>
          <cell r="J28">
            <v>0.14003196805490967</v>
          </cell>
          <cell r="K28">
            <v>2.0344934839675106E-2</v>
          </cell>
          <cell r="L28">
            <v>2.0316229106870091E-2</v>
          </cell>
          <cell r="M28">
            <v>7.1575211890522418E-3</v>
          </cell>
          <cell r="N28">
            <v>3.5891622012366432E-2</v>
          </cell>
          <cell r="O28">
            <v>2.734710735707669E-2</v>
          </cell>
          <cell r="P28">
            <v>9.6369873029478081E-2</v>
          </cell>
          <cell r="Q28">
            <v>2.3943958304416531E-3</v>
          </cell>
          <cell r="R28">
            <v>7.2557961095964614E-3</v>
          </cell>
          <cell r="S28">
            <v>1.4163408565993298E-2</v>
          </cell>
          <cell r="T28">
            <v>4.3592188123188795E-3</v>
          </cell>
          <cell r="U28">
            <v>3.971184847695825E-3</v>
          </cell>
          <cell r="V28">
            <v>2.9009675858242311E-4</v>
          </cell>
          <cell r="W28">
            <v>4.4571560183595113E-3</v>
          </cell>
          <cell r="X28">
            <v>1.4015151898917995E-4</v>
          </cell>
          <cell r="Y28">
            <v>8.7400513528674152E-4</v>
          </cell>
          <cell r="Z28">
            <v>5.8303031899498868E-3</v>
          </cell>
        </row>
        <row r="29">
          <cell r="A29">
            <v>21</v>
          </cell>
          <cell r="B29" t="str">
            <v>C01</v>
          </cell>
          <cell r="C29" t="str">
            <v>Primary Distribution Plant -- Average Number of Customers</v>
          </cell>
          <cell r="F29">
            <v>0.99999999999999978</v>
          </cell>
          <cell r="G29">
            <v>0.86748862813768202</v>
          </cell>
          <cell r="H29">
            <v>0.10112460162180127</v>
          </cell>
          <cell r="I29">
            <v>1.2100586528874151E-4</v>
          </cell>
          <cell r="J29">
            <v>6.4810741448649949E-3</v>
          </cell>
          <cell r="K29">
            <v>3.3881642280847624E-5</v>
          </cell>
          <cell r="L29">
            <v>1.2584609990029115E-4</v>
          </cell>
          <cell r="M29">
            <v>1.0648516145409252E-4</v>
          </cell>
          <cell r="N29">
            <v>7.8411800707104491E-4</v>
          </cell>
          <cell r="O29">
            <v>0</v>
          </cell>
          <cell r="P29">
            <v>1.1132539606564218E-4</v>
          </cell>
          <cell r="Q29">
            <v>3.1461524975072788E-5</v>
          </cell>
          <cell r="R29">
            <v>2.4201173057748301E-6</v>
          </cell>
          <cell r="S29">
            <v>2.4201173057748301E-6</v>
          </cell>
          <cell r="T29">
            <v>2.4201173057748301E-6</v>
          </cell>
          <cell r="U29">
            <v>1.0105872065069962E-2</v>
          </cell>
          <cell r="V29">
            <v>3.1730426897936661E-5</v>
          </cell>
          <cell r="W29">
            <v>1.3168396064566578E-2</v>
          </cell>
          <cell r="X29">
            <v>1.9360938446198641E-4</v>
          </cell>
          <cell r="Y29">
            <v>7.2603519173244898E-6</v>
          </cell>
          <cell r="Z29">
            <v>7.7443753784794562E-5</v>
          </cell>
        </row>
        <row r="30">
          <cell r="A30">
            <v>22</v>
          </cell>
          <cell r="B30" t="str">
            <v>C02</v>
          </cell>
          <cell r="C30" t="str">
            <v>Customer Services -- Weighted cost of Services</v>
          </cell>
          <cell r="F30">
            <v>1</v>
          </cell>
          <cell r="G30">
            <v>0.73202800000000001</v>
          </cell>
          <cell r="H30">
            <v>0.115774</v>
          </cell>
          <cell r="I30">
            <v>0</v>
          </cell>
          <cell r="J30">
            <v>0.126691</v>
          </cell>
          <cell r="K30">
            <v>0</v>
          </cell>
          <cell r="L30">
            <v>2.447E-3</v>
          </cell>
          <cell r="M30">
            <v>0</v>
          </cell>
          <cell r="N30">
            <v>2.0875999999999999E-2</v>
          </cell>
          <cell r="O30">
            <v>0</v>
          </cell>
          <cell r="P30">
            <v>0</v>
          </cell>
          <cell r="Q30">
            <v>7.2999999999999996E-4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2.3800000000000001E-4</v>
          </cell>
          <cell r="W30">
            <v>0</v>
          </cell>
          <cell r="X30">
            <v>1.1329999999999999E-3</v>
          </cell>
          <cell r="Y30">
            <v>0</v>
          </cell>
          <cell r="Z30">
            <v>8.2999999999999998E-5</v>
          </cell>
        </row>
        <row r="31">
          <cell r="A31">
            <v>23</v>
          </cell>
          <cell r="B31" t="str">
            <v>C03</v>
          </cell>
          <cell r="C31" t="str">
            <v>Meter Costs -- Weighted Cost of Meters</v>
          </cell>
          <cell r="F31">
            <v>1</v>
          </cell>
          <cell r="G31">
            <v>0.68101428419940702</v>
          </cell>
          <cell r="H31">
            <v>0.27577132602493393</v>
          </cell>
          <cell r="I31">
            <v>3.7299667316550604E-4</v>
          </cell>
          <cell r="J31">
            <v>2.0818460219019352E-2</v>
          </cell>
          <cell r="K31">
            <v>2.2319606805035015E-3</v>
          </cell>
          <cell r="L31">
            <v>6.0091808302527338E-4</v>
          </cell>
          <cell r="M31">
            <v>1.0430065232010892E-3</v>
          </cell>
          <cell r="N31">
            <v>7.6802361682217811E-3</v>
          </cell>
          <cell r="O31">
            <v>3.0524254137509292E-4</v>
          </cell>
          <cell r="P31">
            <v>2.8083069861198056E-3</v>
          </cell>
          <cell r="Q31">
            <v>7.9365387079645714E-4</v>
          </cell>
          <cell r="R31">
            <v>3.7453786157103902E-5</v>
          </cell>
          <cell r="S31">
            <v>6.5893074093165713E-5</v>
          </cell>
          <cell r="T31">
            <v>7.4926958331887459E-5</v>
          </cell>
          <cell r="U31">
            <v>0</v>
          </cell>
          <cell r="V31">
            <v>8.5911075949183049E-4</v>
          </cell>
          <cell r="W31">
            <v>0</v>
          </cell>
          <cell r="X31">
            <v>5.2424541380133253E-3</v>
          </cell>
          <cell r="Y31">
            <v>2.3321379268631467E-5</v>
          </cell>
          <cell r="Z31">
            <v>2.5644793487538764E-4</v>
          </cell>
        </row>
        <row r="32">
          <cell r="A32">
            <v>24</v>
          </cell>
          <cell r="B32" t="str">
            <v>C04</v>
          </cell>
          <cell r="C32" t="str">
            <v>Lighting Systems -- Lighting Customers</v>
          </cell>
          <cell r="F32">
            <v>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0.41913030856016936</v>
          </cell>
          <cell r="V32">
            <v>0</v>
          </cell>
          <cell r="W32">
            <v>0.58086969143983069</v>
          </cell>
          <cell r="X32">
            <v>0</v>
          </cell>
          <cell r="Y32">
            <v>0</v>
          </cell>
          <cell r="Z32">
            <v>0</v>
          </cell>
        </row>
        <row r="33">
          <cell r="A33">
            <v>25</v>
          </cell>
          <cell r="B33" t="str">
            <v>C05</v>
          </cell>
          <cell r="C33" t="str">
            <v>Meter Reading and Billing -- Weighted Cost</v>
          </cell>
          <cell r="F33">
            <v>0.99999999999999989</v>
          </cell>
          <cell r="G33">
            <v>0.80430708399245698</v>
          </cell>
          <cell r="H33">
            <v>0.10313536557526259</v>
          </cell>
          <cell r="I33">
            <v>1.1219268068713498E-3</v>
          </cell>
          <cell r="J33">
            <v>6.00903997760295E-2</v>
          </cell>
          <cell r="K33">
            <v>6.2827901184795592E-4</v>
          </cell>
          <cell r="L33">
            <v>2.3336077582924077E-3</v>
          </cell>
          <cell r="M33">
            <v>9.8729559004678792E-4</v>
          </cell>
          <cell r="N33">
            <v>7.2700857085263469E-3</v>
          </cell>
          <cell r="O33">
            <v>2.2438536137426999E-4</v>
          </cell>
          <cell r="P33">
            <v>2.0643453246432836E-3</v>
          </cell>
          <cell r="Q33">
            <v>5.8340193957310193E-4</v>
          </cell>
          <cell r="R33">
            <v>4.4877072274853993E-5</v>
          </cell>
          <cell r="S33">
            <v>4.4877072274853993E-5</v>
          </cell>
          <cell r="T33">
            <v>4.4877072274853993E-5</v>
          </cell>
          <cell r="U33">
            <v>7.3084705643454394E-3</v>
          </cell>
          <cell r="V33">
            <v>2.9419414046848728E-5</v>
          </cell>
          <cell r="W33">
            <v>9.5232587942781256E-3</v>
          </cell>
          <cell r="X33">
            <v>1.7950828909941597E-4</v>
          </cell>
          <cell r="Y33">
            <v>6.731560841228099E-6</v>
          </cell>
          <cell r="Z33">
            <v>7.1803315639766389E-5</v>
          </cell>
        </row>
        <row r="34">
          <cell r="A34">
            <v>26</v>
          </cell>
          <cell r="B34" t="str">
            <v>C06</v>
          </cell>
          <cell r="C34" t="str">
            <v>Marketing/Economic Development</v>
          </cell>
          <cell r="F34">
            <v>0.99999999999999989</v>
          </cell>
          <cell r="G34">
            <v>0.86591714518314877</v>
          </cell>
          <cell r="H34">
            <v>0.10094141122301324</v>
          </cell>
          <cell r="I34">
            <v>1.2078665935504755E-4</v>
          </cell>
          <cell r="J34">
            <v>6.4693334750563465E-3</v>
          </cell>
          <cell r="K34">
            <v>3.3820264619413314E-5</v>
          </cell>
          <cell r="L34">
            <v>1.2561812572924944E-4</v>
          </cell>
          <cell r="M34">
            <v>1.0629226023244184E-4</v>
          </cell>
          <cell r="N34">
            <v>7.8269755262070815E-4</v>
          </cell>
          <cell r="O34">
            <v>1.2078665935504755E-5</v>
          </cell>
          <cell r="P34">
            <v>1.1112372660664375E-4</v>
          </cell>
          <cell r="Q34">
            <v>3.1404531432312361E-5</v>
          </cell>
          <cell r="R34">
            <v>2.4157331871009509E-6</v>
          </cell>
          <cell r="S34">
            <v>2.4157331871009509E-6</v>
          </cell>
          <cell r="T34">
            <v>2.4157331871009509E-6</v>
          </cell>
          <cell r="U34">
            <v>1.0087564959736436E-2</v>
          </cell>
          <cell r="V34">
            <v>2.8505651607791223E-4</v>
          </cell>
          <cell r="W34">
            <v>1.3144541100613409E-2</v>
          </cell>
          <cell r="X34">
            <v>1.7393278947126847E-3</v>
          </cell>
          <cell r="Y34">
            <v>7.2471995613028535E-6</v>
          </cell>
          <cell r="Z34">
            <v>7.7303461987230428E-5</v>
          </cell>
        </row>
        <row r="35">
          <cell r="A35">
            <v>27</v>
          </cell>
          <cell r="B35" t="str">
            <v>R01</v>
          </cell>
          <cell r="C35" t="str">
            <v>Rev</v>
          </cell>
          <cell r="F35">
            <v>1</v>
          </cell>
          <cell r="G35">
            <v>0.40244138729130924</v>
          </cell>
          <cell r="H35">
            <v>0.14586167224784749</v>
          </cell>
          <cell r="I35">
            <v>1.0663826627866113E-2</v>
          </cell>
          <cell r="J35">
            <v>0.16303012878346479</v>
          </cell>
          <cell r="K35">
            <v>2.0740727580174544E-2</v>
          </cell>
          <cell r="L35">
            <v>2.3118781838195112E-2</v>
          </cell>
          <cell r="M35">
            <v>7.6556938978819536E-3</v>
          </cell>
          <cell r="N35">
            <v>4.1222382128651487E-2</v>
          </cell>
          <cell r="O35">
            <v>2.9543509975353623E-2</v>
          </cell>
          <cell r="P35">
            <v>0.10413712415376643</v>
          </cell>
          <cell r="Q35">
            <v>3.0111963185337968E-3</v>
          </cell>
          <cell r="R35">
            <v>8.3220858841214097E-3</v>
          </cell>
          <cell r="S35">
            <v>1.1829744924016401E-2</v>
          </cell>
          <cell r="T35">
            <v>3.1694808730887707E-3</v>
          </cell>
          <cell r="U35">
            <v>7.3654483403860103E-3</v>
          </cell>
          <cell r="V35">
            <v>2.2044901836507219E-4</v>
          </cell>
          <cell r="W35">
            <v>1.0373549051259073E-2</v>
          </cell>
          <cell r="X35">
            <v>3.0857713898045918E-4</v>
          </cell>
          <cell r="Y35">
            <v>8.2131325336493738E-4</v>
          </cell>
          <cell r="Z35">
            <v>6.1629206733733307E-3</v>
          </cell>
        </row>
        <row r="36">
          <cell r="A36">
            <v>28</v>
          </cell>
          <cell r="B36" t="str">
            <v>NCPP</v>
          </cell>
          <cell r="C36" t="str">
            <v>Maximum Class Demands (Primary)</v>
          </cell>
          <cell r="F36">
            <v>0.99999999999999989</v>
          </cell>
          <cell r="G36">
            <v>0.48614911128209259</v>
          </cell>
          <cell r="H36">
            <v>0.12918144622555297</v>
          </cell>
          <cell r="I36">
            <v>1.0591631413310074E-2</v>
          </cell>
          <cell r="J36">
            <v>0.14396910667114798</v>
          </cell>
          <cell r="K36">
            <v>2.0916952998919484E-2</v>
          </cell>
          <cell r="L36">
            <v>2.0887440175771429E-2</v>
          </cell>
          <cell r="M36">
            <v>7.3587620447039415E-3</v>
          </cell>
          <cell r="N36">
            <v>3.6900750806220885E-2</v>
          </cell>
          <cell r="O36">
            <v>0</v>
          </cell>
          <cell r="P36">
            <v>9.907940824359121E-2</v>
          </cell>
          <cell r="Q36">
            <v>2.461716660231714E-3</v>
          </cell>
          <cell r="R36">
            <v>7.4598000627755113E-3</v>
          </cell>
          <cell r="S36">
            <v>1.4561626941249343E-2</v>
          </cell>
          <cell r="T36">
            <v>4.4817826022949172E-3</v>
          </cell>
          <cell r="U36">
            <v>4.0828386752700596E-3</v>
          </cell>
          <cell r="V36">
            <v>2.9825311863738253E-4</v>
          </cell>
          <cell r="W36">
            <v>4.5824734106823918E-3</v>
          </cell>
          <cell r="X36">
            <v>1.4409201889931754E-4</v>
          </cell>
          <cell r="Y36">
            <v>8.9857866243718977E-4</v>
          </cell>
          <cell r="Z36">
            <v>5.9942279862116093E-3</v>
          </cell>
        </row>
        <row r="37">
          <cell r="A37">
            <v>29</v>
          </cell>
          <cell r="B37" t="str">
            <v>SICD</v>
          </cell>
          <cell r="C37" t="str">
            <v>Sum of the Individual Customer Demands (Secondary)</v>
          </cell>
          <cell r="F37">
            <v>0.99999999999999989</v>
          </cell>
          <cell r="G37">
            <v>0.69161730817540601</v>
          </cell>
          <cell r="H37">
            <v>0.15538757946042525</v>
          </cell>
          <cell r="I37">
            <v>0</v>
          </cell>
          <cell r="J37">
            <v>0.10255187426307391</v>
          </cell>
          <cell r="K37">
            <v>0</v>
          </cell>
          <cell r="L37">
            <v>1.3604725028389369E-2</v>
          </cell>
          <cell r="M37">
            <v>0</v>
          </cell>
          <cell r="N37">
            <v>2.5389894953584506E-2</v>
          </cell>
          <cell r="O37">
            <v>0</v>
          </cell>
          <cell r="P37">
            <v>0</v>
          </cell>
          <cell r="Q37">
            <v>1.9975573325100469E-3</v>
          </cell>
          <cell r="R37">
            <v>0</v>
          </cell>
          <cell r="S37">
            <v>0</v>
          </cell>
          <cell r="T37">
            <v>0</v>
          </cell>
          <cell r="U37">
            <v>2.4596101228257215E-3</v>
          </cell>
          <cell r="V37">
            <v>1.7967557577236966E-4</v>
          </cell>
          <cell r="W37">
            <v>2.760603316698178E-3</v>
          </cell>
          <cell r="X37">
            <v>8.6804847433682666E-5</v>
          </cell>
          <cell r="Y37">
            <v>0</v>
          </cell>
          <cell r="Z37">
            <v>3.964366923880934E-3</v>
          </cell>
        </row>
        <row r="38">
          <cell r="A38">
            <v>30</v>
          </cell>
          <cell r="B38" t="str">
            <v>SCP</v>
          </cell>
          <cell r="C38" t="str">
            <v>Summer Peak Period Demand Allocator</v>
          </cell>
          <cell r="F38">
            <v>1.0000000000000002</v>
          </cell>
          <cell r="G38">
            <v>0.46728430956046002</v>
          </cell>
          <cell r="H38">
            <v>0.13216933794296495</v>
          </cell>
          <cell r="I38">
            <v>1.0733096287167766E-2</v>
          </cell>
          <cell r="J38">
            <v>0.15240019499801011</v>
          </cell>
          <cell r="K38">
            <v>2.1709753593084507E-2</v>
          </cell>
          <cell r="L38">
            <v>2.2165917645044688E-2</v>
          </cell>
          <cell r="M38">
            <v>6.6783461572747721E-3</v>
          </cell>
          <cell r="N38">
            <v>3.6956374976548391E-2</v>
          </cell>
          <cell r="O38">
            <v>2.5676851595250075E-2</v>
          </cell>
          <cell r="P38">
            <v>8.6446631230341214E-2</v>
          </cell>
          <cell r="Q38">
            <v>2.3878677519616359E-3</v>
          </cell>
          <cell r="R38">
            <v>8.0136424009521635E-3</v>
          </cell>
          <cell r="S38">
            <v>1.5113091759096146E-2</v>
          </cell>
          <cell r="T38">
            <v>4.814526232789878E-3</v>
          </cell>
          <cell r="U38">
            <v>0</v>
          </cell>
          <cell r="V38">
            <v>0</v>
          </cell>
          <cell r="W38">
            <v>0</v>
          </cell>
          <cell r="X38">
            <v>1.5478992768885955E-4</v>
          </cell>
          <cell r="Y38">
            <v>9.0374938503640177E-4</v>
          </cell>
          <cell r="Z38">
            <v>6.3915185563284274E-3</v>
          </cell>
        </row>
        <row r="39">
          <cell r="A39">
            <v>31</v>
          </cell>
          <cell r="B39" t="str">
            <v>WCP</v>
          </cell>
          <cell r="C39" t="str">
            <v>Winter Peak Period Demand Allocator</v>
          </cell>
          <cell r="F39">
            <v>1.0000000000000002</v>
          </cell>
          <cell r="G39">
            <v>0.43916168793830845</v>
          </cell>
          <cell r="H39">
            <v>0.12847443087125865</v>
          </cell>
          <cell r="I39">
            <v>1.021950669975933E-2</v>
          </cell>
          <cell r="J39">
            <v>0.18086450820698938</v>
          </cell>
          <cell r="K39">
            <v>1.9744049761167115E-2</v>
          </cell>
          <cell r="L39">
            <v>2.1577071688819185E-2</v>
          </cell>
          <cell r="M39">
            <v>6.7986920518735023E-3</v>
          </cell>
          <cell r="N39">
            <v>4.3858845359966821E-2</v>
          </cell>
          <cell r="O39">
            <v>2.7490459742792628E-2</v>
          </cell>
          <cell r="P39">
            <v>9.9586961419779726E-2</v>
          </cell>
          <cell r="Q39">
            <v>2.6492722137159263E-3</v>
          </cell>
          <cell r="R39">
            <v>0</v>
          </cell>
          <cell r="S39">
            <v>1.1539937612627268E-2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1.8370057956426222E-4</v>
          </cell>
          <cell r="Y39">
            <v>9.7516235368691495E-4</v>
          </cell>
          <cell r="Z39">
            <v>6.8757134996908073E-3</v>
          </cell>
        </row>
        <row r="40">
          <cell r="A40">
            <v>32</v>
          </cell>
          <cell r="B40" t="str">
            <v>BDEM</v>
          </cell>
          <cell r="C40" t="str">
            <v>Base Demand Allocator</v>
          </cell>
          <cell r="F40">
            <v>0.99999999999999978</v>
          </cell>
          <cell r="G40">
            <v>0.35885429316023176</v>
          </cell>
          <cell r="H40">
            <v>0.11985681937651751</v>
          </cell>
          <cell r="I40">
            <v>1.226645264637358E-2</v>
          </cell>
          <cell r="J40">
            <v>0.16842707522547085</v>
          </cell>
          <cell r="K40">
            <v>2.5584240704748226E-2</v>
          </cell>
          <cell r="L40">
            <v>2.6416929773282073E-2</v>
          </cell>
          <cell r="M40">
            <v>8.5684490707857719E-3</v>
          </cell>
          <cell r="N40">
            <v>4.4349203086448442E-2</v>
          </cell>
          <cell r="O40">
            <v>4.2165358170859681E-2</v>
          </cell>
          <cell r="P40">
            <v>0.13969406532288631</v>
          </cell>
          <cell r="Q40">
            <v>3.3850905451167563E-3</v>
          </cell>
          <cell r="R40">
            <v>1.147565988317477E-2</v>
          </cell>
          <cell r="S40">
            <v>1.6478340592086443E-2</v>
          </cell>
          <cell r="T40">
            <v>4.5241463464130542E-3</v>
          </cell>
          <cell r="U40">
            <v>4.0233545717051995E-3</v>
          </cell>
          <cell r="V40">
            <v>2.9523802665783351E-4</v>
          </cell>
          <cell r="W40">
            <v>4.5162907891627352E-3</v>
          </cell>
          <cell r="X40">
            <v>2.8934635872009405E-4</v>
          </cell>
          <cell r="Y40">
            <v>1.1037057936698611E-3</v>
          </cell>
          <cell r="Z40">
            <v>7.7259405556890275E-3</v>
          </cell>
        </row>
        <row r="41">
          <cell r="A41">
            <v>33</v>
          </cell>
          <cell r="B41" t="str">
            <v>PPWDRA</v>
          </cell>
          <cell r="C41" t="str">
            <v>Production Residual Winter Demand Allocator</v>
          </cell>
          <cell r="F41">
            <v>1.0000000000000002</v>
          </cell>
          <cell r="G41">
            <v>0.43916168793830845</v>
          </cell>
          <cell r="H41">
            <v>0.12847443087125865</v>
          </cell>
          <cell r="I41">
            <v>1.021950669975933E-2</v>
          </cell>
          <cell r="J41">
            <v>0.18086450820698938</v>
          </cell>
          <cell r="K41">
            <v>1.9744049761167115E-2</v>
          </cell>
          <cell r="L41">
            <v>2.1577071688819185E-2</v>
          </cell>
          <cell r="M41">
            <v>6.7986920518735023E-3</v>
          </cell>
          <cell r="N41">
            <v>4.3858845359966821E-2</v>
          </cell>
          <cell r="O41">
            <v>2.7490459742792628E-2</v>
          </cell>
          <cell r="P41">
            <v>9.9586961419779726E-2</v>
          </cell>
          <cell r="Q41">
            <v>2.6492722137159263E-3</v>
          </cell>
          <cell r="R41">
            <v>0</v>
          </cell>
          <cell r="S41">
            <v>1.1539937612627268E-2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1.8370057956426222E-4</v>
          </cell>
          <cell r="Y41">
            <v>9.7516235368691495E-4</v>
          </cell>
          <cell r="Z41">
            <v>6.8757134996908073E-3</v>
          </cell>
        </row>
        <row r="42">
          <cell r="A42">
            <v>34</v>
          </cell>
          <cell r="B42" t="str">
            <v>PPWDA</v>
          </cell>
          <cell r="C42" t="str">
            <v>Production Winter Demand Allocator</v>
          </cell>
          <cell r="F42">
            <v>1.0000000000000002</v>
          </cell>
          <cell r="G42">
            <v>0.43916168793830845</v>
          </cell>
          <cell r="H42">
            <v>0.12847443087125865</v>
          </cell>
          <cell r="I42">
            <v>1.021950669975933E-2</v>
          </cell>
          <cell r="J42">
            <v>0.18086450820698938</v>
          </cell>
          <cell r="K42">
            <v>1.9744049761167115E-2</v>
          </cell>
          <cell r="L42">
            <v>2.1577071688819185E-2</v>
          </cell>
          <cell r="M42">
            <v>6.7986920518735023E-3</v>
          </cell>
          <cell r="N42">
            <v>4.3858845359966821E-2</v>
          </cell>
          <cell r="O42">
            <v>2.7490459742792628E-2</v>
          </cell>
          <cell r="P42">
            <v>9.9586961419779726E-2</v>
          </cell>
          <cell r="Q42">
            <v>2.6492722137159263E-3</v>
          </cell>
          <cell r="R42">
            <v>0</v>
          </cell>
          <cell r="S42">
            <v>1.1539937612627268E-2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1.8370057956426222E-4</v>
          </cell>
          <cell r="Y42">
            <v>9.7516235368691484E-4</v>
          </cell>
          <cell r="Z42">
            <v>6.8757134996908073E-3</v>
          </cell>
        </row>
        <row r="43">
          <cell r="A43">
            <v>35</v>
          </cell>
          <cell r="B43" t="str">
            <v>PPSDRA</v>
          </cell>
          <cell r="C43" t="str">
            <v>Production Residual Summer Demand Allocator</v>
          </cell>
          <cell r="F43">
            <v>1.0000000000000002</v>
          </cell>
          <cell r="G43">
            <v>0.46728430956046002</v>
          </cell>
          <cell r="H43">
            <v>0.13216933794296495</v>
          </cell>
          <cell r="I43">
            <v>1.0733096287167766E-2</v>
          </cell>
          <cell r="J43">
            <v>0.15240019499801011</v>
          </cell>
          <cell r="K43">
            <v>2.1709753593084507E-2</v>
          </cell>
          <cell r="L43">
            <v>2.2165917645044688E-2</v>
          </cell>
          <cell r="M43">
            <v>6.6783461572747721E-3</v>
          </cell>
          <cell r="N43">
            <v>3.6956374976548391E-2</v>
          </cell>
          <cell r="O43">
            <v>2.5676851595250075E-2</v>
          </cell>
          <cell r="P43">
            <v>8.6446631230341214E-2</v>
          </cell>
          <cell r="Q43">
            <v>2.3878677519616359E-3</v>
          </cell>
          <cell r="R43">
            <v>8.0136424009521635E-3</v>
          </cell>
          <cell r="S43">
            <v>1.5113091759096146E-2</v>
          </cell>
          <cell r="T43">
            <v>4.814526232789878E-3</v>
          </cell>
          <cell r="U43">
            <v>0</v>
          </cell>
          <cell r="V43">
            <v>0</v>
          </cell>
          <cell r="W43">
            <v>0</v>
          </cell>
          <cell r="X43">
            <v>1.5478992768885955E-4</v>
          </cell>
          <cell r="Y43">
            <v>9.0374938503640177E-4</v>
          </cell>
          <cell r="Z43">
            <v>6.3915185563284274E-3</v>
          </cell>
        </row>
        <row r="44">
          <cell r="A44">
            <v>36</v>
          </cell>
          <cell r="B44" t="str">
            <v>PPSDA</v>
          </cell>
          <cell r="C44" t="str">
            <v>Production Summer Demand Allocator</v>
          </cell>
          <cell r="F44">
            <v>1.0000000000000002</v>
          </cell>
          <cell r="G44">
            <v>0.46728430956046002</v>
          </cell>
          <cell r="H44">
            <v>0.13216933794296495</v>
          </cell>
          <cell r="I44">
            <v>1.0733096287167766E-2</v>
          </cell>
          <cell r="J44">
            <v>0.15240019499801011</v>
          </cell>
          <cell r="K44">
            <v>2.1709753593084507E-2</v>
          </cell>
          <cell r="L44">
            <v>2.2165917645044692E-2</v>
          </cell>
          <cell r="M44">
            <v>6.6783461572747721E-3</v>
          </cell>
          <cell r="N44">
            <v>3.6956374976548391E-2</v>
          </cell>
          <cell r="O44">
            <v>2.5676851595250079E-2</v>
          </cell>
          <cell r="P44">
            <v>8.6446631230341214E-2</v>
          </cell>
          <cell r="Q44">
            <v>2.3878677519616359E-3</v>
          </cell>
          <cell r="R44">
            <v>8.0136424009521635E-3</v>
          </cell>
          <cell r="S44">
            <v>1.5113091759096146E-2</v>
          </cell>
          <cell r="T44">
            <v>4.814526232789878E-3</v>
          </cell>
          <cell r="U44">
            <v>0</v>
          </cell>
          <cell r="V44">
            <v>0</v>
          </cell>
          <cell r="W44">
            <v>0</v>
          </cell>
          <cell r="X44">
            <v>1.5478992768885955E-4</v>
          </cell>
          <cell r="Y44">
            <v>9.0374938503640166E-4</v>
          </cell>
          <cell r="Z44">
            <v>6.3915185563284274E-3</v>
          </cell>
        </row>
        <row r="45">
          <cell r="A45">
            <v>37</v>
          </cell>
          <cell r="B45" t="str">
            <v>PPBDRA</v>
          </cell>
          <cell r="C45" t="str">
            <v>Production Residual Base Demand Allocator</v>
          </cell>
          <cell r="F45">
            <v>0.99999999999999978</v>
          </cell>
          <cell r="G45">
            <v>0.35885441464732715</v>
          </cell>
          <cell r="H45">
            <v>0.11985662407637104</v>
          </cell>
          <cell r="I45">
            <v>1.2266753910392222E-2</v>
          </cell>
          <cell r="J45">
            <v>0.16842694574149969</v>
          </cell>
          <cell r="K45">
            <v>2.558452804811031E-2</v>
          </cell>
          <cell r="L45">
            <v>2.6417056338969399E-2</v>
          </cell>
          <cell r="M45">
            <v>8.5685022299284482E-3</v>
          </cell>
          <cell r="N45">
            <v>4.4349527775622288E-2</v>
          </cell>
          <cell r="O45">
            <v>4.2165398760408972E-2</v>
          </cell>
          <cell r="P45">
            <v>0.13969405947549168</v>
          </cell>
          <cell r="Q45">
            <v>3.3851248871682991E-3</v>
          </cell>
          <cell r="R45">
            <v>1.1475517629400479E-2</v>
          </cell>
          <cell r="S45">
            <v>1.6478463262564264E-2</v>
          </cell>
          <cell r="T45">
            <v>4.5238657321315726E-3</v>
          </cell>
          <cell r="U45">
            <v>4.0235789559337747E-3</v>
          </cell>
          <cell r="V45">
            <v>2.9492851321347971E-4</v>
          </cell>
          <cell r="W45">
            <v>4.5159943413769707E-3</v>
          </cell>
          <cell r="X45">
            <v>2.8922455222756574E-4</v>
          </cell>
          <cell r="Y45">
            <v>1.1035264387014164E-3</v>
          </cell>
          <cell r="Z45">
            <v>7.7259646831609177E-3</v>
          </cell>
        </row>
        <row r="46">
          <cell r="A46">
            <v>38</v>
          </cell>
          <cell r="B46" t="str">
            <v>PPBDA</v>
          </cell>
          <cell r="C46" t="str">
            <v>Production Base Demand Allocator</v>
          </cell>
          <cell r="F46">
            <v>0.99999999999999978</v>
          </cell>
          <cell r="G46">
            <v>0.35885441464732715</v>
          </cell>
          <cell r="H46">
            <v>0.11985662407637104</v>
          </cell>
          <cell r="I46">
            <v>1.2266753910392222E-2</v>
          </cell>
          <cell r="J46">
            <v>0.16842694574149969</v>
          </cell>
          <cell r="K46">
            <v>2.558452804811031E-2</v>
          </cell>
          <cell r="L46">
            <v>2.6417056338969399E-2</v>
          </cell>
          <cell r="M46">
            <v>8.5685022299284482E-3</v>
          </cell>
          <cell r="N46">
            <v>4.4349527775622288E-2</v>
          </cell>
          <cell r="O46">
            <v>4.2165398760408972E-2</v>
          </cell>
          <cell r="P46">
            <v>0.13969405947549168</v>
          </cell>
          <cell r="Q46">
            <v>3.3851248871682991E-3</v>
          </cell>
          <cell r="R46">
            <v>1.1475517629400479E-2</v>
          </cell>
          <cell r="S46">
            <v>1.6478463262564264E-2</v>
          </cell>
          <cell r="T46">
            <v>4.5238657321315726E-3</v>
          </cell>
          <cell r="U46">
            <v>4.0235789559337747E-3</v>
          </cell>
          <cell r="V46">
            <v>2.9492851321347971E-4</v>
          </cell>
          <cell r="W46">
            <v>4.5159943413769698E-3</v>
          </cell>
          <cell r="X46">
            <v>2.8922455222756574E-4</v>
          </cell>
          <cell r="Y46">
            <v>1.1035264387014164E-3</v>
          </cell>
          <cell r="Z46">
            <v>7.7259646831609177E-3</v>
          </cell>
        </row>
        <row r="47">
          <cell r="A47">
            <v>39</v>
          </cell>
          <cell r="B47" t="str">
            <v>SDALL</v>
          </cell>
          <cell r="C47" t="str">
            <v>Distribution O&amp;M</v>
          </cell>
          <cell r="F47">
            <v>1</v>
          </cell>
          <cell r="G47">
            <v>0.70678042535981545</v>
          </cell>
          <cell r="H47">
            <v>0.11854787366849454</v>
          </cell>
          <cell r="I47">
            <v>3.7271408206964595E-3</v>
          </cell>
          <cell r="J47">
            <v>7.1322560889997347E-2</v>
          </cell>
          <cell r="K47">
            <v>7.2932153030087583E-3</v>
          </cell>
          <cell r="L47">
            <v>9.2060809336022807E-3</v>
          </cell>
          <cell r="M47">
            <v>2.5968716067331513E-3</v>
          </cell>
          <cell r="N47">
            <v>1.7316337567349502E-2</v>
          </cell>
          <cell r="O47">
            <v>3.9739807722287689E-6</v>
          </cell>
          <cell r="P47">
            <v>3.4530350679203396E-2</v>
          </cell>
          <cell r="Q47">
            <v>1.1608184553249161E-3</v>
          </cell>
          <cell r="R47">
            <v>2.5978710382049321E-3</v>
          </cell>
          <cell r="S47">
            <v>5.0703214666387528E-3</v>
          </cell>
          <cell r="T47">
            <v>1.5610954772057688E-3</v>
          </cell>
          <cell r="U47">
            <v>6.6388775813869642E-3</v>
          </cell>
          <cell r="V47">
            <v>1.514319885703992E-4</v>
          </cell>
          <cell r="W47">
            <v>8.3356646915713675E-3</v>
          </cell>
          <cell r="X47">
            <v>1.9657185591511771E-4</v>
          </cell>
          <cell r="Y47">
            <v>3.1521814757093131E-4</v>
          </cell>
          <cell r="Z47">
            <v>2.647298487937752E-3</v>
          </cell>
        </row>
        <row r="48">
          <cell r="A48">
            <v>40</v>
          </cell>
          <cell r="B48" t="str">
            <v>OREV</v>
          </cell>
          <cell r="C48" t="str">
            <v>Total Other Revenue allocator</v>
          </cell>
          <cell r="F48">
            <v>1</v>
          </cell>
          <cell r="G48">
            <v>0.40923625875233333</v>
          </cell>
          <cell r="H48">
            <v>0.14025677692910324</v>
          </cell>
          <cell r="I48">
            <v>1.0636820782361304E-2</v>
          </cell>
          <cell r="J48">
            <v>0.16034158328302384</v>
          </cell>
          <cell r="K48">
            <v>2.0947791582448121E-2</v>
          </cell>
          <cell r="L48">
            <v>2.2998130439975787E-2</v>
          </cell>
          <cell r="M48">
            <v>7.5711648630294942E-3</v>
          </cell>
          <cell r="N48">
            <v>4.0708249428493819E-2</v>
          </cell>
          <cell r="O48">
            <v>3.0575356959887771E-2</v>
          </cell>
          <cell r="P48">
            <v>0.10646346017043642</v>
          </cell>
          <cell r="Q48">
            <v>2.9752934429843622E-3</v>
          </cell>
          <cell r="R48">
            <v>8.3719701205793879E-3</v>
          </cell>
          <cell r="S48">
            <v>1.2277166707140323E-2</v>
          </cell>
          <cell r="T48">
            <v>3.2403944547779724E-3</v>
          </cell>
          <cell r="U48">
            <v>6.6275439645376811E-3</v>
          </cell>
          <cell r="V48">
            <v>2.1765170567634176E-4</v>
          </cell>
          <cell r="W48">
            <v>9.1400477935784947E-3</v>
          </cell>
          <cell r="X48">
            <v>2.9719259177926301E-4</v>
          </cell>
          <cell r="Y48">
            <v>8.4853703155956996E-4</v>
          </cell>
          <cell r="Z48">
            <v>6.268608996293514E-3</v>
          </cell>
        </row>
        <row r="49">
          <cell r="A49">
            <v>41</v>
          </cell>
          <cell r="B49" t="str">
            <v>FDIS</v>
          </cell>
          <cell r="C49" t="str">
            <v>Forfeited Discounts</v>
          </cell>
          <cell r="F49">
            <v>1</v>
          </cell>
          <cell r="G49">
            <v>0.82592402580084756</v>
          </cell>
          <cell r="H49">
            <v>0.11249598979416053</v>
          </cell>
          <cell r="I49">
            <v>1.192306284856468E-3</v>
          </cell>
          <cell r="J49">
            <v>1.8143534463712085E-2</v>
          </cell>
          <cell r="K49">
            <v>2.3203785813600626E-3</v>
          </cell>
          <cell r="L49">
            <v>2.5778064839647049E-3</v>
          </cell>
          <cell r="M49">
            <v>3.1039370358673457E-3</v>
          </cell>
          <cell r="N49">
            <v>1.677508850329968E-2</v>
          </cell>
          <cell r="O49">
            <v>1.2040073875172199E-2</v>
          </cell>
          <cell r="P49">
            <v>5.4268591767593936E-3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>
            <v>42</v>
          </cell>
          <cell r="B50" t="str">
            <v>MISCR</v>
          </cell>
          <cell r="C50" t="str">
            <v>Misc Revenue Allocator</v>
          </cell>
          <cell r="F50">
            <v>1</v>
          </cell>
          <cell r="G50">
            <v>0.85885640599637825</v>
          </cell>
          <cell r="H50">
            <v>0.14114359400362175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>
            <v>43</v>
          </cell>
          <cell r="B51" t="str">
            <v>OSSALL</v>
          </cell>
          <cell r="C51" t="str">
            <v xml:space="preserve">  Off-System Sales Allocator</v>
          </cell>
          <cell r="F51">
            <v>1</v>
          </cell>
          <cell r="G51">
            <v>0.40042644624514107</v>
          </cell>
          <cell r="H51">
            <v>0.1244402263902567</v>
          </cell>
          <cell r="I51">
            <v>1.1429590545757611E-2</v>
          </cell>
          <cell r="J51">
            <v>0.16892777718196175</v>
          </cell>
          <cell r="K51">
            <v>2.3286781687880415E-2</v>
          </cell>
          <cell r="L51">
            <v>2.432474630377935E-2</v>
          </cell>
          <cell r="M51">
            <v>7.7426915900325639E-3</v>
          </cell>
          <cell r="N51">
            <v>4.2877840295431104E-2</v>
          </cell>
          <cell r="O51">
            <v>3.5170352373175805E-2</v>
          </cell>
          <cell r="P51">
            <v>0.11909580656205877</v>
          </cell>
          <cell r="Q51">
            <v>3.00352922356205E-3</v>
          </cell>
          <cell r="R51">
            <v>7.7118986092182627E-3</v>
          </cell>
          <cell r="S51">
            <v>1.4881294153315313E-2</v>
          </cell>
          <cell r="T51">
            <v>3.3396637275277413E-3</v>
          </cell>
          <cell r="U51">
            <v>2.1956365985034568E-3</v>
          </cell>
          <cell r="V51">
            <v>1.6094025857222045E-4</v>
          </cell>
          <cell r="W51">
            <v>2.4643439492939311E-3</v>
          </cell>
          <cell r="X51">
            <v>2.3605381612999075E-4</v>
          </cell>
          <cell r="Y51">
            <v>1.0322899212416657E-3</v>
          </cell>
          <cell r="Z51">
            <v>7.252090567160108E-3</v>
          </cell>
        </row>
        <row r="52">
          <cell r="A52">
            <v>44</v>
          </cell>
          <cell r="B52" t="str">
            <v>INTCRE</v>
          </cell>
          <cell r="C52" t="str">
            <v>Interruptible Credit Allocator (Winter &amp; Summer Peak Prod Plant)</v>
          </cell>
          <cell r="F52">
            <v>1</v>
          </cell>
          <cell r="G52">
            <v>0.4503607746878705</v>
          </cell>
          <cell r="H52">
            <v>0.12994582942661295</v>
          </cell>
          <cell r="I52">
            <v>1.0424030105163622E-2</v>
          </cell>
          <cell r="J52">
            <v>0.16952935186285353</v>
          </cell>
          <cell r="K52">
            <v>2.052683907694873E-2</v>
          </cell>
          <cell r="L52">
            <v>2.181156394329321E-2</v>
          </cell>
          <cell r="M52">
            <v>6.7507674973396803E-3</v>
          </cell>
          <cell r="N52">
            <v>4.111011995133361E-2</v>
          </cell>
          <cell r="O52">
            <v>2.6768238491625802E-2</v>
          </cell>
          <cell r="P52">
            <v>9.4354174104051808E-2</v>
          </cell>
          <cell r="Q52">
            <v>2.5451748332070284E-3</v>
          </cell>
          <cell r="R52">
            <v>3.1912201370849847E-3</v>
          </cell>
          <cell r="S52">
            <v>1.2962851300885351E-2</v>
          </cell>
          <cell r="T52">
            <v>1.9172571342561317E-3</v>
          </cell>
          <cell r="U52">
            <v>0</v>
          </cell>
          <cell r="V52">
            <v>0</v>
          </cell>
          <cell r="W52">
            <v>0</v>
          </cell>
          <cell r="X52">
            <v>1.7218768070692404E-4</v>
          </cell>
          <cell r="Y52">
            <v>9.4672403660160805E-4</v>
          </cell>
          <cell r="Z52">
            <v>6.6828957301645351E-3</v>
          </cell>
        </row>
        <row r="53">
          <cell r="A53">
            <v>45</v>
          </cell>
          <cell r="B53" t="str">
            <v>OMLF</v>
          </cell>
          <cell r="C53" t="str">
            <v>O&amp;M less fuel</v>
          </cell>
          <cell r="F53">
            <v>0.99999999999999967</v>
          </cell>
          <cell r="G53">
            <v>0.52956956262537702</v>
          </cell>
          <cell r="H53">
            <v>0.12899394651400045</v>
          </cell>
          <cell r="I53">
            <v>7.9186583497308661E-3</v>
          </cell>
          <cell r="J53">
            <v>0.12610560821817582</v>
          </cell>
          <cell r="K53">
            <v>1.5848634464883434E-2</v>
          </cell>
          <cell r="L53">
            <v>1.6825349341251333E-2</v>
          </cell>
          <cell r="M53">
            <v>5.365260155706375E-3</v>
          </cell>
          <cell r="N53">
            <v>3.1008406015453668E-2</v>
          </cell>
          <cell r="O53">
            <v>2.0128918645212514E-2</v>
          </cell>
          <cell r="P53">
            <v>7.729063505577502E-2</v>
          </cell>
          <cell r="Q53">
            <v>2.0993559651940196E-3</v>
          </cell>
          <cell r="R53">
            <v>4.368679192147857E-3</v>
          </cell>
          <cell r="S53">
            <v>1.0087027166117535E-2</v>
          </cell>
          <cell r="T53">
            <v>2.1279679010160583E-3</v>
          </cell>
          <cell r="U53">
            <v>6.8568286278830074E-3</v>
          </cell>
          <cell r="V53">
            <v>1.5112483494959277E-4</v>
          </cell>
          <cell r="W53">
            <v>9.0218977732109216E-3</v>
          </cell>
          <cell r="X53">
            <v>5.2230709105270581E-4</v>
          </cell>
          <cell r="Y53">
            <v>7.0427343292447074E-4</v>
          </cell>
          <cell r="Z53">
            <v>5.005558629936918E-3</v>
          </cell>
        </row>
        <row r="54">
          <cell r="A54">
            <v>46</v>
          </cell>
          <cell r="C54" t="str">
            <v>Base Rate Revenue at Current Rates</v>
          </cell>
          <cell r="F54">
            <v>1.0000000000000002</v>
          </cell>
          <cell r="G54">
            <v>0.40430924141029412</v>
          </cell>
          <cell r="H54">
            <v>0.14836139202084353</v>
          </cell>
          <cell r="I54">
            <v>1.0575837179053423E-2</v>
          </cell>
          <cell r="J54">
            <v>0.16330860475866588</v>
          </cell>
          <cell r="K54">
            <v>2.0559587123778734E-2</v>
          </cell>
          <cell r="L54">
            <v>2.3099112102669739E-2</v>
          </cell>
          <cell r="M54">
            <v>7.6686230176774006E-3</v>
          </cell>
          <cell r="N54">
            <v>4.1489474924463914E-2</v>
          </cell>
          <cell r="O54">
            <v>2.7918721047982886E-2</v>
          </cell>
          <cell r="P54">
            <v>0.10120423663593743</v>
          </cell>
          <cell r="Q54">
            <v>3.0134974168634972E-3</v>
          </cell>
          <cell r="R54">
            <v>7.8655783501283289E-3</v>
          </cell>
          <cell r="S54">
            <v>1.1592978752457853E-2</v>
          </cell>
          <cell r="T54">
            <v>3.0943995980243257E-3</v>
          </cell>
          <cell r="U54">
            <v>7.6582829037310906E-3</v>
          </cell>
          <cell r="V54">
            <v>2.1721569353004507E-4</v>
          </cell>
          <cell r="W54">
            <v>1.0857907524526849E-2</v>
          </cell>
          <cell r="X54">
            <v>3.0593066721955927E-4</v>
          </cell>
          <cell r="Y54">
            <v>8.0521881054812516E-4</v>
          </cell>
          <cell r="Z54">
            <v>6.0941600616032168E-3</v>
          </cell>
        </row>
        <row r="55">
          <cell r="A55">
            <v>47</v>
          </cell>
          <cell r="B55" t="str">
            <v>VDTREV</v>
          </cell>
          <cell r="C55" t="str">
            <v>VDT Revenue</v>
          </cell>
          <cell r="F55">
            <v>1</v>
          </cell>
          <cell r="G55">
            <v>0.40264319581670255</v>
          </cell>
          <cell r="H55">
            <v>0.14584217157696774</v>
          </cell>
          <cell r="I55">
            <v>1.0558709867933761E-2</v>
          </cell>
          <cell r="J55">
            <v>0.1631684508563826</v>
          </cell>
          <cell r="K55">
            <v>2.0634341506615649E-2</v>
          </cell>
          <cell r="L55">
            <v>2.32067364669288E-2</v>
          </cell>
          <cell r="M55">
            <v>7.6182101104219488E-3</v>
          </cell>
          <cell r="N55">
            <v>4.1227330540617821E-2</v>
          </cell>
          <cell r="O55">
            <v>2.9290024143064912E-2</v>
          </cell>
          <cell r="P55">
            <v>0.10425188835049326</v>
          </cell>
          <cell r="Q55">
            <v>3.0878772582686983E-3</v>
          </cell>
          <cell r="R55">
            <v>8.3339468413286648E-3</v>
          </cell>
          <cell r="S55">
            <v>1.1830196714390132E-2</v>
          </cell>
          <cell r="T55">
            <v>3.1671926565601223E-3</v>
          </cell>
          <cell r="U55">
            <v>7.3547745225924829E-3</v>
          </cell>
          <cell r="V55">
            <v>2.2045613268693317E-4</v>
          </cell>
          <cell r="W55">
            <v>1.0360624745021332E-2</v>
          </cell>
          <cell r="X55">
            <v>3.0844877113331672E-4</v>
          </cell>
          <cell r="Y55">
            <v>8.0481402437246948E-4</v>
          </cell>
          <cell r="Z55">
            <v>6.0906090975168586E-3</v>
          </cell>
        </row>
        <row r="56">
          <cell r="A56">
            <v>48</v>
          </cell>
          <cell r="B56" t="str">
            <v>MSCREV</v>
          </cell>
          <cell r="C56" t="str">
            <v>Merger Surcredit Revenue</v>
          </cell>
          <cell r="F56">
            <v>0.99999999999999989</v>
          </cell>
          <cell r="G56">
            <v>0.43878283930724349</v>
          </cell>
          <cell r="H56">
            <v>0.15868524324371827</v>
          </cell>
          <cell r="I56">
            <v>1.1499716485248362E-2</v>
          </cell>
          <cell r="J56">
            <v>0.17730032605163687</v>
          </cell>
          <cell r="K56">
            <v>2.2444894808261506E-2</v>
          </cell>
          <cell r="L56">
            <v>2.5218580505007231E-2</v>
          </cell>
          <cell r="M56">
            <v>8.2763977824442825E-3</v>
          </cell>
          <cell r="N56">
            <v>4.4794059516155088E-2</v>
          </cell>
          <cell r="O56">
            <v>5.8415811650032639E-3</v>
          </cell>
          <cell r="P56">
            <v>6.0278182164984859E-2</v>
          </cell>
          <cell r="Q56">
            <v>3.2690281675871475E-3</v>
          </cell>
          <cell r="R56">
            <v>0</v>
          </cell>
          <cell r="S56">
            <v>1.2868734300498444E-2</v>
          </cell>
          <cell r="T56">
            <v>3.4352293291381587E-3</v>
          </cell>
          <cell r="U56">
            <v>7.9822432823530021E-3</v>
          </cell>
          <cell r="V56">
            <v>2.3893835097606289E-4</v>
          </cell>
          <cell r="W56">
            <v>1.1256135334947296E-2</v>
          </cell>
          <cell r="X56">
            <v>3.3400519429755912E-4</v>
          </cell>
          <cell r="Y56">
            <v>8.7483604423990822E-4</v>
          </cell>
          <cell r="Z56">
            <v>6.6190289662591741E-3</v>
          </cell>
        </row>
        <row r="57">
          <cell r="A57">
            <v>49</v>
          </cell>
          <cell r="B57" t="str">
            <v>ECRREV</v>
          </cell>
          <cell r="C57" t="str">
            <v>ECR Revenue</v>
          </cell>
          <cell r="F57">
            <v>0.99999999999999989</v>
          </cell>
          <cell r="G57">
            <v>0.40571887081910041</v>
          </cell>
          <cell r="H57">
            <v>0.14600212006907287</v>
          </cell>
          <cell r="I57">
            <v>1.0480553172400976E-2</v>
          </cell>
          <cell r="J57">
            <v>0.16295463624967174</v>
          </cell>
          <cell r="K57">
            <v>2.0468064302008784E-2</v>
          </cell>
          <cell r="L57">
            <v>2.3276171841574576E-2</v>
          </cell>
          <cell r="M57">
            <v>7.6114492799673325E-3</v>
          </cell>
          <cell r="N57">
            <v>4.0997774482424171E-2</v>
          </cell>
          <cell r="O57">
            <v>2.8751428069238485E-2</v>
          </cell>
          <cell r="P57">
            <v>0.10254490827694106</v>
          </cell>
          <cell r="Q57">
            <v>3.0331710911373718E-3</v>
          </cell>
          <cell r="R57">
            <v>8.2194297874933417E-3</v>
          </cell>
          <cell r="S57">
            <v>1.2012403060195487E-2</v>
          </cell>
          <cell r="T57">
            <v>3.1595835229254916E-3</v>
          </cell>
          <cell r="U57">
            <v>7.1520005012132709E-3</v>
          </cell>
          <cell r="V57">
            <v>2.1476857178211862E-4</v>
          </cell>
          <cell r="W57">
            <v>1.0188274552992663E-2</v>
          </cell>
          <cell r="X57">
            <v>3.0280585378435925E-4</v>
          </cell>
          <cell r="Y57">
            <v>8.0429664922952054E-4</v>
          </cell>
          <cell r="Z57">
            <v>6.1072898468459823E-3</v>
          </cell>
        </row>
        <row r="58">
          <cell r="A58">
            <v>50</v>
          </cell>
          <cell r="B58" t="str">
            <v>DSMREV</v>
          </cell>
          <cell r="C58" t="str">
            <v>DSM revenue</v>
          </cell>
          <cell r="F58">
            <v>0.99999999999999989</v>
          </cell>
          <cell r="G58">
            <v>0.86114847523782756</v>
          </cell>
          <cell r="H58">
            <v>6.7804196581319781E-2</v>
          </cell>
          <cell r="I58">
            <v>3.1953029238878479E-3</v>
          </cell>
          <cell r="J58">
            <v>4.2985532369408906E-2</v>
          </cell>
          <cell r="K58">
            <v>1.1349752677384665E-2</v>
          </cell>
          <cell r="L58">
            <v>1.1257376239282933E-2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2.8755557960599893E-4</v>
          </cell>
          <cell r="Z58">
            <v>1.9718083912821883E-3</v>
          </cell>
        </row>
        <row r="59">
          <cell r="A59">
            <v>51</v>
          </cell>
          <cell r="C59" t="str">
            <v>Gross Production Plant</v>
          </cell>
          <cell r="F59">
            <v>1</v>
          </cell>
          <cell r="G59">
            <v>0.37752604249964067</v>
          </cell>
          <cell r="H59">
            <v>0.12197687339656796</v>
          </cell>
          <cell r="I59">
            <v>1.2002658094255459E-2</v>
          </cell>
          <cell r="J59">
            <v>0.16566713925769616</v>
          </cell>
          <cell r="K59">
            <v>2.4917291861822673E-2</v>
          </cell>
          <cell r="L59">
            <v>2.5685010269863626E-2</v>
          </cell>
          <cell r="M59">
            <v>8.2430173566084251E-3</v>
          </cell>
          <cell r="N59">
            <v>4.3076426873881024E-2</v>
          </cell>
          <cell r="O59">
            <v>3.9326070943948903E-2</v>
          </cell>
          <cell r="P59">
            <v>0.13052485228545932</v>
          </cell>
          <cell r="Q59">
            <v>3.2133972148211697E-3</v>
          </cell>
          <cell r="R59">
            <v>1.0879382715448695E-2</v>
          </cell>
          <cell r="S59">
            <v>1.6243346286530867E-2</v>
          </cell>
          <cell r="T59">
            <v>4.573917474232584E-3</v>
          </cell>
          <cell r="U59">
            <v>3.3307186892830572E-3</v>
          </cell>
          <cell r="V59">
            <v>2.4414185310641957E-4</v>
          </cell>
          <cell r="W59">
            <v>3.7383401407902654E-3</v>
          </cell>
          <cell r="X59">
            <v>2.6607489120187189E-4</v>
          </cell>
          <cell r="Y59">
            <v>1.0691248242093955E-3</v>
          </cell>
          <cell r="Z59">
            <v>7.4961730706315016E-3</v>
          </cell>
        </row>
        <row r="60">
          <cell r="A60">
            <v>52</v>
          </cell>
          <cell r="C60" t="str">
            <v>Gross Transmission Plant</v>
          </cell>
          <cell r="F60">
            <v>1</v>
          </cell>
          <cell r="G60">
            <v>0.37752604249964067</v>
          </cell>
          <cell r="H60">
            <v>0.12197687339656796</v>
          </cell>
          <cell r="I60">
            <v>1.2002658094255459E-2</v>
          </cell>
          <cell r="J60">
            <v>0.16566713925769616</v>
          </cell>
          <cell r="K60">
            <v>2.4917291861822673E-2</v>
          </cell>
          <cell r="L60">
            <v>2.5685010269863626E-2</v>
          </cell>
          <cell r="M60">
            <v>8.2430173566084251E-3</v>
          </cell>
          <cell r="N60">
            <v>4.3076426873881024E-2</v>
          </cell>
          <cell r="O60">
            <v>3.9326070943948903E-2</v>
          </cell>
          <cell r="P60">
            <v>0.13052485228545932</v>
          </cell>
          <cell r="Q60">
            <v>3.2133972148211697E-3</v>
          </cell>
          <cell r="R60">
            <v>1.0879382715448695E-2</v>
          </cell>
          <cell r="S60">
            <v>1.6243346286530867E-2</v>
          </cell>
          <cell r="T60">
            <v>4.573917474232584E-3</v>
          </cell>
          <cell r="U60">
            <v>3.3307186892830576E-3</v>
          </cell>
          <cell r="V60">
            <v>2.4414185310641957E-4</v>
          </cell>
          <cell r="W60">
            <v>3.7383401407902654E-3</v>
          </cell>
          <cell r="X60">
            <v>2.6607489120187189E-4</v>
          </cell>
          <cell r="Y60">
            <v>1.0691248242093955E-3</v>
          </cell>
          <cell r="Z60">
            <v>7.4961730706315016E-3</v>
          </cell>
        </row>
        <row r="61">
          <cell r="A61">
            <v>53</v>
          </cell>
          <cell r="C61" t="str">
            <v>Gross Distribution Plant</v>
          </cell>
          <cell r="F61">
            <v>0.99999999999999989</v>
          </cell>
          <cell r="G61">
            <v>0.58254486275431705</v>
          </cell>
          <cell r="H61">
            <v>0.12245442514804002</v>
          </cell>
          <cell r="I61">
            <v>4.6492470178840948E-3</v>
          </cell>
          <cell r="J61">
            <v>8.7337859007367707E-2</v>
          </cell>
          <cell r="K61">
            <v>9.216587854379241E-3</v>
          </cell>
          <cell r="L61">
            <v>1.1650796910078755E-2</v>
          </cell>
          <cell r="M61">
            <v>3.2683091162954655E-3</v>
          </cell>
          <cell r="N61">
            <v>2.1766751195835578E-2</v>
          </cell>
          <cell r="O61">
            <v>1.5368272332721016E-5</v>
          </cell>
          <cell r="P61">
            <v>4.3305644565262515E-2</v>
          </cell>
          <cell r="Q61">
            <v>1.4929255084983654E-3</v>
          </cell>
          <cell r="R61">
            <v>3.251913438141369E-3</v>
          </cell>
          <cell r="S61">
            <v>6.3471064715605215E-3</v>
          </cell>
          <cell r="T61">
            <v>1.9561911076105072E-3</v>
          </cell>
          <cell r="U61">
            <v>4.0726252065267733E-2</v>
          </cell>
          <cell r="V61">
            <v>2.1452682175258049E-4</v>
          </cell>
          <cell r="W61">
            <v>5.5670300965600973E-2</v>
          </cell>
          <cell r="X61">
            <v>3.8972615023683406E-4</v>
          </cell>
          <cell r="Y61">
            <v>3.9360849903723888E-4</v>
          </cell>
          <cell r="Z61">
            <v>3.3475971305006167E-3</v>
          </cell>
        </row>
        <row r="62">
          <cell r="A62">
            <v>54</v>
          </cell>
          <cell r="C62" t="str">
            <v>Gross Prod,, Trans, Dist. Plant</v>
          </cell>
          <cell r="F62">
            <v>1.0000000000000002</v>
          </cell>
          <cell r="G62">
            <v>0.42670107331160168</v>
          </cell>
          <cell r="H62">
            <v>0.12209141713486366</v>
          </cell>
          <cell r="I62">
            <v>1.0238897012202654E-2</v>
          </cell>
          <cell r="J62">
            <v>0.14687937740732637</v>
          </cell>
          <cell r="K62">
            <v>2.1151380993852491E-2</v>
          </cell>
          <cell r="L62">
            <v>2.2318817480675952E-2</v>
          </cell>
          <cell r="M62">
            <v>7.0498028473549692E-3</v>
          </cell>
          <cell r="N62">
            <v>3.796516949390457E-2</v>
          </cell>
          <cell r="O62">
            <v>2.9897156014503684E-2</v>
          </cell>
          <cell r="P62">
            <v>0.10960478640220207</v>
          </cell>
          <cell r="Q62">
            <v>2.8007314455789373E-3</v>
          </cell>
          <cell r="R62">
            <v>9.04988708054579E-3</v>
          </cell>
          <cell r="S62">
            <v>1.3869672019850357E-2</v>
          </cell>
          <cell r="T62">
            <v>3.946039630744763E-3</v>
          </cell>
          <cell r="U62">
            <v>1.2300268429689478E-2</v>
          </cell>
          <cell r="V62">
            <v>2.370385048503269E-4</v>
          </cell>
          <cell r="W62">
            <v>1.6194541822730092E-2</v>
          </cell>
          <cell r="X62">
            <v>2.9573340969997225E-4</v>
          </cell>
          <cell r="Y62">
            <v>9.0709805972475407E-4</v>
          </cell>
          <cell r="Z62">
            <v>6.5011114980974404E-3</v>
          </cell>
        </row>
        <row r="63">
          <cell r="A63">
            <v>55</v>
          </cell>
          <cell r="C63" t="str">
            <v>Dist. Overhead Lines Gross Plant</v>
          </cell>
          <cell r="F63">
            <v>1</v>
          </cell>
          <cell r="G63">
            <v>0.65816354915852149</v>
          </cell>
          <cell r="H63">
            <v>0.12097971989847009</v>
          </cell>
          <cell r="I63">
            <v>5.3275729969119645E-3</v>
          </cell>
          <cell r="J63">
            <v>8.5476035223082975E-2</v>
          </cell>
          <cell r="K63">
            <v>1.0454894033798408E-2</v>
          </cell>
          <cell r="L63">
            <v>1.1943825283204893E-2</v>
          </cell>
          <cell r="M63">
            <v>3.708690760266651E-3</v>
          </cell>
          <cell r="N63">
            <v>2.146727174381818E-2</v>
          </cell>
          <cell r="O63">
            <v>3.9117504138113771E-6</v>
          </cell>
          <cell r="P63">
            <v>4.9506841110279892E-2</v>
          </cell>
          <cell r="Q63">
            <v>1.4566395258127614E-3</v>
          </cell>
          <cell r="R63">
            <v>3.7254985035738686E-3</v>
          </cell>
          <cell r="S63">
            <v>7.2714768234950723E-3</v>
          </cell>
          <cell r="T63">
            <v>2.2385592227503535E-3</v>
          </cell>
          <cell r="U63">
            <v>6.2755232120120076E-3</v>
          </cell>
          <cell r="V63">
            <v>1.8063455473775624E-4</v>
          </cell>
          <cell r="W63">
            <v>7.7606290692494653E-3</v>
          </cell>
          <cell r="X63">
            <v>1.5738729936999973E-4</v>
          </cell>
          <cell r="Y63">
            <v>4.5101195158573081E-4</v>
          </cell>
          <cell r="Z63">
            <v>3.4503278786447325E-3</v>
          </cell>
        </row>
        <row r="64">
          <cell r="A64">
            <v>56</v>
          </cell>
          <cell r="C64" t="str">
            <v>Gross Intangible Plant</v>
          </cell>
          <cell r="F64">
            <v>1.0000000000000002</v>
          </cell>
          <cell r="G64">
            <v>0.42670107331160168</v>
          </cell>
          <cell r="H64">
            <v>0.12209141713486367</v>
          </cell>
          <cell r="I64">
            <v>1.0238897012202654E-2</v>
          </cell>
          <cell r="J64">
            <v>0.14687937740732634</v>
          </cell>
          <cell r="K64">
            <v>2.1151380993852487E-2</v>
          </cell>
          <cell r="L64">
            <v>2.2318817480675952E-2</v>
          </cell>
          <cell r="M64">
            <v>7.0498028473549674E-3</v>
          </cell>
          <cell r="N64">
            <v>3.7965169493904563E-2</v>
          </cell>
          <cell r="O64">
            <v>2.9897156014503681E-2</v>
          </cell>
          <cell r="P64">
            <v>0.10960478640220207</v>
          </cell>
          <cell r="Q64">
            <v>2.8007314455789378E-3</v>
          </cell>
          <cell r="R64">
            <v>9.04988708054579E-3</v>
          </cell>
          <cell r="S64">
            <v>1.3869672019850355E-2</v>
          </cell>
          <cell r="T64">
            <v>3.946039630744763E-3</v>
          </cell>
          <cell r="U64">
            <v>1.2300268429689478E-2</v>
          </cell>
          <cell r="V64">
            <v>2.3703850485032687E-4</v>
          </cell>
          <cell r="W64">
            <v>1.6194541822730092E-2</v>
          </cell>
          <cell r="X64">
            <v>2.9573340969997225E-4</v>
          </cell>
          <cell r="Y64">
            <v>9.0709805972475418E-4</v>
          </cell>
          <cell r="Z64">
            <v>6.5011114980974404E-3</v>
          </cell>
        </row>
        <row r="65">
          <cell r="A65">
            <v>57</v>
          </cell>
          <cell r="C65" t="str">
            <v>Gross Total Plant in Service</v>
          </cell>
          <cell r="F65">
            <v>1.0000000000000002</v>
          </cell>
          <cell r="G65">
            <v>0.42637414622088254</v>
          </cell>
          <cell r="H65">
            <v>0.12209065562133732</v>
          </cell>
          <cell r="I65">
            <v>1.0250622907840302E-2</v>
          </cell>
          <cell r="J65">
            <v>0.14700428283639161</v>
          </cell>
          <cell r="K65">
            <v>2.1176417648911865E-2</v>
          </cell>
          <cell r="L65">
            <v>2.2341196716584858E-2</v>
          </cell>
          <cell r="M65">
            <v>7.0577356161132792E-3</v>
          </cell>
          <cell r="N65">
            <v>3.7999150326810241E-2</v>
          </cell>
          <cell r="O65">
            <v>2.995984164327958E-2</v>
          </cell>
          <cell r="P65">
            <v>0.10974386788652322</v>
          </cell>
          <cell r="Q65">
            <v>2.8034749439997844E-3</v>
          </cell>
          <cell r="R65">
            <v>9.0620499948444976E-3</v>
          </cell>
          <cell r="S65">
            <v>1.3885452760797692E-2</v>
          </cell>
          <cell r="T65">
            <v>3.950213909302583E-3</v>
          </cell>
          <cell r="U65">
            <v>1.2240636767984887E-2</v>
          </cell>
          <cell r="V65">
            <v>2.3708572956867245E-4</v>
          </cell>
          <cell r="W65">
            <v>1.6111730084535984E-2</v>
          </cell>
          <cell r="X65">
            <v>2.9553623294161494E-4</v>
          </cell>
          <cell r="Y65">
            <v>9.0817525149986759E-4</v>
          </cell>
          <cell r="Z65">
            <v>6.5077268998495804E-3</v>
          </cell>
        </row>
        <row r="66">
          <cell r="A66">
            <v>58</v>
          </cell>
          <cell r="C66" t="str">
            <v>Dist. Underground Lines Gross Plant</v>
          </cell>
          <cell r="F66">
            <v>1.0000000000000002</v>
          </cell>
          <cell r="G66">
            <v>0.59808071783051509</v>
          </cell>
          <cell r="H66">
            <v>0.12804191510650656</v>
          </cell>
          <cell r="I66">
            <v>6.6637129963372042E-3</v>
          </cell>
          <cell r="J66">
            <v>0.10922466992929235</v>
          </cell>
          <cell r="K66">
            <v>1.3127511349531712E-2</v>
          </cell>
          <cell r="L66">
            <v>1.5464253576953883E-2</v>
          </cell>
          <cell r="M66">
            <v>4.6332941177047397E-3</v>
          </cell>
          <cell r="N66">
            <v>2.7665433440953568E-2</v>
          </cell>
          <cell r="O66">
            <v>1.9096668592022383E-6</v>
          </cell>
          <cell r="P66">
            <v>6.2174627472034262E-2</v>
          </cell>
          <cell r="Q66">
            <v>1.8935609849119917E-3</v>
          </cell>
          <cell r="R66">
            <v>4.6802567670582926E-3</v>
          </cell>
          <cell r="S66">
            <v>9.1355585984859242E-3</v>
          </cell>
          <cell r="T66">
            <v>2.8120097831844876E-3</v>
          </cell>
          <cell r="U66">
            <v>5.0150929164621367E-3</v>
          </cell>
          <cell r="V66">
            <v>2.2427415240684664E-4</v>
          </cell>
          <cell r="W66">
            <v>5.995600086947021E-3</v>
          </cell>
          <cell r="X66">
            <v>1.4421430967786537E-4</v>
          </cell>
          <cell r="Y66">
            <v>5.6486542169246058E-4</v>
          </cell>
          <cell r="Z66">
            <v>4.4565214924844583E-3</v>
          </cell>
        </row>
        <row r="67">
          <cell r="A67">
            <v>59</v>
          </cell>
          <cell r="C67" t="str">
            <v>Gross General Plant</v>
          </cell>
          <cell r="F67">
            <v>1</v>
          </cell>
          <cell r="G67">
            <v>0.41939410018857654</v>
          </cell>
          <cell r="H67">
            <v>0.12207439695199204</v>
          </cell>
          <cell r="I67">
            <v>1.0500976254639301E-2</v>
          </cell>
          <cell r="J67">
            <v>0.14967107206650002</v>
          </cell>
          <cell r="K67">
            <v>2.17109619242883E-2</v>
          </cell>
          <cell r="L67">
            <v>2.2819003852323994E-2</v>
          </cell>
          <cell r="M67">
            <v>7.2271039329904448E-3</v>
          </cell>
          <cell r="N67">
            <v>3.8724656975329147E-2</v>
          </cell>
          <cell r="O67">
            <v>3.1298209086177385E-2</v>
          </cell>
          <cell r="P67">
            <v>0.11271332251528358</v>
          </cell>
          <cell r="Q67">
            <v>2.8620499162510917E-3</v>
          </cell>
          <cell r="R67">
            <v>9.3217338941054047E-3</v>
          </cell>
          <cell r="S67">
            <v>1.422237894820539E-2</v>
          </cell>
          <cell r="T67">
            <v>4.0393367055234662E-3</v>
          </cell>
          <cell r="U67">
            <v>1.0967472947986485E-2</v>
          </cell>
          <cell r="V67">
            <v>2.3809399935503258E-4</v>
          </cell>
          <cell r="W67">
            <v>1.4343660808482169E-2</v>
          </cell>
          <cell r="X67">
            <v>2.9132641708693146E-4</v>
          </cell>
          <cell r="Y67">
            <v>9.311737988499045E-4</v>
          </cell>
          <cell r="Z67">
            <v>6.6489688160534677E-3</v>
          </cell>
        </row>
        <row r="68">
          <cell r="A68">
            <v>60</v>
          </cell>
          <cell r="C68" t="str">
            <v>Labor Accts 501-507</v>
          </cell>
          <cell r="F68">
            <v>1</v>
          </cell>
          <cell r="G68">
            <v>0.37479675634536835</v>
          </cell>
          <cell r="H68">
            <v>0.12166695038584917</v>
          </cell>
          <cell r="I68">
            <v>1.2041261752453644E-2</v>
          </cell>
          <cell r="J68">
            <v>0.16607054819665137</v>
          </cell>
          <cell r="K68">
            <v>2.5014823711231413E-2</v>
          </cell>
          <cell r="L68">
            <v>2.5792015575235794E-2</v>
          </cell>
          <cell r="M68">
            <v>8.2905944275587368E-3</v>
          </cell>
          <cell r="N68">
            <v>4.3262519737009709E-2</v>
          </cell>
          <cell r="O68">
            <v>3.974110374933703E-2</v>
          </cell>
          <cell r="P68">
            <v>0.13186514195871213</v>
          </cell>
          <cell r="Q68">
            <v>3.2384991492357415E-3</v>
          </cell>
          <cell r="R68">
            <v>1.0966521489605235E-2</v>
          </cell>
          <cell r="S68">
            <v>1.627771401814539E-2</v>
          </cell>
          <cell r="T68">
            <v>4.5666012662126353E-3</v>
          </cell>
          <cell r="U68">
            <v>3.4319960946977181E-3</v>
          </cell>
          <cell r="V68">
            <v>2.5156549218927104E-4</v>
          </cell>
          <cell r="W68">
            <v>3.8520121213255574E-3</v>
          </cell>
          <cell r="X68">
            <v>2.6945874118071509E-4</v>
          </cell>
          <cell r="Y68">
            <v>1.074153407215412E-3</v>
          </cell>
          <cell r="Z68">
            <v>7.5297623807849476E-3</v>
          </cell>
        </row>
        <row r="69">
          <cell r="A69">
            <v>61</v>
          </cell>
          <cell r="C69" t="str">
            <v>Labor Accts 511-514</v>
          </cell>
          <cell r="F69">
            <v>1</v>
          </cell>
          <cell r="G69">
            <v>0.35955511768766518</v>
          </cell>
          <cell r="H69">
            <v>0.11993619213109841</v>
          </cell>
          <cell r="I69">
            <v>1.225684303483446E-2</v>
          </cell>
          <cell r="J69">
            <v>0.16832337656688948</v>
          </cell>
          <cell r="K69">
            <v>2.555948818475268E-2</v>
          </cell>
          <cell r="L69">
            <v>2.6389584355770913E-2</v>
          </cell>
          <cell r="M69">
            <v>8.5562875366090654E-3</v>
          </cell>
          <cell r="N69">
            <v>4.4301751248936407E-2</v>
          </cell>
          <cell r="O69">
            <v>4.2058845346683547E-2</v>
          </cell>
          <cell r="P69">
            <v>0.13934996023780449</v>
          </cell>
          <cell r="Q69">
            <v>3.3786803513267661E-3</v>
          </cell>
          <cell r="R69">
            <v>1.1453146062367685E-2</v>
          </cell>
          <cell r="S69">
            <v>1.6469639861440923E-2</v>
          </cell>
          <cell r="T69">
            <v>4.5257440630168131E-3</v>
          </cell>
          <cell r="U69">
            <v>3.9975775435698658E-3</v>
          </cell>
          <cell r="V69">
            <v>2.9302264179921966E-4</v>
          </cell>
          <cell r="W69">
            <v>4.4868108030659782E-3</v>
          </cell>
          <cell r="X69">
            <v>2.8835577715793286E-4</v>
          </cell>
          <cell r="Y69">
            <v>1.1022354187032882E-3</v>
          </cell>
          <cell r="Z69">
            <v>7.7173411465068812E-3</v>
          </cell>
        </row>
        <row r="70">
          <cell r="A70">
            <v>62</v>
          </cell>
          <cell r="C70" t="str">
            <v>Labor Accts 536-540</v>
          </cell>
          <cell r="F70">
            <v>1</v>
          </cell>
          <cell r="G70">
            <v>0.37752604249964061</v>
          </cell>
          <cell r="H70">
            <v>0.12197687339656794</v>
          </cell>
          <cell r="I70">
            <v>1.2002658094255457E-2</v>
          </cell>
          <cell r="J70">
            <v>0.16566713925769616</v>
          </cell>
          <cell r="K70">
            <v>2.4917291861822673E-2</v>
          </cell>
          <cell r="L70">
            <v>2.5685010269863622E-2</v>
          </cell>
          <cell r="M70">
            <v>8.2430173566084251E-3</v>
          </cell>
          <cell r="N70">
            <v>4.3076426873881024E-2</v>
          </cell>
          <cell r="O70">
            <v>3.9326070943948896E-2</v>
          </cell>
          <cell r="P70">
            <v>0.13052485228545932</v>
          </cell>
          <cell r="Q70">
            <v>3.2133972148211693E-3</v>
          </cell>
          <cell r="R70">
            <v>1.0879382715448695E-2</v>
          </cell>
          <cell r="S70">
            <v>1.6243346286530867E-2</v>
          </cell>
          <cell r="T70">
            <v>4.573917474232584E-3</v>
          </cell>
          <cell r="U70">
            <v>3.3307186892830572E-3</v>
          </cell>
          <cell r="V70">
            <v>2.4414185310641957E-4</v>
          </cell>
          <cell r="W70">
            <v>3.7383401407902654E-3</v>
          </cell>
          <cell r="X70">
            <v>2.6607489120187189E-4</v>
          </cell>
          <cell r="Y70">
            <v>1.0691248242093955E-3</v>
          </cell>
          <cell r="Z70">
            <v>7.4961730706315007E-3</v>
          </cell>
        </row>
        <row r="71">
          <cell r="A71">
            <v>63</v>
          </cell>
          <cell r="C71" t="str">
            <v>Labor Accts 542-545</v>
          </cell>
          <cell r="F71">
            <v>1.0000000000000002</v>
          </cell>
          <cell r="G71">
            <v>0.36573454460853372</v>
          </cell>
          <cell r="H71">
            <v>0.12063789451317901</v>
          </cell>
          <cell r="I71">
            <v>1.2169439783130547E-2</v>
          </cell>
          <cell r="J71">
            <v>0.16741001097728408</v>
          </cell>
          <cell r="K71">
            <v>2.5338664532775019E-2</v>
          </cell>
          <cell r="L71">
            <v>2.6147311678112135E-2</v>
          </cell>
          <cell r="M71">
            <v>8.4485674162449072E-3</v>
          </cell>
          <cell r="N71">
            <v>4.3880414978864898E-2</v>
          </cell>
          <cell r="O71">
            <v>4.111916194754843E-2</v>
          </cell>
          <cell r="P71">
            <v>0.13631538576649227</v>
          </cell>
          <cell r="Q71">
            <v>3.3218466004778591E-3</v>
          </cell>
          <cell r="R71">
            <v>1.1255853562996918E-2</v>
          </cell>
          <cell r="S71">
            <v>1.6391827248932136E-2</v>
          </cell>
          <cell r="T71">
            <v>4.5423088239988649E-3</v>
          </cell>
          <cell r="U71">
            <v>3.7682735094305996E-3</v>
          </cell>
          <cell r="V71">
            <v>2.7621464417406196E-4</v>
          </cell>
          <cell r="W71">
            <v>4.2294439836986913E-3</v>
          </cell>
          <cell r="X71">
            <v>2.8069434025703761E-4</v>
          </cell>
          <cell r="Y71">
            <v>1.090850111540622E-3</v>
          </cell>
          <cell r="Z71">
            <v>7.6412909723282962E-3</v>
          </cell>
        </row>
        <row r="72">
          <cell r="A72">
            <v>64</v>
          </cell>
          <cell r="C72" t="str">
            <v>Labor Accts 581-588</v>
          </cell>
          <cell r="F72">
            <v>0.99999999999999978</v>
          </cell>
          <cell r="G72">
            <v>0.63798449749915753</v>
          </cell>
          <cell r="H72">
            <v>0.17944158376335861</v>
          </cell>
          <cell r="I72">
            <v>3.7643355667060494E-3</v>
          </cell>
          <cell r="J72">
            <v>6.6395099024102053E-2</v>
          </cell>
          <cell r="K72">
            <v>7.9733891963020102E-3</v>
          </cell>
          <cell r="L72">
            <v>8.3758961615776634E-3</v>
          </cell>
          <cell r="M72">
            <v>2.9167904693699377E-3</v>
          </cell>
          <cell r="N72">
            <v>1.7615227254934068E-2</v>
          </cell>
          <cell r="O72">
            <v>1.1786842125572253E-4</v>
          </cell>
          <cell r="P72">
            <v>3.480751377144866E-2</v>
          </cell>
          <cell r="Q72">
            <v>1.296777203173732E-3</v>
          </cell>
          <cell r="R72">
            <v>2.5536470910153281E-3</v>
          </cell>
          <cell r="S72">
            <v>4.9816750208009405E-3</v>
          </cell>
          <cell r="T72">
            <v>1.554292496123291E-3</v>
          </cell>
          <cell r="U72">
            <v>1.0682762421050747E-2</v>
          </cell>
          <cell r="V72">
            <v>4.487144040847018E-4</v>
          </cell>
          <cell r="W72">
            <v>1.4238336739534226E-2</v>
          </cell>
          <cell r="X72">
            <v>2.0918810420217505E-3</v>
          </cell>
          <cell r="Y72">
            <v>3.1576165864946387E-4</v>
          </cell>
          <cell r="Z72">
            <v>2.443950795333427E-3</v>
          </cell>
        </row>
        <row r="73">
          <cell r="A73">
            <v>65</v>
          </cell>
          <cell r="C73" t="str">
            <v>Labor Accts 591-598</v>
          </cell>
          <cell r="F73">
            <v>1.0000000000000002</v>
          </cell>
          <cell r="G73">
            <v>0.62945248583818669</v>
          </cell>
          <cell r="H73">
            <v>0.12079830565063281</v>
          </cell>
          <cell r="I73">
            <v>5.4534048263802041E-3</v>
          </cell>
          <cell r="J73">
            <v>8.9826421854911687E-2</v>
          </cell>
          <cell r="K73">
            <v>1.0717556373471947E-2</v>
          </cell>
          <cell r="L73">
            <v>1.2580777077033875E-2</v>
          </cell>
          <cell r="M73">
            <v>3.795273995697871E-3</v>
          </cell>
          <cell r="N73">
            <v>2.2608530175106435E-2</v>
          </cell>
          <cell r="O73">
            <v>3.3696684657465028E-6</v>
          </cell>
          <cell r="P73">
            <v>5.0748355510321148E-2</v>
          </cell>
          <cell r="Q73">
            <v>1.542448370269528E-3</v>
          </cell>
          <cell r="R73">
            <v>3.8192229845916597E-3</v>
          </cell>
          <cell r="S73">
            <v>7.4545694192675116E-3</v>
          </cell>
          <cell r="T73">
            <v>2.2948457187688901E-3</v>
          </cell>
          <cell r="U73">
            <v>1.4830348791284476E-2</v>
          </cell>
          <cell r="V73">
            <v>1.8818149722938163E-4</v>
          </cell>
          <cell r="W73">
            <v>1.963826827673942E-2</v>
          </cell>
          <cell r="X73">
            <v>1.5385255166580394E-4</v>
          </cell>
          <cell r="Y73">
            <v>4.6187233913928951E-4</v>
          </cell>
          <cell r="Z73">
            <v>3.6319090808358185E-3</v>
          </cell>
        </row>
        <row r="74">
          <cell r="A74">
            <v>66</v>
          </cell>
          <cell r="C74" t="str">
            <v>Labor Accts 500-916</v>
          </cell>
          <cell r="F74">
            <v>1.0000000000000002</v>
          </cell>
          <cell r="G74">
            <v>0.45375419075028889</v>
          </cell>
          <cell r="H74">
            <v>0.12882998167983797</v>
          </cell>
          <cell r="I74">
            <v>9.7558105044567422E-3</v>
          </cell>
          <cell r="J74">
            <v>0.14012528683335512</v>
          </cell>
          <cell r="K74">
            <v>2.0171525072639768E-2</v>
          </cell>
          <cell r="L74">
            <v>2.1016906177320896E-2</v>
          </cell>
          <cell r="M74">
            <v>6.8045701859960417E-3</v>
          </cell>
          <cell r="N74">
            <v>3.6088969699137309E-2</v>
          </cell>
          <cell r="O74">
            <v>2.9422872090097401E-2</v>
          </cell>
          <cell r="P74">
            <v>0.10574713469431825</v>
          </cell>
          <cell r="Q74">
            <v>2.7042376054069307E-3</v>
          </cell>
          <cell r="R74">
            <v>8.6857336427033239E-3</v>
          </cell>
          <cell r="S74">
            <v>1.3068043510687395E-2</v>
          </cell>
          <cell r="T74">
            <v>3.6847080586803007E-3</v>
          </cell>
          <cell r="U74">
            <v>5.5443012038666186E-3</v>
          </cell>
          <cell r="V74">
            <v>2.7275134217030674E-4</v>
          </cell>
          <cell r="W74">
            <v>6.8188395788864771E-3</v>
          </cell>
          <cell r="X74">
            <v>5.4283970695127653E-4</v>
          </cell>
          <cell r="Y74">
            <v>8.6197192164370125E-4</v>
          </cell>
          <cell r="Z74">
            <v>6.099325741555482E-3</v>
          </cell>
        </row>
        <row r="75">
          <cell r="A75">
            <v>67</v>
          </cell>
          <cell r="C75" t="str">
            <v>O&amp;M less Purchased Power</v>
          </cell>
          <cell r="F75">
            <v>1.0000000000000002</v>
          </cell>
          <cell r="G75">
            <v>0.39901103253011466</v>
          </cell>
          <cell r="H75">
            <v>0.12222414444482348</v>
          </cell>
          <cell r="I75">
            <v>1.1213233632759192E-2</v>
          </cell>
          <cell r="J75">
            <v>0.15630736565090486</v>
          </cell>
          <cell r="K75">
            <v>2.3306869204894286E-2</v>
          </cell>
          <cell r="L75">
            <v>2.4151600257876351E-2</v>
          </cell>
          <cell r="M75">
            <v>7.8243803011916833E-3</v>
          </cell>
          <cell r="N75">
            <v>4.0833053328336706E-2</v>
          </cell>
          <cell r="O75">
            <v>3.6799717487286533E-2</v>
          </cell>
          <cell r="P75">
            <v>0.12554921208197101</v>
          </cell>
          <cell r="Q75">
            <v>3.0942440473058085E-3</v>
          </cell>
          <cell r="R75">
            <v>1.0311086376011636E-2</v>
          </cell>
          <cell r="S75">
            <v>1.505333612373925E-2</v>
          </cell>
          <cell r="T75">
            <v>4.1718924211942808E-3</v>
          </cell>
          <cell r="U75">
            <v>5.2109084951490869E-3</v>
          </cell>
          <cell r="V75">
            <v>2.8274261071452702E-4</v>
          </cell>
          <cell r="W75">
            <v>6.2343917521091013E-3</v>
          </cell>
          <cell r="X75">
            <v>3.7248572871889998E-4</v>
          </cell>
          <cell r="Y75">
            <v>1.0026401011074882E-3</v>
          </cell>
          <cell r="Z75">
            <v>7.0456634237912293E-3</v>
          </cell>
        </row>
        <row r="76">
          <cell r="A76">
            <v>68</v>
          </cell>
          <cell r="C76" t="str">
            <v>Dist. Lines Gross Plant</v>
          </cell>
          <cell r="F76">
            <v>1</v>
          </cell>
          <cell r="G76">
            <v>0.63692771580638596</v>
          </cell>
          <cell r="H76">
            <v>0.12347580067934044</v>
          </cell>
          <cell r="I76">
            <v>5.7998218196749296E-3</v>
          </cell>
          <cell r="J76">
            <v>9.3869814907142662E-2</v>
          </cell>
          <cell r="K76">
            <v>1.1399510901487346E-2</v>
          </cell>
          <cell r="L76">
            <v>1.3188094684659495E-2</v>
          </cell>
          <cell r="M76">
            <v>4.0354849938504453E-3</v>
          </cell>
          <cell r="N76">
            <v>2.3657966256388583E-2</v>
          </cell>
          <cell r="O76">
            <v>3.2041287557935252E-6</v>
          </cell>
          <cell r="P76">
            <v>5.3984176718019083E-2</v>
          </cell>
          <cell r="Q76">
            <v>1.6110661912731525E-3</v>
          </cell>
          <cell r="R76">
            <v>4.0629507661718647E-3</v>
          </cell>
          <cell r="S76">
            <v>7.9303227708898121E-3</v>
          </cell>
          <cell r="T76">
            <v>2.441241091562212E-3</v>
          </cell>
          <cell r="U76">
            <v>5.8300334253846686E-3</v>
          </cell>
          <cell r="V76">
            <v>1.9605864849585233E-4</v>
          </cell>
          <cell r="W76">
            <v>7.1367926004711922E-3</v>
          </cell>
          <cell r="X76">
            <v>1.5273140337328147E-4</v>
          </cell>
          <cell r="Y76">
            <v>4.9125262041422961E-4</v>
          </cell>
          <cell r="Z76">
            <v>3.805959586259075E-3</v>
          </cell>
        </row>
        <row r="77">
          <cell r="A77">
            <v>69</v>
          </cell>
          <cell r="C77" t="str">
            <v>Rate Base</v>
          </cell>
          <cell r="F77">
            <v>1</v>
          </cell>
          <cell r="G77">
            <v>0.42536691947188593</v>
          </cell>
          <cell r="H77">
            <v>0.12208959449142891</v>
          </cell>
          <cell r="I77">
            <v>1.0265792966589157E-2</v>
          </cell>
          <cell r="J77">
            <v>0.14716890716357603</v>
          </cell>
          <cell r="K77">
            <v>2.1213315448496903E-2</v>
          </cell>
          <cell r="L77">
            <v>2.2373486900275966E-2</v>
          </cell>
          <cell r="M77">
            <v>7.0722470602181736E-3</v>
          </cell>
          <cell r="N77">
            <v>3.80541503559646E-2</v>
          </cell>
          <cell r="O77">
            <v>3.0142507914942891E-2</v>
          </cell>
          <cell r="P77">
            <v>0.11010193523430217</v>
          </cell>
          <cell r="Q77">
            <v>2.8103830717403568E-3</v>
          </cell>
          <cell r="R77">
            <v>9.0893492698242845E-3</v>
          </cell>
          <cell r="S77">
            <v>1.3901025418486387E-2</v>
          </cell>
          <cell r="T77">
            <v>3.9507437925056649E-3</v>
          </cell>
          <cell r="U77">
            <v>1.2276175701331531E-2</v>
          </cell>
          <cell r="V77">
            <v>2.388092503405422E-4</v>
          </cell>
          <cell r="W77">
            <v>1.6157396726230993E-2</v>
          </cell>
          <cell r="X77">
            <v>3.0007330686453312E-4</v>
          </cell>
          <cell r="Y77">
            <v>9.0983981111913774E-4</v>
          </cell>
          <cell r="Z77">
            <v>6.5173466438758921E-3</v>
          </cell>
        </row>
        <row r="78">
          <cell r="A78">
            <v>70</v>
          </cell>
          <cell r="C78" t="str">
            <v>Gross Transformer Plant</v>
          </cell>
          <cell r="F78">
            <v>1</v>
          </cell>
          <cell r="G78">
            <v>0.73822421610370015</v>
          </cell>
          <cell r="H78">
            <v>0.14104539014957224</v>
          </cell>
          <cell r="I78">
            <v>0</v>
          </cell>
          <cell r="J78">
            <v>7.7141812137753465E-2</v>
          </cell>
          <cell r="K78">
            <v>0</v>
          </cell>
          <cell r="L78">
            <v>1.0039574454832081E-2</v>
          </cell>
          <cell r="M78">
            <v>0</v>
          </cell>
          <cell r="N78">
            <v>1.8881747347022002E-2</v>
          </cell>
          <cell r="O78">
            <v>0</v>
          </cell>
          <cell r="P78">
            <v>0</v>
          </cell>
          <cell r="Q78">
            <v>1.4775282171740648E-3</v>
          </cell>
          <cell r="R78">
            <v>0</v>
          </cell>
          <cell r="S78">
            <v>0</v>
          </cell>
          <cell r="T78">
            <v>0</v>
          </cell>
          <cell r="U78">
            <v>4.4832248680749332E-3</v>
          </cell>
          <cell r="V78">
            <v>1.4047618509350316E-4</v>
          </cell>
          <cell r="W78">
            <v>5.5146723527720095E-3</v>
          </cell>
          <cell r="X78">
            <v>1.1507449829009074E-4</v>
          </cell>
          <cell r="Y78">
            <v>0</v>
          </cell>
          <cell r="Z78">
            <v>2.9362836857154732E-3</v>
          </cell>
        </row>
        <row r="79">
          <cell r="A79">
            <v>71</v>
          </cell>
          <cell r="C79" t="str">
            <v>Dpreciation Expense</v>
          </cell>
          <cell r="F79">
            <v>0.99999999999999967</v>
          </cell>
          <cell r="G79">
            <v>0.43111289898152538</v>
          </cell>
          <cell r="H79">
            <v>0.12210169363081286</v>
          </cell>
          <cell r="I79">
            <v>1.0080658038298027E-2</v>
          </cell>
          <cell r="J79">
            <v>0.14519379981554342</v>
          </cell>
          <cell r="K79">
            <v>2.0813515577936686E-2</v>
          </cell>
          <cell r="L79">
            <v>2.2016813485720883E-2</v>
          </cell>
          <cell r="M79">
            <v>6.9427514776917807E-3</v>
          </cell>
          <cell r="N79">
            <v>3.7506603914133081E-2</v>
          </cell>
          <cell r="O79">
            <v>2.9051224080382031E-2</v>
          </cell>
          <cell r="P79">
            <v>0.10772790534780723</v>
          </cell>
          <cell r="Q79">
            <v>2.7637083994561289E-3</v>
          </cell>
          <cell r="R79">
            <v>8.8857506138917651E-3</v>
          </cell>
          <cell r="S79">
            <v>1.3656713595852145E-2</v>
          </cell>
          <cell r="T79">
            <v>3.8897084492134607E-3</v>
          </cell>
          <cell r="U79">
            <v>1.3104987595879771E-2</v>
          </cell>
          <cell r="V79">
            <v>2.3640121528159281E-4</v>
          </cell>
          <cell r="W79">
            <v>1.7312072191755571E-2</v>
          </cell>
          <cell r="X79">
            <v>2.9839427662941404E-4</v>
          </cell>
          <cell r="Y79">
            <v>8.9256153932070056E-4</v>
          </cell>
          <cell r="Z79">
            <v>6.411837772867913E-3</v>
          </cell>
        </row>
        <row r="80">
          <cell r="A80">
            <v>72</v>
          </cell>
          <cell r="C80" t="str">
            <v>Total Labor</v>
          </cell>
          <cell r="F80">
            <v>1.0000000000000002</v>
          </cell>
          <cell r="G80">
            <v>0.45245065217063613</v>
          </cell>
          <cell r="H80">
            <v>0.12857369116439116</v>
          </cell>
          <cell r="I80">
            <v>9.7840802874439043E-3</v>
          </cell>
          <cell r="J80">
            <v>0.14048743079517428</v>
          </cell>
          <cell r="K80">
            <v>2.0229927576657009E-2</v>
          </cell>
          <cell r="L80">
            <v>2.1085273396535584E-2</v>
          </cell>
          <cell r="M80">
            <v>6.8206000925361068E-3</v>
          </cell>
          <cell r="N80">
            <v>3.6188961287990817E-2</v>
          </cell>
          <cell r="O80">
            <v>2.949401783169112E-2</v>
          </cell>
          <cell r="P80">
            <v>0.10601141498081594</v>
          </cell>
          <cell r="Q80">
            <v>2.7102246220930492E-3</v>
          </cell>
          <cell r="R80">
            <v>8.7098619511803473E-3</v>
          </cell>
          <cell r="S80">
            <v>1.3111836200172963E-2</v>
          </cell>
          <cell r="T80">
            <v>3.6981618102581628E-3</v>
          </cell>
          <cell r="U80">
            <v>5.7500431992157357E-3</v>
          </cell>
          <cell r="V80">
            <v>2.7143652656041128E-4</v>
          </cell>
          <cell r="W80">
            <v>7.1043130633102443E-3</v>
          </cell>
          <cell r="X80">
            <v>5.3329790216340156E-4</v>
          </cell>
          <cell r="Y80">
            <v>8.645972731852131E-4</v>
          </cell>
          <cell r="Z80">
            <v>6.1201778679886246E-3</v>
          </cell>
        </row>
        <row r="81">
          <cell r="A81">
            <v>73</v>
          </cell>
          <cell r="C81" t="str">
            <v>Distribution O&amp;M</v>
          </cell>
          <cell r="F81">
            <v>1.0000000000000002</v>
          </cell>
          <cell r="G81">
            <v>0.62030553561852286</v>
          </cell>
          <cell r="H81">
            <v>0.14813019071202502</v>
          </cell>
          <cell r="I81">
            <v>4.7181912884554289E-3</v>
          </cell>
          <cell r="J81">
            <v>7.8093612251265279E-2</v>
          </cell>
          <cell r="K81">
            <v>9.5611880430868761E-3</v>
          </cell>
          <cell r="L81">
            <v>1.0504446959114093E-2</v>
          </cell>
          <cell r="M81">
            <v>3.4313407513464839E-3</v>
          </cell>
          <cell r="N81">
            <v>2.01276989476089E-2</v>
          </cell>
          <cell r="O81">
            <v>6.0353705719590713E-5</v>
          </cell>
          <cell r="P81">
            <v>4.3805386331332324E-2</v>
          </cell>
          <cell r="Q81">
            <v>1.4165049750468829E-3</v>
          </cell>
          <cell r="R81">
            <v>3.2639403035770692E-3</v>
          </cell>
          <cell r="S81">
            <v>6.3694283439741615E-3</v>
          </cell>
          <cell r="T81">
            <v>1.9710927397358262E-3</v>
          </cell>
          <cell r="U81">
            <v>1.8482889811929894E-2</v>
          </cell>
          <cell r="V81">
            <v>3.1812548887465917E-4</v>
          </cell>
          <cell r="W81">
            <v>2.4880247967068194E-2</v>
          </cell>
          <cell r="X81">
            <v>1.1175290678025554E-3</v>
          </cell>
          <cell r="Y81">
            <v>3.9811022917297456E-4</v>
          </cell>
          <cell r="Z81">
            <v>3.0441864643410569E-3</v>
          </cell>
        </row>
        <row r="82">
          <cell r="A82">
            <v>74</v>
          </cell>
          <cell r="C82" t="str">
            <v>Sales  Revenue</v>
          </cell>
          <cell r="F82">
            <v>1</v>
          </cell>
          <cell r="G82">
            <v>0.40244138729130924</v>
          </cell>
          <cell r="H82">
            <v>0.14586167224784749</v>
          </cell>
          <cell r="I82">
            <v>1.0663826627866113E-2</v>
          </cell>
          <cell r="J82">
            <v>0.16303012878346479</v>
          </cell>
          <cell r="K82">
            <v>2.0740727580174544E-2</v>
          </cell>
          <cell r="L82">
            <v>2.3118781838195112E-2</v>
          </cell>
          <cell r="M82">
            <v>7.6556938978819536E-3</v>
          </cell>
          <cell r="N82">
            <v>4.1222382128651487E-2</v>
          </cell>
          <cell r="O82">
            <v>2.9543509975353623E-2</v>
          </cell>
          <cell r="P82">
            <v>0.10413712415376643</v>
          </cell>
          <cell r="Q82">
            <v>3.0111963185337968E-3</v>
          </cell>
          <cell r="R82">
            <v>8.3220858841214097E-3</v>
          </cell>
          <cell r="S82">
            <v>1.1829744924016401E-2</v>
          </cell>
          <cell r="T82">
            <v>3.1694808730887707E-3</v>
          </cell>
          <cell r="U82">
            <v>7.3654483403860103E-3</v>
          </cell>
          <cell r="V82">
            <v>2.2044901836507219E-4</v>
          </cell>
          <cell r="W82">
            <v>1.0373549051259073E-2</v>
          </cell>
          <cell r="X82">
            <v>3.0857713898045918E-4</v>
          </cell>
          <cell r="Y82">
            <v>8.2131325336493738E-4</v>
          </cell>
          <cell r="Z82">
            <v>6.1629206733733307E-3</v>
          </cell>
        </row>
        <row r="83">
          <cell r="A83">
            <v>75</v>
          </cell>
          <cell r="C83" t="str">
            <v>Distribution Poles, Lines, Transform &amp; Services</v>
          </cell>
          <cell r="F83">
            <v>0.85941275854838306</v>
          </cell>
          <cell r="G83">
            <v>0.56713404046717664</v>
          </cell>
          <cell r="H83">
            <v>0.10866138833352745</v>
          </cell>
          <cell r="I83">
            <v>3.8407075964106726E-3</v>
          </cell>
          <cell r="J83">
            <v>7.9178034438128944E-2</v>
          </cell>
          <cell r="K83">
            <v>7.5488850306030001E-3</v>
          </cell>
          <cell r="L83">
            <v>1.043670627915283E-2</v>
          </cell>
          <cell r="M83">
            <v>2.6723437983050629E-3</v>
          </cell>
          <cell r="N83">
            <v>1.9462684174995512E-2</v>
          </cell>
          <cell r="O83">
            <v>2.1218102960521305E-6</v>
          </cell>
          <cell r="P83">
            <v>3.5748932304008781E-2</v>
          </cell>
          <cell r="Q83">
            <v>1.3310221958165917E-3</v>
          </cell>
          <cell r="R83">
            <v>2.6905319433336411E-3</v>
          </cell>
          <cell r="S83">
            <v>5.2515494191254586E-3</v>
          </cell>
          <cell r="T83">
            <v>1.6166174576649984E-3</v>
          </cell>
          <cell r="U83">
            <v>4.5815947276573949E-3</v>
          </cell>
          <cell r="V83">
            <v>1.6108484610866347E-4</v>
          </cell>
          <cell r="W83">
            <v>5.61279714923015E-3</v>
          </cell>
          <cell r="X83">
            <v>1.6089225587279801E-4</v>
          </cell>
          <cell r="Y83">
            <v>3.2531304058015521E-4</v>
          </cell>
          <cell r="Z83">
            <v>2.9955112803882827E-3</v>
          </cell>
        </row>
        <row r="84">
          <cell r="A84">
            <v>76</v>
          </cell>
          <cell r="C84">
            <v>0</v>
          </cell>
          <cell r="F84" t="e">
            <v>#DIV/0!</v>
          </cell>
          <cell r="G84" t="e">
            <v>#DIV/0!</v>
          </cell>
          <cell r="H84" t="e">
            <v>#DIV/0!</v>
          </cell>
          <cell r="I84" t="e">
            <v>#DIV/0!</v>
          </cell>
          <cell r="J84" t="e">
            <v>#DIV/0!</v>
          </cell>
          <cell r="K84" t="e">
            <v>#DIV/0!</v>
          </cell>
          <cell r="L84" t="e">
            <v>#DIV/0!</v>
          </cell>
          <cell r="M84" t="e">
            <v>#DIV/0!</v>
          </cell>
          <cell r="N84" t="e">
            <v>#DIV/0!</v>
          </cell>
          <cell r="O84" t="e">
            <v>#DIV/0!</v>
          </cell>
          <cell r="P84" t="e">
            <v>#DIV/0!</v>
          </cell>
          <cell r="Q84" t="e">
            <v>#DIV/0!</v>
          </cell>
          <cell r="R84" t="e">
            <v>#DIV/0!</v>
          </cell>
          <cell r="S84" t="e">
            <v>#DIV/0!</v>
          </cell>
          <cell r="T84" t="e">
            <v>#DIV/0!</v>
          </cell>
          <cell r="U84" t="e">
            <v>#DIV/0!</v>
          </cell>
          <cell r="V84" t="e">
            <v>#DIV/0!</v>
          </cell>
          <cell r="W84" t="e">
            <v>#DIV/0!</v>
          </cell>
          <cell r="X84" t="e">
            <v>#DIV/0!</v>
          </cell>
          <cell r="Y84" t="e">
            <v>#DIV/0!</v>
          </cell>
          <cell r="Z84" t="e">
            <v>#DIV/0!</v>
          </cell>
        </row>
        <row r="85">
          <cell r="A85">
            <v>77</v>
          </cell>
          <cell r="C85">
            <v>0</v>
          </cell>
          <cell r="F85" t="e">
            <v>#DIV/0!</v>
          </cell>
          <cell r="G85" t="e">
            <v>#DIV/0!</v>
          </cell>
          <cell r="H85" t="e">
            <v>#DIV/0!</v>
          </cell>
          <cell r="I85" t="e">
            <v>#DIV/0!</v>
          </cell>
          <cell r="J85" t="e">
            <v>#DIV/0!</v>
          </cell>
          <cell r="K85" t="e">
            <v>#DIV/0!</v>
          </cell>
          <cell r="L85" t="e">
            <v>#DIV/0!</v>
          </cell>
          <cell r="M85" t="e">
            <v>#DIV/0!</v>
          </cell>
          <cell r="N85" t="e">
            <v>#DIV/0!</v>
          </cell>
          <cell r="O85" t="e">
            <v>#DIV/0!</v>
          </cell>
          <cell r="P85" t="e">
            <v>#DIV/0!</v>
          </cell>
          <cell r="Q85" t="e">
            <v>#DIV/0!</v>
          </cell>
          <cell r="R85" t="e">
            <v>#DIV/0!</v>
          </cell>
          <cell r="S85" t="e">
            <v>#DIV/0!</v>
          </cell>
          <cell r="T85" t="e">
            <v>#DIV/0!</v>
          </cell>
          <cell r="U85" t="e">
            <v>#DIV/0!</v>
          </cell>
          <cell r="V85" t="e">
            <v>#DIV/0!</v>
          </cell>
          <cell r="W85" t="e">
            <v>#DIV/0!</v>
          </cell>
          <cell r="X85" t="e">
            <v>#DIV/0!</v>
          </cell>
          <cell r="Y85" t="e">
            <v>#DIV/0!</v>
          </cell>
          <cell r="Z85" t="e">
            <v>#DIV/0!</v>
          </cell>
        </row>
        <row r="86">
          <cell r="A86">
            <v>78</v>
          </cell>
          <cell r="C86">
            <v>0</v>
          </cell>
          <cell r="F86" t="e">
            <v>#DIV/0!</v>
          </cell>
          <cell r="G86" t="e">
            <v>#DIV/0!</v>
          </cell>
          <cell r="H86" t="e">
            <v>#DIV/0!</v>
          </cell>
          <cell r="I86" t="e">
            <v>#DIV/0!</v>
          </cell>
          <cell r="J86" t="e">
            <v>#DIV/0!</v>
          </cell>
          <cell r="K86" t="e">
            <v>#DIV/0!</v>
          </cell>
          <cell r="L86" t="e">
            <v>#DIV/0!</v>
          </cell>
          <cell r="M86" t="e">
            <v>#DIV/0!</v>
          </cell>
          <cell r="N86" t="e">
            <v>#DIV/0!</v>
          </cell>
          <cell r="O86" t="e">
            <v>#DIV/0!</v>
          </cell>
          <cell r="P86" t="e">
            <v>#DIV/0!</v>
          </cell>
          <cell r="Q86" t="e">
            <v>#DIV/0!</v>
          </cell>
          <cell r="R86" t="e">
            <v>#DIV/0!</v>
          </cell>
          <cell r="S86" t="e">
            <v>#DIV/0!</v>
          </cell>
          <cell r="T86" t="e">
            <v>#DIV/0!</v>
          </cell>
          <cell r="U86" t="e">
            <v>#DIV/0!</v>
          </cell>
          <cell r="V86" t="e">
            <v>#DIV/0!</v>
          </cell>
          <cell r="W86" t="e">
            <v>#DIV/0!</v>
          </cell>
          <cell r="X86" t="e">
            <v>#DIV/0!</v>
          </cell>
          <cell r="Y86" t="e">
            <v>#DIV/0!</v>
          </cell>
          <cell r="Z86" t="e">
            <v>#DIV/0!</v>
          </cell>
        </row>
        <row r="87">
          <cell r="A87">
            <v>79</v>
          </cell>
          <cell r="C87">
            <v>0</v>
          </cell>
          <cell r="F87" t="e">
            <v>#DIV/0!</v>
          </cell>
          <cell r="G87" t="e">
            <v>#DIV/0!</v>
          </cell>
          <cell r="H87" t="e">
            <v>#DIV/0!</v>
          </cell>
          <cell r="I87" t="e">
            <v>#DIV/0!</v>
          </cell>
          <cell r="J87" t="e">
            <v>#DIV/0!</v>
          </cell>
          <cell r="K87" t="e">
            <v>#DIV/0!</v>
          </cell>
          <cell r="L87" t="e">
            <v>#DIV/0!</v>
          </cell>
          <cell r="M87" t="e">
            <v>#DIV/0!</v>
          </cell>
          <cell r="N87" t="e">
            <v>#DIV/0!</v>
          </cell>
          <cell r="O87" t="e">
            <v>#DIV/0!</v>
          </cell>
          <cell r="P87" t="e">
            <v>#DIV/0!</v>
          </cell>
          <cell r="Q87" t="e">
            <v>#DIV/0!</v>
          </cell>
          <cell r="R87" t="e">
            <v>#DIV/0!</v>
          </cell>
          <cell r="S87" t="e">
            <v>#DIV/0!</v>
          </cell>
          <cell r="T87" t="e">
            <v>#DIV/0!</v>
          </cell>
          <cell r="U87" t="e">
            <v>#DIV/0!</v>
          </cell>
          <cell r="V87" t="e">
            <v>#DIV/0!</v>
          </cell>
          <cell r="W87" t="e">
            <v>#DIV/0!</v>
          </cell>
          <cell r="X87" t="e">
            <v>#DIV/0!</v>
          </cell>
          <cell r="Y87" t="e">
            <v>#DIV/0!</v>
          </cell>
          <cell r="Z87" t="e">
            <v>#DIV/0!</v>
          </cell>
        </row>
        <row r="88">
          <cell r="A88">
            <v>80</v>
          </cell>
          <cell r="C88">
            <v>0</v>
          </cell>
          <cell r="F88" t="e">
            <v>#DIV/0!</v>
          </cell>
          <cell r="G88" t="e">
            <v>#DIV/0!</v>
          </cell>
          <cell r="H88" t="e">
            <v>#DIV/0!</v>
          </cell>
          <cell r="I88" t="e">
            <v>#DIV/0!</v>
          </cell>
          <cell r="J88" t="e">
            <v>#DIV/0!</v>
          </cell>
          <cell r="K88" t="e">
            <v>#DIV/0!</v>
          </cell>
          <cell r="L88" t="e">
            <v>#DIV/0!</v>
          </cell>
          <cell r="M88" t="e">
            <v>#DIV/0!</v>
          </cell>
          <cell r="N88" t="e">
            <v>#DIV/0!</v>
          </cell>
          <cell r="O88" t="e">
            <v>#DIV/0!</v>
          </cell>
          <cell r="P88" t="e">
            <v>#DIV/0!</v>
          </cell>
          <cell r="Q88" t="e">
            <v>#DIV/0!</v>
          </cell>
          <cell r="R88" t="e">
            <v>#DIV/0!</v>
          </cell>
          <cell r="S88" t="e">
            <v>#DIV/0!</v>
          </cell>
          <cell r="T88" t="e">
            <v>#DIV/0!</v>
          </cell>
          <cell r="U88" t="e">
            <v>#DIV/0!</v>
          </cell>
          <cell r="V88" t="e">
            <v>#DIV/0!</v>
          </cell>
          <cell r="W88" t="e">
            <v>#DIV/0!</v>
          </cell>
          <cell r="X88" t="e">
            <v>#DIV/0!</v>
          </cell>
          <cell r="Y88" t="e">
            <v>#DIV/0!</v>
          </cell>
          <cell r="Z88" t="e">
            <v>#DIV/0!</v>
          </cell>
        </row>
        <row r="89">
          <cell r="C89">
            <v>0</v>
          </cell>
          <cell r="F89" t="e">
            <v>#DIV/0!</v>
          </cell>
          <cell r="G89" t="e">
            <v>#DIV/0!</v>
          </cell>
          <cell r="H89" t="e">
            <v>#DIV/0!</v>
          </cell>
          <cell r="I89" t="e">
            <v>#DIV/0!</v>
          </cell>
          <cell r="J89" t="e">
            <v>#DIV/0!</v>
          </cell>
          <cell r="K89" t="e">
            <v>#DIV/0!</v>
          </cell>
          <cell r="L89" t="e">
            <v>#DIV/0!</v>
          </cell>
          <cell r="M89" t="e">
            <v>#DIV/0!</v>
          </cell>
          <cell r="N89" t="e">
            <v>#DIV/0!</v>
          </cell>
          <cell r="O89" t="e">
            <v>#DIV/0!</v>
          </cell>
          <cell r="P89" t="e">
            <v>#DIV/0!</v>
          </cell>
          <cell r="Q89" t="e">
            <v>#DIV/0!</v>
          </cell>
          <cell r="R89" t="e">
            <v>#DIV/0!</v>
          </cell>
          <cell r="S89" t="e">
            <v>#DIV/0!</v>
          </cell>
          <cell r="T89" t="e">
            <v>#DIV/0!</v>
          </cell>
          <cell r="U89" t="e">
            <v>#DIV/0!</v>
          </cell>
          <cell r="V89" t="e">
            <v>#DIV/0!</v>
          </cell>
          <cell r="W89" t="e">
            <v>#DIV/0!</v>
          </cell>
          <cell r="X89" t="e">
            <v>#DIV/0!</v>
          </cell>
          <cell r="Y89" t="e">
            <v>#DIV/0!</v>
          </cell>
          <cell r="Z89" t="e">
            <v>#DIV/0!</v>
          </cell>
        </row>
        <row r="90">
          <cell r="C90">
            <v>0</v>
          </cell>
          <cell r="F90" t="e">
            <v>#DIV/0!</v>
          </cell>
          <cell r="G90" t="e">
            <v>#DIV/0!</v>
          </cell>
          <cell r="H90" t="e">
            <v>#DIV/0!</v>
          </cell>
          <cell r="I90" t="e">
            <v>#DIV/0!</v>
          </cell>
          <cell r="J90" t="e">
            <v>#DIV/0!</v>
          </cell>
          <cell r="K90" t="e">
            <v>#DIV/0!</v>
          </cell>
          <cell r="L90" t="e">
            <v>#DIV/0!</v>
          </cell>
          <cell r="M90" t="e">
            <v>#DIV/0!</v>
          </cell>
          <cell r="N90" t="e">
            <v>#DIV/0!</v>
          </cell>
          <cell r="O90" t="e">
            <v>#DIV/0!</v>
          </cell>
          <cell r="P90" t="e">
            <v>#DIV/0!</v>
          </cell>
          <cell r="Q90" t="e">
            <v>#DIV/0!</v>
          </cell>
          <cell r="R90" t="e">
            <v>#DIV/0!</v>
          </cell>
          <cell r="S90" t="e">
            <v>#DIV/0!</v>
          </cell>
          <cell r="T90" t="e">
            <v>#DIV/0!</v>
          </cell>
          <cell r="U90" t="e">
            <v>#DIV/0!</v>
          </cell>
          <cell r="V90" t="e">
            <v>#DIV/0!</v>
          </cell>
          <cell r="W90" t="e">
            <v>#DIV/0!</v>
          </cell>
          <cell r="X90" t="e">
            <v>#DIV/0!</v>
          </cell>
          <cell r="Y90" t="e">
            <v>#DIV/0!</v>
          </cell>
          <cell r="Z90" t="e">
            <v>#DIV/0!</v>
          </cell>
        </row>
        <row r="91">
          <cell r="C91">
            <v>0</v>
          </cell>
          <cell r="F91" t="e">
            <v>#DIV/0!</v>
          </cell>
          <cell r="G91" t="e">
            <v>#DIV/0!</v>
          </cell>
          <cell r="H91" t="e">
            <v>#DIV/0!</v>
          </cell>
          <cell r="I91" t="e">
            <v>#DIV/0!</v>
          </cell>
          <cell r="J91" t="e">
            <v>#DIV/0!</v>
          </cell>
          <cell r="K91" t="e">
            <v>#DIV/0!</v>
          </cell>
          <cell r="L91" t="e">
            <v>#DIV/0!</v>
          </cell>
          <cell r="M91" t="e">
            <v>#DIV/0!</v>
          </cell>
          <cell r="N91" t="e">
            <v>#DIV/0!</v>
          </cell>
          <cell r="O91" t="e">
            <v>#DIV/0!</v>
          </cell>
          <cell r="P91" t="e">
            <v>#DIV/0!</v>
          </cell>
          <cell r="Q91" t="e">
            <v>#DIV/0!</v>
          </cell>
          <cell r="R91" t="e">
            <v>#DIV/0!</v>
          </cell>
          <cell r="S91" t="e">
            <v>#DIV/0!</v>
          </cell>
          <cell r="T91" t="e">
            <v>#DIV/0!</v>
          </cell>
          <cell r="U91" t="e">
            <v>#DIV/0!</v>
          </cell>
          <cell r="V91" t="e">
            <v>#DIV/0!</v>
          </cell>
          <cell r="W91" t="e">
            <v>#DIV/0!</v>
          </cell>
          <cell r="X91" t="e">
            <v>#DIV/0!</v>
          </cell>
          <cell r="Y91" t="e">
            <v>#DIV/0!</v>
          </cell>
          <cell r="Z91" t="e">
            <v>#DIV/0!</v>
          </cell>
        </row>
        <row r="92">
          <cell r="C92">
            <v>0</v>
          </cell>
          <cell r="F92" t="e">
            <v>#DIV/0!</v>
          </cell>
          <cell r="G92" t="e">
            <v>#DIV/0!</v>
          </cell>
          <cell r="H92" t="e">
            <v>#DIV/0!</v>
          </cell>
          <cell r="I92" t="e">
            <v>#DIV/0!</v>
          </cell>
          <cell r="J92" t="e">
            <v>#DIV/0!</v>
          </cell>
          <cell r="K92" t="e">
            <v>#DIV/0!</v>
          </cell>
          <cell r="L92" t="e">
            <v>#DIV/0!</v>
          </cell>
          <cell r="M92" t="e">
            <v>#DIV/0!</v>
          </cell>
          <cell r="N92" t="e">
            <v>#DIV/0!</v>
          </cell>
          <cell r="O92" t="e">
            <v>#DIV/0!</v>
          </cell>
          <cell r="P92" t="e">
            <v>#DIV/0!</v>
          </cell>
          <cell r="Q92" t="e">
            <v>#DIV/0!</v>
          </cell>
          <cell r="R92" t="e">
            <v>#DIV/0!</v>
          </cell>
          <cell r="S92" t="e">
            <v>#DIV/0!</v>
          </cell>
          <cell r="T92" t="e">
            <v>#DIV/0!</v>
          </cell>
          <cell r="U92" t="e">
            <v>#DIV/0!</v>
          </cell>
          <cell r="V92" t="e">
            <v>#DIV/0!</v>
          </cell>
          <cell r="W92" t="e">
            <v>#DIV/0!</v>
          </cell>
          <cell r="X92" t="e">
            <v>#DIV/0!</v>
          </cell>
          <cell r="Y92" t="e">
            <v>#DIV/0!</v>
          </cell>
          <cell r="Z92" t="e">
            <v>#DIV/0!</v>
          </cell>
        </row>
        <row r="93">
          <cell r="C93">
            <v>0</v>
          </cell>
          <cell r="F93" t="e">
            <v>#DIV/0!</v>
          </cell>
          <cell r="G93" t="e">
            <v>#DIV/0!</v>
          </cell>
          <cell r="H93" t="e">
            <v>#DIV/0!</v>
          </cell>
          <cell r="I93" t="e">
            <v>#DIV/0!</v>
          </cell>
          <cell r="J93" t="e">
            <v>#DIV/0!</v>
          </cell>
          <cell r="K93" t="e">
            <v>#DIV/0!</v>
          </cell>
          <cell r="L93" t="e">
            <v>#DIV/0!</v>
          </cell>
          <cell r="M93" t="e">
            <v>#DIV/0!</v>
          </cell>
          <cell r="N93" t="e">
            <v>#DIV/0!</v>
          </cell>
          <cell r="O93" t="e">
            <v>#DIV/0!</v>
          </cell>
          <cell r="P93" t="e">
            <v>#DIV/0!</v>
          </cell>
          <cell r="Q93" t="e">
            <v>#DIV/0!</v>
          </cell>
          <cell r="R93" t="e">
            <v>#DIV/0!</v>
          </cell>
          <cell r="S93" t="e">
            <v>#DIV/0!</v>
          </cell>
          <cell r="T93" t="e">
            <v>#DIV/0!</v>
          </cell>
          <cell r="U93" t="e">
            <v>#DIV/0!</v>
          </cell>
          <cell r="V93" t="e">
            <v>#DIV/0!</v>
          </cell>
          <cell r="W93" t="e">
            <v>#DIV/0!</v>
          </cell>
          <cell r="X93" t="e">
            <v>#DIV/0!</v>
          </cell>
          <cell r="Y93" t="e">
            <v>#DIV/0!</v>
          </cell>
          <cell r="Z93" t="e">
            <v>#DIV/0!</v>
          </cell>
        </row>
        <row r="94">
          <cell r="C94">
            <v>0</v>
          </cell>
          <cell r="F94" t="e">
            <v>#DIV/0!</v>
          </cell>
          <cell r="G94" t="e">
            <v>#DIV/0!</v>
          </cell>
          <cell r="H94" t="e">
            <v>#DIV/0!</v>
          </cell>
          <cell r="I94" t="e">
            <v>#DIV/0!</v>
          </cell>
          <cell r="J94" t="e">
            <v>#DIV/0!</v>
          </cell>
          <cell r="K94" t="e">
            <v>#DIV/0!</v>
          </cell>
          <cell r="L94" t="e">
            <v>#DIV/0!</v>
          </cell>
          <cell r="M94" t="e">
            <v>#DIV/0!</v>
          </cell>
          <cell r="N94" t="e">
            <v>#DIV/0!</v>
          </cell>
          <cell r="O94" t="e">
            <v>#DIV/0!</v>
          </cell>
          <cell r="P94" t="e">
            <v>#DIV/0!</v>
          </cell>
          <cell r="Q94" t="e">
            <v>#DIV/0!</v>
          </cell>
          <cell r="R94" t="e">
            <v>#DIV/0!</v>
          </cell>
          <cell r="S94" t="e">
            <v>#DIV/0!</v>
          </cell>
          <cell r="T94" t="e">
            <v>#DIV/0!</v>
          </cell>
          <cell r="U94" t="e">
            <v>#DIV/0!</v>
          </cell>
          <cell r="V94" t="e">
            <v>#DIV/0!</v>
          </cell>
          <cell r="W94" t="e">
            <v>#DIV/0!</v>
          </cell>
          <cell r="X94" t="e">
            <v>#DIV/0!</v>
          </cell>
          <cell r="Y94" t="e">
            <v>#DIV/0!</v>
          </cell>
          <cell r="Z94" t="e">
            <v>#DIV/0!</v>
          </cell>
        </row>
        <row r="95">
          <cell r="C95">
            <v>0</v>
          </cell>
          <cell r="F95" t="e">
            <v>#DIV/0!</v>
          </cell>
          <cell r="G95" t="e">
            <v>#DIV/0!</v>
          </cell>
          <cell r="H95" t="e">
            <v>#DIV/0!</v>
          </cell>
          <cell r="I95" t="e">
            <v>#DIV/0!</v>
          </cell>
          <cell r="J95" t="e">
            <v>#DIV/0!</v>
          </cell>
          <cell r="K95" t="e">
            <v>#DIV/0!</v>
          </cell>
          <cell r="L95" t="e">
            <v>#DIV/0!</v>
          </cell>
          <cell r="M95" t="e">
            <v>#DIV/0!</v>
          </cell>
          <cell r="N95" t="e">
            <v>#DIV/0!</v>
          </cell>
          <cell r="O95" t="e">
            <v>#DIV/0!</v>
          </cell>
          <cell r="P95" t="e">
            <v>#DIV/0!</v>
          </cell>
          <cell r="Q95" t="e">
            <v>#DIV/0!</v>
          </cell>
          <cell r="R95" t="e">
            <v>#DIV/0!</v>
          </cell>
          <cell r="S95" t="e">
            <v>#DIV/0!</v>
          </cell>
          <cell r="T95" t="e">
            <v>#DIV/0!</v>
          </cell>
          <cell r="U95" t="e">
            <v>#DIV/0!</v>
          </cell>
          <cell r="V95" t="e">
            <v>#DIV/0!</v>
          </cell>
          <cell r="W95" t="e">
            <v>#DIV/0!</v>
          </cell>
          <cell r="X95" t="e">
            <v>#DIV/0!</v>
          </cell>
          <cell r="Y95" t="e">
            <v>#DIV/0!</v>
          </cell>
          <cell r="Z95" t="e">
            <v>#DIV/0!</v>
          </cell>
        </row>
        <row r="96">
          <cell r="C96">
            <v>0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  <cell r="N96" t="e">
            <v>#DIV/0!</v>
          </cell>
          <cell r="O96" t="e">
            <v>#DIV/0!</v>
          </cell>
          <cell r="P96" t="e">
            <v>#DIV/0!</v>
          </cell>
          <cell r="Q96" t="e">
            <v>#DIV/0!</v>
          </cell>
          <cell r="R96" t="e">
            <v>#DIV/0!</v>
          </cell>
          <cell r="S96" t="e">
            <v>#DIV/0!</v>
          </cell>
          <cell r="T96" t="e">
            <v>#DIV/0!</v>
          </cell>
          <cell r="U96" t="e">
            <v>#DIV/0!</v>
          </cell>
          <cell r="V96" t="e">
            <v>#DIV/0!</v>
          </cell>
          <cell r="W96" t="e">
            <v>#DIV/0!</v>
          </cell>
          <cell r="X96" t="e">
            <v>#DIV/0!</v>
          </cell>
          <cell r="Y96" t="e">
            <v>#DIV/0!</v>
          </cell>
          <cell r="Z96" t="e">
            <v>#DIV/0!</v>
          </cell>
        </row>
        <row r="97">
          <cell r="C97">
            <v>0</v>
          </cell>
          <cell r="F97" t="e">
            <v>#DIV/0!</v>
          </cell>
          <cell r="G97" t="e">
            <v>#DIV/0!</v>
          </cell>
          <cell r="H97" t="e">
            <v>#DIV/0!</v>
          </cell>
          <cell r="I97" t="e">
            <v>#DIV/0!</v>
          </cell>
          <cell r="J97" t="e">
            <v>#DIV/0!</v>
          </cell>
          <cell r="K97" t="e">
            <v>#DIV/0!</v>
          </cell>
          <cell r="L97" t="e">
            <v>#DIV/0!</v>
          </cell>
          <cell r="M97" t="e">
            <v>#DIV/0!</v>
          </cell>
          <cell r="N97" t="e">
            <v>#DIV/0!</v>
          </cell>
          <cell r="O97" t="e">
            <v>#DIV/0!</v>
          </cell>
          <cell r="P97" t="e">
            <v>#DIV/0!</v>
          </cell>
          <cell r="Q97" t="e">
            <v>#DIV/0!</v>
          </cell>
          <cell r="R97" t="e">
            <v>#DIV/0!</v>
          </cell>
          <cell r="S97" t="e">
            <v>#DIV/0!</v>
          </cell>
          <cell r="T97" t="e">
            <v>#DIV/0!</v>
          </cell>
          <cell r="U97" t="e">
            <v>#DIV/0!</v>
          </cell>
          <cell r="V97" t="e">
            <v>#DIV/0!</v>
          </cell>
          <cell r="W97" t="e">
            <v>#DIV/0!</v>
          </cell>
          <cell r="X97" t="e">
            <v>#DIV/0!</v>
          </cell>
          <cell r="Y97" t="e">
            <v>#DIV/0!</v>
          </cell>
          <cell r="Z97" t="e">
            <v>#DIV/0!</v>
          </cell>
        </row>
        <row r="98">
          <cell r="C98">
            <v>0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 t="e">
            <v>#DIV/0!</v>
          </cell>
          <cell r="O98" t="e">
            <v>#DIV/0!</v>
          </cell>
          <cell r="P98" t="e">
            <v>#DIV/0!</v>
          </cell>
          <cell r="Q98" t="e">
            <v>#DIV/0!</v>
          </cell>
          <cell r="R98" t="e">
            <v>#DIV/0!</v>
          </cell>
          <cell r="S98" t="e">
            <v>#DIV/0!</v>
          </cell>
          <cell r="T98" t="e">
            <v>#DIV/0!</v>
          </cell>
          <cell r="U98" t="e">
            <v>#DIV/0!</v>
          </cell>
          <cell r="V98" t="e">
            <v>#DIV/0!</v>
          </cell>
          <cell r="W98" t="e">
            <v>#DIV/0!</v>
          </cell>
          <cell r="X98" t="e">
            <v>#DIV/0!</v>
          </cell>
          <cell r="Y98" t="e">
            <v>#DIV/0!</v>
          </cell>
          <cell r="Z98" t="e">
            <v>#DIV/0!</v>
          </cell>
        </row>
        <row r="99">
          <cell r="C99">
            <v>0</v>
          </cell>
          <cell r="F99" t="e">
            <v>#DIV/0!</v>
          </cell>
          <cell r="G99" t="e">
            <v>#DIV/0!</v>
          </cell>
          <cell r="H99" t="e">
            <v>#DIV/0!</v>
          </cell>
          <cell r="I99" t="e">
            <v>#DIV/0!</v>
          </cell>
          <cell r="J99" t="e">
            <v>#DIV/0!</v>
          </cell>
          <cell r="K99" t="e">
            <v>#DIV/0!</v>
          </cell>
          <cell r="L99" t="e">
            <v>#DIV/0!</v>
          </cell>
          <cell r="M99" t="e">
            <v>#DIV/0!</v>
          </cell>
          <cell r="N99" t="e">
            <v>#DIV/0!</v>
          </cell>
          <cell r="O99" t="e">
            <v>#DIV/0!</v>
          </cell>
          <cell r="P99" t="e">
            <v>#DIV/0!</v>
          </cell>
          <cell r="Q99" t="e">
            <v>#DIV/0!</v>
          </cell>
          <cell r="R99" t="e">
            <v>#DIV/0!</v>
          </cell>
          <cell r="S99" t="e">
            <v>#DIV/0!</v>
          </cell>
          <cell r="T99" t="e">
            <v>#DIV/0!</v>
          </cell>
          <cell r="U99" t="e">
            <v>#DIV/0!</v>
          </cell>
          <cell r="V99" t="e">
            <v>#DIV/0!</v>
          </cell>
          <cell r="W99" t="e">
            <v>#DIV/0!</v>
          </cell>
          <cell r="X99" t="e">
            <v>#DIV/0!</v>
          </cell>
          <cell r="Y99" t="e">
            <v>#DIV/0!</v>
          </cell>
          <cell r="Z99" t="e">
            <v>#DIV/0!</v>
          </cell>
        </row>
        <row r="100">
          <cell r="C100">
            <v>0</v>
          </cell>
          <cell r="F100" t="e">
            <v>#DIV/0!</v>
          </cell>
          <cell r="G100" t="e">
            <v>#DIV/0!</v>
          </cell>
          <cell r="H100" t="e">
            <v>#DIV/0!</v>
          </cell>
          <cell r="I100" t="e">
            <v>#DIV/0!</v>
          </cell>
          <cell r="J100" t="e">
            <v>#DIV/0!</v>
          </cell>
          <cell r="K100" t="e">
            <v>#DIV/0!</v>
          </cell>
          <cell r="L100" t="e">
            <v>#DIV/0!</v>
          </cell>
          <cell r="M100" t="e">
            <v>#DIV/0!</v>
          </cell>
          <cell r="N100" t="e">
            <v>#DIV/0!</v>
          </cell>
          <cell r="O100" t="e">
            <v>#DIV/0!</v>
          </cell>
          <cell r="P100" t="e">
            <v>#DIV/0!</v>
          </cell>
          <cell r="Q100" t="e">
            <v>#DIV/0!</v>
          </cell>
          <cell r="R100" t="e">
            <v>#DIV/0!</v>
          </cell>
          <cell r="S100" t="e">
            <v>#DIV/0!</v>
          </cell>
          <cell r="T100" t="e">
            <v>#DIV/0!</v>
          </cell>
          <cell r="U100" t="e">
            <v>#DIV/0!</v>
          </cell>
          <cell r="V100" t="e">
            <v>#DIV/0!</v>
          </cell>
          <cell r="W100" t="e">
            <v>#DIV/0!</v>
          </cell>
          <cell r="X100" t="e">
            <v>#DIV/0!</v>
          </cell>
          <cell r="Y100" t="e">
            <v>#DIV/0!</v>
          </cell>
          <cell r="Z100" t="e">
            <v>#DIV/0!</v>
          </cell>
        </row>
        <row r="101">
          <cell r="C101">
            <v>0</v>
          </cell>
          <cell r="F101" t="e">
            <v>#DIV/0!</v>
          </cell>
          <cell r="G101" t="e">
            <v>#DIV/0!</v>
          </cell>
          <cell r="H101" t="e">
            <v>#DIV/0!</v>
          </cell>
          <cell r="I101" t="e">
            <v>#DIV/0!</v>
          </cell>
          <cell r="J101" t="e">
            <v>#DIV/0!</v>
          </cell>
          <cell r="K101" t="e">
            <v>#DIV/0!</v>
          </cell>
          <cell r="L101" t="e">
            <v>#DIV/0!</v>
          </cell>
          <cell r="M101" t="e">
            <v>#DIV/0!</v>
          </cell>
          <cell r="N101" t="e">
            <v>#DIV/0!</v>
          </cell>
          <cell r="O101" t="e">
            <v>#DIV/0!</v>
          </cell>
          <cell r="P101" t="e">
            <v>#DIV/0!</v>
          </cell>
          <cell r="Q101" t="e">
            <v>#DIV/0!</v>
          </cell>
          <cell r="R101" t="e">
            <v>#DIV/0!</v>
          </cell>
          <cell r="S101" t="e">
            <v>#DIV/0!</v>
          </cell>
          <cell r="T101" t="e">
            <v>#DIV/0!</v>
          </cell>
          <cell r="U101" t="e">
            <v>#DIV/0!</v>
          </cell>
          <cell r="V101" t="e">
            <v>#DIV/0!</v>
          </cell>
          <cell r="W101" t="e">
            <v>#DIV/0!</v>
          </cell>
          <cell r="X101" t="e">
            <v>#DIV/0!</v>
          </cell>
          <cell r="Y101" t="e">
            <v>#DIV/0!</v>
          </cell>
          <cell r="Z101" t="e">
            <v>#DIV/0!</v>
          </cell>
        </row>
        <row r="102">
          <cell r="C102">
            <v>0</v>
          </cell>
          <cell r="F102" t="e">
            <v>#DIV/0!</v>
          </cell>
          <cell r="G102" t="e">
            <v>#DIV/0!</v>
          </cell>
          <cell r="H102" t="e">
            <v>#DIV/0!</v>
          </cell>
          <cell r="I102" t="e">
            <v>#DIV/0!</v>
          </cell>
          <cell r="J102" t="e">
            <v>#DIV/0!</v>
          </cell>
          <cell r="K102" t="e">
            <v>#DIV/0!</v>
          </cell>
          <cell r="L102" t="e">
            <v>#DIV/0!</v>
          </cell>
          <cell r="M102" t="e">
            <v>#DIV/0!</v>
          </cell>
          <cell r="N102" t="e">
            <v>#DIV/0!</v>
          </cell>
          <cell r="O102" t="e">
            <v>#DIV/0!</v>
          </cell>
          <cell r="P102" t="e">
            <v>#DIV/0!</v>
          </cell>
          <cell r="Q102" t="e">
            <v>#DIV/0!</v>
          </cell>
          <cell r="R102" t="e">
            <v>#DIV/0!</v>
          </cell>
          <cell r="S102" t="e">
            <v>#DIV/0!</v>
          </cell>
          <cell r="T102" t="e">
            <v>#DIV/0!</v>
          </cell>
          <cell r="U102" t="e">
            <v>#DIV/0!</v>
          </cell>
          <cell r="V102" t="e">
            <v>#DIV/0!</v>
          </cell>
          <cell r="W102" t="e">
            <v>#DIV/0!</v>
          </cell>
          <cell r="X102" t="e">
            <v>#DIV/0!</v>
          </cell>
          <cell r="Y102" t="e">
            <v>#DIV/0!</v>
          </cell>
          <cell r="Z102" t="e">
            <v>#DIV/0!</v>
          </cell>
        </row>
        <row r="103">
          <cell r="C103">
            <v>0</v>
          </cell>
          <cell r="F103" t="e">
            <v>#DIV/0!</v>
          </cell>
          <cell r="G103" t="e">
            <v>#DIV/0!</v>
          </cell>
          <cell r="H103" t="e">
            <v>#DIV/0!</v>
          </cell>
          <cell r="I103" t="e">
            <v>#DIV/0!</v>
          </cell>
          <cell r="J103" t="e">
            <v>#DIV/0!</v>
          </cell>
          <cell r="K103" t="e">
            <v>#DIV/0!</v>
          </cell>
          <cell r="L103" t="e">
            <v>#DIV/0!</v>
          </cell>
          <cell r="M103" t="e">
            <v>#DIV/0!</v>
          </cell>
          <cell r="N103" t="e">
            <v>#DIV/0!</v>
          </cell>
          <cell r="O103" t="e">
            <v>#DIV/0!</v>
          </cell>
          <cell r="P103" t="e">
            <v>#DIV/0!</v>
          </cell>
          <cell r="Q103" t="e">
            <v>#DIV/0!</v>
          </cell>
          <cell r="R103" t="e">
            <v>#DIV/0!</v>
          </cell>
          <cell r="S103" t="e">
            <v>#DIV/0!</v>
          </cell>
          <cell r="T103" t="e">
            <v>#DIV/0!</v>
          </cell>
          <cell r="U103" t="e">
            <v>#DIV/0!</v>
          </cell>
          <cell r="V103" t="e">
            <v>#DIV/0!</v>
          </cell>
          <cell r="W103" t="e">
            <v>#DIV/0!</v>
          </cell>
          <cell r="X103" t="e">
            <v>#DIV/0!</v>
          </cell>
          <cell r="Y103" t="e">
            <v>#DIV/0!</v>
          </cell>
          <cell r="Z103" t="e">
            <v>#DIV/0!</v>
          </cell>
        </row>
        <row r="104">
          <cell r="C104">
            <v>0</v>
          </cell>
          <cell r="F104" t="e">
            <v>#DIV/0!</v>
          </cell>
          <cell r="G104" t="e">
            <v>#DIV/0!</v>
          </cell>
          <cell r="H104" t="e">
            <v>#DIV/0!</v>
          </cell>
          <cell r="I104" t="e">
            <v>#DIV/0!</v>
          </cell>
          <cell r="J104" t="e">
            <v>#DIV/0!</v>
          </cell>
          <cell r="K104" t="e">
            <v>#DIV/0!</v>
          </cell>
          <cell r="L104" t="e">
            <v>#DIV/0!</v>
          </cell>
          <cell r="M104" t="e">
            <v>#DIV/0!</v>
          </cell>
          <cell r="N104" t="e">
            <v>#DIV/0!</v>
          </cell>
          <cell r="O104" t="e">
            <v>#DIV/0!</v>
          </cell>
          <cell r="P104" t="e">
            <v>#DIV/0!</v>
          </cell>
          <cell r="Q104" t="e">
            <v>#DIV/0!</v>
          </cell>
          <cell r="R104" t="e">
            <v>#DIV/0!</v>
          </cell>
          <cell r="S104" t="e">
            <v>#DIV/0!</v>
          </cell>
          <cell r="T104" t="e">
            <v>#DIV/0!</v>
          </cell>
          <cell r="U104" t="e">
            <v>#DIV/0!</v>
          </cell>
          <cell r="V104" t="e">
            <v>#DIV/0!</v>
          </cell>
          <cell r="W104" t="e">
            <v>#DIV/0!</v>
          </cell>
          <cell r="X104" t="e">
            <v>#DIV/0!</v>
          </cell>
          <cell r="Y104" t="e">
            <v>#DIV/0!</v>
          </cell>
          <cell r="Z104" t="e">
            <v>#DIV/0!</v>
          </cell>
        </row>
        <row r="105">
          <cell r="C105">
            <v>0</v>
          </cell>
          <cell r="F105" t="e">
            <v>#DIV/0!</v>
          </cell>
          <cell r="G105" t="e">
            <v>#DIV/0!</v>
          </cell>
          <cell r="H105" t="e">
            <v>#DIV/0!</v>
          </cell>
          <cell r="I105" t="e">
            <v>#DIV/0!</v>
          </cell>
          <cell r="J105" t="e">
            <v>#DIV/0!</v>
          </cell>
          <cell r="K105" t="e">
            <v>#DIV/0!</v>
          </cell>
          <cell r="L105" t="e">
            <v>#DIV/0!</v>
          </cell>
          <cell r="M105" t="e">
            <v>#DIV/0!</v>
          </cell>
          <cell r="N105" t="e">
            <v>#DIV/0!</v>
          </cell>
          <cell r="O105" t="e">
            <v>#DIV/0!</v>
          </cell>
          <cell r="P105" t="e">
            <v>#DIV/0!</v>
          </cell>
          <cell r="Q105" t="e">
            <v>#DIV/0!</v>
          </cell>
          <cell r="R105" t="e">
            <v>#DIV/0!</v>
          </cell>
          <cell r="S105" t="e">
            <v>#DIV/0!</v>
          </cell>
          <cell r="T105" t="e">
            <v>#DIV/0!</v>
          </cell>
          <cell r="U105" t="e">
            <v>#DIV/0!</v>
          </cell>
          <cell r="V105" t="e">
            <v>#DIV/0!</v>
          </cell>
          <cell r="W105" t="e">
            <v>#DIV/0!</v>
          </cell>
          <cell r="X105" t="e">
            <v>#DIV/0!</v>
          </cell>
          <cell r="Y105" t="e">
            <v>#DIV/0!</v>
          </cell>
          <cell r="Z105" t="e">
            <v>#DIV/0!</v>
          </cell>
        </row>
        <row r="106">
          <cell r="C106">
            <v>0</v>
          </cell>
          <cell r="F106" t="e">
            <v>#DIV/0!</v>
          </cell>
          <cell r="G106" t="e">
            <v>#DIV/0!</v>
          </cell>
          <cell r="H106" t="e">
            <v>#DIV/0!</v>
          </cell>
          <cell r="I106" t="e">
            <v>#DIV/0!</v>
          </cell>
          <cell r="J106" t="e">
            <v>#DIV/0!</v>
          </cell>
          <cell r="K106" t="e">
            <v>#DIV/0!</v>
          </cell>
          <cell r="L106" t="e">
            <v>#DIV/0!</v>
          </cell>
          <cell r="M106" t="e">
            <v>#DIV/0!</v>
          </cell>
          <cell r="N106" t="e">
            <v>#DIV/0!</v>
          </cell>
          <cell r="O106" t="e">
            <v>#DIV/0!</v>
          </cell>
          <cell r="P106" t="e">
            <v>#DIV/0!</v>
          </cell>
          <cell r="Q106" t="e">
            <v>#DIV/0!</v>
          </cell>
          <cell r="R106" t="e">
            <v>#DIV/0!</v>
          </cell>
          <cell r="S106" t="e">
            <v>#DIV/0!</v>
          </cell>
          <cell r="T106" t="e">
            <v>#DIV/0!</v>
          </cell>
          <cell r="U106" t="e">
            <v>#DIV/0!</v>
          </cell>
          <cell r="V106" t="e">
            <v>#DIV/0!</v>
          </cell>
          <cell r="W106" t="e">
            <v>#DIV/0!</v>
          </cell>
          <cell r="X106" t="e">
            <v>#DIV/0!</v>
          </cell>
          <cell r="Y106" t="e">
            <v>#DIV/0!</v>
          </cell>
          <cell r="Z106" t="e">
            <v>#DIV/0!</v>
          </cell>
        </row>
        <row r="107">
          <cell r="C107">
            <v>0</v>
          </cell>
          <cell r="F107" t="e">
            <v>#DIV/0!</v>
          </cell>
          <cell r="G107" t="e">
            <v>#DIV/0!</v>
          </cell>
          <cell r="H107" t="e">
            <v>#DIV/0!</v>
          </cell>
          <cell r="I107" t="e">
            <v>#DIV/0!</v>
          </cell>
          <cell r="J107" t="e">
            <v>#DIV/0!</v>
          </cell>
          <cell r="K107" t="e">
            <v>#DIV/0!</v>
          </cell>
          <cell r="L107" t="e">
            <v>#DIV/0!</v>
          </cell>
          <cell r="M107" t="e">
            <v>#DIV/0!</v>
          </cell>
          <cell r="N107" t="e">
            <v>#DIV/0!</v>
          </cell>
          <cell r="O107" t="e">
            <v>#DIV/0!</v>
          </cell>
          <cell r="P107" t="e">
            <v>#DIV/0!</v>
          </cell>
          <cell r="Q107" t="e">
            <v>#DIV/0!</v>
          </cell>
          <cell r="R107" t="e">
            <v>#DIV/0!</v>
          </cell>
          <cell r="S107" t="e">
            <v>#DIV/0!</v>
          </cell>
          <cell r="T107" t="e">
            <v>#DIV/0!</v>
          </cell>
          <cell r="U107" t="e">
            <v>#DIV/0!</v>
          </cell>
          <cell r="V107" t="e">
            <v>#DIV/0!</v>
          </cell>
          <cell r="W107" t="e">
            <v>#DIV/0!</v>
          </cell>
          <cell r="X107" t="e">
            <v>#DIV/0!</v>
          </cell>
          <cell r="Y107" t="e">
            <v>#DIV/0!</v>
          </cell>
          <cell r="Z107" t="e">
            <v>#DIV/0!</v>
          </cell>
        </row>
        <row r="108">
          <cell r="C108">
            <v>0</v>
          </cell>
          <cell r="F108" t="e">
            <v>#DIV/0!</v>
          </cell>
          <cell r="G108" t="e">
            <v>#DIV/0!</v>
          </cell>
          <cell r="H108" t="e">
            <v>#DIV/0!</v>
          </cell>
          <cell r="I108" t="e">
            <v>#DIV/0!</v>
          </cell>
          <cell r="J108" t="e">
            <v>#DIV/0!</v>
          </cell>
          <cell r="K108" t="e">
            <v>#DIV/0!</v>
          </cell>
          <cell r="L108" t="e">
            <v>#DIV/0!</v>
          </cell>
          <cell r="M108" t="e">
            <v>#DIV/0!</v>
          </cell>
          <cell r="N108" t="e">
            <v>#DIV/0!</v>
          </cell>
          <cell r="O108" t="e">
            <v>#DIV/0!</v>
          </cell>
          <cell r="P108" t="e">
            <v>#DIV/0!</v>
          </cell>
          <cell r="Q108" t="e">
            <v>#DIV/0!</v>
          </cell>
          <cell r="R108" t="e">
            <v>#DIV/0!</v>
          </cell>
          <cell r="S108" t="e">
            <v>#DIV/0!</v>
          </cell>
          <cell r="T108" t="e">
            <v>#DIV/0!</v>
          </cell>
          <cell r="U108" t="e">
            <v>#DIV/0!</v>
          </cell>
          <cell r="V108" t="e">
            <v>#DIV/0!</v>
          </cell>
          <cell r="W108" t="e">
            <v>#DIV/0!</v>
          </cell>
          <cell r="X108" t="e">
            <v>#DIV/0!</v>
          </cell>
          <cell r="Y108" t="e">
            <v>#DIV/0!</v>
          </cell>
          <cell r="Z108" t="e">
            <v>#DIV/0!</v>
          </cell>
        </row>
        <row r="109">
          <cell r="C109">
            <v>0</v>
          </cell>
          <cell r="F109" t="e">
            <v>#DIV/0!</v>
          </cell>
          <cell r="G109" t="e">
            <v>#DIV/0!</v>
          </cell>
          <cell r="H109" t="e">
            <v>#DIV/0!</v>
          </cell>
          <cell r="I109" t="e">
            <v>#DIV/0!</v>
          </cell>
          <cell r="J109" t="e">
            <v>#DIV/0!</v>
          </cell>
          <cell r="K109" t="e">
            <v>#DIV/0!</v>
          </cell>
          <cell r="L109" t="e">
            <v>#DIV/0!</v>
          </cell>
          <cell r="M109" t="e">
            <v>#DIV/0!</v>
          </cell>
          <cell r="N109" t="e">
            <v>#DIV/0!</v>
          </cell>
          <cell r="O109" t="e">
            <v>#DIV/0!</v>
          </cell>
          <cell r="P109" t="e">
            <v>#DIV/0!</v>
          </cell>
          <cell r="Q109" t="e">
            <v>#DIV/0!</v>
          </cell>
          <cell r="R109" t="e">
            <v>#DIV/0!</v>
          </cell>
          <cell r="S109" t="e">
            <v>#DIV/0!</v>
          </cell>
          <cell r="T109" t="e">
            <v>#DIV/0!</v>
          </cell>
          <cell r="U109" t="e">
            <v>#DIV/0!</v>
          </cell>
          <cell r="V109" t="e">
            <v>#DIV/0!</v>
          </cell>
          <cell r="W109" t="e">
            <v>#DIV/0!</v>
          </cell>
          <cell r="X109" t="e">
            <v>#DIV/0!</v>
          </cell>
          <cell r="Y109" t="e">
            <v>#DIV/0!</v>
          </cell>
          <cell r="Z109" t="e">
            <v>#DIV/0!</v>
          </cell>
        </row>
        <row r="110">
          <cell r="C110">
            <v>0</v>
          </cell>
          <cell r="F110" t="e">
            <v>#DIV/0!</v>
          </cell>
          <cell r="G110" t="e">
            <v>#DIV/0!</v>
          </cell>
          <cell r="H110" t="e">
            <v>#DIV/0!</v>
          </cell>
          <cell r="I110" t="e">
            <v>#DIV/0!</v>
          </cell>
          <cell r="J110" t="e">
            <v>#DIV/0!</v>
          </cell>
          <cell r="K110" t="e">
            <v>#DIV/0!</v>
          </cell>
          <cell r="L110" t="e">
            <v>#DIV/0!</v>
          </cell>
          <cell r="M110" t="e">
            <v>#DIV/0!</v>
          </cell>
          <cell r="N110" t="e">
            <v>#DIV/0!</v>
          </cell>
          <cell r="O110" t="e">
            <v>#DIV/0!</v>
          </cell>
          <cell r="P110" t="e">
            <v>#DIV/0!</v>
          </cell>
          <cell r="Q110" t="e">
            <v>#DIV/0!</v>
          </cell>
          <cell r="R110" t="e">
            <v>#DIV/0!</v>
          </cell>
          <cell r="S110" t="e">
            <v>#DIV/0!</v>
          </cell>
          <cell r="T110" t="e">
            <v>#DIV/0!</v>
          </cell>
          <cell r="U110" t="e">
            <v>#DIV/0!</v>
          </cell>
          <cell r="V110" t="e">
            <v>#DIV/0!</v>
          </cell>
          <cell r="W110" t="e">
            <v>#DIV/0!</v>
          </cell>
          <cell r="X110" t="e">
            <v>#DIV/0!</v>
          </cell>
          <cell r="Y110" t="e">
            <v>#DIV/0!</v>
          </cell>
          <cell r="Z110" t="e">
            <v>#DIV/0!</v>
          </cell>
        </row>
        <row r="111">
          <cell r="C111">
            <v>0</v>
          </cell>
          <cell r="F111" t="e">
            <v>#DIV/0!</v>
          </cell>
          <cell r="G111" t="e">
            <v>#DIV/0!</v>
          </cell>
          <cell r="H111" t="e">
            <v>#DIV/0!</v>
          </cell>
          <cell r="I111" t="e">
            <v>#DIV/0!</v>
          </cell>
          <cell r="J111" t="e">
            <v>#DIV/0!</v>
          </cell>
          <cell r="K111" t="e">
            <v>#DIV/0!</v>
          </cell>
          <cell r="L111" t="e">
            <v>#DIV/0!</v>
          </cell>
          <cell r="M111" t="e">
            <v>#DIV/0!</v>
          </cell>
          <cell r="N111" t="e">
            <v>#DIV/0!</v>
          </cell>
          <cell r="O111" t="e">
            <v>#DIV/0!</v>
          </cell>
          <cell r="P111" t="e">
            <v>#DIV/0!</v>
          </cell>
          <cell r="Q111" t="e">
            <v>#DIV/0!</v>
          </cell>
          <cell r="R111" t="e">
            <v>#DIV/0!</v>
          </cell>
          <cell r="S111" t="e">
            <v>#DIV/0!</v>
          </cell>
          <cell r="T111" t="e">
            <v>#DIV/0!</v>
          </cell>
          <cell r="U111" t="e">
            <v>#DIV/0!</v>
          </cell>
          <cell r="V111" t="e">
            <v>#DIV/0!</v>
          </cell>
          <cell r="W111" t="e">
            <v>#DIV/0!</v>
          </cell>
          <cell r="X111" t="e">
            <v>#DIV/0!</v>
          </cell>
          <cell r="Y111" t="e">
            <v>#DIV/0!</v>
          </cell>
          <cell r="Z111" t="e">
            <v>#DIV/0!</v>
          </cell>
        </row>
        <row r="112">
          <cell r="F112" t="e">
            <v>#DIV/0!</v>
          </cell>
          <cell r="G112" t="e">
            <v>#DIV/0!</v>
          </cell>
          <cell r="H112" t="e">
            <v>#DIV/0!</v>
          </cell>
          <cell r="I112" t="e">
            <v>#DIV/0!</v>
          </cell>
          <cell r="J112" t="e">
            <v>#DIV/0!</v>
          </cell>
          <cell r="K112" t="e">
            <v>#DIV/0!</v>
          </cell>
          <cell r="L112" t="e">
            <v>#DIV/0!</v>
          </cell>
          <cell r="M112" t="e">
            <v>#DIV/0!</v>
          </cell>
          <cell r="N112" t="e">
            <v>#DIV/0!</v>
          </cell>
          <cell r="O112" t="e">
            <v>#DIV/0!</v>
          </cell>
          <cell r="P112" t="e">
            <v>#DIV/0!</v>
          </cell>
          <cell r="Q112" t="e">
            <v>#DIV/0!</v>
          </cell>
          <cell r="R112" t="e">
            <v>#DIV/0!</v>
          </cell>
          <cell r="S112" t="e">
            <v>#DIV/0!</v>
          </cell>
          <cell r="T112" t="e">
            <v>#DIV/0!</v>
          </cell>
          <cell r="U112" t="e">
            <v>#DIV/0!</v>
          </cell>
          <cell r="V112" t="e">
            <v>#DIV/0!</v>
          </cell>
          <cell r="W112" t="e">
            <v>#DIV/0!</v>
          </cell>
          <cell r="X112" t="e">
            <v>#DIV/0!</v>
          </cell>
          <cell r="Y112" t="e">
            <v>#DIV/0!</v>
          </cell>
          <cell r="Z112" t="e">
            <v>#DIV/0!</v>
          </cell>
        </row>
        <row r="113">
          <cell r="F113" t="e">
            <v>#DIV/0!</v>
          </cell>
          <cell r="G113" t="e">
            <v>#DIV/0!</v>
          </cell>
          <cell r="H113" t="e">
            <v>#DIV/0!</v>
          </cell>
          <cell r="I113" t="e">
            <v>#DIV/0!</v>
          </cell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  <cell r="O113" t="e">
            <v>#DIV/0!</v>
          </cell>
          <cell r="P113" t="e">
            <v>#DIV/0!</v>
          </cell>
          <cell r="Q113" t="e">
            <v>#DIV/0!</v>
          </cell>
          <cell r="R113" t="e">
            <v>#DIV/0!</v>
          </cell>
          <cell r="S113" t="e">
            <v>#DIV/0!</v>
          </cell>
          <cell r="T113" t="e">
            <v>#DIV/0!</v>
          </cell>
          <cell r="U113" t="e">
            <v>#DIV/0!</v>
          </cell>
          <cell r="V113" t="e">
            <v>#DIV/0!</v>
          </cell>
          <cell r="W113" t="e">
            <v>#DIV/0!</v>
          </cell>
          <cell r="X113" t="e">
            <v>#DIV/0!</v>
          </cell>
          <cell r="Y113" t="e">
            <v>#DIV/0!</v>
          </cell>
          <cell r="Z113" t="e">
            <v>#DIV/0!</v>
          </cell>
        </row>
        <row r="114">
          <cell r="F114" t="e">
            <v>#DIV/0!</v>
          </cell>
          <cell r="G114" t="e">
            <v>#DIV/0!</v>
          </cell>
          <cell r="H114" t="e">
            <v>#DIV/0!</v>
          </cell>
          <cell r="I114" t="e">
            <v>#DIV/0!</v>
          </cell>
          <cell r="J114" t="e">
            <v>#DIV/0!</v>
          </cell>
          <cell r="K114" t="e">
            <v>#DIV/0!</v>
          </cell>
          <cell r="L114" t="e">
            <v>#DIV/0!</v>
          </cell>
          <cell r="M114" t="e">
            <v>#DIV/0!</v>
          </cell>
          <cell r="N114" t="e">
            <v>#DIV/0!</v>
          </cell>
          <cell r="O114" t="e">
            <v>#DIV/0!</v>
          </cell>
          <cell r="P114" t="e">
            <v>#DIV/0!</v>
          </cell>
          <cell r="Q114" t="e">
            <v>#DIV/0!</v>
          </cell>
          <cell r="R114" t="e">
            <v>#DIV/0!</v>
          </cell>
          <cell r="S114" t="e">
            <v>#DIV/0!</v>
          </cell>
          <cell r="T114" t="e">
            <v>#DIV/0!</v>
          </cell>
          <cell r="U114" t="e">
            <v>#DIV/0!</v>
          </cell>
          <cell r="V114" t="e">
            <v>#DIV/0!</v>
          </cell>
          <cell r="W114" t="e">
            <v>#DIV/0!</v>
          </cell>
          <cell r="X114" t="e">
            <v>#DIV/0!</v>
          </cell>
          <cell r="Y114" t="e">
            <v>#DIV/0!</v>
          </cell>
          <cell r="Z114" t="e">
            <v>#DIV/0!</v>
          </cell>
        </row>
        <row r="115">
          <cell r="F115" t="e">
            <v>#DIV/0!</v>
          </cell>
          <cell r="G115" t="e">
            <v>#DIV/0!</v>
          </cell>
          <cell r="H115" t="e">
            <v>#DIV/0!</v>
          </cell>
          <cell r="I115" t="e">
            <v>#DIV/0!</v>
          </cell>
          <cell r="J115" t="e">
            <v>#DIV/0!</v>
          </cell>
          <cell r="K115" t="e">
            <v>#DIV/0!</v>
          </cell>
          <cell r="L115" t="e">
            <v>#DIV/0!</v>
          </cell>
          <cell r="M115" t="e">
            <v>#DIV/0!</v>
          </cell>
          <cell r="N115" t="e">
            <v>#DIV/0!</v>
          </cell>
          <cell r="O115" t="e">
            <v>#DIV/0!</v>
          </cell>
          <cell r="P115" t="e">
            <v>#DIV/0!</v>
          </cell>
          <cell r="Q115" t="e">
            <v>#DIV/0!</v>
          </cell>
          <cell r="R115" t="e">
            <v>#DIV/0!</v>
          </cell>
          <cell r="S115" t="e">
            <v>#DIV/0!</v>
          </cell>
          <cell r="T115" t="e">
            <v>#DIV/0!</v>
          </cell>
          <cell r="U115" t="e">
            <v>#DIV/0!</v>
          </cell>
          <cell r="V115" t="e">
            <v>#DIV/0!</v>
          </cell>
          <cell r="W115" t="e">
            <v>#DIV/0!</v>
          </cell>
          <cell r="X115" t="e">
            <v>#DIV/0!</v>
          </cell>
          <cell r="Y115" t="e">
            <v>#DIV/0!</v>
          </cell>
          <cell r="Z115" t="e">
            <v>#DIV/0!</v>
          </cell>
        </row>
        <row r="116">
          <cell r="F116" t="e">
            <v>#DIV/0!</v>
          </cell>
          <cell r="G116" t="e">
            <v>#DIV/0!</v>
          </cell>
          <cell r="H116" t="e">
            <v>#DIV/0!</v>
          </cell>
          <cell r="I116" t="e">
            <v>#DIV/0!</v>
          </cell>
          <cell r="J116" t="e">
            <v>#DIV/0!</v>
          </cell>
          <cell r="K116" t="e">
            <v>#DIV/0!</v>
          </cell>
          <cell r="L116" t="e">
            <v>#DIV/0!</v>
          </cell>
          <cell r="M116" t="e">
            <v>#DIV/0!</v>
          </cell>
          <cell r="N116" t="e">
            <v>#DIV/0!</v>
          </cell>
          <cell r="O116" t="e">
            <v>#DIV/0!</v>
          </cell>
          <cell r="P116" t="e">
            <v>#DIV/0!</v>
          </cell>
          <cell r="Q116" t="e">
            <v>#DIV/0!</v>
          </cell>
          <cell r="R116" t="e">
            <v>#DIV/0!</v>
          </cell>
          <cell r="S116" t="e">
            <v>#DIV/0!</v>
          </cell>
          <cell r="T116" t="e">
            <v>#DIV/0!</v>
          </cell>
          <cell r="U116" t="e">
            <v>#DIV/0!</v>
          </cell>
          <cell r="V116" t="e">
            <v>#DIV/0!</v>
          </cell>
          <cell r="W116" t="e">
            <v>#DIV/0!</v>
          </cell>
          <cell r="X116" t="e">
            <v>#DIV/0!</v>
          </cell>
          <cell r="Y116" t="e">
            <v>#DIV/0!</v>
          </cell>
          <cell r="Z116" t="e">
            <v>#DIV/0!</v>
          </cell>
        </row>
        <row r="117">
          <cell r="F117" t="e">
            <v>#DIV/0!</v>
          </cell>
          <cell r="G117" t="e">
            <v>#DIV/0!</v>
          </cell>
          <cell r="H117" t="e">
            <v>#DIV/0!</v>
          </cell>
          <cell r="I117" t="e">
            <v>#DIV/0!</v>
          </cell>
          <cell r="J117" t="e">
            <v>#DIV/0!</v>
          </cell>
          <cell r="K117" t="e">
            <v>#DIV/0!</v>
          </cell>
          <cell r="L117" t="e">
            <v>#DIV/0!</v>
          </cell>
          <cell r="M117" t="e">
            <v>#DIV/0!</v>
          </cell>
          <cell r="N117" t="e">
            <v>#DIV/0!</v>
          </cell>
          <cell r="O117" t="e">
            <v>#DIV/0!</v>
          </cell>
          <cell r="P117" t="e">
            <v>#DIV/0!</v>
          </cell>
          <cell r="Q117" t="e">
            <v>#DIV/0!</v>
          </cell>
          <cell r="R117" t="e">
            <v>#DIV/0!</v>
          </cell>
          <cell r="S117" t="e">
            <v>#DIV/0!</v>
          </cell>
          <cell r="T117" t="e">
            <v>#DIV/0!</v>
          </cell>
          <cell r="U117" t="e">
            <v>#DIV/0!</v>
          </cell>
          <cell r="V117" t="e">
            <v>#DIV/0!</v>
          </cell>
          <cell r="W117" t="e">
            <v>#DIV/0!</v>
          </cell>
          <cell r="X117" t="e">
            <v>#DIV/0!</v>
          </cell>
          <cell r="Y117" t="e">
            <v>#DIV/0!</v>
          </cell>
          <cell r="Z117" t="e">
            <v>#DIV/0!</v>
          </cell>
        </row>
        <row r="118">
          <cell r="F118" t="e">
            <v>#DIV/0!</v>
          </cell>
          <cell r="G118" t="e">
            <v>#DIV/0!</v>
          </cell>
          <cell r="H118" t="e">
            <v>#DIV/0!</v>
          </cell>
          <cell r="I118" t="e">
            <v>#DIV/0!</v>
          </cell>
          <cell r="J118" t="e">
            <v>#DIV/0!</v>
          </cell>
          <cell r="K118" t="e">
            <v>#DIV/0!</v>
          </cell>
          <cell r="L118" t="e">
            <v>#DIV/0!</v>
          </cell>
          <cell r="M118" t="e">
            <v>#DIV/0!</v>
          </cell>
          <cell r="N118" t="e">
            <v>#DIV/0!</v>
          </cell>
          <cell r="O118" t="e">
            <v>#DIV/0!</v>
          </cell>
          <cell r="P118" t="e">
            <v>#DIV/0!</v>
          </cell>
          <cell r="Q118" t="e">
            <v>#DIV/0!</v>
          </cell>
          <cell r="R118" t="e">
            <v>#DIV/0!</v>
          </cell>
          <cell r="S118" t="e">
            <v>#DIV/0!</v>
          </cell>
          <cell r="T118" t="e">
            <v>#DIV/0!</v>
          </cell>
          <cell r="U118" t="e">
            <v>#DIV/0!</v>
          </cell>
          <cell r="V118" t="e">
            <v>#DIV/0!</v>
          </cell>
          <cell r="W118" t="e">
            <v>#DIV/0!</v>
          </cell>
          <cell r="X118" t="e">
            <v>#DIV/0!</v>
          </cell>
          <cell r="Y118" t="e">
            <v>#DIV/0!</v>
          </cell>
          <cell r="Z118" t="e">
            <v>#DIV/0!</v>
          </cell>
        </row>
        <row r="119">
          <cell r="F119" t="e">
            <v>#DIV/0!</v>
          </cell>
          <cell r="G119" t="e">
            <v>#DIV/0!</v>
          </cell>
          <cell r="H119" t="e">
            <v>#DIV/0!</v>
          </cell>
          <cell r="I119" t="e">
            <v>#DIV/0!</v>
          </cell>
          <cell r="J119" t="e">
            <v>#DIV/0!</v>
          </cell>
          <cell r="K119" t="e">
            <v>#DIV/0!</v>
          </cell>
          <cell r="L119" t="e">
            <v>#DIV/0!</v>
          </cell>
          <cell r="M119" t="e">
            <v>#DIV/0!</v>
          </cell>
          <cell r="N119" t="e">
            <v>#DIV/0!</v>
          </cell>
          <cell r="O119" t="e">
            <v>#DIV/0!</v>
          </cell>
          <cell r="P119" t="e">
            <v>#DIV/0!</v>
          </cell>
          <cell r="Q119" t="e">
            <v>#DIV/0!</v>
          </cell>
          <cell r="R119" t="e">
            <v>#DIV/0!</v>
          </cell>
          <cell r="S119" t="e">
            <v>#DIV/0!</v>
          </cell>
          <cell r="T119" t="e">
            <v>#DIV/0!</v>
          </cell>
          <cell r="U119" t="e">
            <v>#DIV/0!</v>
          </cell>
          <cell r="V119" t="e">
            <v>#DIV/0!</v>
          </cell>
          <cell r="W119" t="e">
            <v>#DIV/0!</v>
          </cell>
          <cell r="X119" t="e">
            <v>#DIV/0!</v>
          </cell>
          <cell r="Y119" t="e">
            <v>#DIV/0!</v>
          </cell>
          <cell r="Z119" t="e">
            <v>#DIV/0!</v>
          </cell>
        </row>
        <row r="120">
          <cell r="F120" t="e">
            <v>#DIV/0!</v>
          </cell>
          <cell r="G120" t="e">
            <v>#DIV/0!</v>
          </cell>
          <cell r="H120" t="e">
            <v>#DIV/0!</v>
          </cell>
          <cell r="I120" t="e">
            <v>#DIV/0!</v>
          </cell>
          <cell r="J120" t="e">
            <v>#DIV/0!</v>
          </cell>
          <cell r="K120" t="e">
            <v>#DIV/0!</v>
          </cell>
          <cell r="L120" t="e">
            <v>#DIV/0!</v>
          </cell>
          <cell r="M120" t="e">
            <v>#DIV/0!</v>
          </cell>
          <cell r="N120" t="e">
            <v>#DIV/0!</v>
          </cell>
          <cell r="O120" t="e">
            <v>#DIV/0!</v>
          </cell>
          <cell r="P120" t="e">
            <v>#DIV/0!</v>
          </cell>
          <cell r="Q120" t="e">
            <v>#DIV/0!</v>
          </cell>
          <cell r="R120" t="e">
            <v>#DIV/0!</v>
          </cell>
          <cell r="S120" t="e">
            <v>#DIV/0!</v>
          </cell>
          <cell r="T120" t="e">
            <v>#DIV/0!</v>
          </cell>
          <cell r="U120" t="e">
            <v>#DIV/0!</v>
          </cell>
          <cell r="V120" t="e">
            <v>#DIV/0!</v>
          </cell>
          <cell r="W120" t="e">
            <v>#DIV/0!</v>
          </cell>
          <cell r="X120" t="e">
            <v>#DIV/0!</v>
          </cell>
          <cell r="Y120" t="e">
            <v>#DIV/0!</v>
          </cell>
          <cell r="Z120" t="e">
            <v>#DIV/0!</v>
          </cell>
        </row>
        <row r="121">
          <cell r="F121" t="e">
            <v>#DIV/0!</v>
          </cell>
          <cell r="G121" t="e">
            <v>#DIV/0!</v>
          </cell>
          <cell r="H121" t="e">
            <v>#DIV/0!</v>
          </cell>
          <cell r="I121" t="e">
            <v>#DIV/0!</v>
          </cell>
          <cell r="J121" t="e">
            <v>#DIV/0!</v>
          </cell>
          <cell r="K121" t="e">
            <v>#DIV/0!</v>
          </cell>
          <cell r="L121" t="e">
            <v>#DIV/0!</v>
          </cell>
          <cell r="M121" t="e">
            <v>#DIV/0!</v>
          </cell>
          <cell r="N121" t="e">
            <v>#DIV/0!</v>
          </cell>
          <cell r="O121" t="e">
            <v>#DIV/0!</v>
          </cell>
          <cell r="P121" t="e">
            <v>#DIV/0!</v>
          </cell>
          <cell r="Q121" t="e">
            <v>#DIV/0!</v>
          </cell>
          <cell r="R121" t="e">
            <v>#DIV/0!</v>
          </cell>
          <cell r="S121" t="e">
            <v>#DIV/0!</v>
          </cell>
          <cell r="T121" t="e">
            <v>#DIV/0!</v>
          </cell>
          <cell r="U121" t="e">
            <v>#DIV/0!</v>
          </cell>
          <cell r="V121" t="e">
            <v>#DIV/0!</v>
          </cell>
          <cell r="W121" t="e">
            <v>#DIV/0!</v>
          </cell>
          <cell r="X121" t="e">
            <v>#DIV/0!</v>
          </cell>
          <cell r="Y121" t="e">
            <v>#DIV/0!</v>
          </cell>
          <cell r="Z121" t="e">
            <v>#DIV/0!</v>
          </cell>
        </row>
        <row r="122">
          <cell r="F122" t="e">
            <v>#DIV/0!</v>
          </cell>
          <cell r="G122" t="e">
            <v>#DIV/0!</v>
          </cell>
          <cell r="H122" t="e">
            <v>#DIV/0!</v>
          </cell>
          <cell r="I122" t="e">
            <v>#DIV/0!</v>
          </cell>
          <cell r="J122" t="e">
            <v>#DIV/0!</v>
          </cell>
          <cell r="K122" t="e">
            <v>#DIV/0!</v>
          </cell>
          <cell r="L122" t="e">
            <v>#DIV/0!</v>
          </cell>
          <cell r="M122" t="e">
            <v>#DIV/0!</v>
          </cell>
          <cell r="N122" t="e">
            <v>#DIV/0!</v>
          </cell>
          <cell r="O122" t="e">
            <v>#DIV/0!</v>
          </cell>
          <cell r="P122" t="e">
            <v>#DIV/0!</v>
          </cell>
          <cell r="Q122" t="e">
            <v>#DIV/0!</v>
          </cell>
          <cell r="R122" t="e">
            <v>#DIV/0!</v>
          </cell>
          <cell r="S122" t="e">
            <v>#DIV/0!</v>
          </cell>
          <cell r="T122" t="e">
            <v>#DIV/0!</v>
          </cell>
          <cell r="U122" t="e">
            <v>#DIV/0!</v>
          </cell>
          <cell r="V122" t="e">
            <v>#DIV/0!</v>
          </cell>
          <cell r="W122" t="e">
            <v>#DIV/0!</v>
          </cell>
          <cell r="X122" t="e">
            <v>#DIV/0!</v>
          </cell>
          <cell r="Y122" t="e">
            <v>#DIV/0!</v>
          </cell>
          <cell r="Z122" t="e">
            <v>#DIV/0!</v>
          </cell>
        </row>
        <row r="123">
          <cell r="F123" t="e">
            <v>#DIV/0!</v>
          </cell>
          <cell r="G123" t="e">
            <v>#DIV/0!</v>
          </cell>
          <cell r="H123" t="e">
            <v>#DIV/0!</v>
          </cell>
          <cell r="I123" t="e">
            <v>#DIV/0!</v>
          </cell>
          <cell r="J123" t="e">
            <v>#DIV/0!</v>
          </cell>
          <cell r="K123" t="e">
            <v>#DIV/0!</v>
          </cell>
          <cell r="L123" t="e">
            <v>#DIV/0!</v>
          </cell>
          <cell r="M123" t="e">
            <v>#DIV/0!</v>
          </cell>
          <cell r="N123" t="e">
            <v>#DIV/0!</v>
          </cell>
          <cell r="O123" t="e">
            <v>#DIV/0!</v>
          </cell>
          <cell r="P123" t="e">
            <v>#DIV/0!</v>
          </cell>
          <cell r="Q123" t="e">
            <v>#DIV/0!</v>
          </cell>
          <cell r="R123" t="e">
            <v>#DIV/0!</v>
          </cell>
          <cell r="S123" t="e">
            <v>#DIV/0!</v>
          </cell>
          <cell r="T123" t="e">
            <v>#DIV/0!</v>
          </cell>
          <cell r="U123" t="e">
            <v>#DIV/0!</v>
          </cell>
          <cell r="V123" t="e">
            <v>#DIV/0!</v>
          </cell>
          <cell r="W123" t="e">
            <v>#DIV/0!</v>
          </cell>
          <cell r="X123" t="e">
            <v>#DIV/0!</v>
          </cell>
          <cell r="Y123" t="e">
            <v>#DIV/0!</v>
          </cell>
          <cell r="Z123" t="e">
            <v>#DIV/0!</v>
          </cell>
        </row>
        <row r="124">
          <cell r="F124" t="e">
            <v>#DIV/0!</v>
          </cell>
          <cell r="G124" t="e">
            <v>#DIV/0!</v>
          </cell>
          <cell r="H124" t="e">
            <v>#DIV/0!</v>
          </cell>
          <cell r="I124" t="e">
            <v>#DIV/0!</v>
          </cell>
          <cell r="J124" t="e">
            <v>#DIV/0!</v>
          </cell>
          <cell r="K124" t="e">
            <v>#DIV/0!</v>
          </cell>
          <cell r="L124" t="e">
            <v>#DIV/0!</v>
          </cell>
          <cell r="M124" t="e">
            <v>#DIV/0!</v>
          </cell>
          <cell r="N124" t="e">
            <v>#DIV/0!</v>
          </cell>
          <cell r="O124" t="e">
            <v>#DIV/0!</v>
          </cell>
          <cell r="P124" t="e">
            <v>#DIV/0!</v>
          </cell>
          <cell r="Q124" t="e">
            <v>#DIV/0!</v>
          </cell>
          <cell r="R124" t="e">
            <v>#DIV/0!</v>
          </cell>
          <cell r="S124" t="e">
            <v>#DIV/0!</v>
          </cell>
          <cell r="T124" t="e">
            <v>#DIV/0!</v>
          </cell>
          <cell r="U124" t="e">
            <v>#DIV/0!</v>
          </cell>
          <cell r="V124" t="e">
            <v>#DIV/0!</v>
          </cell>
          <cell r="W124" t="e">
            <v>#DIV/0!</v>
          </cell>
          <cell r="X124" t="e">
            <v>#DIV/0!</v>
          </cell>
          <cell r="Y124" t="e">
            <v>#DIV/0!</v>
          </cell>
          <cell r="Z124" t="e">
            <v>#DIV/0!</v>
          </cell>
        </row>
        <row r="125">
          <cell r="F125" t="e">
            <v>#DIV/0!</v>
          </cell>
          <cell r="G125" t="e">
            <v>#DIV/0!</v>
          </cell>
          <cell r="H125" t="e">
            <v>#DIV/0!</v>
          </cell>
          <cell r="I125" t="e">
            <v>#DIV/0!</v>
          </cell>
          <cell r="J125" t="e">
            <v>#DIV/0!</v>
          </cell>
          <cell r="K125" t="e">
            <v>#DIV/0!</v>
          </cell>
          <cell r="L125" t="e">
            <v>#DIV/0!</v>
          </cell>
          <cell r="M125" t="e">
            <v>#DIV/0!</v>
          </cell>
          <cell r="N125" t="e">
            <v>#DIV/0!</v>
          </cell>
          <cell r="O125" t="e">
            <v>#DIV/0!</v>
          </cell>
          <cell r="P125" t="e">
            <v>#DIV/0!</v>
          </cell>
          <cell r="Q125" t="e">
            <v>#DIV/0!</v>
          </cell>
          <cell r="R125" t="e">
            <v>#DIV/0!</v>
          </cell>
          <cell r="S125" t="e">
            <v>#DIV/0!</v>
          </cell>
          <cell r="T125" t="e">
            <v>#DIV/0!</v>
          </cell>
          <cell r="U125" t="e">
            <v>#DIV/0!</v>
          </cell>
          <cell r="V125" t="e">
            <v>#DIV/0!</v>
          </cell>
          <cell r="W125" t="e">
            <v>#DIV/0!</v>
          </cell>
          <cell r="X125" t="e">
            <v>#DIV/0!</v>
          </cell>
          <cell r="Y125" t="e">
            <v>#DIV/0!</v>
          </cell>
          <cell r="Z125" t="e">
            <v>#DIV/0!</v>
          </cell>
        </row>
        <row r="126">
          <cell r="F126" t="e">
            <v>#DIV/0!</v>
          </cell>
          <cell r="G126" t="e">
            <v>#DIV/0!</v>
          </cell>
          <cell r="H126" t="e">
            <v>#DIV/0!</v>
          </cell>
          <cell r="I126" t="e">
            <v>#DIV/0!</v>
          </cell>
          <cell r="J126" t="e">
            <v>#DIV/0!</v>
          </cell>
          <cell r="K126" t="e">
            <v>#DIV/0!</v>
          </cell>
          <cell r="L126" t="e">
            <v>#DIV/0!</v>
          </cell>
          <cell r="M126" t="e">
            <v>#DIV/0!</v>
          </cell>
          <cell r="N126" t="e">
            <v>#DIV/0!</v>
          </cell>
          <cell r="O126" t="e">
            <v>#DIV/0!</v>
          </cell>
          <cell r="P126" t="e">
            <v>#DIV/0!</v>
          </cell>
          <cell r="Q126" t="e">
            <v>#DIV/0!</v>
          </cell>
          <cell r="R126" t="e">
            <v>#DIV/0!</v>
          </cell>
          <cell r="S126" t="e">
            <v>#DIV/0!</v>
          </cell>
          <cell r="T126" t="e">
            <v>#DIV/0!</v>
          </cell>
          <cell r="U126" t="e">
            <v>#DIV/0!</v>
          </cell>
          <cell r="V126" t="e">
            <v>#DIV/0!</v>
          </cell>
          <cell r="W126" t="e">
            <v>#DIV/0!</v>
          </cell>
          <cell r="X126" t="e">
            <v>#DIV/0!</v>
          </cell>
          <cell r="Y126" t="e">
            <v>#DIV/0!</v>
          </cell>
          <cell r="Z126" t="e">
            <v>#DIV/0!</v>
          </cell>
        </row>
        <row r="127">
          <cell r="F127" t="e">
            <v>#DIV/0!</v>
          </cell>
          <cell r="G127" t="e">
            <v>#DIV/0!</v>
          </cell>
          <cell r="H127" t="e">
            <v>#DIV/0!</v>
          </cell>
          <cell r="I127" t="e">
            <v>#DIV/0!</v>
          </cell>
          <cell r="J127" t="e">
            <v>#DIV/0!</v>
          </cell>
          <cell r="K127" t="e">
            <v>#DIV/0!</v>
          </cell>
          <cell r="L127" t="e">
            <v>#DIV/0!</v>
          </cell>
          <cell r="M127" t="e">
            <v>#DIV/0!</v>
          </cell>
          <cell r="N127" t="e">
            <v>#DIV/0!</v>
          </cell>
          <cell r="O127" t="e">
            <v>#DIV/0!</v>
          </cell>
          <cell r="P127" t="e">
            <v>#DIV/0!</v>
          </cell>
          <cell r="Q127" t="e">
            <v>#DIV/0!</v>
          </cell>
          <cell r="R127" t="e">
            <v>#DIV/0!</v>
          </cell>
          <cell r="S127" t="e">
            <v>#DIV/0!</v>
          </cell>
          <cell r="T127" t="e">
            <v>#DIV/0!</v>
          </cell>
          <cell r="U127" t="e">
            <v>#DIV/0!</v>
          </cell>
          <cell r="V127" t="e">
            <v>#DIV/0!</v>
          </cell>
          <cell r="W127" t="e">
            <v>#DIV/0!</v>
          </cell>
          <cell r="X127" t="e">
            <v>#DIV/0!</v>
          </cell>
          <cell r="Y127" t="e">
            <v>#DIV/0!</v>
          </cell>
          <cell r="Z127" t="e">
            <v>#DIV/0!</v>
          </cell>
        </row>
        <row r="128">
          <cell r="F128" t="e">
            <v>#DIV/0!</v>
          </cell>
          <cell r="G128" t="e">
            <v>#DIV/0!</v>
          </cell>
          <cell r="H128" t="e">
            <v>#DIV/0!</v>
          </cell>
          <cell r="I128" t="e">
            <v>#DIV/0!</v>
          </cell>
          <cell r="J128" t="e">
            <v>#DIV/0!</v>
          </cell>
          <cell r="K128" t="e">
            <v>#DIV/0!</v>
          </cell>
          <cell r="L128" t="e">
            <v>#DIV/0!</v>
          </cell>
          <cell r="M128" t="e">
            <v>#DIV/0!</v>
          </cell>
          <cell r="N128" t="e">
            <v>#DIV/0!</v>
          </cell>
          <cell r="O128" t="e">
            <v>#DIV/0!</v>
          </cell>
          <cell r="P128" t="e">
            <v>#DIV/0!</v>
          </cell>
          <cell r="Q128" t="e">
            <v>#DIV/0!</v>
          </cell>
          <cell r="R128" t="e">
            <v>#DIV/0!</v>
          </cell>
          <cell r="S128" t="e">
            <v>#DIV/0!</v>
          </cell>
          <cell r="T128" t="e">
            <v>#DIV/0!</v>
          </cell>
          <cell r="U128" t="e">
            <v>#DIV/0!</v>
          </cell>
          <cell r="V128" t="e">
            <v>#DIV/0!</v>
          </cell>
          <cell r="W128" t="e">
            <v>#DIV/0!</v>
          </cell>
          <cell r="X128" t="e">
            <v>#DIV/0!</v>
          </cell>
          <cell r="Y128" t="e">
            <v>#DIV/0!</v>
          </cell>
          <cell r="Z128" t="e">
            <v>#DIV/0!</v>
          </cell>
        </row>
        <row r="129">
          <cell r="F129" t="e">
            <v>#DIV/0!</v>
          </cell>
          <cell r="G129" t="e">
            <v>#DIV/0!</v>
          </cell>
          <cell r="H129" t="e">
            <v>#DIV/0!</v>
          </cell>
          <cell r="I129" t="e">
            <v>#DIV/0!</v>
          </cell>
          <cell r="J129" t="e">
            <v>#DIV/0!</v>
          </cell>
          <cell r="K129" t="e">
            <v>#DIV/0!</v>
          </cell>
          <cell r="L129" t="e">
            <v>#DIV/0!</v>
          </cell>
          <cell r="M129" t="e">
            <v>#DIV/0!</v>
          </cell>
          <cell r="N129" t="e">
            <v>#DIV/0!</v>
          </cell>
          <cell r="O129" t="e">
            <v>#DIV/0!</v>
          </cell>
          <cell r="P129" t="e">
            <v>#DIV/0!</v>
          </cell>
          <cell r="Q129" t="e">
            <v>#DIV/0!</v>
          </cell>
          <cell r="R129" t="e">
            <v>#DIV/0!</v>
          </cell>
          <cell r="S129" t="e">
            <v>#DIV/0!</v>
          </cell>
          <cell r="T129" t="e">
            <v>#DIV/0!</v>
          </cell>
          <cell r="U129" t="e">
            <v>#DIV/0!</v>
          </cell>
          <cell r="V129" t="e">
            <v>#DIV/0!</v>
          </cell>
          <cell r="W129" t="e">
            <v>#DIV/0!</v>
          </cell>
          <cell r="X129" t="e">
            <v>#DIV/0!</v>
          </cell>
          <cell r="Y129" t="e">
            <v>#DIV/0!</v>
          </cell>
          <cell r="Z129" t="e">
            <v>#DIV/0!</v>
          </cell>
        </row>
        <row r="130">
          <cell r="F130" t="e">
            <v>#DIV/0!</v>
          </cell>
          <cell r="G130" t="e">
            <v>#DIV/0!</v>
          </cell>
          <cell r="H130" t="e">
            <v>#DIV/0!</v>
          </cell>
          <cell r="I130" t="e">
            <v>#DIV/0!</v>
          </cell>
          <cell r="J130" t="e">
            <v>#DIV/0!</v>
          </cell>
          <cell r="K130" t="e">
            <v>#DIV/0!</v>
          </cell>
          <cell r="L130" t="e">
            <v>#DIV/0!</v>
          </cell>
          <cell r="M130" t="e">
            <v>#DIV/0!</v>
          </cell>
          <cell r="N130" t="e">
            <v>#DIV/0!</v>
          </cell>
          <cell r="O130" t="e">
            <v>#DIV/0!</v>
          </cell>
          <cell r="P130" t="e">
            <v>#DIV/0!</v>
          </cell>
          <cell r="Q130" t="e">
            <v>#DIV/0!</v>
          </cell>
          <cell r="R130" t="e">
            <v>#DIV/0!</v>
          </cell>
          <cell r="S130" t="e">
            <v>#DIV/0!</v>
          </cell>
          <cell r="T130" t="e">
            <v>#DIV/0!</v>
          </cell>
          <cell r="U130" t="e">
            <v>#DIV/0!</v>
          </cell>
          <cell r="V130" t="e">
            <v>#DIV/0!</v>
          </cell>
          <cell r="W130" t="e">
            <v>#DIV/0!</v>
          </cell>
          <cell r="X130" t="e">
            <v>#DIV/0!</v>
          </cell>
          <cell r="Y130" t="e">
            <v>#DIV/0!</v>
          </cell>
          <cell r="Z130" t="e">
            <v>#DIV/0!</v>
          </cell>
        </row>
        <row r="131">
          <cell r="F131" t="e">
            <v>#DIV/0!</v>
          </cell>
          <cell r="G131" t="e">
            <v>#DIV/0!</v>
          </cell>
          <cell r="H131" t="e">
            <v>#DIV/0!</v>
          </cell>
          <cell r="I131" t="e">
            <v>#DIV/0!</v>
          </cell>
          <cell r="J131" t="e">
            <v>#DIV/0!</v>
          </cell>
          <cell r="K131" t="e">
            <v>#DIV/0!</v>
          </cell>
          <cell r="L131" t="e">
            <v>#DIV/0!</v>
          </cell>
          <cell r="M131" t="e">
            <v>#DIV/0!</v>
          </cell>
          <cell r="N131" t="e">
            <v>#DIV/0!</v>
          </cell>
          <cell r="O131" t="e">
            <v>#DIV/0!</v>
          </cell>
          <cell r="P131" t="e">
            <v>#DIV/0!</v>
          </cell>
          <cell r="Q131" t="e">
            <v>#DIV/0!</v>
          </cell>
          <cell r="R131" t="e">
            <v>#DIV/0!</v>
          </cell>
          <cell r="S131" t="e">
            <v>#DIV/0!</v>
          </cell>
          <cell r="T131" t="e">
            <v>#DIV/0!</v>
          </cell>
          <cell r="U131" t="e">
            <v>#DIV/0!</v>
          </cell>
          <cell r="V131" t="e">
            <v>#DIV/0!</v>
          </cell>
          <cell r="W131" t="e">
            <v>#DIV/0!</v>
          </cell>
          <cell r="X131" t="e">
            <v>#DIV/0!</v>
          </cell>
          <cell r="Y131" t="e">
            <v>#DIV/0!</v>
          </cell>
          <cell r="Z131" t="e">
            <v>#DIV/0!</v>
          </cell>
        </row>
        <row r="132">
          <cell r="F132" t="e">
            <v>#DIV/0!</v>
          </cell>
          <cell r="G132" t="e">
            <v>#DIV/0!</v>
          </cell>
          <cell r="H132" t="e">
            <v>#DIV/0!</v>
          </cell>
          <cell r="I132" t="e">
            <v>#DIV/0!</v>
          </cell>
          <cell r="J132" t="e">
            <v>#DIV/0!</v>
          </cell>
          <cell r="K132" t="e">
            <v>#DIV/0!</v>
          </cell>
          <cell r="L132" t="e">
            <v>#DIV/0!</v>
          </cell>
          <cell r="M132" t="e">
            <v>#DIV/0!</v>
          </cell>
          <cell r="N132" t="e">
            <v>#DIV/0!</v>
          </cell>
          <cell r="O132" t="e">
            <v>#DIV/0!</v>
          </cell>
          <cell r="P132" t="e">
            <v>#DIV/0!</v>
          </cell>
          <cell r="Q132" t="e">
            <v>#DIV/0!</v>
          </cell>
          <cell r="R132" t="e">
            <v>#DIV/0!</v>
          </cell>
          <cell r="S132" t="e">
            <v>#DIV/0!</v>
          </cell>
          <cell r="T132" t="e">
            <v>#DIV/0!</v>
          </cell>
          <cell r="U132" t="e">
            <v>#DIV/0!</v>
          </cell>
          <cell r="V132" t="e">
            <v>#DIV/0!</v>
          </cell>
          <cell r="W132" t="e">
            <v>#DIV/0!</v>
          </cell>
          <cell r="X132" t="e">
            <v>#DIV/0!</v>
          </cell>
          <cell r="Y132" t="e">
            <v>#DIV/0!</v>
          </cell>
          <cell r="Z132" t="e">
            <v>#DIV/0!</v>
          </cell>
        </row>
        <row r="133">
          <cell r="F133" t="e">
            <v>#DIV/0!</v>
          </cell>
          <cell r="G133" t="e">
            <v>#DIV/0!</v>
          </cell>
          <cell r="H133" t="e">
            <v>#DIV/0!</v>
          </cell>
          <cell r="I133" t="e">
            <v>#DIV/0!</v>
          </cell>
          <cell r="J133" t="e">
            <v>#DIV/0!</v>
          </cell>
          <cell r="K133" t="e">
            <v>#DIV/0!</v>
          </cell>
          <cell r="L133" t="e">
            <v>#DIV/0!</v>
          </cell>
          <cell r="M133" t="e">
            <v>#DIV/0!</v>
          </cell>
          <cell r="N133" t="e">
            <v>#DIV/0!</v>
          </cell>
          <cell r="O133" t="e">
            <v>#DIV/0!</v>
          </cell>
          <cell r="P133" t="e">
            <v>#DIV/0!</v>
          </cell>
          <cell r="Q133" t="e">
            <v>#DIV/0!</v>
          </cell>
          <cell r="R133" t="e">
            <v>#DIV/0!</v>
          </cell>
          <cell r="S133" t="e">
            <v>#DIV/0!</v>
          </cell>
          <cell r="T133" t="e">
            <v>#DIV/0!</v>
          </cell>
          <cell r="U133" t="e">
            <v>#DIV/0!</v>
          </cell>
          <cell r="V133" t="e">
            <v>#DIV/0!</v>
          </cell>
          <cell r="W133" t="e">
            <v>#DIV/0!</v>
          </cell>
          <cell r="X133" t="e">
            <v>#DIV/0!</v>
          </cell>
          <cell r="Y133" t="e">
            <v>#DIV/0!</v>
          </cell>
          <cell r="Z133" t="e">
            <v>#DIV/0!</v>
          </cell>
        </row>
        <row r="134">
          <cell r="F134" t="e">
            <v>#DIV/0!</v>
          </cell>
          <cell r="G134" t="e">
            <v>#DIV/0!</v>
          </cell>
          <cell r="H134" t="e">
            <v>#DIV/0!</v>
          </cell>
          <cell r="I134" t="e">
            <v>#DIV/0!</v>
          </cell>
          <cell r="J134" t="e">
            <v>#DIV/0!</v>
          </cell>
          <cell r="K134" t="e">
            <v>#DIV/0!</v>
          </cell>
          <cell r="L134" t="e">
            <v>#DIV/0!</v>
          </cell>
          <cell r="M134" t="e">
            <v>#DIV/0!</v>
          </cell>
          <cell r="N134" t="e">
            <v>#DIV/0!</v>
          </cell>
          <cell r="O134" t="e">
            <v>#DIV/0!</v>
          </cell>
          <cell r="P134" t="e">
            <v>#DIV/0!</v>
          </cell>
          <cell r="Q134" t="e">
            <v>#DIV/0!</v>
          </cell>
          <cell r="R134" t="e">
            <v>#DIV/0!</v>
          </cell>
          <cell r="S134" t="e">
            <v>#DIV/0!</v>
          </cell>
          <cell r="T134" t="e">
            <v>#DIV/0!</v>
          </cell>
          <cell r="U134" t="e">
            <v>#DIV/0!</v>
          </cell>
          <cell r="V134" t="e">
            <v>#DIV/0!</v>
          </cell>
          <cell r="W134" t="e">
            <v>#DIV/0!</v>
          </cell>
          <cell r="X134" t="e">
            <v>#DIV/0!</v>
          </cell>
          <cell r="Y134" t="e">
            <v>#DIV/0!</v>
          </cell>
          <cell r="Z134" t="e">
            <v>#DIV/0!</v>
          </cell>
        </row>
        <row r="135">
          <cell r="F135" t="e">
            <v>#DIV/0!</v>
          </cell>
          <cell r="G135" t="e">
            <v>#DIV/0!</v>
          </cell>
          <cell r="H135" t="e">
            <v>#DIV/0!</v>
          </cell>
          <cell r="I135" t="e">
            <v>#DIV/0!</v>
          </cell>
          <cell r="J135" t="e">
            <v>#DIV/0!</v>
          </cell>
          <cell r="K135" t="e">
            <v>#DIV/0!</v>
          </cell>
          <cell r="L135" t="e">
            <v>#DIV/0!</v>
          </cell>
          <cell r="M135" t="e">
            <v>#DIV/0!</v>
          </cell>
          <cell r="N135" t="e">
            <v>#DIV/0!</v>
          </cell>
          <cell r="O135" t="e">
            <v>#DIV/0!</v>
          </cell>
          <cell r="P135" t="e">
            <v>#DIV/0!</v>
          </cell>
          <cell r="Q135" t="e">
            <v>#DIV/0!</v>
          </cell>
          <cell r="R135" t="e">
            <v>#DIV/0!</v>
          </cell>
          <cell r="S135" t="e">
            <v>#DIV/0!</v>
          </cell>
          <cell r="T135" t="e">
            <v>#DIV/0!</v>
          </cell>
          <cell r="U135" t="e">
            <v>#DIV/0!</v>
          </cell>
          <cell r="V135" t="e">
            <v>#DIV/0!</v>
          </cell>
          <cell r="W135" t="e">
            <v>#DIV/0!</v>
          </cell>
          <cell r="X135" t="e">
            <v>#DIV/0!</v>
          </cell>
          <cell r="Y135" t="e">
            <v>#DIV/0!</v>
          </cell>
          <cell r="Z135" t="e">
            <v>#DIV/0!</v>
          </cell>
        </row>
        <row r="136">
          <cell r="F136" t="e">
            <v>#DIV/0!</v>
          </cell>
          <cell r="G136" t="e">
            <v>#DIV/0!</v>
          </cell>
          <cell r="H136" t="e">
            <v>#DIV/0!</v>
          </cell>
          <cell r="I136" t="e">
            <v>#DIV/0!</v>
          </cell>
          <cell r="J136" t="e">
            <v>#DIV/0!</v>
          </cell>
          <cell r="K136" t="e">
            <v>#DIV/0!</v>
          </cell>
          <cell r="L136" t="e">
            <v>#DIV/0!</v>
          </cell>
          <cell r="M136" t="e">
            <v>#DIV/0!</v>
          </cell>
          <cell r="N136" t="e">
            <v>#DIV/0!</v>
          </cell>
          <cell r="O136" t="e">
            <v>#DIV/0!</v>
          </cell>
          <cell r="P136" t="e">
            <v>#DIV/0!</v>
          </cell>
          <cell r="Q136" t="e">
            <v>#DIV/0!</v>
          </cell>
          <cell r="R136" t="e">
            <v>#DIV/0!</v>
          </cell>
          <cell r="S136" t="e">
            <v>#DIV/0!</v>
          </cell>
          <cell r="T136" t="e">
            <v>#DIV/0!</v>
          </cell>
          <cell r="U136" t="e">
            <v>#DIV/0!</v>
          </cell>
          <cell r="V136" t="e">
            <v>#DIV/0!</v>
          </cell>
          <cell r="W136" t="e">
            <v>#DIV/0!</v>
          </cell>
          <cell r="X136" t="e">
            <v>#DIV/0!</v>
          </cell>
          <cell r="Y136" t="e">
            <v>#DIV/0!</v>
          </cell>
          <cell r="Z136" t="e">
            <v>#DIV/0!</v>
          </cell>
        </row>
        <row r="137">
          <cell r="F137" t="e">
            <v>#DIV/0!</v>
          </cell>
          <cell r="G137" t="e">
            <v>#DIV/0!</v>
          </cell>
          <cell r="H137" t="e">
            <v>#DIV/0!</v>
          </cell>
          <cell r="I137" t="e">
            <v>#DIV/0!</v>
          </cell>
          <cell r="J137" t="e">
            <v>#DIV/0!</v>
          </cell>
          <cell r="K137" t="e">
            <v>#DIV/0!</v>
          </cell>
          <cell r="L137" t="e">
            <v>#DIV/0!</v>
          </cell>
          <cell r="M137" t="e">
            <v>#DIV/0!</v>
          </cell>
          <cell r="N137" t="e">
            <v>#DIV/0!</v>
          </cell>
          <cell r="O137" t="e">
            <v>#DIV/0!</v>
          </cell>
          <cell r="P137" t="e">
            <v>#DIV/0!</v>
          </cell>
          <cell r="Q137" t="e">
            <v>#DIV/0!</v>
          </cell>
          <cell r="R137" t="e">
            <v>#DIV/0!</v>
          </cell>
          <cell r="S137" t="e">
            <v>#DIV/0!</v>
          </cell>
          <cell r="T137" t="e">
            <v>#DIV/0!</v>
          </cell>
          <cell r="U137" t="e">
            <v>#DIV/0!</v>
          </cell>
          <cell r="V137" t="e">
            <v>#DIV/0!</v>
          </cell>
          <cell r="W137" t="e">
            <v>#DIV/0!</v>
          </cell>
          <cell r="X137" t="e">
            <v>#DIV/0!</v>
          </cell>
          <cell r="Y137" t="e">
            <v>#DIV/0!</v>
          </cell>
          <cell r="Z137" t="e">
            <v>#DIV/0!</v>
          </cell>
        </row>
        <row r="138">
          <cell r="F138" t="e">
            <v>#DIV/0!</v>
          </cell>
          <cell r="G138" t="e">
            <v>#DIV/0!</v>
          </cell>
          <cell r="H138" t="e">
            <v>#DIV/0!</v>
          </cell>
          <cell r="I138" t="e">
            <v>#DIV/0!</v>
          </cell>
          <cell r="J138" t="e">
            <v>#DIV/0!</v>
          </cell>
          <cell r="K138" t="e">
            <v>#DIV/0!</v>
          </cell>
          <cell r="L138" t="e">
            <v>#DIV/0!</v>
          </cell>
          <cell r="M138" t="e">
            <v>#DIV/0!</v>
          </cell>
          <cell r="N138" t="e">
            <v>#DIV/0!</v>
          </cell>
          <cell r="O138" t="e">
            <v>#DIV/0!</v>
          </cell>
          <cell r="P138" t="e">
            <v>#DIV/0!</v>
          </cell>
          <cell r="Q138" t="e">
            <v>#DIV/0!</v>
          </cell>
          <cell r="R138" t="e">
            <v>#DIV/0!</v>
          </cell>
          <cell r="S138" t="e">
            <v>#DIV/0!</v>
          </cell>
          <cell r="T138" t="e">
            <v>#DIV/0!</v>
          </cell>
          <cell r="U138" t="e">
            <v>#DIV/0!</v>
          </cell>
          <cell r="V138" t="e">
            <v>#DIV/0!</v>
          </cell>
          <cell r="W138" t="e">
            <v>#DIV/0!</v>
          </cell>
          <cell r="X138" t="e">
            <v>#DIV/0!</v>
          </cell>
          <cell r="Y138" t="e">
            <v>#DIV/0!</v>
          </cell>
          <cell r="Z138" t="e">
            <v>#DIV/0!</v>
          </cell>
        </row>
        <row r="139">
          <cell r="F139" t="e">
            <v>#DIV/0!</v>
          </cell>
          <cell r="G139" t="e">
            <v>#DIV/0!</v>
          </cell>
          <cell r="H139" t="e">
            <v>#DIV/0!</v>
          </cell>
          <cell r="I139" t="e">
            <v>#DIV/0!</v>
          </cell>
          <cell r="J139" t="e">
            <v>#DIV/0!</v>
          </cell>
          <cell r="K139" t="e">
            <v>#DIV/0!</v>
          </cell>
          <cell r="L139" t="e">
            <v>#DIV/0!</v>
          </cell>
          <cell r="M139" t="e">
            <v>#DIV/0!</v>
          </cell>
          <cell r="N139" t="e">
            <v>#DIV/0!</v>
          </cell>
          <cell r="O139" t="e">
            <v>#DIV/0!</v>
          </cell>
          <cell r="P139" t="e">
            <v>#DIV/0!</v>
          </cell>
          <cell r="Q139" t="e">
            <v>#DIV/0!</v>
          </cell>
          <cell r="R139" t="e">
            <v>#DIV/0!</v>
          </cell>
          <cell r="S139" t="e">
            <v>#DIV/0!</v>
          </cell>
          <cell r="T139" t="e">
            <v>#DIV/0!</v>
          </cell>
          <cell r="U139" t="e">
            <v>#DIV/0!</v>
          </cell>
          <cell r="V139" t="e">
            <v>#DIV/0!</v>
          </cell>
          <cell r="W139" t="e">
            <v>#DIV/0!</v>
          </cell>
          <cell r="X139" t="e">
            <v>#DIV/0!</v>
          </cell>
          <cell r="Y139" t="e">
            <v>#DIV/0!</v>
          </cell>
          <cell r="Z139" t="e">
            <v>#DIV/0!</v>
          </cell>
        </row>
        <row r="140">
          <cell r="F140" t="e">
            <v>#DIV/0!</v>
          </cell>
          <cell r="G140" t="e">
            <v>#DIV/0!</v>
          </cell>
          <cell r="H140" t="e">
            <v>#DIV/0!</v>
          </cell>
          <cell r="I140" t="e">
            <v>#DIV/0!</v>
          </cell>
          <cell r="J140" t="e">
            <v>#DIV/0!</v>
          </cell>
          <cell r="K140" t="e">
            <v>#DIV/0!</v>
          </cell>
          <cell r="L140" t="e">
            <v>#DIV/0!</v>
          </cell>
          <cell r="M140" t="e">
            <v>#DIV/0!</v>
          </cell>
          <cell r="N140" t="e">
            <v>#DIV/0!</v>
          </cell>
          <cell r="O140" t="e">
            <v>#DIV/0!</v>
          </cell>
          <cell r="P140" t="e">
            <v>#DIV/0!</v>
          </cell>
          <cell r="Q140" t="e">
            <v>#DIV/0!</v>
          </cell>
          <cell r="R140" t="e">
            <v>#DIV/0!</v>
          </cell>
          <cell r="S140" t="e">
            <v>#DIV/0!</v>
          </cell>
          <cell r="T140" t="e">
            <v>#DIV/0!</v>
          </cell>
          <cell r="U140" t="e">
            <v>#DIV/0!</v>
          </cell>
          <cell r="V140" t="e">
            <v>#DIV/0!</v>
          </cell>
          <cell r="W140" t="e">
            <v>#DIV/0!</v>
          </cell>
          <cell r="X140" t="e">
            <v>#DIV/0!</v>
          </cell>
          <cell r="Y140" t="e">
            <v>#DIV/0!</v>
          </cell>
          <cell r="Z140" t="e">
            <v>#DIV/0!</v>
          </cell>
        </row>
        <row r="141">
          <cell r="F141" t="e">
            <v>#DIV/0!</v>
          </cell>
          <cell r="G141" t="e">
            <v>#DIV/0!</v>
          </cell>
          <cell r="H141" t="e">
            <v>#DIV/0!</v>
          </cell>
          <cell r="I141" t="e">
            <v>#DIV/0!</v>
          </cell>
          <cell r="J141" t="e">
            <v>#DIV/0!</v>
          </cell>
          <cell r="K141" t="e">
            <v>#DIV/0!</v>
          </cell>
          <cell r="L141" t="e">
            <v>#DIV/0!</v>
          </cell>
          <cell r="M141" t="e">
            <v>#DIV/0!</v>
          </cell>
          <cell r="N141" t="e">
            <v>#DIV/0!</v>
          </cell>
          <cell r="O141" t="e">
            <v>#DIV/0!</v>
          </cell>
          <cell r="P141" t="e">
            <v>#DIV/0!</v>
          </cell>
          <cell r="Q141" t="e">
            <v>#DIV/0!</v>
          </cell>
          <cell r="R141" t="e">
            <v>#DIV/0!</v>
          </cell>
          <cell r="S141" t="e">
            <v>#DIV/0!</v>
          </cell>
          <cell r="T141" t="e">
            <v>#DIV/0!</v>
          </cell>
          <cell r="U141" t="e">
            <v>#DIV/0!</v>
          </cell>
          <cell r="V141" t="e">
            <v>#DIV/0!</v>
          </cell>
          <cell r="W141" t="e">
            <v>#DIV/0!</v>
          </cell>
          <cell r="X141" t="e">
            <v>#DIV/0!</v>
          </cell>
          <cell r="Y141" t="e">
            <v>#DIV/0!</v>
          </cell>
          <cell r="Z141" t="e">
            <v>#DIV/0!</v>
          </cell>
        </row>
        <row r="142">
          <cell r="F142" t="e">
            <v>#DIV/0!</v>
          </cell>
          <cell r="G142" t="e">
            <v>#DIV/0!</v>
          </cell>
          <cell r="H142" t="e">
            <v>#DIV/0!</v>
          </cell>
          <cell r="I142" t="e">
            <v>#DIV/0!</v>
          </cell>
          <cell r="J142" t="e">
            <v>#DIV/0!</v>
          </cell>
          <cell r="K142" t="e">
            <v>#DIV/0!</v>
          </cell>
          <cell r="L142" t="e">
            <v>#DIV/0!</v>
          </cell>
          <cell r="M142" t="e">
            <v>#DIV/0!</v>
          </cell>
          <cell r="N142" t="e">
            <v>#DIV/0!</v>
          </cell>
          <cell r="O142" t="e">
            <v>#DIV/0!</v>
          </cell>
          <cell r="P142" t="e">
            <v>#DIV/0!</v>
          </cell>
          <cell r="Q142" t="e">
            <v>#DIV/0!</v>
          </cell>
          <cell r="R142" t="e">
            <v>#DIV/0!</v>
          </cell>
          <cell r="S142" t="e">
            <v>#DIV/0!</v>
          </cell>
          <cell r="T142" t="e">
            <v>#DIV/0!</v>
          </cell>
          <cell r="U142" t="e">
            <v>#DIV/0!</v>
          </cell>
          <cell r="V142" t="e">
            <v>#DIV/0!</v>
          </cell>
          <cell r="W142" t="e">
            <v>#DIV/0!</v>
          </cell>
          <cell r="X142" t="e">
            <v>#DIV/0!</v>
          </cell>
          <cell r="Y142" t="e">
            <v>#DIV/0!</v>
          </cell>
          <cell r="Z142" t="e">
            <v>#DIV/0!</v>
          </cell>
        </row>
        <row r="143">
          <cell r="F143" t="e">
            <v>#DIV/0!</v>
          </cell>
          <cell r="G143" t="e">
            <v>#DIV/0!</v>
          </cell>
          <cell r="H143" t="e">
            <v>#DIV/0!</v>
          </cell>
          <cell r="I143" t="e">
            <v>#DIV/0!</v>
          </cell>
          <cell r="J143" t="e">
            <v>#DIV/0!</v>
          </cell>
          <cell r="K143" t="e">
            <v>#DIV/0!</v>
          </cell>
          <cell r="L143" t="e">
            <v>#DIV/0!</v>
          </cell>
          <cell r="M143" t="e">
            <v>#DIV/0!</v>
          </cell>
          <cell r="N143" t="e">
            <v>#DIV/0!</v>
          </cell>
          <cell r="O143" t="e">
            <v>#DIV/0!</v>
          </cell>
          <cell r="P143" t="e">
            <v>#DIV/0!</v>
          </cell>
          <cell r="Q143" t="e">
            <v>#DIV/0!</v>
          </cell>
          <cell r="R143" t="e">
            <v>#DIV/0!</v>
          </cell>
          <cell r="S143" t="e">
            <v>#DIV/0!</v>
          </cell>
          <cell r="T143" t="e">
            <v>#DIV/0!</v>
          </cell>
          <cell r="U143" t="e">
            <v>#DIV/0!</v>
          </cell>
          <cell r="V143" t="e">
            <v>#DIV/0!</v>
          </cell>
          <cell r="W143" t="e">
            <v>#DIV/0!</v>
          </cell>
          <cell r="X143" t="e">
            <v>#DIV/0!</v>
          </cell>
          <cell r="Y143" t="e">
            <v>#DIV/0!</v>
          </cell>
          <cell r="Z143" t="e">
            <v>#DIV/0!</v>
          </cell>
        </row>
        <row r="144">
          <cell r="F144" t="e">
            <v>#DIV/0!</v>
          </cell>
          <cell r="G144" t="e">
            <v>#DIV/0!</v>
          </cell>
          <cell r="H144" t="e">
            <v>#DIV/0!</v>
          </cell>
          <cell r="I144" t="e">
            <v>#DIV/0!</v>
          </cell>
          <cell r="J144" t="e">
            <v>#DIV/0!</v>
          </cell>
          <cell r="K144" t="e">
            <v>#DIV/0!</v>
          </cell>
          <cell r="L144" t="e">
            <v>#DIV/0!</v>
          </cell>
          <cell r="M144" t="e">
            <v>#DIV/0!</v>
          </cell>
          <cell r="N144" t="e">
            <v>#DIV/0!</v>
          </cell>
          <cell r="O144" t="e">
            <v>#DIV/0!</v>
          </cell>
          <cell r="P144" t="e">
            <v>#DIV/0!</v>
          </cell>
          <cell r="Q144" t="e">
            <v>#DIV/0!</v>
          </cell>
          <cell r="R144" t="e">
            <v>#DIV/0!</v>
          </cell>
          <cell r="S144" t="e">
            <v>#DIV/0!</v>
          </cell>
          <cell r="T144" t="e">
            <v>#DIV/0!</v>
          </cell>
          <cell r="U144" t="e">
            <v>#DIV/0!</v>
          </cell>
          <cell r="V144" t="e">
            <v>#DIV/0!</v>
          </cell>
          <cell r="W144" t="e">
            <v>#DIV/0!</v>
          </cell>
          <cell r="X144" t="e">
            <v>#DIV/0!</v>
          </cell>
          <cell r="Y144" t="e">
            <v>#DIV/0!</v>
          </cell>
          <cell r="Z144" t="e">
            <v>#DIV/0!</v>
          </cell>
        </row>
        <row r="145">
          <cell r="F145" t="e">
            <v>#DIV/0!</v>
          </cell>
          <cell r="G145" t="e">
            <v>#DIV/0!</v>
          </cell>
          <cell r="H145" t="e">
            <v>#DIV/0!</v>
          </cell>
          <cell r="I145" t="e">
            <v>#DIV/0!</v>
          </cell>
          <cell r="J145" t="e">
            <v>#DIV/0!</v>
          </cell>
          <cell r="K145" t="e">
            <v>#DIV/0!</v>
          </cell>
          <cell r="L145" t="e">
            <v>#DIV/0!</v>
          </cell>
          <cell r="M145" t="e">
            <v>#DIV/0!</v>
          </cell>
          <cell r="N145" t="e">
            <v>#DIV/0!</v>
          </cell>
          <cell r="O145" t="e">
            <v>#DIV/0!</v>
          </cell>
          <cell r="P145" t="e">
            <v>#DIV/0!</v>
          </cell>
          <cell r="Q145" t="e">
            <v>#DIV/0!</v>
          </cell>
          <cell r="R145" t="e">
            <v>#DIV/0!</v>
          </cell>
          <cell r="S145" t="e">
            <v>#DIV/0!</v>
          </cell>
          <cell r="T145" t="e">
            <v>#DIV/0!</v>
          </cell>
          <cell r="U145" t="e">
            <v>#DIV/0!</v>
          </cell>
          <cell r="V145" t="e">
            <v>#DIV/0!</v>
          </cell>
          <cell r="W145" t="e">
            <v>#DIV/0!</v>
          </cell>
          <cell r="X145" t="e">
            <v>#DIV/0!</v>
          </cell>
          <cell r="Y145" t="e">
            <v>#DIV/0!</v>
          </cell>
          <cell r="Z145" t="e">
            <v>#DIV/0!</v>
          </cell>
        </row>
        <row r="146">
          <cell r="F146" t="e">
            <v>#DIV/0!</v>
          </cell>
          <cell r="G146" t="e">
            <v>#DIV/0!</v>
          </cell>
          <cell r="H146" t="e">
            <v>#DIV/0!</v>
          </cell>
          <cell r="I146" t="e">
            <v>#DIV/0!</v>
          </cell>
          <cell r="J146" t="e">
            <v>#DIV/0!</v>
          </cell>
          <cell r="K146" t="e">
            <v>#DIV/0!</v>
          </cell>
          <cell r="L146" t="e">
            <v>#DIV/0!</v>
          </cell>
          <cell r="M146" t="e">
            <v>#DIV/0!</v>
          </cell>
          <cell r="N146" t="e">
            <v>#DIV/0!</v>
          </cell>
          <cell r="O146" t="e">
            <v>#DIV/0!</v>
          </cell>
          <cell r="P146" t="e">
            <v>#DIV/0!</v>
          </cell>
          <cell r="Q146" t="e">
            <v>#DIV/0!</v>
          </cell>
          <cell r="R146" t="e">
            <v>#DIV/0!</v>
          </cell>
          <cell r="S146" t="e">
            <v>#DIV/0!</v>
          </cell>
          <cell r="T146" t="e">
            <v>#DIV/0!</v>
          </cell>
          <cell r="U146" t="e">
            <v>#DIV/0!</v>
          </cell>
          <cell r="V146" t="e">
            <v>#DIV/0!</v>
          </cell>
          <cell r="W146" t="e">
            <v>#DIV/0!</v>
          </cell>
          <cell r="X146" t="e">
            <v>#DIV/0!</v>
          </cell>
          <cell r="Y146" t="e">
            <v>#DIV/0!</v>
          </cell>
          <cell r="Z146" t="e">
            <v>#DIV/0!</v>
          </cell>
        </row>
        <row r="147">
          <cell r="F147" t="e">
            <v>#DIV/0!</v>
          </cell>
          <cell r="G147" t="e">
            <v>#DIV/0!</v>
          </cell>
          <cell r="H147" t="e">
            <v>#DIV/0!</v>
          </cell>
          <cell r="I147" t="e">
            <v>#DIV/0!</v>
          </cell>
          <cell r="J147" t="e">
            <v>#DIV/0!</v>
          </cell>
          <cell r="K147" t="e">
            <v>#DIV/0!</v>
          </cell>
          <cell r="L147" t="e">
            <v>#DIV/0!</v>
          </cell>
          <cell r="M147" t="e">
            <v>#DIV/0!</v>
          </cell>
          <cell r="N147" t="e">
            <v>#DIV/0!</v>
          </cell>
          <cell r="O147" t="e">
            <v>#DIV/0!</v>
          </cell>
          <cell r="P147" t="e">
            <v>#DIV/0!</v>
          </cell>
          <cell r="Q147" t="e">
            <v>#DIV/0!</v>
          </cell>
          <cell r="R147" t="e">
            <v>#DIV/0!</v>
          </cell>
          <cell r="S147" t="e">
            <v>#DIV/0!</v>
          </cell>
          <cell r="T147" t="e">
            <v>#DIV/0!</v>
          </cell>
          <cell r="U147" t="e">
            <v>#DIV/0!</v>
          </cell>
          <cell r="V147" t="e">
            <v>#DIV/0!</v>
          </cell>
          <cell r="W147" t="e">
            <v>#DIV/0!</v>
          </cell>
          <cell r="X147" t="e">
            <v>#DIV/0!</v>
          </cell>
          <cell r="Y147" t="e">
            <v>#DIV/0!</v>
          </cell>
          <cell r="Z147" t="e">
            <v>#DIV/0!</v>
          </cell>
        </row>
        <row r="148">
          <cell r="F148" t="e">
            <v>#DIV/0!</v>
          </cell>
          <cell r="G148" t="e">
            <v>#DIV/0!</v>
          </cell>
          <cell r="H148" t="e">
            <v>#DIV/0!</v>
          </cell>
          <cell r="I148" t="e">
            <v>#DIV/0!</v>
          </cell>
          <cell r="J148" t="e">
            <v>#DIV/0!</v>
          </cell>
          <cell r="K148" t="e">
            <v>#DIV/0!</v>
          </cell>
          <cell r="L148" t="e">
            <v>#DIV/0!</v>
          </cell>
          <cell r="M148" t="e">
            <v>#DIV/0!</v>
          </cell>
          <cell r="N148" t="e">
            <v>#DIV/0!</v>
          </cell>
          <cell r="O148" t="e">
            <v>#DIV/0!</v>
          </cell>
          <cell r="P148" t="e">
            <v>#DIV/0!</v>
          </cell>
          <cell r="Q148" t="e">
            <v>#DIV/0!</v>
          </cell>
          <cell r="R148" t="e">
            <v>#DIV/0!</v>
          </cell>
          <cell r="S148" t="e">
            <v>#DIV/0!</v>
          </cell>
          <cell r="T148" t="e">
            <v>#DIV/0!</v>
          </cell>
          <cell r="U148" t="e">
            <v>#DIV/0!</v>
          </cell>
          <cell r="V148" t="e">
            <v>#DIV/0!</v>
          </cell>
          <cell r="W148" t="e">
            <v>#DIV/0!</v>
          </cell>
          <cell r="X148" t="e">
            <v>#DIV/0!</v>
          </cell>
          <cell r="Y148" t="e">
            <v>#DIV/0!</v>
          </cell>
          <cell r="Z148" t="e">
            <v>#DIV/0!</v>
          </cell>
        </row>
        <row r="149">
          <cell r="F149" t="e">
            <v>#DIV/0!</v>
          </cell>
          <cell r="G149" t="e">
            <v>#DIV/0!</v>
          </cell>
          <cell r="H149" t="e">
            <v>#DIV/0!</v>
          </cell>
          <cell r="I149" t="e">
            <v>#DIV/0!</v>
          </cell>
          <cell r="J149" t="e">
            <v>#DIV/0!</v>
          </cell>
          <cell r="K149" t="e">
            <v>#DIV/0!</v>
          </cell>
          <cell r="L149" t="e">
            <v>#DIV/0!</v>
          </cell>
          <cell r="M149" t="e">
            <v>#DIV/0!</v>
          </cell>
          <cell r="N149" t="e">
            <v>#DIV/0!</v>
          </cell>
          <cell r="O149" t="e">
            <v>#DIV/0!</v>
          </cell>
          <cell r="P149" t="e">
            <v>#DIV/0!</v>
          </cell>
          <cell r="Q149" t="e">
            <v>#DIV/0!</v>
          </cell>
          <cell r="R149" t="e">
            <v>#DIV/0!</v>
          </cell>
          <cell r="S149" t="e">
            <v>#DIV/0!</v>
          </cell>
          <cell r="T149" t="e">
            <v>#DIV/0!</v>
          </cell>
          <cell r="U149" t="e">
            <v>#DIV/0!</v>
          </cell>
          <cell r="V149" t="e">
            <v>#DIV/0!</v>
          </cell>
          <cell r="W149" t="e">
            <v>#DIV/0!</v>
          </cell>
          <cell r="X149" t="e">
            <v>#DIV/0!</v>
          </cell>
          <cell r="Y149" t="e">
            <v>#DIV/0!</v>
          </cell>
          <cell r="Z149" t="e">
            <v>#DIV/0!</v>
          </cell>
        </row>
        <row r="150">
          <cell r="F150" t="e">
            <v>#DIV/0!</v>
          </cell>
          <cell r="G150" t="e">
            <v>#DIV/0!</v>
          </cell>
          <cell r="H150" t="e">
            <v>#DIV/0!</v>
          </cell>
          <cell r="I150" t="e">
            <v>#DIV/0!</v>
          </cell>
          <cell r="J150" t="e">
            <v>#DIV/0!</v>
          </cell>
          <cell r="K150" t="e">
            <v>#DIV/0!</v>
          </cell>
          <cell r="L150" t="e">
            <v>#DIV/0!</v>
          </cell>
          <cell r="M150" t="e">
            <v>#DIV/0!</v>
          </cell>
          <cell r="N150" t="e">
            <v>#DIV/0!</v>
          </cell>
          <cell r="O150" t="e">
            <v>#DIV/0!</v>
          </cell>
          <cell r="P150" t="e">
            <v>#DIV/0!</v>
          </cell>
          <cell r="Q150" t="e">
            <v>#DIV/0!</v>
          </cell>
          <cell r="R150" t="e">
            <v>#DIV/0!</v>
          </cell>
          <cell r="S150" t="e">
            <v>#DIV/0!</v>
          </cell>
          <cell r="T150" t="e">
            <v>#DIV/0!</v>
          </cell>
          <cell r="U150" t="e">
            <v>#DIV/0!</v>
          </cell>
          <cell r="V150" t="e">
            <v>#DIV/0!</v>
          </cell>
          <cell r="W150" t="e">
            <v>#DIV/0!</v>
          </cell>
          <cell r="X150" t="e">
            <v>#DIV/0!</v>
          </cell>
          <cell r="Y150" t="e">
            <v>#DIV/0!</v>
          </cell>
          <cell r="Z150" t="e">
            <v>#DIV/0!</v>
          </cell>
        </row>
        <row r="151">
          <cell r="F151" t="e">
            <v>#DIV/0!</v>
          </cell>
          <cell r="G151" t="e">
            <v>#DIV/0!</v>
          </cell>
          <cell r="H151" t="e">
            <v>#DIV/0!</v>
          </cell>
          <cell r="I151" t="e">
            <v>#DIV/0!</v>
          </cell>
          <cell r="J151" t="e">
            <v>#DIV/0!</v>
          </cell>
          <cell r="K151" t="e">
            <v>#DIV/0!</v>
          </cell>
          <cell r="L151" t="e">
            <v>#DIV/0!</v>
          </cell>
          <cell r="M151" t="e">
            <v>#DIV/0!</v>
          </cell>
          <cell r="N151" t="e">
            <v>#DIV/0!</v>
          </cell>
          <cell r="O151" t="e">
            <v>#DIV/0!</v>
          </cell>
          <cell r="P151" t="e">
            <v>#DIV/0!</v>
          </cell>
          <cell r="Q151" t="e">
            <v>#DIV/0!</v>
          </cell>
          <cell r="R151" t="e">
            <v>#DIV/0!</v>
          </cell>
          <cell r="S151" t="e">
            <v>#DIV/0!</v>
          </cell>
          <cell r="T151" t="e">
            <v>#DIV/0!</v>
          </cell>
          <cell r="U151" t="e">
            <v>#DIV/0!</v>
          </cell>
          <cell r="V151" t="e">
            <v>#DIV/0!</v>
          </cell>
          <cell r="W151" t="e">
            <v>#DIV/0!</v>
          </cell>
          <cell r="X151" t="e">
            <v>#DIV/0!</v>
          </cell>
          <cell r="Y151" t="e">
            <v>#DIV/0!</v>
          </cell>
          <cell r="Z151" t="e">
            <v>#DIV/0!</v>
          </cell>
        </row>
        <row r="152">
          <cell r="F152" t="e">
            <v>#DIV/0!</v>
          </cell>
          <cell r="G152" t="e">
            <v>#DIV/0!</v>
          </cell>
          <cell r="H152" t="e">
            <v>#DIV/0!</v>
          </cell>
          <cell r="I152" t="e">
            <v>#DIV/0!</v>
          </cell>
          <cell r="J152" t="e">
            <v>#DIV/0!</v>
          </cell>
          <cell r="K152" t="e">
            <v>#DIV/0!</v>
          </cell>
          <cell r="L152" t="e">
            <v>#DIV/0!</v>
          </cell>
          <cell r="M152" t="e">
            <v>#DIV/0!</v>
          </cell>
          <cell r="N152" t="e">
            <v>#DIV/0!</v>
          </cell>
          <cell r="O152" t="e">
            <v>#DIV/0!</v>
          </cell>
          <cell r="P152" t="e">
            <v>#DIV/0!</v>
          </cell>
          <cell r="Q152" t="e">
            <v>#DIV/0!</v>
          </cell>
          <cell r="R152" t="e">
            <v>#DIV/0!</v>
          </cell>
          <cell r="S152" t="e">
            <v>#DIV/0!</v>
          </cell>
          <cell r="T152" t="e">
            <v>#DIV/0!</v>
          </cell>
          <cell r="U152" t="e">
            <v>#DIV/0!</v>
          </cell>
          <cell r="V152" t="e">
            <v>#DIV/0!</v>
          </cell>
          <cell r="W152" t="e">
            <v>#DIV/0!</v>
          </cell>
          <cell r="X152" t="e">
            <v>#DIV/0!</v>
          </cell>
          <cell r="Y152" t="e">
            <v>#DIV/0!</v>
          </cell>
          <cell r="Z152" t="e">
            <v>#DIV/0!</v>
          </cell>
        </row>
        <row r="153">
          <cell r="F153" t="e">
            <v>#DIV/0!</v>
          </cell>
          <cell r="G153" t="e">
            <v>#DIV/0!</v>
          </cell>
          <cell r="H153" t="e">
            <v>#DIV/0!</v>
          </cell>
          <cell r="I153" t="e">
            <v>#DIV/0!</v>
          </cell>
          <cell r="J153" t="e">
            <v>#DIV/0!</v>
          </cell>
          <cell r="K153" t="e">
            <v>#DIV/0!</v>
          </cell>
          <cell r="L153" t="e">
            <v>#DIV/0!</v>
          </cell>
          <cell r="M153" t="e">
            <v>#DIV/0!</v>
          </cell>
          <cell r="N153" t="e">
            <v>#DIV/0!</v>
          </cell>
          <cell r="O153" t="e">
            <v>#DIV/0!</v>
          </cell>
          <cell r="P153" t="e">
            <v>#DIV/0!</v>
          </cell>
          <cell r="Q153" t="e">
            <v>#DIV/0!</v>
          </cell>
          <cell r="R153" t="e">
            <v>#DIV/0!</v>
          </cell>
          <cell r="S153" t="e">
            <v>#DIV/0!</v>
          </cell>
          <cell r="T153" t="e">
            <v>#DIV/0!</v>
          </cell>
          <cell r="U153" t="e">
            <v>#DIV/0!</v>
          </cell>
          <cell r="V153" t="e">
            <v>#DIV/0!</v>
          </cell>
          <cell r="W153" t="e">
            <v>#DIV/0!</v>
          </cell>
          <cell r="X153" t="e">
            <v>#DIV/0!</v>
          </cell>
          <cell r="Y153" t="e">
            <v>#DIV/0!</v>
          </cell>
          <cell r="Z153" t="e">
            <v>#DIV/0!</v>
          </cell>
        </row>
        <row r="154">
          <cell r="F154" t="e">
            <v>#DIV/0!</v>
          </cell>
          <cell r="G154" t="e">
            <v>#DIV/0!</v>
          </cell>
          <cell r="H154" t="e">
            <v>#DIV/0!</v>
          </cell>
          <cell r="I154" t="e">
            <v>#DIV/0!</v>
          </cell>
          <cell r="J154" t="e">
            <v>#DIV/0!</v>
          </cell>
          <cell r="K154" t="e">
            <v>#DIV/0!</v>
          </cell>
          <cell r="L154" t="e">
            <v>#DIV/0!</v>
          </cell>
          <cell r="M154" t="e">
            <v>#DIV/0!</v>
          </cell>
          <cell r="N154" t="e">
            <v>#DIV/0!</v>
          </cell>
          <cell r="O154" t="e">
            <v>#DIV/0!</v>
          </cell>
          <cell r="P154" t="e">
            <v>#DIV/0!</v>
          </cell>
          <cell r="Q154" t="e">
            <v>#DIV/0!</v>
          </cell>
          <cell r="R154" t="e">
            <v>#DIV/0!</v>
          </cell>
          <cell r="S154" t="e">
            <v>#DIV/0!</v>
          </cell>
          <cell r="T154" t="e">
            <v>#DIV/0!</v>
          </cell>
          <cell r="U154" t="e">
            <v>#DIV/0!</v>
          </cell>
          <cell r="V154" t="e">
            <v>#DIV/0!</v>
          </cell>
          <cell r="W154" t="e">
            <v>#DIV/0!</v>
          </cell>
          <cell r="X154" t="e">
            <v>#DIV/0!</v>
          </cell>
          <cell r="Y154" t="e">
            <v>#DIV/0!</v>
          </cell>
          <cell r="Z154" t="e">
            <v>#DIV/0!</v>
          </cell>
        </row>
        <row r="155">
          <cell r="F155" t="e">
            <v>#DIV/0!</v>
          </cell>
          <cell r="G155" t="e">
            <v>#DIV/0!</v>
          </cell>
          <cell r="H155" t="e">
            <v>#DIV/0!</v>
          </cell>
          <cell r="I155" t="e">
            <v>#DIV/0!</v>
          </cell>
          <cell r="J155" t="e">
            <v>#DIV/0!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 t="e">
            <v>#DIV/0!</v>
          </cell>
          <cell r="P155" t="e">
            <v>#DIV/0!</v>
          </cell>
          <cell r="Q155" t="e">
            <v>#DIV/0!</v>
          </cell>
          <cell r="R155" t="e">
            <v>#DIV/0!</v>
          </cell>
          <cell r="S155" t="e">
            <v>#DIV/0!</v>
          </cell>
          <cell r="T155" t="e">
            <v>#DIV/0!</v>
          </cell>
          <cell r="U155" t="e">
            <v>#DIV/0!</v>
          </cell>
          <cell r="V155" t="e">
            <v>#DIV/0!</v>
          </cell>
          <cell r="W155" t="e">
            <v>#DIV/0!</v>
          </cell>
          <cell r="X155" t="e">
            <v>#DIV/0!</v>
          </cell>
          <cell r="Y155" t="e">
            <v>#DIV/0!</v>
          </cell>
          <cell r="Z155" t="e">
            <v>#DIV/0!</v>
          </cell>
        </row>
        <row r="156">
          <cell r="F156" t="e">
            <v>#DIV/0!</v>
          </cell>
          <cell r="G156" t="e">
            <v>#DIV/0!</v>
          </cell>
          <cell r="H156" t="e">
            <v>#DIV/0!</v>
          </cell>
          <cell r="I156" t="e">
            <v>#DIV/0!</v>
          </cell>
          <cell r="J156" t="e">
            <v>#DIV/0!</v>
          </cell>
          <cell r="K156" t="e">
            <v>#DIV/0!</v>
          </cell>
          <cell r="L156" t="e">
            <v>#DIV/0!</v>
          </cell>
          <cell r="M156" t="e">
            <v>#DIV/0!</v>
          </cell>
          <cell r="N156" t="e">
            <v>#DIV/0!</v>
          </cell>
          <cell r="O156" t="e">
            <v>#DIV/0!</v>
          </cell>
          <cell r="P156" t="e">
            <v>#DIV/0!</v>
          </cell>
          <cell r="Q156" t="e">
            <v>#DIV/0!</v>
          </cell>
          <cell r="R156" t="e">
            <v>#DIV/0!</v>
          </cell>
          <cell r="S156" t="e">
            <v>#DIV/0!</v>
          </cell>
          <cell r="T156" t="e">
            <v>#DIV/0!</v>
          </cell>
          <cell r="U156" t="e">
            <v>#DIV/0!</v>
          </cell>
          <cell r="V156" t="e">
            <v>#DIV/0!</v>
          </cell>
          <cell r="W156" t="e">
            <v>#DIV/0!</v>
          </cell>
          <cell r="X156" t="e">
            <v>#DIV/0!</v>
          </cell>
          <cell r="Y156" t="e">
            <v>#DIV/0!</v>
          </cell>
          <cell r="Z156" t="e">
            <v>#DIV/0!</v>
          </cell>
        </row>
        <row r="157">
          <cell r="F157" t="e">
            <v>#DIV/0!</v>
          </cell>
          <cell r="G157" t="e">
            <v>#DIV/0!</v>
          </cell>
          <cell r="H157" t="e">
            <v>#DIV/0!</v>
          </cell>
          <cell r="I157" t="e">
            <v>#DIV/0!</v>
          </cell>
          <cell r="J157" t="e">
            <v>#DIV/0!</v>
          </cell>
          <cell r="K157" t="e">
            <v>#DIV/0!</v>
          </cell>
          <cell r="L157" t="e">
            <v>#DIV/0!</v>
          </cell>
          <cell r="M157" t="e">
            <v>#DIV/0!</v>
          </cell>
          <cell r="N157" t="e">
            <v>#DIV/0!</v>
          </cell>
          <cell r="O157" t="e">
            <v>#DIV/0!</v>
          </cell>
          <cell r="P157" t="e">
            <v>#DIV/0!</v>
          </cell>
          <cell r="Q157" t="e">
            <v>#DIV/0!</v>
          </cell>
          <cell r="R157" t="e">
            <v>#DIV/0!</v>
          </cell>
          <cell r="S157" t="e">
            <v>#DIV/0!</v>
          </cell>
          <cell r="T157" t="e">
            <v>#DIV/0!</v>
          </cell>
          <cell r="U157" t="e">
            <v>#DIV/0!</v>
          </cell>
          <cell r="V157" t="e">
            <v>#DIV/0!</v>
          </cell>
          <cell r="W157" t="e">
            <v>#DIV/0!</v>
          </cell>
          <cell r="X157" t="e">
            <v>#DIV/0!</v>
          </cell>
          <cell r="Y157" t="e">
            <v>#DIV/0!</v>
          </cell>
          <cell r="Z157" t="e">
            <v>#DIV/0!</v>
          </cell>
        </row>
        <row r="158">
          <cell r="F158" t="e">
            <v>#DIV/0!</v>
          </cell>
          <cell r="G158" t="e">
            <v>#DIV/0!</v>
          </cell>
          <cell r="H158" t="e">
            <v>#DIV/0!</v>
          </cell>
          <cell r="I158" t="e">
            <v>#DIV/0!</v>
          </cell>
          <cell r="J158" t="e">
            <v>#DIV/0!</v>
          </cell>
          <cell r="K158" t="e">
            <v>#DIV/0!</v>
          </cell>
          <cell r="L158" t="e">
            <v>#DIV/0!</v>
          </cell>
          <cell r="M158" t="e">
            <v>#DIV/0!</v>
          </cell>
          <cell r="N158" t="e">
            <v>#DIV/0!</v>
          </cell>
          <cell r="O158" t="e">
            <v>#DIV/0!</v>
          </cell>
          <cell r="P158" t="e">
            <v>#DIV/0!</v>
          </cell>
          <cell r="Q158" t="e">
            <v>#DIV/0!</v>
          </cell>
          <cell r="R158" t="e">
            <v>#DIV/0!</v>
          </cell>
          <cell r="S158" t="e">
            <v>#DIV/0!</v>
          </cell>
          <cell r="T158" t="e">
            <v>#DIV/0!</v>
          </cell>
          <cell r="U158" t="e">
            <v>#DIV/0!</v>
          </cell>
          <cell r="V158" t="e">
            <v>#DIV/0!</v>
          </cell>
          <cell r="W158" t="e">
            <v>#DIV/0!</v>
          </cell>
          <cell r="X158" t="e">
            <v>#DIV/0!</v>
          </cell>
          <cell r="Y158" t="e">
            <v>#DIV/0!</v>
          </cell>
          <cell r="Z158" t="e">
            <v>#DIV/0!</v>
          </cell>
        </row>
        <row r="159">
          <cell r="F159" t="e">
            <v>#DIV/0!</v>
          </cell>
          <cell r="G159" t="e">
            <v>#DIV/0!</v>
          </cell>
          <cell r="H159" t="e">
            <v>#DIV/0!</v>
          </cell>
          <cell r="I159" t="e">
            <v>#DIV/0!</v>
          </cell>
          <cell r="J159" t="e">
            <v>#DIV/0!</v>
          </cell>
          <cell r="K159" t="e">
            <v>#DIV/0!</v>
          </cell>
          <cell r="L159" t="e">
            <v>#DIV/0!</v>
          </cell>
          <cell r="M159" t="e">
            <v>#DIV/0!</v>
          </cell>
          <cell r="N159" t="e">
            <v>#DIV/0!</v>
          </cell>
          <cell r="O159" t="e">
            <v>#DIV/0!</v>
          </cell>
          <cell r="P159" t="e">
            <v>#DIV/0!</v>
          </cell>
          <cell r="Q159" t="e">
            <v>#DIV/0!</v>
          </cell>
          <cell r="R159" t="e">
            <v>#DIV/0!</v>
          </cell>
          <cell r="S159" t="e">
            <v>#DIV/0!</v>
          </cell>
          <cell r="T159" t="e">
            <v>#DIV/0!</v>
          </cell>
          <cell r="U159" t="e">
            <v>#DIV/0!</v>
          </cell>
          <cell r="V159" t="e">
            <v>#DIV/0!</v>
          </cell>
          <cell r="W159" t="e">
            <v>#DIV/0!</v>
          </cell>
          <cell r="X159" t="e">
            <v>#DIV/0!</v>
          </cell>
          <cell r="Y159" t="e">
            <v>#DIV/0!</v>
          </cell>
          <cell r="Z159" t="e">
            <v>#DIV/0!</v>
          </cell>
        </row>
        <row r="160">
          <cell r="F160" t="e">
            <v>#DIV/0!</v>
          </cell>
          <cell r="G160" t="e">
            <v>#DIV/0!</v>
          </cell>
          <cell r="H160" t="e">
            <v>#DIV/0!</v>
          </cell>
          <cell r="I160" t="e">
            <v>#DIV/0!</v>
          </cell>
          <cell r="J160" t="e">
            <v>#DIV/0!</v>
          </cell>
          <cell r="K160" t="e">
            <v>#DIV/0!</v>
          </cell>
          <cell r="L160" t="e">
            <v>#DIV/0!</v>
          </cell>
          <cell r="M160" t="e">
            <v>#DIV/0!</v>
          </cell>
          <cell r="N160" t="e">
            <v>#DIV/0!</v>
          </cell>
          <cell r="O160" t="e">
            <v>#DIV/0!</v>
          </cell>
          <cell r="P160" t="e">
            <v>#DIV/0!</v>
          </cell>
          <cell r="Q160" t="e">
            <v>#DIV/0!</v>
          </cell>
          <cell r="R160" t="e">
            <v>#DIV/0!</v>
          </cell>
          <cell r="S160" t="e">
            <v>#DIV/0!</v>
          </cell>
          <cell r="T160" t="e">
            <v>#DIV/0!</v>
          </cell>
          <cell r="U160" t="e">
            <v>#DIV/0!</v>
          </cell>
          <cell r="V160" t="e">
            <v>#DIV/0!</v>
          </cell>
          <cell r="W160" t="e">
            <v>#DIV/0!</v>
          </cell>
          <cell r="X160" t="e">
            <v>#DIV/0!</v>
          </cell>
          <cell r="Y160" t="e">
            <v>#DIV/0!</v>
          </cell>
          <cell r="Z160" t="e">
            <v>#DIV/0!</v>
          </cell>
        </row>
        <row r="161">
          <cell r="F161" t="e">
            <v>#DIV/0!</v>
          </cell>
          <cell r="G161" t="e">
            <v>#DIV/0!</v>
          </cell>
          <cell r="H161" t="e">
            <v>#DIV/0!</v>
          </cell>
          <cell r="I161" t="e">
            <v>#DIV/0!</v>
          </cell>
          <cell r="J161" t="e">
            <v>#DIV/0!</v>
          </cell>
          <cell r="K161" t="e">
            <v>#DIV/0!</v>
          </cell>
          <cell r="L161" t="e">
            <v>#DIV/0!</v>
          </cell>
          <cell r="M161" t="e">
            <v>#DIV/0!</v>
          </cell>
          <cell r="N161" t="e">
            <v>#DIV/0!</v>
          </cell>
          <cell r="O161" t="e">
            <v>#DIV/0!</v>
          </cell>
          <cell r="P161" t="e">
            <v>#DIV/0!</v>
          </cell>
          <cell r="Q161" t="e">
            <v>#DIV/0!</v>
          </cell>
          <cell r="R161" t="e">
            <v>#DIV/0!</v>
          </cell>
          <cell r="S161" t="e">
            <v>#DIV/0!</v>
          </cell>
          <cell r="T161" t="e">
            <v>#DIV/0!</v>
          </cell>
          <cell r="U161" t="e">
            <v>#DIV/0!</v>
          </cell>
          <cell r="V161" t="e">
            <v>#DIV/0!</v>
          </cell>
          <cell r="W161" t="e">
            <v>#DIV/0!</v>
          </cell>
          <cell r="X161" t="e">
            <v>#DIV/0!</v>
          </cell>
          <cell r="Y161" t="e">
            <v>#DIV/0!</v>
          </cell>
          <cell r="Z161" t="e">
            <v>#DIV/0!</v>
          </cell>
        </row>
        <row r="162">
          <cell r="F162" t="e">
            <v>#DIV/0!</v>
          </cell>
          <cell r="G162" t="e">
            <v>#DIV/0!</v>
          </cell>
          <cell r="H162" t="e">
            <v>#DIV/0!</v>
          </cell>
          <cell r="I162" t="e">
            <v>#DIV/0!</v>
          </cell>
          <cell r="J162" t="e">
            <v>#DIV/0!</v>
          </cell>
          <cell r="K162" t="e">
            <v>#DIV/0!</v>
          </cell>
          <cell r="L162" t="e">
            <v>#DIV/0!</v>
          </cell>
          <cell r="M162" t="e">
            <v>#DIV/0!</v>
          </cell>
          <cell r="N162" t="e">
            <v>#DIV/0!</v>
          </cell>
          <cell r="O162" t="e">
            <v>#DIV/0!</v>
          </cell>
          <cell r="P162" t="e">
            <v>#DIV/0!</v>
          </cell>
          <cell r="Q162" t="e">
            <v>#DIV/0!</v>
          </cell>
          <cell r="R162" t="e">
            <v>#DIV/0!</v>
          </cell>
          <cell r="S162" t="e">
            <v>#DIV/0!</v>
          </cell>
          <cell r="T162" t="e">
            <v>#DIV/0!</v>
          </cell>
          <cell r="U162" t="e">
            <v>#DIV/0!</v>
          </cell>
          <cell r="V162" t="e">
            <v>#DIV/0!</v>
          </cell>
          <cell r="W162" t="e">
            <v>#DIV/0!</v>
          </cell>
          <cell r="X162" t="e">
            <v>#DIV/0!</v>
          </cell>
          <cell r="Y162" t="e">
            <v>#DIV/0!</v>
          </cell>
          <cell r="Z162" t="e">
            <v>#DIV/0!</v>
          </cell>
        </row>
        <row r="163">
          <cell r="F163" t="e">
            <v>#DIV/0!</v>
          </cell>
          <cell r="G163" t="e">
            <v>#DIV/0!</v>
          </cell>
          <cell r="H163" t="e">
            <v>#DIV/0!</v>
          </cell>
          <cell r="I163" t="e">
            <v>#DIV/0!</v>
          </cell>
          <cell r="J163" t="e">
            <v>#DIV/0!</v>
          </cell>
          <cell r="K163" t="e">
            <v>#DIV/0!</v>
          </cell>
          <cell r="L163" t="e">
            <v>#DIV/0!</v>
          </cell>
          <cell r="M163" t="e">
            <v>#DIV/0!</v>
          </cell>
          <cell r="N163" t="e">
            <v>#DIV/0!</v>
          </cell>
          <cell r="O163" t="e">
            <v>#DIV/0!</v>
          </cell>
          <cell r="P163" t="e">
            <v>#DIV/0!</v>
          </cell>
          <cell r="Q163" t="e">
            <v>#DIV/0!</v>
          </cell>
          <cell r="R163" t="e">
            <v>#DIV/0!</v>
          </cell>
          <cell r="S163" t="e">
            <v>#DIV/0!</v>
          </cell>
          <cell r="T163" t="e">
            <v>#DIV/0!</v>
          </cell>
          <cell r="U163" t="e">
            <v>#DIV/0!</v>
          </cell>
          <cell r="V163" t="e">
            <v>#DIV/0!</v>
          </cell>
          <cell r="W163" t="e">
            <v>#DIV/0!</v>
          </cell>
          <cell r="X163" t="e">
            <v>#DIV/0!</v>
          </cell>
          <cell r="Y163" t="e">
            <v>#DIV/0!</v>
          </cell>
          <cell r="Z163" t="e">
            <v>#DIV/0!</v>
          </cell>
        </row>
        <row r="164">
          <cell r="F164" t="e">
            <v>#DIV/0!</v>
          </cell>
          <cell r="G164" t="e">
            <v>#DIV/0!</v>
          </cell>
          <cell r="H164" t="e">
            <v>#DIV/0!</v>
          </cell>
          <cell r="I164" t="e">
            <v>#DIV/0!</v>
          </cell>
          <cell r="J164" t="e">
            <v>#DIV/0!</v>
          </cell>
          <cell r="K164" t="e">
            <v>#DIV/0!</v>
          </cell>
          <cell r="L164" t="e">
            <v>#DIV/0!</v>
          </cell>
          <cell r="M164" t="e">
            <v>#DIV/0!</v>
          </cell>
          <cell r="N164" t="e">
            <v>#DIV/0!</v>
          </cell>
          <cell r="O164" t="e">
            <v>#DIV/0!</v>
          </cell>
          <cell r="P164" t="e">
            <v>#DIV/0!</v>
          </cell>
          <cell r="Q164" t="e">
            <v>#DIV/0!</v>
          </cell>
          <cell r="R164" t="e">
            <v>#DIV/0!</v>
          </cell>
          <cell r="S164" t="e">
            <v>#DIV/0!</v>
          </cell>
          <cell r="T164" t="e">
            <v>#DIV/0!</v>
          </cell>
          <cell r="U164" t="e">
            <v>#DIV/0!</v>
          </cell>
          <cell r="V164" t="e">
            <v>#DIV/0!</v>
          </cell>
          <cell r="W164" t="e">
            <v>#DIV/0!</v>
          </cell>
          <cell r="X164" t="e">
            <v>#DIV/0!</v>
          </cell>
          <cell r="Y164" t="e">
            <v>#DIV/0!</v>
          </cell>
          <cell r="Z164" t="e">
            <v>#DIV/0!</v>
          </cell>
        </row>
        <row r="165">
          <cell r="F165" t="e">
            <v>#DIV/0!</v>
          </cell>
          <cell r="G165" t="e">
            <v>#DIV/0!</v>
          </cell>
          <cell r="H165" t="e">
            <v>#DIV/0!</v>
          </cell>
          <cell r="I165" t="e">
            <v>#DIV/0!</v>
          </cell>
          <cell r="J165" t="e">
            <v>#DIV/0!</v>
          </cell>
          <cell r="K165" t="e">
            <v>#DIV/0!</v>
          </cell>
          <cell r="L165" t="e">
            <v>#DIV/0!</v>
          </cell>
          <cell r="M165" t="e">
            <v>#DIV/0!</v>
          </cell>
          <cell r="N165" t="e">
            <v>#DIV/0!</v>
          </cell>
          <cell r="O165" t="e">
            <v>#DIV/0!</v>
          </cell>
          <cell r="P165" t="e">
            <v>#DIV/0!</v>
          </cell>
          <cell r="Q165" t="e">
            <v>#DIV/0!</v>
          </cell>
          <cell r="R165" t="e">
            <v>#DIV/0!</v>
          </cell>
          <cell r="S165" t="e">
            <v>#DIV/0!</v>
          </cell>
          <cell r="T165" t="e">
            <v>#DIV/0!</v>
          </cell>
          <cell r="U165" t="e">
            <v>#DIV/0!</v>
          </cell>
          <cell r="V165" t="e">
            <v>#DIV/0!</v>
          </cell>
          <cell r="W165" t="e">
            <v>#DIV/0!</v>
          </cell>
          <cell r="X165" t="e">
            <v>#DIV/0!</v>
          </cell>
          <cell r="Y165" t="e">
            <v>#DIV/0!</v>
          </cell>
          <cell r="Z165" t="e">
            <v>#DIV/0!</v>
          </cell>
        </row>
        <row r="166">
          <cell r="F166" t="e">
            <v>#DIV/0!</v>
          </cell>
          <cell r="G166" t="e">
            <v>#DIV/0!</v>
          </cell>
          <cell r="H166" t="e">
            <v>#DIV/0!</v>
          </cell>
          <cell r="I166" t="e">
            <v>#DIV/0!</v>
          </cell>
          <cell r="J166" t="e">
            <v>#DIV/0!</v>
          </cell>
          <cell r="K166" t="e">
            <v>#DIV/0!</v>
          </cell>
          <cell r="L166" t="e">
            <v>#DIV/0!</v>
          </cell>
          <cell r="M166" t="e">
            <v>#DIV/0!</v>
          </cell>
          <cell r="N166" t="e">
            <v>#DIV/0!</v>
          </cell>
          <cell r="O166" t="e">
            <v>#DIV/0!</v>
          </cell>
          <cell r="P166" t="e">
            <v>#DIV/0!</v>
          </cell>
          <cell r="Q166" t="e">
            <v>#DIV/0!</v>
          </cell>
          <cell r="R166" t="e">
            <v>#DIV/0!</v>
          </cell>
          <cell r="S166" t="e">
            <v>#DIV/0!</v>
          </cell>
          <cell r="T166" t="e">
            <v>#DIV/0!</v>
          </cell>
          <cell r="U166" t="e">
            <v>#DIV/0!</v>
          </cell>
          <cell r="V166" t="e">
            <v>#DIV/0!</v>
          </cell>
          <cell r="W166" t="e">
            <v>#DIV/0!</v>
          </cell>
          <cell r="X166" t="e">
            <v>#DIV/0!</v>
          </cell>
          <cell r="Y166" t="e">
            <v>#DIV/0!</v>
          </cell>
          <cell r="Z166" t="e">
            <v>#DIV/0!</v>
          </cell>
        </row>
        <row r="167">
          <cell r="F167" t="e">
            <v>#DIV/0!</v>
          </cell>
          <cell r="G167" t="e">
            <v>#DIV/0!</v>
          </cell>
          <cell r="H167" t="e">
            <v>#DIV/0!</v>
          </cell>
          <cell r="I167" t="e">
            <v>#DIV/0!</v>
          </cell>
          <cell r="J167" t="e">
            <v>#DIV/0!</v>
          </cell>
          <cell r="K167" t="e">
            <v>#DIV/0!</v>
          </cell>
          <cell r="L167" t="e">
            <v>#DIV/0!</v>
          </cell>
          <cell r="M167" t="e">
            <v>#DIV/0!</v>
          </cell>
          <cell r="N167" t="e">
            <v>#DIV/0!</v>
          </cell>
          <cell r="O167" t="e">
            <v>#DIV/0!</v>
          </cell>
          <cell r="P167" t="e">
            <v>#DIV/0!</v>
          </cell>
          <cell r="Q167" t="e">
            <v>#DIV/0!</v>
          </cell>
          <cell r="R167" t="e">
            <v>#DIV/0!</v>
          </cell>
          <cell r="S167" t="e">
            <v>#DIV/0!</v>
          </cell>
          <cell r="T167" t="e">
            <v>#DIV/0!</v>
          </cell>
          <cell r="U167" t="e">
            <v>#DIV/0!</v>
          </cell>
          <cell r="V167" t="e">
            <v>#DIV/0!</v>
          </cell>
          <cell r="W167" t="e">
            <v>#DIV/0!</v>
          </cell>
          <cell r="X167" t="e">
            <v>#DIV/0!</v>
          </cell>
          <cell r="Y167" t="e">
            <v>#DIV/0!</v>
          </cell>
          <cell r="Z167" t="e">
            <v>#DIV/0!</v>
          </cell>
        </row>
        <row r="168">
          <cell r="F168" t="e">
            <v>#DIV/0!</v>
          </cell>
          <cell r="G168" t="e">
            <v>#DIV/0!</v>
          </cell>
          <cell r="H168" t="e">
            <v>#DIV/0!</v>
          </cell>
          <cell r="I168" t="e">
            <v>#DIV/0!</v>
          </cell>
          <cell r="J168" t="e">
            <v>#DIV/0!</v>
          </cell>
          <cell r="K168" t="e">
            <v>#DIV/0!</v>
          </cell>
          <cell r="L168" t="e">
            <v>#DIV/0!</v>
          </cell>
          <cell r="M168" t="e">
            <v>#DIV/0!</v>
          </cell>
          <cell r="N168" t="e">
            <v>#DIV/0!</v>
          </cell>
          <cell r="O168" t="e">
            <v>#DIV/0!</v>
          </cell>
          <cell r="P168" t="e">
            <v>#DIV/0!</v>
          </cell>
          <cell r="Q168" t="e">
            <v>#DIV/0!</v>
          </cell>
          <cell r="R168" t="e">
            <v>#DIV/0!</v>
          </cell>
          <cell r="S168" t="e">
            <v>#DIV/0!</v>
          </cell>
          <cell r="T168" t="e">
            <v>#DIV/0!</v>
          </cell>
          <cell r="U168" t="e">
            <v>#DIV/0!</v>
          </cell>
          <cell r="V168" t="e">
            <v>#DIV/0!</v>
          </cell>
          <cell r="W168" t="e">
            <v>#DIV/0!</v>
          </cell>
          <cell r="X168" t="e">
            <v>#DIV/0!</v>
          </cell>
          <cell r="Y168" t="e">
            <v>#DIV/0!</v>
          </cell>
          <cell r="Z168" t="e">
            <v>#DIV/0!</v>
          </cell>
        </row>
        <row r="169">
          <cell r="F169" t="e">
            <v>#DIV/0!</v>
          </cell>
          <cell r="G169" t="e">
            <v>#DIV/0!</v>
          </cell>
          <cell r="H169" t="e">
            <v>#DIV/0!</v>
          </cell>
          <cell r="I169" t="e">
            <v>#DIV/0!</v>
          </cell>
          <cell r="J169" t="e">
            <v>#DIV/0!</v>
          </cell>
          <cell r="K169" t="e">
            <v>#DIV/0!</v>
          </cell>
          <cell r="L169" t="e">
            <v>#DIV/0!</v>
          </cell>
          <cell r="M169" t="e">
            <v>#DIV/0!</v>
          </cell>
          <cell r="N169" t="e">
            <v>#DIV/0!</v>
          </cell>
          <cell r="O169" t="e">
            <v>#DIV/0!</v>
          </cell>
          <cell r="P169" t="e">
            <v>#DIV/0!</v>
          </cell>
          <cell r="Q169" t="e">
            <v>#DIV/0!</v>
          </cell>
          <cell r="R169" t="e">
            <v>#DIV/0!</v>
          </cell>
          <cell r="S169" t="e">
            <v>#DIV/0!</v>
          </cell>
          <cell r="T169" t="e">
            <v>#DIV/0!</v>
          </cell>
          <cell r="U169" t="e">
            <v>#DIV/0!</v>
          </cell>
          <cell r="V169" t="e">
            <v>#DIV/0!</v>
          </cell>
          <cell r="W169" t="e">
            <v>#DIV/0!</v>
          </cell>
          <cell r="X169" t="e">
            <v>#DIV/0!</v>
          </cell>
          <cell r="Y169" t="e">
            <v>#DIV/0!</v>
          </cell>
          <cell r="Z169" t="e">
            <v>#DIV/0!</v>
          </cell>
        </row>
        <row r="170">
          <cell r="F170" t="e">
            <v>#DIV/0!</v>
          </cell>
          <cell r="G170" t="e">
            <v>#DIV/0!</v>
          </cell>
          <cell r="H170" t="e">
            <v>#DIV/0!</v>
          </cell>
          <cell r="I170" t="e">
            <v>#DIV/0!</v>
          </cell>
          <cell r="J170" t="e">
            <v>#DIV/0!</v>
          </cell>
          <cell r="K170" t="e">
            <v>#DIV/0!</v>
          </cell>
          <cell r="L170" t="e">
            <v>#DIV/0!</v>
          </cell>
          <cell r="M170" t="e">
            <v>#DIV/0!</v>
          </cell>
          <cell r="N170" t="e">
            <v>#DIV/0!</v>
          </cell>
          <cell r="O170" t="e">
            <v>#DIV/0!</v>
          </cell>
          <cell r="P170" t="e">
            <v>#DIV/0!</v>
          </cell>
          <cell r="Q170" t="e">
            <v>#DIV/0!</v>
          </cell>
          <cell r="R170" t="e">
            <v>#DIV/0!</v>
          </cell>
          <cell r="S170" t="e">
            <v>#DIV/0!</v>
          </cell>
          <cell r="T170" t="e">
            <v>#DIV/0!</v>
          </cell>
          <cell r="U170" t="e">
            <v>#DIV/0!</v>
          </cell>
          <cell r="V170" t="e">
            <v>#DIV/0!</v>
          </cell>
          <cell r="W170" t="e">
            <v>#DIV/0!</v>
          </cell>
          <cell r="X170" t="e">
            <v>#DIV/0!</v>
          </cell>
          <cell r="Y170" t="e">
            <v>#DIV/0!</v>
          </cell>
          <cell r="Z170" t="e">
            <v>#DIV/0!</v>
          </cell>
        </row>
        <row r="171">
          <cell r="F171" t="e">
            <v>#DIV/0!</v>
          </cell>
          <cell r="G171" t="e">
            <v>#DIV/0!</v>
          </cell>
          <cell r="H171" t="e">
            <v>#DIV/0!</v>
          </cell>
          <cell r="I171" t="e">
            <v>#DIV/0!</v>
          </cell>
          <cell r="J171" t="e">
            <v>#DIV/0!</v>
          </cell>
          <cell r="K171" t="e">
            <v>#DIV/0!</v>
          </cell>
          <cell r="L171" t="e">
            <v>#DIV/0!</v>
          </cell>
          <cell r="M171" t="e">
            <v>#DIV/0!</v>
          </cell>
          <cell r="N171" t="e">
            <v>#DIV/0!</v>
          </cell>
          <cell r="O171" t="e">
            <v>#DIV/0!</v>
          </cell>
          <cell r="P171" t="e">
            <v>#DIV/0!</v>
          </cell>
          <cell r="Q171" t="e">
            <v>#DIV/0!</v>
          </cell>
          <cell r="R171" t="e">
            <v>#DIV/0!</v>
          </cell>
          <cell r="S171" t="e">
            <v>#DIV/0!</v>
          </cell>
          <cell r="T171" t="e">
            <v>#DIV/0!</v>
          </cell>
          <cell r="U171" t="e">
            <v>#DIV/0!</v>
          </cell>
          <cell r="V171" t="e">
            <v>#DIV/0!</v>
          </cell>
          <cell r="W171" t="e">
            <v>#DIV/0!</v>
          </cell>
          <cell r="X171" t="e">
            <v>#DIV/0!</v>
          </cell>
          <cell r="Y171" t="e">
            <v>#DIV/0!</v>
          </cell>
          <cell r="Z171" t="e">
            <v>#DIV/0!</v>
          </cell>
        </row>
        <row r="172">
          <cell r="F172" t="e">
            <v>#DIV/0!</v>
          </cell>
          <cell r="G172" t="e">
            <v>#DIV/0!</v>
          </cell>
          <cell r="H172" t="e">
            <v>#DIV/0!</v>
          </cell>
          <cell r="I172" t="e">
            <v>#DIV/0!</v>
          </cell>
          <cell r="J172" t="e">
            <v>#DIV/0!</v>
          </cell>
          <cell r="K172" t="e">
            <v>#DIV/0!</v>
          </cell>
          <cell r="L172" t="e">
            <v>#DIV/0!</v>
          </cell>
          <cell r="M172" t="e">
            <v>#DIV/0!</v>
          </cell>
          <cell r="N172" t="e">
            <v>#DIV/0!</v>
          </cell>
          <cell r="O172" t="e">
            <v>#DIV/0!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 t="e">
            <v>#DIV/0!</v>
          </cell>
          <cell r="U172" t="e">
            <v>#DIV/0!</v>
          </cell>
          <cell r="V172" t="e">
            <v>#DIV/0!</v>
          </cell>
          <cell r="W172" t="e">
            <v>#DIV/0!</v>
          </cell>
          <cell r="X172" t="e">
            <v>#DIV/0!</v>
          </cell>
          <cell r="Y172" t="e">
            <v>#DIV/0!</v>
          </cell>
          <cell r="Z172" t="e">
            <v>#DIV/0!</v>
          </cell>
        </row>
        <row r="173">
          <cell r="F173" t="e">
            <v>#DIV/0!</v>
          </cell>
          <cell r="G173" t="e">
            <v>#DIV/0!</v>
          </cell>
          <cell r="H173" t="e">
            <v>#DIV/0!</v>
          </cell>
          <cell r="I173" t="e">
            <v>#DIV/0!</v>
          </cell>
          <cell r="J173" t="e">
            <v>#DIV/0!</v>
          </cell>
          <cell r="K173" t="e">
            <v>#DIV/0!</v>
          </cell>
          <cell r="L173" t="e">
            <v>#DIV/0!</v>
          </cell>
          <cell r="M173" t="e">
            <v>#DIV/0!</v>
          </cell>
          <cell r="N173" t="e">
            <v>#DIV/0!</v>
          </cell>
          <cell r="O173" t="e">
            <v>#DIV/0!</v>
          </cell>
          <cell r="P173" t="e">
            <v>#DIV/0!</v>
          </cell>
          <cell r="Q173" t="e">
            <v>#DIV/0!</v>
          </cell>
          <cell r="R173" t="e">
            <v>#DIV/0!</v>
          </cell>
          <cell r="S173" t="e">
            <v>#DIV/0!</v>
          </cell>
          <cell r="T173" t="e">
            <v>#DIV/0!</v>
          </cell>
          <cell r="U173" t="e">
            <v>#DIV/0!</v>
          </cell>
          <cell r="V173" t="e">
            <v>#DIV/0!</v>
          </cell>
          <cell r="W173" t="e">
            <v>#DIV/0!</v>
          </cell>
          <cell r="X173" t="e">
            <v>#DIV/0!</v>
          </cell>
          <cell r="Y173" t="e">
            <v>#DIV/0!</v>
          </cell>
          <cell r="Z173" t="e">
            <v>#DIV/0!</v>
          </cell>
        </row>
        <row r="174">
          <cell r="F174" t="e">
            <v>#DIV/0!</v>
          </cell>
          <cell r="G174" t="e">
            <v>#DIV/0!</v>
          </cell>
          <cell r="H174" t="e">
            <v>#DIV/0!</v>
          </cell>
          <cell r="I174" t="e">
            <v>#DIV/0!</v>
          </cell>
          <cell r="J174" t="e">
            <v>#DIV/0!</v>
          </cell>
          <cell r="K174" t="e">
            <v>#DIV/0!</v>
          </cell>
          <cell r="L174" t="e">
            <v>#DIV/0!</v>
          </cell>
          <cell r="M174" t="e">
            <v>#DIV/0!</v>
          </cell>
          <cell r="N174" t="e">
            <v>#DIV/0!</v>
          </cell>
          <cell r="O174" t="e">
            <v>#DIV/0!</v>
          </cell>
          <cell r="P174" t="e">
            <v>#DIV/0!</v>
          </cell>
          <cell r="Q174" t="e">
            <v>#DIV/0!</v>
          </cell>
          <cell r="R174" t="e">
            <v>#DIV/0!</v>
          </cell>
          <cell r="S174" t="e">
            <v>#DIV/0!</v>
          </cell>
          <cell r="T174" t="e">
            <v>#DIV/0!</v>
          </cell>
          <cell r="U174" t="e">
            <v>#DIV/0!</v>
          </cell>
          <cell r="V174" t="e">
            <v>#DIV/0!</v>
          </cell>
          <cell r="W174" t="e">
            <v>#DIV/0!</v>
          </cell>
          <cell r="X174" t="e">
            <v>#DIV/0!</v>
          </cell>
          <cell r="Y174" t="e">
            <v>#DIV/0!</v>
          </cell>
          <cell r="Z174" t="e">
            <v>#DIV/0!</v>
          </cell>
        </row>
        <row r="175">
          <cell r="F175" t="e">
            <v>#DIV/0!</v>
          </cell>
          <cell r="G175" t="e">
            <v>#DIV/0!</v>
          </cell>
          <cell r="H175" t="e">
            <v>#DIV/0!</v>
          </cell>
          <cell r="I175" t="e">
            <v>#DIV/0!</v>
          </cell>
          <cell r="J175" t="e">
            <v>#DIV/0!</v>
          </cell>
          <cell r="K175" t="e">
            <v>#DIV/0!</v>
          </cell>
          <cell r="L175" t="e">
            <v>#DIV/0!</v>
          </cell>
          <cell r="M175" t="e">
            <v>#DIV/0!</v>
          </cell>
          <cell r="N175" t="e">
            <v>#DIV/0!</v>
          </cell>
          <cell r="O175" t="e">
            <v>#DIV/0!</v>
          </cell>
          <cell r="P175" t="e">
            <v>#DIV/0!</v>
          </cell>
          <cell r="Q175" t="e">
            <v>#DIV/0!</v>
          </cell>
          <cell r="R175" t="e">
            <v>#DIV/0!</v>
          </cell>
          <cell r="S175" t="e">
            <v>#DIV/0!</v>
          </cell>
          <cell r="T175" t="e">
            <v>#DIV/0!</v>
          </cell>
          <cell r="U175" t="e">
            <v>#DIV/0!</v>
          </cell>
          <cell r="V175" t="e">
            <v>#DIV/0!</v>
          </cell>
          <cell r="W175" t="e">
            <v>#DIV/0!</v>
          </cell>
          <cell r="X175" t="e">
            <v>#DIV/0!</v>
          </cell>
          <cell r="Y175" t="e">
            <v>#DIV/0!</v>
          </cell>
          <cell r="Z175" t="e">
            <v>#DIV/0!</v>
          </cell>
        </row>
        <row r="176">
          <cell r="F176" t="e">
            <v>#DIV/0!</v>
          </cell>
          <cell r="G176" t="e">
            <v>#DIV/0!</v>
          </cell>
          <cell r="H176" t="e">
            <v>#DIV/0!</v>
          </cell>
          <cell r="I176" t="e">
            <v>#DIV/0!</v>
          </cell>
          <cell r="J176" t="e">
            <v>#DIV/0!</v>
          </cell>
          <cell r="K176" t="e">
            <v>#DIV/0!</v>
          </cell>
          <cell r="L176" t="e">
            <v>#DIV/0!</v>
          </cell>
          <cell r="M176" t="e">
            <v>#DIV/0!</v>
          </cell>
          <cell r="N176" t="e">
            <v>#DIV/0!</v>
          </cell>
          <cell r="O176" t="e">
            <v>#DIV/0!</v>
          </cell>
          <cell r="P176" t="e">
            <v>#DIV/0!</v>
          </cell>
          <cell r="Q176" t="e">
            <v>#DIV/0!</v>
          </cell>
          <cell r="R176" t="e">
            <v>#DIV/0!</v>
          </cell>
          <cell r="S176" t="e">
            <v>#DIV/0!</v>
          </cell>
          <cell r="T176" t="e">
            <v>#DIV/0!</v>
          </cell>
          <cell r="U176" t="e">
            <v>#DIV/0!</v>
          </cell>
          <cell r="V176" t="e">
            <v>#DIV/0!</v>
          </cell>
          <cell r="W176" t="e">
            <v>#DIV/0!</v>
          </cell>
          <cell r="X176" t="e">
            <v>#DIV/0!</v>
          </cell>
          <cell r="Y176" t="e">
            <v>#DIV/0!</v>
          </cell>
          <cell r="Z176" t="e">
            <v>#DIV/0!</v>
          </cell>
        </row>
        <row r="177">
          <cell r="F177" t="e">
            <v>#DIV/0!</v>
          </cell>
          <cell r="G177" t="e">
            <v>#DIV/0!</v>
          </cell>
          <cell r="H177" t="e">
            <v>#DIV/0!</v>
          </cell>
          <cell r="I177" t="e">
            <v>#DIV/0!</v>
          </cell>
          <cell r="J177" t="e">
            <v>#DIV/0!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 t="e">
            <v>#DIV/0!</v>
          </cell>
          <cell r="P177" t="e">
            <v>#DIV/0!</v>
          </cell>
          <cell r="Q177" t="e">
            <v>#DIV/0!</v>
          </cell>
          <cell r="R177" t="e">
            <v>#DIV/0!</v>
          </cell>
          <cell r="S177" t="e">
            <v>#DIV/0!</v>
          </cell>
          <cell r="T177" t="e">
            <v>#DIV/0!</v>
          </cell>
          <cell r="U177" t="e">
            <v>#DIV/0!</v>
          </cell>
          <cell r="V177" t="e">
            <v>#DIV/0!</v>
          </cell>
          <cell r="W177" t="e">
            <v>#DIV/0!</v>
          </cell>
          <cell r="X177" t="e">
            <v>#DIV/0!</v>
          </cell>
          <cell r="Y177" t="e">
            <v>#DIV/0!</v>
          </cell>
          <cell r="Z177" t="e">
            <v>#DIV/0!</v>
          </cell>
        </row>
        <row r="178">
          <cell r="F178" t="e">
            <v>#DIV/0!</v>
          </cell>
          <cell r="G178" t="e">
            <v>#DIV/0!</v>
          </cell>
          <cell r="H178" t="e">
            <v>#DIV/0!</v>
          </cell>
          <cell r="I178" t="e">
            <v>#DIV/0!</v>
          </cell>
          <cell r="J178" t="e">
            <v>#DIV/0!</v>
          </cell>
          <cell r="K178" t="e">
            <v>#DIV/0!</v>
          </cell>
          <cell r="L178" t="e">
            <v>#DIV/0!</v>
          </cell>
          <cell r="M178" t="e">
            <v>#DIV/0!</v>
          </cell>
          <cell r="N178" t="e">
            <v>#DIV/0!</v>
          </cell>
          <cell r="O178" t="e">
            <v>#DIV/0!</v>
          </cell>
          <cell r="P178" t="e">
            <v>#DIV/0!</v>
          </cell>
          <cell r="Q178" t="e">
            <v>#DIV/0!</v>
          </cell>
          <cell r="R178" t="e">
            <v>#DIV/0!</v>
          </cell>
          <cell r="S178" t="e">
            <v>#DIV/0!</v>
          </cell>
          <cell r="T178" t="e">
            <v>#DIV/0!</v>
          </cell>
          <cell r="U178" t="e">
            <v>#DIV/0!</v>
          </cell>
          <cell r="V178" t="e">
            <v>#DIV/0!</v>
          </cell>
          <cell r="W178" t="e">
            <v>#DIV/0!</v>
          </cell>
          <cell r="X178" t="e">
            <v>#DIV/0!</v>
          </cell>
          <cell r="Y178" t="e">
            <v>#DIV/0!</v>
          </cell>
          <cell r="Z178" t="e">
            <v>#DIV/0!</v>
          </cell>
        </row>
        <row r="179">
          <cell r="F179" t="e">
            <v>#DIV/0!</v>
          </cell>
          <cell r="G179" t="e">
            <v>#DIV/0!</v>
          </cell>
          <cell r="H179" t="e">
            <v>#DIV/0!</v>
          </cell>
          <cell r="I179" t="e">
            <v>#DIV/0!</v>
          </cell>
          <cell r="J179" t="e">
            <v>#DIV/0!</v>
          </cell>
          <cell r="K179" t="e">
            <v>#DIV/0!</v>
          </cell>
          <cell r="L179" t="e">
            <v>#DIV/0!</v>
          </cell>
          <cell r="M179" t="e">
            <v>#DIV/0!</v>
          </cell>
          <cell r="N179" t="e">
            <v>#DIV/0!</v>
          </cell>
          <cell r="O179" t="e">
            <v>#DIV/0!</v>
          </cell>
          <cell r="P179" t="e">
            <v>#DIV/0!</v>
          </cell>
          <cell r="Q179" t="e">
            <v>#DIV/0!</v>
          </cell>
          <cell r="R179" t="e">
            <v>#DIV/0!</v>
          </cell>
          <cell r="S179" t="e">
            <v>#DIV/0!</v>
          </cell>
          <cell r="T179" t="e">
            <v>#DIV/0!</v>
          </cell>
          <cell r="U179" t="e">
            <v>#DIV/0!</v>
          </cell>
          <cell r="V179" t="e">
            <v>#DIV/0!</v>
          </cell>
          <cell r="W179" t="e">
            <v>#DIV/0!</v>
          </cell>
          <cell r="X179" t="e">
            <v>#DIV/0!</v>
          </cell>
          <cell r="Y179" t="e">
            <v>#DIV/0!</v>
          </cell>
          <cell r="Z179" t="e">
            <v>#DIV/0!</v>
          </cell>
        </row>
        <row r="180">
          <cell r="F180" t="e">
            <v>#DIV/0!</v>
          </cell>
          <cell r="G180" t="e">
            <v>#DIV/0!</v>
          </cell>
          <cell r="H180" t="e">
            <v>#DIV/0!</v>
          </cell>
          <cell r="I180" t="e">
            <v>#DIV/0!</v>
          </cell>
          <cell r="J180" t="e">
            <v>#DIV/0!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 t="e">
            <v>#DIV/0!</v>
          </cell>
          <cell r="P180" t="e">
            <v>#DIV/0!</v>
          </cell>
          <cell r="Q180" t="e">
            <v>#DIV/0!</v>
          </cell>
          <cell r="R180" t="e">
            <v>#DIV/0!</v>
          </cell>
          <cell r="S180" t="e">
            <v>#DIV/0!</v>
          </cell>
          <cell r="T180" t="e">
            <v>#DIV/0!</v>
          </cell>
          <cell r="U180" t="e">
            <v>#DIV/0!</v>
          </cell>
          <cell r="V180" t="e">
            <v>#DIV/0!</v>
          </cell>
          <cell r="W180" t="e">
            <v>#DIV/0!</v>
          </cell>
          <cell r="X180" t="e">
            <v>#DIV/0!</v>
          </cell>
          <cell r="Y180" t="e">
            <v>#DIV/0!</v>
          </cell>
          <cell r="Z180" t="e">
            <v>#DIV/0!</v>
          </cell>
        </row>
        <row r="181">
          <cell r="F181" t="e">
            <v>#DIV/0!</v>
          </cell>
          <cell r="G181" t="e">
            <v>#DIV/0!</v>
          </cell>
          <cell r="H181" t="e">
            <v>#DIV/0!</v>
          </cell>
          <cell r="I181" t="e">
            <v>#DIV/0!</v>
          </cell>
          <cell r="J181" t="e">
            <v>#DIV/0!</v>
          </cell>
          <cell r="K181" t="e">
            <v>#DIV/0!</v>
          </cell>
          <cell r="L181" t="e">
            <v>#DIV/0!</v>
          </cell>
          <cell r="M181" t="e">
            <v>#DIV/0!</v>
          </cell>
          <cell r="N181" t="e">
            <v>#DIV/0!</v>
          </cell>
          <cell r="O181" t="e">
            <v>#DIV/0!</v>
          </cell>
          <cell r="P181" t="e">
            <v>#DIV/0!</v>
          </cell>
          <cell r="Q181" t="e">
            <v>#DIV/0!</v>
          </cell>
          <cell r="R181" t="e">
            <v>#DIV/0!</v>
          </cell>
          <cell r="S181" t="e">
            <v>#DIV/0!</v>
          </cell>
          <cell r="T181" t="e">
            <v>#DIV/0!</v>
          </cell>
          <cell r="U181" t="e">
            <v>#DIV/0!</v>
          </cell>
          <cell r="V181" t="e">
            <v>#DIV/0!</v>
          </cell>
          <cell r="W181" t="e">
            <v>#DIV/0!</v>
          </cell>
          <cell r="X181" t="e">
            <v>#DIV/0!</v>
          </cell>
          <cell r="Y181" t="e">
            <v>#DIV/0!</v>
          </cell>
          <cell r="Z181" t="e">
            <v>#DIV/0!</v>
          </cell>
        </row>
        <row r="182">
          <cell r="F182" t="e">
            <v>#DIV/0!</v>
          </cell>
          <cell r="G182" t="e">
            <v>#DIV/0!</v>
          </cell>
          <cell r="H182" t="e">
            <v>#DIV/0!</v>
          </cell>
          <cell r="I182" t="e">
            <v>#DIV/0!</v>
          </cell>
          <cell r="J182" t="e">
            <v>#DIV/0!</v>
          </cell>
          <cell r="K182" t="e">
            <v>#DIV/0!</v>
          </cell>
          <cell r="L182" t="e">
            <v>#DIV/0!</v>
          </cell>
          <cell r="M182" t="e">
            <v>#DIV/0!</v>
          </cell>
          <cell r="N182" t="e">
            <v>#DIV/0!</v>
          </cell>
          <cell r="O182" t="e">
            <v>#DIV/0!</v>
          </cell>
          <cell r="P182" t="e">
            <v>#DIV/0!</v>
          </cell>
          <cell r="Q182" t="e">
            <v>#DIV/0!</v>
          </cell>
          <cell r="R182" t="e">
            <v>#DIV/0!</v>
          </cell>
          <cell r="S182" t="e">
            <v>#DIV/0!</v>
          </cell>
          <cell r="T182" t="e">
            <v>#DIV/0!</v>
          </cell>
          <cell r="U182" t="e">
            <v>#DIV/0!</v>
          </cell>
          <cell r="V182" t="e">
            <v>#DIV/0!</v>
          </cell>
          <cell r="W182" t="e">
            <v>#DIV/0!</v>
          </cell>
          <cell r="X182" t="e">
            <v>#DIV/0!</v>
          </cell>
          <cell r="Y182" t="e">
            <v>#DIV/0!</v>
          </cell>
          <cell r="Z182" t="e">
            <v>#DIV/0!</v>
          </cell>
        </row>
        <row r="183">
          <cell r="F183" t="e">
            <v>#DIV/0!</v>
          </cell>
          <cell r="G183" t="e">
            <v>#DIV/0!</v>
          </cell>
          <cell r="H183" t="e">
            <v>#DIV/0!</v>
          </cell>
          <cell r="I183" t="e">
            <v>#DIV/0!</v>
          </cell>
          <cell r="J183" t="e">
            <v>#DIV/0!</v>
          </cell>
          <cell r="K183" t="e">
            <v>#DIV/0!</v>
          </cell>
          <cell r="L183" t="e">
            <v>#DIV/0!</v>
          </cell>
          <cell r="M183" t="e">
            <v>#DIV/0!</v>
          </cell>
          <cell r="N183" t="e">
            <v>#DIV/0!</v>
          </cell>
          <cell r="O183" t="e">
            <v>#DIV/0!</v>
          </cell>
          <cell r="P183" t="e">
            <v>#DIV/0!</v>
          </cell>
          <cell r="Q183" t="e">
            <v>#DIV/0!</v>
          </cell>
          <cell r="R183" t="e">
            <v>#DIV/0!</v>
          </cell>
          <cell r="S183" t="e">
            <v>#DIV/0!</v>
          </cell>
          <cell r="T183" t="e">
            <v>#DIV/0!</v>
          </cell>
          <cell r="U183" t="e">
            <v>#DIV/0!</v>
          </cell>
          <cell r="V183" t="e">
            <v>#DIV/0!</v>
          </cell>
          <cell r="W183" t="e">
            <v>#DIV/0!</v>
          </cell>
          <cell r="X183" t="e">
            <v>#DIV/0!</v>
          </cell>
          <cell r="Y183" t="e">
            <v>#DIV/0!</v>
          </cell>
          <cell r="Z183" t="e">
            <v>#DIV/0!</v>
          </cell>
        </row>
        <row r="184">
          <cell r="F184" t="e">
            <v>#DIV/0!</v>
          </cell>
          <cell r="G184" t="e">
            <v>#DIV/0!</v>
          </cell>
          <cell r="H184" t="e">
            <v>#DIV/0!</v>
          </cell>
          <cell r="I184" t="e">
            <v>#DIV/0!</v>
          </cell>
          <cell r="J184" t="e">
            <v>#DIV/0!</v>
          </cell>
          <cell r="K184" t="e">
            <v>#DIV/0!</v>
          </cell>
          <cell r="L184" t="e">
            <v>#DIV/0!</v>
          </cell>
          <cell r="M184" t="e">
            <v>#DIV/0!</v>
          </cell>
          <cell r="N184" t="e">
            <v>#DIV/0!</v>
          </cell>
          <cell r="O184" t="e">
            <v>#DIV/0!</v>
          </cell>
          <cell r="P184" t="e">
            <v>#DIV/0!</v>
          </cell>
          <cell r="Q184" t="e">
            <v>#DIV/0!</v>
          </cell>
          <cell r="R184" t="e">
            <v>#DIV/0!</v>
          </cell>
          <cell r="S184" t="e">
            <v>#DIV/0!</v>
          </cell>
          <cell r="T184" t="e">
            <v>#DIV/0!</v>
          </cell>
          <cell r="U184" t="e">
            <v>#DIV/0!</v>
          </cell>
          <cell r="V184" t="e">
            <v>#DIV/0!</v>
          </cell>
          <cell r="W184" t="e">
            <v>#DIV/0!</v>
          </cell>
          <cell r="X184" t="e">
            <v>#DIV/0!</v>
          </cell>
          <cell r="Y184" t="e">
            <v>#DIV/0!</v>
          </cell>
          <cell r="Z184" t="e">
            <v>#DIV/0!</v>
          </cell>
        </row>
        <row r="185">
          <cell r="F185" t="e">
            <v>#DIV/0!</v>
          </cell>
          <cell r="G185" t="e">
            <v>#DIV/0!</v>
          </cell>
          <cell r="H185" t="e">
            <v>#DIV/0!</v>
          </cell>
          <cell r="I185" t="e">
            <v>#DIV/0!</v>
          </cell>
          <cell r="J185" t="e">
            <v>#DIV/0!</v>
          </cell>
          <cell r="K185" t="e">
            <v>#DIV/0!</v>
          </cell>
          <cell r="L185" t="e">
            <v>#DIV/0!</v>
          </cell>
          <cell r="M185" t="e">
            <v>#DIV/0!</v>
          </cell>
          <cell r="N185" t="e">
            <v>#DIV/0!</v>
          </cell>
          <cell r="O185" t="e">
            <v>#DIV/0!</v>
          </cell>
          <cell r="P185" t="e">
            <v>#DIV/0!</v>
          </cell>
          <cell r="Q185" t="e">
            <v>#DIV/0!</v>
          </cell>
          <cell r="R185" t="e">
            <v>#DIV/0!</v>
          </cell>
          <cell r="S185" t="e">
            <v>#DIV/0!</v>
          </cell>
          <cell r="T185" t="e">
            <v>#DIV/0!</v>
          </cell>
          <cell r="U185" t="e">
            <v>#DIV/0!</v>
          </cell>
          <cell r="V185" t="e">
            <v>#DIV/0!</v>
          </cell>
          <cell r="W185" t="e">
            <v>#DIV/0!</v>
          </cell>
          <cell r="X185" t="e">
            <v>#DIV/0!</v>
          </cell>
          <cell r="Y185" t="e">
            <v>#DIV/0!</v>
          </cell>
          <cell r="Z185" t="e">
            <v>#DIV/0!</v>
          </cell>
        </row>
        <row r="186">
          <cell r="F186" t="e">
            <v>#DIV/0!</v>
          </cell>
          <cell r="G186" t="e">
            <v>#DIV/0!</v>
          </cell>
          <cell r="H186" t="e">
            <v>#DIV/0!</v>
          </cell>
          <cell r="I186" t="e">
            <v>#DIV/0!</v>
          </cell>
          <cell r="J186" t="e">
            <v>#DIV/0!</v>
          </cell>
          <cell r="K186" t="e">
            <v>#DIV/0!</v>
          </cell>
          <cell r="L186" t="e">
            <v>#DIV/0!</v>
          </cell>
          <cell r="M186" t="e">
            <v>#DIV/0!</v>
          </cell>
          <cell r="N186" t="e">
            <v>#DIV/0!</v>
          </cell>
          <cell r="O186" t="e">
            <v>#DIV/0!</v>
          </cell>
          <cell r="P186" t="e">
            <v>#DIV/0!</v>
          </cell>
          <cell r="Q186" t="e">
            <v>#DIV/0!</v>
          </cell>
          <cell r="R186" t="e">
            <v>#DIV/0!</v>
          </cell>
          <cell r="S186" t="e">
            <v>#DIV/0!</v>
          </cell>
          <cell r="T186" t="e">
            <v>#DIV/0!</v>
          </cell>
          <cell r="U186" t="e">
            <v>#DIV/0!</v>
          </cell>
          <cell r="V186" t="e">
            <v>#DIV/0!</v>
          </cell>
          <cell r="W186" t="e">
            <v>#DIV/0!</v>
          </cell>
          <cell r="X186" t="e">
            <v>#DIV/0!</v>
          </cell>
          <cell r="Y186" t="e">
            <v>#DIV/0!</v>
          </cell>
          <cell r="Z186" t="e">
            <v>#DIV/0!</v>
          </cell>
        </row>
        <row r="187">
          <cell r="F187" t="e">
            <v>#DIV/0!</v>
          </cell>
          <cell r="G187" t="e">
            <v>#DIV/0!</v>
          </cell>
          <cell r="H187" t="e">
            <v>#DIV/0!</v>
          </cell>
          <cell r="I187" t="e">
            <v>#DIV/0!</v>
          </cell>
          <cell r="J187" t="e">
            <v>#DIV/0!</v>
          </cell>
          <cell r="K187" t="e">
            <v>#DIV/0!</v>
          </cell>
          <cell r="L187" t="e">
            <v>#DIV/0!</v>
          </cell>
          <cell r="M187" t="e">
            <v>#DIV/0!</v>
          </cell>
          <cell r="N187" t="e">
            <v>#DIV/0!</v>
          </cell>
          <cell r="O187" t="e">
            <v>#DIV/0!</v>
          </cell>
          <cell r="P187" t="e">
            <v>#DIV/0!</v>
          </cell>
          <cell r="Q187" t="e">
            <v>#DIV/0!</v>
          </cell>
          <cell r="R187" t="e">
            <v>#DIV/0!</v>
          </cell>
          <cell r="S187" t="e">
            <v>#DIV/0!</v>
          </cell>
          <cell r="T187" t="e">
            <v>#DIV/0!</v>
          </cell>
          <cell r="U187" t="e">
            <v>#DIV/0!</v>
          </cell>
          <cell r="V187" t="e">
            <v>#DIV/0!</v>
          </cell>
          <cell r="W187" t="e">
            <v>#DIV/0!</v>
          </cell>
          <cell r="X187" t="e">
            <v>#DIV/0!</v>
          </cell>
          <cell r="Y187" t="e">
            <v>#DIV/0!</v>
          </cell>
          <cell r="Z187" t="e">
            <v>#DIV/0!</v>
          </cell>
        </row>
        <row r="188">
          <cell r="F188" t="e">
            <v>#DIV/0!</v>
          </cell>
          <cell r="G188" t="e">
            <v>#DIV/0!</v>
          </cell>
          <cell r="H188" t="e">
            <v>#DIV/0!</v>
          </cell>
          <cell r="I188" t="e">
            <v>#DIV/0!</v>
          </cell>
          <cell r="J188" t="e">
            <v>#DIV/0!</v>
          </cell>
          <cell r="K188" t="e">
            <v>#DIV/0!</v>
          </cell>
          <cell r="L188" t="e">
            <v>#DIV/0!</v>
          </cell>
          <cell r="M188" t="e">
            <v>#DIV/0!</v>
          </cell>
          <cell r="N188" t="e">
            <v>#DIV/0!</v>
          </cell>
          <cell r="O188" t="e">
            <v>#DIV/0!</v>
          </cell>
          <cell r="P188" t="e">
            <v>#DIV/0!</v>
          </cell>
          <cell r="Q188" t="e">
            <v>#DIV/0!</v>
          </cell>
          <cell r="R188" t="e">
            <v>#DIV/0!</v>
          </cell>
          <cell r="S188" t="e">
            <v>#DIV/0!</v>
          </cell>
          <cell r="T188" t="e">
            <v>#DIV/0!</v>
          </cell>
          <cell r="U188" t="e">
            <v>#DIV/0!</v>
          </cell>
          <cell r="V188" t="e">
            <v>#DIV/0!</v>
          </cell>
          <cell r="W188" t="e">
            <v>#DIV/0!</v>
          </cell>
          <cell r="X188" t="e">
            <v>#DIV/0!</v>
          </cell>
          <cell r="Y188" t="e">
            <v>#DIV/0!</v>
          </cell>
          <cell r="Z188" t="e">
            <v>#DIV/0!</v>
          </cell>
        </row>
        <row r="189">
          <cell r="F189" t="e">
            <v>#DIV/0!</v>
          </cell>
          <cell r="G189" t="e">
            <v>#DIV/0!</v>
          </cell>
          <cell r="H189" t="e">
            <v>#DIV/0!</v>
          </cell>
          <cell r="I189" t="e">
            <v>#DIV/0!</v>
          </cell>
          <cell r="J189" t="e">
            <v>#DIV/0!</v>
          </cell>
          <cell r="K189" t="e">
            <v>#DIV/0!</v>
          </cell>
          <cell r="L189" t="e">
            <v>#DIV/0!</v>
          </cell>
          <cell r="M189" t="e">
            <v>#DIV/0!</v>
          </cell>
          <cell r="N189" t="e">
            <v>#DIV/0!</v>
          </cell>
          <cell r="O189" t="e">
            <v>#DIV/0!</v>
          </cell>
          <cell r="P189" t="e">
            <v>#DIV/0!</v>
          </cell>
          <cell r="Q189" t="e">
            <v>#DIV/0!</v>
          </cell>
          <cell r="R189" t="e">
            <v>#DIV/0!</v>
          </cell>
          <cell r="S189" t="e">
            <v>#DIV/0!</v>
          </cell>
          <cell r="T189" t="e">
            <v>#DIV/0!</v>
          </cell>
          <cell r="U189" t="e">
            <v>#DIV/0!</v>
          </cell>
          <cell r="V189" t="e">
            <v>#DIV/0!</v>
          </cell>
          <cell r="W189" t="e">
            <v>#DIV/0!</v>
          </cell>
          <cell r="X189" t="e">
            <v>#DIV/0!</v>
          </cell>
          <cell r="Y189" t="e">
            <v>#DIV/0!</v>
          </cell>
          <cell r="Z189" t="e">
            <v>#DIV/0!</v>
          </cell>
        </row>
        <row r="190">
          <cell r="F190" t="e">
            <v>#DIV/0!</v>
          </cell>
          <cell r="G190" t="e">
            <v>#DIV/0!</v>
          </cell>
          <cell r="H190" t="e">
            <v>#DIV/0!</v>
          </cell>
          <cell r="I190" t="e">
            <v>#DIV/0!</v>
          </cell>
          <cell r="J190" t="e">
            <v>#DIV/0!</v>
          </cell>
          <cell r="K190" t="e">
            <v>#DIV/0!</v>
          </cell>
          <cell r="L190" t="e">
            <v>#DIV/0!</v>
          </cell>
          <cell r="M190" t="e">
            <v>#DIV/0!</v>
          </cell>
          <cell r="N190" t="e">
            <v>#DIV/0!</v>
          </cell>
          <cell r="O190" t="e">
            <v>#DIV/0!</v>
          </cell>
          <cell r="P190" t="e">
            <v>#DIV/0!</v>
          </cell>
          <cell r="Q190" t="e">
            <v>#DIV/0!</v>
          </cell>
          <cell r="R190" t="e">
            <v>#DIV/0!</v>
          </cell>
          <cell r="S190" t="e">
            <v>#DIV/0!</v>
          </cell>
          <cell r="T190" t="e">
            <v>#DIV/0!</v>
          </cell>
          <cell r="U190" t="e">
            <v>#DIV/0!</v>
          </cell>
          <cell r="V190" t="e">
            <v>#DIV/0!</v>
          </cell>
          <cell r="W190" t="e">
            <v>#DIV/0!</v>
          </cell>
          <cell r="X190" t="e">
            <v>#DIV/0!</v>
          </cell>
          <cell r="Y190" t="e">
            <v>#DIV/0!</v>
          </cell>
          <cell r="Z190" t="e">
            <v>#DIV/0!</v>
          </cell>
        </row>
        <row r="191">
          <cell r="F191" t="e">
            <v>#DIV/0!</v>
          </cell>
          <cell r="G191" t="e">
            <v>#DIV/0!</v>
          </cell>
          <cell r="H191" t="e">
            <v>#DIV/0!</v>
          </cell>
          <cell r="I191" t="e">
            <v>#DIV/0!</v>
          </cell>
          <cell r="J191" t="e">
            <v>#DIV/0!</v>
          </cell>
          <cell r="K191" t="e">
            <v>#DIV/0!</v>
          </cell>
          <cell r="L191" t="e">
            <v>#DIV/0!</v>
          </cell>
          <cell r="M191" t="e">
            <v>#DIV/0!</v>
          </cell>
          <cell r="N191" t="e">
            <v>#DIV/0!</v>
          </cell>
          <cell r="O191" t="e">
            <v>#DIV/0!</v>
          </cell>
          <cell r="P191" t="e">
            <v>#DIV/0!</v>
          </cell>
          <cell r="Q191" t="e">
            <v>#DIV/0!</v>
          </cell>
          <cell r="R191" t="e">
            <v>#DIV/0!</v>
          </cell>
          <cell r="S191" t="e">
            <v>#DIV/0!</v>
          </cell>
          <cell r="T191" t="e">
            <v>#DIV/0!</v>
          </cell>
          <cell r="U191" t="e">
            <v>#DIV/0!</v>
          </cell>
          <cell r="V191" t="e">
            <v>#DIV/0!</v>
          </cell>
          <cell r="W191" t="e">
            <v>#DIV/0!</v>
          </cell>
          <cell r="X191" t="e">
            <v>#DIV/0!</v>
          </cell>
          <cell r="Y191" t="e">
            <v>#DIV/0!</v>
          </cell>
          <cell r="Z191" t="e">
            <v>#DIV/0!</v>
          </cell>
        </row>
        <row r="192">
          <cell r="F192" t="e">
            <v>#DIV/0!</v>
          </cell>
          <cell r="G192" t="e">
            <v>#DIV/0!</v>
          </cell>
          <cell r="H192" t="e">
            <v>#DIV/0!</v>
          </cell>
          <cell r="I192" t="e">
            <v>#DIV/0!</v>
          </cell>
          <cell r="J192" t="e">
            <v>#DIV/0!</v>
          </cell>
          <cell r="K192" t="e">
            <v>#DIV/0!</v>
          </cell>
          <cell r="L192" t="e">
            <v>#DIV/0!</v>
          </cell>
          <cell r="M192" t="e">
            <v>#DIV/0!</v>
          </cell>
          <cell r="N192" t="e">
            <v>#DIV/0!</v>
          </cell>
          <cell r="O192" t="e">
            <v>#DIV/0!</v>
          </cell>
          <cell r="P192" t="e">
            <v>#DIV/0!</v>
          </cell>
          <cell r="Q192" t="e">
            <v>#DIV/0!</v>
          </cell>
          <cell r="R192" t="e">
            <v>#DIV/0!</v>
          </cell>
          <cell r="S192" t="e">
            <v>#DIV/0!</v>
          </cell>
          <cell r="T192" t="e">
            <v>#DIV/0!</v>
          </cell>
          <cell r="U192" t="e">
            <v>#DIV/0!</v>
          </cell>
          <cell r="V192" t="e">
            <v>#DIV/0!</v>
          </cell>
          <cell r="W192" t="e">
            <v>#DIV/0!</v>
          </cell>
          <cell r="X192" t="e">
            <v>#DIV/0!</v>
          </cell>
          <cell r="Y192" t="e">
            <v>#DIV/0!</v>
          </cell>
          <cell r="Z192" t="e">
            <v>#DIV/0!</v>
          </cell>
        </row>
        <row r="193">
          <cell r="F193" t="e">
            <v>#DIV/0!</v>
          </cell>
          <cell r="G193" t="e">
            <v>#DIV/0!</v>
          </cell>
          <cell r="H193" t="e">
            <v>#DIV/0!</v>
          </cell>
          <cell r="I193" t="e">
            <v>#DIV/0!</v>
          </cell>
          <cell r="J193" t="e">
            <v>#DIV/0!</v>
          </cell>
          <cell r="K193" t="e">
            <v>#DIV/0!</v>
          </cell>
          <cell r="L193" t="e">
            <v>#DIV/0!</v>
          </cell>
          <cell r="M193" t="e">
            <v>#DIV/0!</v>
          </cell>
          <cell r="N193" t="e">
            <v>#DIV/0!</v>
          </cell>
          <cell r="O193" t="e">
            <v>#DIV/0!</v>
          </cell>
          <cell r="P193" t="e">
            <v>#DIV/0!</v>
          </cell>
          <cell r="Q193" t="e">
            <v>#DIV/0!</v>
          </cell>
          <cell r="R193" t="e">
            <v>#DIV/0!</v>
          </cell>
          <cell r="S193" t="e">
            <v>#DIV/0!</v>
          </cell>
          <cell r="T193" t="e">
            <v>#DIV/0!</v>
          </cell>
          <cell r="U193" t="e">
            <v>#DIV/0!</v>
          </cell>
          <cell r="V193" t="e">
            <v>#DIV/0!</v>
          </cell>
          <cell r="W193" t="e">
            <v>#DIV/0!</v>
          </cell>
          <cell r="X193" t="e">
            <v>#DIV/0!</v>
          </cell>
          <cell r="Y193" t="e">
            <v>#DIV/0!</v>
          </cell>
          <cell r="Z193" t="e">
            <v>#DIV/0!</v>
          </cell>
        </row>
        <row r="194">
          <cell r="F194" t="e">
            <v>#DIV/0!</v>
          </cell>
          <cell r="G194" t="e">
            <v>#DIV/0!</v>
          </cell>
          <cell r="H194" t="e">
            <v>#DIV/0!</v>
          </cell>
          <cell r="I194" t="e">
            <v>#DIV/0!</v>
          </cell>
          <cell r="J194" t="e">
            <v>#DIV/0!</v>
          </cell>
          <cell r="K194" t="e">
            <v>#DIV/0!</v>
          </cell>
          <cell r="L194" t="e">
            <v>#DIV/0!</v>
          </cell>
          <cell r="M194" t="e">
            <v>#DIV/0!</v>
          </cell>
          <cell r="N194" t="e">
            <v>#DIV/0!</v>
          </cell>
          <cell r="O194" t="e">
            <v>#DIV/0!</v>
          </cell>
          <cell r="P194" t="e">
            <v>#DIV/0!</v>
          </cell>
          <cell r="Q194" t="e">
            <v>#DIV/0!</v>
          </cell>
          <cell r="R194" t="e">
            <v>#DIV/0!</v>
          </cell>
          <cell r="S194" t="e">
            <v>#DIV/0!</v>
          </cell>
          <cell r="T194" t="e">
            <v>#DIV/0!</v>
          </cell>
          <cell r="U194" t="e">
            <v>#DIV/0!</v>
          </cell>
          <cell r="V194" t="e">
            <v>#DIV/0!</v>
          </cell>
          <cell r="W194" t="e">
            <v>#DIV/0!</v>
          </cell>
          <cell r="X194" t="e">
            <v>#DIV/0!</v>
          </cell>
          <cell r="Y194" t="e">
            <v>#DIV/0!</v>
          </cell>
          <cell r="Z194" t="e">
            <v>#DIV/0!</v>
          </cell>
        </row>
        <row r="195">
          <cell r="F195" t="e">
            <v>#DIV/0!</v>
          </cell>
          <cell r="G195" t="e">
            <v>#DIV/0!</v>
          </cell>
          <cell r="H195" t="e">
            <v>#DIV/0!</v>
          </cell>
          <cell r="I195" t="e">
            <v>#DIV/0!</v>
          </cell>
          <cell r="J195" t="e">
            <v>#DIV/0!</v>
          </cell>
          <cell r="K195" t="e">
            <v>#DIV/0!</v>
          </cell>
          <cell r="L195" t="e">
            <v>#DIV/0!</v>
          </cell>
          <cell r="M195" t="e">
            <v>#DIV/0!</v>
          </cell>
          <cell r="N195" t="e">
            <v>#DIV/0!</v>
          </cell>
          <cell r="O195" t="e">
            <v>#DIV/0!</v>
          </cell>
          <cell r="P195" t="e">
            <v>#DIV/0!</v>
          </cell>
          <cell r="Q195" t="e">
            <v>#DIV/0!</v>
          </cell>
          <cell r="R195" t="e">
            <v>#DIV/0!</v>
          </cell>
          <cell r="S195" t="e">
            <v>#DIV/0!</v>
          </cell>
          <cell r="T195" t="e">
            <v>#DIV/0!</v>
          </cell>
          <cell r="U195" t="e">
            <v>#DIV/0!</v>
          </cell>
          <cell r="V195" t="e">
            <v>#DIV/0!</v>
          </cell>
          <cell r="W195" t="e">
            <v>#DIV/0!</v>
          </cell>
          <cell r="X195" t="e">
            <v>#DIV/0!</v>
          </cell>
          <cell r="Y195" t="e">
            <v>#DIV/0!</v>
          </cell>
          <cell r="Z195" t="e">
            <v>#DIV/0!</v>
          </cell>
        </row>
        <row r="196">
          <cell r="F196" t="e">
            <v>#DIV/0!</v>
          </cell>
          <cell r="G196" t="e">
            <v>#DIV/0!</v>
          </cell>
          <cell r="H196" t="e">
            <v>#DIV/0!</v>
          </cell>
          <cell r="I196" t="e">
            <v>#DIV/0!</v>
          </cell>
          <cell r="J196" t="e">
            <v>#DIV/0!</v>
          </cell>
          <cell r="K196" t="e">
            <v>#DIV/0!</v>
          </cell>
          <cell r="L196" t="e">
            <v>#DIV/0!</v>
          </cell>
          <cell r="M196" t="e">
            <v>#DIV/0!</v>
          </cell>
          <cell r="N196" t="e">
            <v>#DIV/0!</v>
          </cell>
          <cell r="O196" t="e">
            <v>#DIV/0!</v>
          </cell>
          <cell r="P196" t="e">
            <v>#DIV/0!</v>
          </cell>
          <cell r="Q196" t="e">
            <v>#DIV/0!</v>
          </cell>
          <cell r="R196" t="e">
            <v>#DIV/0!</v>
          </cell>
          <cell r="S196" t="e">
            <v>#DIV/0!</v>
          </cell>
          <cell r="T196" t="e">
            <v>#DIV/0!</v>
          </cell>
          <cell r="U196" t="e">
            <v>#DIV/0!</v>
          </cell>
          <cell r="V196" t="e">
            <v>#DIV/0!</v>
          </cell>
          <cell r="W196" t="e">
            <v>#DIV/0!</v>
          </cell>
          <cell r="X196" t="e">
            <v>#DIV/0!</v>
          </cell>
          <cell r="Y196" t="e">
            <v>#DIV/0!</v>
          </cell>
          <cell r="Z196" t="e">
            <v>#DIV/0!</v>
          </cell>
        </row>
        <row r="197">
          <cell r="F197" t="e">
            <v>#DIV/0!</v>
          </cell>
          <cell r="G197" t="e">
            <v>#DIV/0!</v>
          </cell>
          <cell r="H197" t="e">
            <v>#DIV/0!</v>
          </cell>
          <cell r="I197" t="e">
            <v>#DIV/0!</v>
          </cell>
          <cell r="J197" t="e">
            <v>#DIV/0!</v>
          </cell>
          <cell r="K197" t="e">
            <v>#DIV/0!</v>
          </cell>
          <cell r="L197" t="e">
            <v>#DIV/0!</v>
          </cell>
          <cell r="M197" t="e">
            <v>#DIV/0!</v>
          </cell>
          <cell r="N197" t="e">
            <v>#DIV/0!</v>
          </cell>
          <cell r="O197" t="e">
            <v>#DIV/0!</v>
          </cell>
          <cell r="P197" t="e">
            <v>#DIV/0!</v>
          </cell>
          <cell r="Q197" t="e">
            <v>#DIV/0!</v>
          </cell>
          <cell r="R197" t="e">
            <v>#DIV/0!</v>
          </cell>
          <cell r="S197" t="e">
            <v>#DIV/0!</v>
          </cell>
          <cell r="T197" t="e">
            <v>#DIV/0!</v>
          </cell>
          <cell r="U197" t="e">
            <v>#DIV/0!</v>
          </cell>
          <cell r="V197" t="e">
            <v>#DIV/0!</v>
          </cell>
          <cell r="W197" t="e">
            <v>#DIV/0!</v>
          </cell>
          <cell r="X197" t="e">
            <v>#DIV/0!</v>
          </cell>
          <cell r="Y197" t="e">
            <v>#DIV/0!</v>
          </cell>
          <cell r="Z197" t="e">
            <v>#DIV/0!</v>
          </cell>
        </row>
        <row r="198">
          <cell r="F198" t="e">
            <v>#DIV/0!</v>
          </cell>
          <cell r="G198" t="e">
            <v>#DIV/0!</v>
          </cell>
          <cell r="H198" t="e">
            <v>#DIV/0!</v>
          </cell>
          <cell r="I198" t="e">
            <v>#DIV/0!</v>
          </cell>
          <cell r="J198" t="e">
            <v>#DIV/0!</v>
          </cell>
          <cell r="K198" t="e">
            <v>#DIV/0!</v>
          </cell>
          <cell r="L198" t="e">
            <v>#DIV/0!</v>
          </cell>
          <cell r="M198" t="e">
            <v>#DIV/0!</v>
          </cell>
          <cell r="N198" t="e">
            <v>#DIV/0!</v>
          </cell>
          <cell r="O198" t="e">
            <v>#DIV/0!</v>
          </cell>
          <cell r="P198" t="e">
            <v>#DIV/0!</v>
          </cell>
          <cell r="Q198" t="e">
            <v>#DIV/0!</v>
          </cell>
          <cell r="R198" t="e">
            <v>#DIV/0!</v>
          </cell>
          <cell r="S198" t="e">
            <v>#DIV/0!</v>
          </cell>
          <cell r="T198" t="e">
            <v>#DIV/0!</v>
          </cell>
          <cell r="U198" t="e">
            <v>#DIV/0!</v>
          </cell>
          <cell r="V198" t="e">
            <v>#DIV/0!</v>
          </cell>
          <cell r="W198" t="e">
            <v>#DIV/0!</v>
          </cell>
          <cell r="X198" t="e">
            <v>#DIV/0!</v>
          </cell>
          <cell r="Y198" t="e">
            <v>#DIV/0!</v>
          </cell>
          <cell r="Z198" t="e">
            <v>#DIV/0!</v>
          </cell>
        </row>
        <row r="199">
          <cell r="F199" t="e">
            <v>#DIV/0!</v>
          </cell>
          <cell r="G199" t="e">
            <v>#DIV/0!</v>
          </cell>
          <cell r="H199" t="e">
            <v>#DIV/0!</v>
          </cell>
          <cell r="I199" t="e">
            <v>#DIV/0!</v>
          </cell>
          <cell r="J199" t="e">
            <v>#DIV/0!</v>
          </cell>
          <cell r="K199" t="e">
            <v>#DIV/0!</v>
          </cell>
          <cell r="L199" t="e">
            <v>#DIV/0!</v>
          </cell>
          <cell r="M199" t="e">
            <v>#DIV/0!</v>
          </cell>
          <cell r="N199" t="e">
            <v>#DIV/0!</v>
          </cell>
          <cell r="O199" t="e">
            <v>#DIV/0!</v>
          </cell>
          <cell r="P199" t="e">
            <v>#DIV/0!</v>
          </cell>
          <cell r="Q199" t="e">
            <v>#DIV/0!</v>
          </cell>
          <cell r="R199" t="e">
            <v>#DIV/0!</v>
          </cell>
          <cell r="S199" t="e">
            <v>#DIV/0!</v>
          </cell>
          <cell r="T199" t="e">
            <v>#DIV/0!</v>
          </cell>
          <cell r="U199" t="e">
            <v>#DIV/0!</v>
          </cell>
          <cell r="V199" t="e">
            <v>#DIV/0!</v>
          </cell>
          <cell r="W199" t="e">
            <v>#DIV/0!</v>
          </cell>
          <cell r="X199" t="e">
            <v>#DIV/0!</v>
          </cell>
          <cell r="Y199" t="e">
            <v>#DIV/0!</v>
          </cell>
          <cell r="Z199" t="e">
            <v>#DIV/0!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8"/>
  <sheetViews>
    <sheetView tabSelected="1" view="pageBreakPreview" zoomScale="60" zoomScaleNormal="100" workbookViewId="0"/>
  </sheetViews>
  <sheetFormatPr defaultColWidth="9.77734375" defaultRowHeight="15" x14ac:dyDescent="0.2"/>
  <cols>
    <col min="1" max="1" width="9.77734375" style="167" customWidth="1"/>
    <col min="2" max="2" width="41.5546875" style="167" customWidth="1"/>
    <col min="3" max="3" width="14.77734375" style="180" customWidth="1"/>
    <col min="4" max="4" width="4" style="167" customWidth="1"/>
    <col min="5" max="5" width="15.109375" style="167" customWidth="1"/>
    <col min="6" max="6" width="10.77734375" style="167" customWidth="1"/>
    <col min="7" max="7" width="8.77734375" style="167" customWidth="1"/>
    <col min="8" max="8" width="10.77734375" style="167" customWidth="1"/>
    <col min="9" max="9" width="12.77734375" style="167" customWidth="1"/>
    <col min="10" max="10" width="11.77734375" style="167" customWidth="1"/>
    <col min="11" max="12" width="12.77734375" style="167" customWidth="1"/>
    <col min="13" max="13" width="10.77734375" style="167" customWidth="1"/>
    <col min="14" max="16" width="9.77734375" style="167" customWidth="1"/>
    <col min="17" max="18" width="10.77734375" style="167" customWidth="1"/>
    <col min="19" max="26" width="9.77734375" style="167" customWidth="1"/>
    <col min="27" max="27" width="30.77734375" style="167" customWidth="1"/>
    <col min="28" max="28" width="8.77734375" style="167" customWidth="1"/>
    <col min="29" max="16384" width="9.77734375" style="167"/>
  </cols>
  <sheetData>
    <row r="1" spans="1:28" ht="20.25" x14ac:dyDescent="0.3">
      <c r="H1" s="208" t="s">
        <v>607</v>
      </c>
    </row>
    <row r="2" spans="1:28" ht="20.25" x14ac:dyDescent="0.3">
      <c r="H2" s="207" t="s">
        <v>526</v>
      </c>
    </row>
    <row r="3" spans="1:28" ht="15.75" x14ac:dyDescent="0.25">
      <c r="A3" s="214" t="s">
        <v>527</v>
      </c>
      <c r="B3" s="214"/>
      <c r="C3" s="214"/>
      <c r="D3" s="214"/>
      <c r="E3" s="214"/>
      <c r="F3" s="214"/>
      <c r="G3" s="214"/>
      <c r="H3" s="214"/>
    </row>
    <row r="4" spans="1:28" ht="15.75" x14ac:dyDescent="0.25">
      <c r="A4" s="214" t="s">
        <v>528</v>
      </c>
      <c r="B4" s="214"/>
      <c r="C4" s="214"/>
      <c r="D4" s="214"/>
      <c r="E4" s="214"/>
      <c r="F4" s="214"/>
      <c r="G4" s="214"/>
      <c r="H4" s="214"/>
    </row>
    <row r="5" spans="1:28" ht="15.75" x14ac:dyDescent="0.25">
      <c r="A5" s="214" t="s">
        <v>529</v>
      </c>
      <c r="B5" s="214"/>
      <c r="C5" s="214"/>
      <c r="D5" s="214"/>
      <c r="E5" s="214"/>
      <c r="F5" s="214"/>
      <c r="G5" s="214"/>
      <c r="H5" s="214"/>
    </row>
    <row r="6" spans="1:28" ht="15.75" x14ac:dyDescent="0.25">
      <c r="A6" s="214" t="s">
        <v>606</v>
      </c>
      <c r="B6" s="214"/>
      <c r="C6" s="214"/>
      <c r="D6" s="214"/>
      <c r="E6" s="214"/>
      <c r="F6" s="214"/>
      <c r="G6" s="214"/>
      <c r="H6" s="214"/>
    </row>
    <row r="7" spans="1:28" ht="28.5" customHeight="1" x14ac:dyDescent="0.25">
      <c r="A7" s="169"/>
      <c r="B7" s="169"/>
      <c r="C7" s="197" t="s">
        <v>94</v>
      </c>
      <c r="D7" s="170"/>
      <c r="E7" s="170"/>
      <c r="F7" s="170"/>
      <c r="G7" s="170"/>
    </row>
    <row r="8" spans="1:28" ht="16.149999999999999" customHeight="1" x14ac:dyDescent="0.25">
      <c r="A8" s="171" t="s">
        <v>499</v>
      </c>
      <c r="B8" s="171"/>
      <c r="C8" s="193"/>
      <c r="D8" s="169"/>
      <c r="E8" s="169"/>
      <c r="F8" s="169"/>
      <c r="G8" s="169"/>
    </row>
    <row r="9" spans="1:28" ht="16.149999999999999" customHeight="1" x14ac:dyDescent="0.25">
      <c r="A9" s="168" t="s">
        <v>531</v>
      </c>
      <c r="B9" s="167" t="s">
        <v>532</v>
      </c>
      <c r="C9" s="192">
        <f>'Rate Base'!G66+'Rate Base'!G70</f>
        <v>100370752.63490658</v>
      </c>
      <c r="D9" s="172"/>
      <c r="E9" s="169" t="s">
        <v>530</v>
      </c>
      <c r="F9" s="169"/>
      <c r="G9" s="169"/>
    </row>
    <row r="10" spans="1:28" x14ac:dyDescent="0.2">
      <c r="A10" s="168" t="s">
        <v>533</v>
      </c>
      <c r="B10" s="167" t="s">
        <v>500</v>
      </c>
      <c r="C10" s="192">
        <f>'Rate Base'!G73</f>
        <v>40175956.233076178</v>
      </c>
      <c r="D10" s="172"/>
      <c r="E10" s="172"/>
      <c r="F10" s="172"/>
      <c r="AA10" s="167" t="s">
        <v>500</v>
      </c>
      <c r="AB10" s="167" t="s">
        <v>534</v>
      </c>
    </row>
    <row r="11" spans="1:28" x14ac:dyDescent="0.2">
      <c r="A11" s="173">
        <v>370</v>
      </c>
      <c r="B11" s="173" t="s">
        <v>501</v>
      </c>
      <c r="C11" s="209">
        <f>'Rate Base'!G74</f>
        <v>42024614.330628172</v>
      </c>
      <c r="D11" s="174"/>
      <c r="E11" s="172"/>
      <c r="F11" s="172"/>
    </row>
    <row r="12" spans="1:28" ht="15.75" x14ac:dyDescent="0.25">
      <c r="A12" s="171"/>
      <c r="B12" s="167" t="s">
        <v>535</v>
      </c>
      <c r="C12" s="192">
        <f>SUM(C9:C11)</f>
        <v>182571323.1986109</v>
      </c>
      <c r="D12" s="172"/>
      <c r="E12" s="172"/>
      <c r="F12" s="172"/>
      <c r="H12" s="172"/>
      <c r="I12" s="172"/>
      <c r="M12" s="175"/>
      <c r="O12" s="175"/>
      <c r="Q12" s="176"/>
    </row>
    <row r="13" spans="1:28" ht="15.75" x14ac:dyDescent="0.25">
      <c r="A13" s="171"/>
      <c r="C13" s="192"/>
      <c r="D13" s="172"/>
      <c r="E13" s="172"/>
      <c r="F13" s="172"/>
      <c r="H13" s="172"/>
      <c r="I13" s="172"/>
      <c r="M13" s="175"/>
      <c r="O13" s="175"/>
      <c r="Q13" s="176"/>
    </row>
    <row r="14" spans="1:28" ht="18" customHeight="1" x14ac:dyDescent="0.25">
      <c r="A14" s="171" t="s">
        <v>502</v>
      </c>
      <c r="H14" s="172"/>
      <c r="I14" s="172"/>
      <c r="O14" s="175"/>
      <c r="R14" s="176"/>
    </row>
    <row r="15" spans="1:28" ht="18" customHeight="1" x14ac:dyDescent="0.25">
      <c r="A15" s="168" t="s">
        <v>531</v>
      </c>
      <c r="B15" s="167" t="s">
        <v>532</v>
      </c>
      <c r="C15" s="195">
        <f>('Rate Base'!G106/'Rate Base'!G77)*C9</f>
        <v>39126795.828196324</v>
      </c>
      <c r="D15" s="174"/>
      <c r="E15" s="169" t="s">
        <v>530</v>
      </c>
      <c r="H15" s="172"/>
      <c r="I15" s="172"/>
      <c r="R15" s="176"/>
    </row>
    <row r="16" spans="1:28" ht="18" customHeight="1" x14ac:dyDescent="0.2">
      <c r="A16" s="168" t="s">
        <v>533</v>
      </c>
      <c r="B16" s="167" t="s">
        <v>500</v>
      </c>
      <c r="C16" s="195">
        <f>'Cust Cost'!G15</f>
        <v>27620163.908208214</v>
      </c>
      <c r="D16" s="174"/>
      <c r="H16" s="172"/>
      <c r="I16" s="172"/>
      <c r="O16" s="175"/>
      <c r="R16" s="176"/>
    </row>
    <row r="17" spans="1:18" ht="18" customHeight="1" x14ac:dyDescent="0.2">
      <c r="A17" s="173">
        <v>370</v>
      </c>
      <c r="B17" s="173" t="s">
        <v>501</v>
      </c>
      <c r="C17" s="209">
        <f>'Cust Cost'!G16</f>
        <v>20579258.452453233</v>
      </c>
      <c r="D17" s="174"/>
      <c r="H17" s="172"/>
      <c r="I17" s="172"/>
      <c r="O17" s="175"/>
      <c r="R17" s="176"/>
    </row>
    <row r="18" spans="1:18" ht="16.899999999999999" customHeight="1" x14ac:dyDescent="0.25">
      <c r="A18" s="171"/>
      <c r="B18" s="167" t="s">
        <v>536</v>
      </c>
      <c r="C18" s="192">
        <f>SUM(C15:C17)</f>
        <v>87326218.188857764</v>
      </c>
      <c r="D18" s="172"/>
      <c r="E18" s="175"/>
      <c r="F18" s="175"/>
      <c r="G18" s="175"/>
      <c r="H18" s="172"/>
      <c r="I18" s="172"/>
    </row>
    <row r="19" spans="1:18" ht="16.899999999999999" customHeight="1" x14ac:dyDescent="0.25">
      <c r="A19" s="177"/>
      <c r="C19" s="199"/>
      <c r="D19" s="178"/>
      <c r="E19" s="175"/>
      <c r="F19" s="175"/>
      <c r="G19" s="175"/>
      <c r="H19" s="172"/>
      <c r="I19" s="172"/>
    </row>
    <row r="20" spans="1:18" ht="16.899999999999999" customHeight="1" x14ac:dyDescent="0.25">
      <c r="A20" s="177" t="s">
        <v>537</v>
      </c>
      <c r="C20" s="199">
        <f>C12-C18</f>
        <v>95245105.009753138</v>
      </c>
      <c r="D20" s="178"/>
      <c r="E20" s="175"/>
      <c r="F20" s="175"/>
      <c r="G20" s="175"/>
      <c r="H20" s="172"/>
      <c r="I20" s="172"/>
    </row>
    <row r="21" spans="1:18" ht="15.75" x14ac:dyDescent="0.25">
      <c r="A21" s="177" t="s">
        <v>70</v>
      </c>
      <c r="B21" s="179"/>
      <c r="C21" s="195"/>
      <c r="D21" s="174"/>
      <c r="E21" s="172"/>
      <c r="F21" s="172"/>
      <c r="H21" s="172"/>
      <c r="I21" s="172"/>
      <c r="M21" s="175"/>
      <c r="Q21" s="175"/>
    </row>
    <row r="22" spans="1:18" x14ac:dyDescent="0.2">
      <c r="A22" s="180" t="s">
        <v>71</v>
      </c>
      <c r="B22" s="179"/>
      <c r="C22" s="195">
        <f>'Rate Base'!G117*J22</f>
        <v>5501916.1005004225</v>
      </c>
      <c r="D22" s="174"/>
      <c r="E22" s="172"/>
      <c r="H22" s="172"/>
      <c r="I22" s="172"/>
      <c r="J22" s="181">
        <f>$C$112/Expenses!G147</f>
        <v>0.15245419948762215</v>
      </c>
      <c r="M22" s="175"/>
      <c r="Q22" s="175"/>
    </row>
    <row r="23" spans="1:18" x14ac:dyDescent="0.2">
      <c r="A23" s="180" t="s">
        <v>72</v>
      </c>
      <c r="B23" s="179"/>
      <c r="C23" s="195">
        <f>'Rate Base'!G118*J23</f>
        <v>6815892.8348994572</v>
      </c>
      <c r="D23" s="174"/>
      <c r="E23" s="172"/>
      <c r="H23" s="172"/>
      <c r="I23" s="172"/>
      <c r="J23" s="181">
        <f>J22</f>
        <v>0.15245419948762215</v>
      </c>
      <c r="M23" s="175"/>
      <c r="Q23" s="175"/>
    </row>
    <row r="24" spans="1:18" x14ac:dyDescent="0.2">
      <c r="A24" s="182" t="s">
        <v>73</v>
      </c>
      <c r="B24" s="173"/>
      <c r="C24" s="209">
        <f>'Rate Base'!G119*J24</f>
        <v>388912.6453328458</v>
      </c>
      <c r="D24" s="174"/>
      <c r="E24" s="172"/>
      <c r="H24" s="172"/>
      <c r="I24" s="172"/>
      <c r="J24" s="181">
        <f>J22</f>
        <v>0.15245419948762215</v>
      </c>
      <c r="M24" s="175"/>
      <c r="Q24" s="175"/>
    </row>
    <row r="25" spans="1:18" x14ac:dyDescent="0.2">
      <c r="A25" s="184" t="s">
        <v>27</v>
      </c>
      <c r="B25" s="184"/>
      <c r="C25" s="195">
        <f>SUM(C22:C24)</f>
        <v>12706721.580732724</v>
      </c>
      <c r="D25" s="174"/>
      <c r="E25" s="172"/>
      <c r="H25" s="172"/>
      <c r="I25" s="172"/>
      <c r="J25" s="181"/>
      <c r="M25" s="175"/>
      <c r="Q25" s="175"/>
    </row>
    <row r="26" spans="1:18" x14ac:dyDescent="0.2">
      <c r="A26" s="180"/>
      <c r="C26" s="195"/>
      <c r="D26" s="174"/>
      <c r="E26" s="172"/>
      <c r="H26" s="172"/>
      <c r="I26" s="172"/>
      <c r="J26" s="181"/>
      <c r="M26" s="175"/>
      <c r="Q26" s="175"/>
    </row>
    <row r="27" spans="1:18" ht="15.75" x14ac:dyDescent="0.25">
      <c r="A27" s="177" t="s">
        <v>88</v>
      </c>
      <c r="C27" s="195"/>
      <c r="D27" s="174"/>
      <c r="E27" s="172"/>
      <c r="H27" s="172"/>
      <c r="I27" s="172"/>
      <c r="J27" s="181"/>
      <c r="M27" s="175"/>
      <c r="Q27" s="175"/>
    </row>
    <row r="28" spans="1:18" x14ac:dyDescent="0.2">
      <c r="A28" s="180" t="s">
        <v>88</v>
      </c>
      <c r="B28" s="173"/>
      <c r="C28" s="209">
        <f>'Rate Base'!G141*J28</f>
        <v>218101.38394698416</v>
      </c>
      <c r="D28" s="174"/>
      <c r="E28" s="172"/>
      <c r="H28" s="172"/>
      <c r="I28" s="172"/>
      <c r="J28" s="181">
        <f>J22</f>
        <v>0.15245419948762215</v>
      </c>
      <c r="M28" s="175"/>
      <c r="Q28" s="175"/>
    </row>
    <row r="29" spans="1:18" x14ac:dyDescent="0.2">
      <c r="A29" s="183" t="s">
        <v>27</v>
      </c>
      <c r="C29" s="195">
        <f>SUM(C28)</f>
        <v>218101.38394698416</v>
      </c>
      <c r="D29" s="174"/>
      <c r="E29" s="172"/>
      <c r="H29" s="172"/>
      <c r="I29" s="172"/>
      <c r="J29" s="181"/>
      <c r="M29" s="175"/>
      <c r="Q29" s="175"/>
    </row>
    <row r="30" spans="1:18" x14ac:dyDescent="0.2">
      <c r="A30" s="180"/>
      <c r="C30" s="195"/>
      <c r="D30" s="174"/>
      <c r="E30" s="172"/>
      <c r="H30" s="172"/>
      <c r="I30" s="172"/>
      <c r="J30" s="181"/>
      <c r="M30" s="175"/>
      <c r="Q30" s="175"/>
    </row>
    <row r="31" spans="1:18" x14ac:dyDescent="0.2">
      <c r="A31" s="180"/>
      <c r="C31" s="195"/>
      <c r="D31" s="174"/>
      <c r="E31" s="172"/>
      <c r="H31" s="172"/>
      <c r="I31" s="172"/>
      <c r="J31" s="181"/>
      <c r="M31" s="175"/>
      <c r="Q31" s="175"/>
    </row>
    <row r="32" spans="1:18" ht="15.75" x14ac:dyDescent="0.25">
      <c r="A32" s="177" t="s">
        <v>538</v>
      </c>
      <c r="C32" s="195"/>
      <c r="D32" s="174"/>
      <c r="E32" s="172"/>
      <c r="H32" s="172"/>
      <c r="I32" s="172"/>
      <c r="J32" s="181"/>
      <c r="M32" s="175"/>
      <c r="Q32" s="175"/>
    </row>
    <row r="33" spans="1:17" x14ac:dyDescent="0.2">
      <c r="A33" s="180" t="s">
        <v>539</v>
      </c>
      <c r="B33" s="173"/>
      <c r="C33" s="209">
        <f>'Rate Base'!G129*J33</f>
        <v>25955838.834401775</v>
      </c>
      <c r="D33" s="174"/>
      <c r="E33" s="172"/>
      <c r="H33" s="172"/>
      <c r="I33" s="172"/>
      <c r="J33" s="181">
        <f>J22</f>
        <v>0.15245419948762215</v>
      </c>
      <c r="M33" s="175"/>
      <c r="Q33" s="175"/>
    </row>
    <row r="34" spans="1:17" x14ac:dyDescent="0.2">
      <c r="A34" s="183" t="s">
        <v>27</v>
      </c>
      <c r="C34" s="195">
        <f>SUM(C33)</f>
        <v>25955838.834401775</v>
      </c>
      <c r="D34" s="174"/>
      <c r="E34" s="172"/>
      <c r="F34" s="181"/>
      <c r="H34" s="172"/>
      <c r="I34" s="172"/>
      <c r="M34" s="175"/>
      <c r="Q34" s="175"/>
    </row>
    <row r="35" spans="1:17" x14ac:dyDescent="0.2">
      <c r="A35" s="180"/>
      <c r="C35" s="192"/>
      <c r="D35" s="172"/>
      <c r="E35" s="172"/>
      <c r="F35" s="172"/>
      <c r="H35" s="172"/>
      <c r="I35" s="172"/>
      <c r="M35" s="175"/>
      <c r="Q35" s="175"/>
    </row>
    <row r="36" spans="1:17" ht="15.75" x14ac:dyDescent="0.25">
      <c r="A36" s="177" t="s">
        <v>21</v>
      </c>
      <c r="C36" s="192">
        <f>C20+C25-C29-C34</f>
        <v>81777886.3721371</v>
      </c>
      <c r="D36" s="172"/>
      <c r="E36" s="172"/>
      <c r="F36" s="172"/>
      <c r="H36" s="172"/>
      <c r="I36" s="172"/>
      <c r="M36" s="175"/>
      <c r="Q36" s="175"/>
    </row>
    <row r="37" spans="1:17" ht="15.75" x14ac:dyDescent="0.25">
      <c r="A37" s="177"/>
      <c r="C37" s="192"/>
      <c r="D37" s="172"/>
      <c r="E37" s="172"/>
      <c r="F37" s="172"/>
      <c r="H37" s="172"/>
      <c r="I37" s="172"/>
      <c r="M37" s="175"/>
      <c r="Q37" s="175"/>
    </row>
    <row r="38" spans="1:17" ht="15.75" x14ac:dyDescent="0.25">
      <c r="A38" s="177"/>
      <c r="C38" s="192"/>
      <c r="D38" s="172"/>
      <c r="E38" s="172"/>
      <c r="F38" s="172"/>
      <c r="H38" s="172"/>
      <c r="I38" s="172"/>
      <c r="M38" s="175"/>
      <c r="Q38" s="175"/>
    </row>
    <row r="39" spans="1:17" ht="18" customHeight="1" x14ac:dyDescent="0.25">
      <c r="A39" s="177" t="s">
        <v>492</v>
      </c>
      <c r="C39" s="192"/>
      <c r="D39" s="172"/>
      <c r="E39" s="172"/>
      <c r="F39" s="172"/>
      <c r="H39" s="172"/>
      <c r="I39" s="172"/>
    </row>
    <row r="40" spans="1:17" ht="18" customHeight="1" x14ac:dyDescent="0.25">
      <c r="A40" s="171"/>
      <c r="B40" s="171" t="s">
        <v>169</v>
      </c>
      <c r="C40" s="192"/>
      <c r="D40" s="172"/>
      <c r="E40" s="172"/>
      <c r="F40" s="172"/>
      <c r="H40" s="172"/>
      <c r="I40" s="172"/>
    </row>
    <row r="41" spans="1:17" ht="18" customHeight="1" x14ac:dyDescent="0.25">
      <c r="A41" s="177">
        <v>580</v>
      </c>
      <c r="B41" s="180" t="s">
        <v>540</v>
      </c>
      <c r="C41" s="192">
        <f>Expenses!G84*J41</f>
        <v>273660.30297358579</v>
      </c>
      <c r="D41" s="192"/>
      <c r="E41" s="193" t="s">
        <v>530</v>
      </c>
      <c r="F41" s="180"/>
      <c r="G41" s="180"/>
      <c r="H41" s="192"/>
      <c r="I41" s="172"/>
      <c r="J41" s="181">
        <f>('Rate Base'!G70+'Rate Base'!G73+'Rate Base'!G74)/'Rate Base'!G77</f>
        <v>0.2654474437449369</v>
      </c>
    </row>
    <row r="42" spans="1:17" ht="18" hidden="1" customHeight="1" x14ac:dyDescent="0.25">
      <c r="A42" s="177">
        <v>581</v>
      </c>
      <c r="B42" s="180" t="s">
        <v>541</v>
      </c>
      <c r="C42" s="192">
        <f>Expenses!G85*J42</f>
        <v>0</v>
      </c>
      <c r="D42" s="192"/>
      <c r="E42" s="193" t="s">
        <v>530</v>
      </c>
      <c r="F42" s="180"/>
      <c r="G42" s="180"/>
      <c r="H42" s="192"/>
      <c r="I42" s="172"/>
      <c r="J42" s="181">
        <v>0</v>
      </c>
    </row>
    <row r="43" spans="1:17" ht="18" hidden="1" customHeight="1" x14ac:dyDescent="0.25">
      <c r="A43" s="177">
        <v>582</v>
      </c>
      <c r="B43" s="180" t="s">
        <v>542</v>
      </c>
      <c r="C43" s="192">
        <f>Expenses!G86*J43</f>
        <v>0</v>
      </c>
      <c r="D43" s="192"/>
      <c r="E43" s="193" t="s">
        <v>530</v>
      </c>
      <c r="F43" s="180"/>
      <c r="G43" s="180"/>
      <c r="H43" s="192"/>
      <c r="I43" s="172"/>
      <c r="J43" s="181">
        <v>0</v>
      </c>
    </row>
    <row r="44" spans="1:17" ht="18" hidden="1" customHeight="1" x14ac:dyDescent="0.25">
      <c r="A44" s="177">
        <v>583</v>
      </c>
      <c r="B44" s="180" t="s">
        <v>543</v>
      </c>
      <c r="C44" s="192">
        <f>Expenses!G87*J44</f>
        <v>0</v>
      </c>
      <c r="D44" s="192"/>
      <c r="E44" s="193"/>
      <c r="F44" s="180"/>
      <c r="G44" s="180"/>
      <c r="H44" s="192"/>
      <c r="I44" s="172"/>
      <c r="J44" s="181">
        <v>0</v>
      </c>
    </row>
    <row r="45" spans="1:17" ht="18" hidden="1" customHeight="1" x14ac:dyDescent="0.25">
      <c r="A45" s="177">
        <v>584</v>
      </c>
      <c r="B45" s="180" t="s">
        <v>544</v>
      </c>
      <c r="C45" s="192">
        <f>Expenses!G88*J45</f>
        <v>0</v>
      </c>
      <c r="D45" s="192"/>
      <c r="E45" s="193"/>
      <c r="F45" s="180"/>
      <c r="G45" s="180"/>
      <c r="H45" s="192"/>
      <c r="I45" s="172"/>
      <c r="J45" s="181">
        <v>0</v>
      </c>
    </row>
    <row r="46" spans="1:17" ht="18" hidden="1" customHeight="1" x14ac:dyDescent="0.25">
      <c r="A46" s="177">
        <v>585</v>
      </c>
      <c r="B46" s="180" t="s">
        <v>545</v>
      </c>
      <c r="C46" s="192">
        <f>Expenses!G89*J46</f>
        <v>0</v>
      </c>
      <c r="D46" s="192"/>
      <c r="E46" s="192"/>
      <c r="F46" s="180"/>
      <c r="G46" s="180"/>
      <c r="H46" s="192"/>
      <c r="I46" s="172"/>
      <c r="J46" s="181">
        <v>0</v>
      </c>
    </row>
    <row r="47" spans="1:17" ht="18" customHeight="1" x14ac:dyDescent="0.25">
      <c r="A47" s="177">
        <v>586</v>
      </c>
      <c r="B47" s="180" t="s">
        <v>546</v>
      </c>
      <c r="C47" s="192">
        <f>'Cust Cost'!G23</f>
        <v>4599330.1892957324</v>
      </c>
      <c r="D47" s="192"/>
      <c r="E47" s="192"/>
      <c r="F47" s="180"/>
      <c r="G47" s="180"/>
      <c r="H47" s="192"/>
      <c r="I47" s="172"/>
      <c r="J47" s="181">
        <v>1</v>
      </c>
    </row>
    <row r="48" spans="1:17" ht="18" hidden="1" customHeight="1" x14ac:dyDescent="0.25">
      <c r="A48" s="177">
        <v>586</v>
      </c>
      <c r="B48" s="180" t="s">
        <v>547</v>
      </c>
      <c r="C48" s="192">
        <f>Expenses!G91*J48</f>
        <v>0</v>
      </c>
      <c r="D48" s="192"/>
      <c r="E48" s="192"/>
      <c r="F48" s="180"/>
      <c r="G48" s="180"/>
      <c r="H48" s="192"/>
      <c r="I48" s="172"/>
      <c r="J48" s="181">
        <v>0</v>
      </c>
    </row>
    <row r="49" spans="1:10" ht="18" hidden="1" customHeight="1" x14ac:dyDescent="0.25">
      <c r="A49" s="177">
        <v>587</v>
      </c>
      <c r="B49" s="180" t="s">
        <v>548</v>
      </c>
      <c r="C49" s="192">
        <f>Expenses!G92*J49</f>
        <v>0</v>
      </c>
      <c r="D49" s="192"/>
      <c r="E49" s="192"/>
      <c r="F49" s="180"/>
      <c r="G49" s="180"/>
      <c r="H49" s="192"/>
      <c r="I49" s="172"/>
      <c r="J49" s="181">
        <f>J41</f>
        <v>0.2654474437449369</v>
      </c>
    </row>
    <row r="50" spans="1:10" ht="18" customHeight="1" x14ac:dyDescent="0.25">
      <c r="A50" s="177">
        <v>588</v>
      </c>
      <c r="B50" s="180" t="s">
        <v>549</v>
      </c>
      <c r="C50" s="192">
        <f>Expenses!G93*J50</f>
        <v>630390.00137340871</v>
      </c>
      <c r="D50" s="192"/>
      <c r="E50" s="193" t="s">
        <v>530</v>
      </c>
      <c r="F50" s="180"/>
      <c r="G50" s="180"/>
      <c r="H50" s="192"/>
      <c r="I50" s="172"/>
      <c r="J50" s="181">
        <f>J49</f>
        <v>0.2654474437449369</v>
      </c>
    </row>
    <row r="51" spans="1:10" ht="18" hidden="1" customHeight="1" x14ac:dyDescent="0.25">
      <c r="A51" s="177">
        <v>588</v>
      </c>
      <c r="B51" s="180" t="s">
        <v>550</v>
      </c>
      <c r="C51" s="192">
        <f>Expenses!G94*'Conroy Rebuttal Ex 6'!J51</f>
        <v>0</v>
      </c>
      <c r="D51" s="192"/>
      <c r="E51" s="193" t="s">
        <v>530</v>
      </c>
      <c r="F51" s="180"/>
      <c r="G51" s="180"/>
      <c r="H51" s="192"/>
      <c r="I51" s="172"/>
      <c r="J51" s="181">
        <v>0</v>
      </c>
    </row>
    <row r="52" spans="1:10" ht="18" customHeight="1" x14ac:dyDescent="0.25">
      <c r="A52" s="177">
        <v>589</v>
      </c>
      <c r="B52" s="180" t="s">
        <v>551</v>
      </c>
      <c r="C52" s="192">
        <f>Expenses!G95*J52</f>
        <v>1434.1962578365228</v>
      </c>
      <c r="D52" s="192"/>
      <c r="E52" s="193" t="s">
        <v>530</v>
      </c>
      <c r="F52" s="180"/>
      <c r="G52" s="180"/>
      <c r="H52" s="192"/>
      <c r="I52" s="172"/>
      <c r="J52" s="181">
        <f>J49</f>
        <v>0.2654474437449369</v>
      </c>
    </row>
    <row r="53" spans="1:10" ht="18" customHeight="1" x14ac:dyDescent="0.25">
      <c r="A53" s="177">
        <v>590</v>
      </c>
      <c r="B53" s="180" t="s">
        <v>552</v>
      </c>
      <c r="C53" s="192">
        <f>Expenses!G96*J53</f>
        <v>17238.968662213425</v>
      </c>
      <c r="D53" s="192"/>
      <c r="E53" s="193" t="s">
        <v>530</v>
      </c>
      <c r="F53" s="180"/>
      <c r="G53" s="180"/>
      <c r="H53" s="192"/>
      <c r="I53" s="172"/>
      <c r="J53" s="181">
        <f>J49</f>
        <v>0.2654474437449369</v>
      </c>
    </row>
    <row r="54" spans="1:10" ht="18" hidden="1" customHeight="1" x14ac:dyDescent="0.25">
      <c r="A54" s="177">
        <v>591</v>
      </c>
      <c r="B54" s="180" t="s">
        <v>553</v>
      </c>
      <c r="C54" s="192">
        <f>Expenses!G97*J54</f>
        <v>0</v>
      </c>
      <c r="D54" s="192"/>
      <c r="E54" s="193" t="s">
        <v>530</v>
      </c>
      <c r="F54" s="180"/>
      <c r="G54" s="180"/>
      <c r="H54" s="192"/>
      <c r="I54" s="172"/>
      <c r="J54" s="181">
        <f>J41</f>
        <v>0.2654474437449369</v>
      </c>
    </row>
    <row r="55" spans="1:10" ht="18" customHeight="1" x14ac:dyDescent="0.25">
      <c r="A55" s="177">
        <v>592</v>
      </c>
      <c r="B55" s="180" t="s">
        <v>554</v>
      </c>
      <c r="C55" s="192">
        <f>Expenses!G98*J55</f>
        <v>78039.699967026274</v>
      </c>
      <c r="D55" s="192"/>
      <c r="E55" s="193" t="s">
        <v>530</v>
      </c>
      <c r="F55" s="180"/>
      <c r="G55" s="180"/>
      <c r="H55" s="192"/>
      <c r="I55" s="172"/>
      <c r="J55" s="181">
        <f>J41</f>
        <v>0.2654474437449369</v>
      </c>
    </row>
    <row r="56" spans="1:10" ht="18" hidden="1" customHeight="1" x14ac:dyDescent="0.25">
      <c r="A56" s="177">
        <v>593</v>
      </c>
      <c r="B56" s="180" t="s">
        <v>555</v>
      </c>
      <c r="C56" s="192">
        <f>Expenses!G99*J56</f>
        <v>0</v>
      </c>
      <c r="D56" s="192"/>
      <c r="E56" s="193" t="s">
        <v>530</v>
      </c>
      <c r="F56" s="180"/>
      <c r="G56" s="180"/>
      <c r="H56" s="192"/>
      <c r="I56" s="172"/>
      <c r="J56" s="181">
        <f>J44</f>
        <v>0</v>
      </c>
    </row>
    <row r="57" spans="1:10" ht="18" hidden="1" customHeight="1" x14ac:dyDescent="0.25">
      <c r="A57" s="177">
        <v>594</v>
      </c>
      <c r="B57" s="180" t="s">
        <v>556</v>
      </c>
      <c r="C57" s="192">
        <f>Expenses!G100*J57</f>
        <v>0</v>
      </c>
      <c r="D57" s="192"/>
      <c r="E57" s="193" t="s">
        <v>530</v>
      </c>
      <c r="F57" s="180"/>
      <c r="G57" s="180"/>
      <c r="H57" s="192"/>
      <c r="I57" s="172"/>
      <c r="J57" s="181">
        <f>J45</f>
        <v>0</v>
      </c>
    </row>
    <row r="58" spans="1:10" ht="18" customHeight="1" x14ac:dyDescent="0.25">
      <c r="A58" s="177">
        <v>595</v>
      </c>
      <c r="B58" s="180" t="s">
        <v>557</v>
      </c>
      <c r="C58" s="192">
        <f>Expenses!G101*J58</f>
        <v>68668.998675092182</v>
      </c>
      <c r="D58" s="192"/>
      <c r="E58" s="193" t="s">
        <v>530</v>
      </c>
      <c r="F58" s="180"/>
      <c r="G58" s="180"/>
      <c r="H58" s="192"/>
      <c r="I58" s="172"/>
      <c r="J58" s="181">
        <f>('Rate Base'!G66+'Rate Base'!G70)/('Rate Base'!G66+'Rate Base'!G67+'Rate Base'!G70+'Rate Base'!G71)</f>
        <v>0.4986540927705389</v>
      </c>
    </row>
    <row r="59" spans="1:10" ht="18" hidden="1" customHeight="1" x14ac:dyDescent="0.25">
      <c r="A59" s="177">
        <v>596</v>
      </c>
      <c r="B59" s="180" t="s">
        <v>558</v>
      </c>
      <c r="C59" s="192">
        <f>Expenses!G102*J59</f>
        <v>0</v>
      </c>
      <c r="D59" s="192"/>
      <c r="E59" s="193" t="s">
        <v>530</v>
      </c>
      <c r="F59" s="180"/>
      <c r="G59" s="180"/>
      <c r="H59" s="192"/>
      <c r="I59" s="172"/>
      <c r="J59" s="181">
        <v>0</v>
      </c>
    </row>
    <row r="60" spans="1:10" ht="18" hidden="1" customHeight="1" x14ac:dyDescent="0.25">
      <c r="A60" s="177">
        <v>597</v>
      </c>
      <c r="B60" s="180" t="s">
        <v>559</v>
      </c>
      <c r="C60" s="192">
        <f>Expenses!G103*J60</f>
        <v>0</v>
      </c>
      <c r="D60" s="192"/>
      <c r="E60" s="193" t="s">
        <v>530</v>
      </c>
      <c r="F60" s="180"/>
      <c r="G60" s="180"/>
      <c r="H60" s="192"/>
      <c r="I60" s="172"/>
      <c r="J60" s="181">
        <v>0</v>
      </c>
    </row>
    <row r="61" spans="1:10" ht="18" customHeight="1" x14ac:dyDescent="0.25">
      <c r="A61" s="194">
        <v>598</v>
      </c>
      <c r="B61" s="182" t="s">
        <v>549</v>
      </c>
      <c r="C61" s="209">
        <f>Expenses!G104*J61</f>
        <v>17024.058264356845</v>
      </c>
      <c r="D61" s="195"/>
      <c r="E61" s="193" t="s">
        <v>530</v>
      </c>
      <c r="F61" s="180"/>
      <c r="G61" s="180"/>
      <c r="H61" s="192"/>
      <c r="I61" s="172"/>
      <c r="J61" s="181">
        <f>J49</f>
        <v>0.2654474437449369</v>
      </c>
    </row>
    <row r="62" spans="1:10" ht="18" customHeight="1" x14ac:dyDescent="0.25">
      <c r="A62" s="177"/>
      <c r="B62" s="180" t="s">
        <v>27</v>
      </c>
      <c r="C62" s="192">
        <f>SUM(C41:C61)</f>
        <v>5685786.4154692525</v>
      </c>
      <c r="D62" s="192"/>
      <c r="E62" s="192"/>
      <c r="F62" s="192"/>
      <c r="G62" s="180"/>
      <c r="H62" s="192"/>
      <c r="I62" s="172"/>
    </row>
    <row r="63" spans="1:10" ht="18" customHeight="1" x14ac:dyDescent="0.25">
      <c r="A63" s="177"/>
      <c r="B63" s="180"/>
      <c r="C63" s="192"/>
      <c r="D63" s="192"/>
      <c r="E63" s="192"/>
      <c r="F63" s="192"/>
      <c r="G63" s="180"/>
      <c r="H63" s="192"/>
      <c r="I63" s="172"/>
    </row>
    <row r="64" spans="1:10" ht="18" customHeight="1" x14ac:dyDescent="0.25">
      <c r="A64" s="177"/>
      <c r="B64" s="177" t="s">
        <v>186</v>
      </c>
      <c r="C64" s="192"/>
      <c r="D64" s="192"/>
      <c r="E64" s="192"/>
      <c r="F64" s="192"/>
      <c r="G64" s="180"/>
      <c r="H64" s="192"/>
      <c r="I64" s="172"/>
    </row>
    <row r="65" spans="1:9" ht="18" customHeight="1" x14ac:dyDescent="0.25">
      <c r="A65" s="177">
        <v>901</v>
      </c>
      <c r="B65" s="180" t="s">
        <v>560</v>
      </c>
      <c r="C65" s="195">
        <f>Expenses!G108</f>
        <v>1674841.6209027653</v>
      </c>
      <c r="D65" s="192"/>
      <c r="E65" s="193" t="s">
        <v>530</v>
      </c>
      <c r="F65" s="192"/>
      <c r="G65" s="180"/>
      <c r="H65" s="192"/>
      <c r="I65" s="172"/>
    </row>
    <row r="66" spans="1:9" ht="18" customHeight="1" x14ac:dyDescent="0.25">
      <c r="A66" s="177">
        <v>902</v>
      </c>
      <c r="B66" s="180" t="s">
        <v>561</v>
      </c>
      <c r="C66" s="195">
        <f>Expenses!G109</f>
        <v>3020140.650612154</v>
      </c>
      <c r="D66" s="192"/>
      <c r="E66" s="192"/>
      <c r="F66" s="192"/>
      <c r="G66" s="180"/>
      <c r="H66" s="192"/>
      <c r="I66" s="172"/>
    </row>
    <row r="67" spans="1:9" ht="18" customHeight="1" x14ac:dyDescent="0.25">
      <c r="A67" s="177">
        <v>903</v>
      </c>
      <c r="B67" s="180" t="s">
        <v>507</v>
      </c>
      <c r="C67" s="195">
        <f>Expenses!G110</f>
        <v>8789944.3677246869</v>
      </c>
      <c r="D67" s="192"/>
      <c r="E67" s="192"/>
      <c r="F67" s="192"/>
      <c r="G67" s="180"/>
      <c r="H67" s="192"/>
      <c r="I67" s="172"/>
    </row>
    <row r="68" spans="1:9" ht="18" customHeight="1" x14ac:dyDescent="0.25">
      <c r="A68" s="177">
        <v>904</v>
      </c>
      <c r="B68" s="180" t="s">
        <v>562</v>
      </c>
      <c r="C68" s="195">
        <f>Expenses!G111</f>
        <v>3322845.2434539939</v>
      </c>
      <c r="D68" s="192"/>
      <c r="E68" s="193" t="s">
        <v>530</v>
      </c>
      <c r="F68" s="192"/>
      <c r="G68" s="180"/>
      <c r="H68" s="192"/>
      <c r="I68" s="172"/>
    </row>
    <row r="69" spans="1:9" ht="18" customHeight="1" x14ac:dyDescent="0.25">
      <c r="A69" s="194">
        <v>905</v>
      </c>
      <c r="B69" s="182" t="s">
        <v>563</v>
      </c>
      <c r="C69" s="209">
        <f>Expenses!G112</f>
        <v>460594.29217319359</v>
      </c>
      <c r="D69" s="195"/>
      <c r="E69" s="193"/>
      <c r="F69" s="192"/>
      <c r="G69" s="180"/>
      <c r="H69" s="192"/>
      <c r="I69" s="172"/>
    </row>
    <row r="70" spans="1:9" ht="18" customHeight="1" x14ac:dyDescent="0.25">
      <c r="A70" s="177"/>
      <c r="B70" s="180" t="s">
        <v>27</v>
      </c>
      <c r="C70" s="192">
        <f>SUM(C65:C69)</f>
        <v>17268366.174866792</v>
      </c>
      <c r="D70" s="192"/>
      <c r="E70" s="192"/>
      <c r="F70" s="192"/>
      <c r="G70" s="180"/>
      <c r="H70" s="192"/>
      <c r="I70" s="172"/>
    </row>
    <row r="71" spans="1:9" ht="18" customHeight="1" x14ac:dyDescent="0.25">
      <c r="A71" s="177"/>
      <c r="B71" s="180"/>
      <c r="C71" s="192"/>
      <c r="D71" s="192"/>
      <c r="E71" s="192"/>
      <c r="F71" s="192"/>
      <c r="G71" s="180"/>
      <c r="H71" s="192"/>
      <c r="I71" s="172"/>
    </row>
    <row r="72" spans="1:9" ht="18" customHeight="1" x14ac:dyDescent="0.3">
      <c r="A72" s="180"/>
      <c r="B72" s="180"/>
      <c r="D72" s="180"/>
      <c r="E72" s="180"/>
      <c r="F72" s="180"/>
      <c r="G72" s="180"/>
      <c r="H72" s="206" t="str">
        <f>H1</f>
        <v>Conroy Rebuttal Exhibit 6</v>
      </c>
      <c r="I72" s="172"/>
    </row>
    <row r="73" spans="1:9" ht="18" customHeight="1" x14ac:dyDescent="0.3">
      <c r="A73" s="180"/>
      <c r="B73" s="180"/>
      <c r="D73" s="180"/>
      <c r="E73" s="180"/>
      <c r="F73" s="180"/>
      <c r="G73" s="180"/>
      <c r="H73" s="206" t="s">
        <v>564</v>
      </c>
      <c r="I73" s="172"/>
    </row>
    <row r="74" spans="1:9" ht="18" customHeight="1" x14ac:dyDescent="0.25">
      <c r="A74" s="213" t="s">
        <v>527</v>
      </c>
      <c r="B74" s="213"/>
      <c r="C74" s="213"/>
      <c r="D74" s="213"/>
      <c r="E74" s="213"/>
      <c r="F74" s="213"/>
      <c r="G74" s="213"/>
      <c r="H74" s="213"/>
      <c r="I74" s="172"/>
    </row>
    <row r="75" spans="1:9" ht="18" customHeight="1" x14ac:dyDescent="0.25">
      <c r="A75" s="213" t="s">
        <v>528</v>
      </c>
      <c r="B75" s="213"/>
      <c r="C75" s="213"/>
      <c r="D75" s="213"/>
      <c r="E75" s="213"/>
      <c r="F75" s="213"/>
      <c r="G75" s="213"/>
      <c r="H75" s="213"/>
      <c r="I75" s="172"/>
    </row>
    <row r="76" spans="1:9" ht="18" customHeight="1" x14ac:dyDescent="0.25">
      <c r="A76" s="213" t="s">
        <v>565</v>
      </c>
      <c r="B76" s="213"/>
      <c r="C76" s="213"/>
      <c r="D76" s="213"/>
      <c r="E76" s="213"/>
      <c r="F76" s="213"/>
      <c r="G76" s="213"/>
      <c r="H76" s="213"/>
      <c r="I76" s="172"/>
    </row>
    <row r="77" spans="1:9" ht="18" customHeight="1" x14ac:dyDescent="0.25">
      <c r="A77" s="214" t="s">
        <v>606</v>
      </c>
      <c r="B77" s="214"/>
      <c r="C77" s="214"/>
      <c r="D77" s="214"/>
      <c r="E77" s="214"/>
      <c r="F77" s="214"/>
      <c r="G77" s="214"/>
      <c r="H77" s="214"/>
      <c r="I77" s="172"/>
    </row>
    <row r="78" spans="1:9" ht="18" customHeight="1" x14ac:dyDescent="0.25">
      <c r="A78" s="177"/>
      <c r="B78" s="180"/>
      <c r="C78" s="192"/>
      <c r="D78" s="192"/>
      <c r="E78" s="192"/>
      <c r="F78" s="192"/>
      <c r="G78" s="180"/>
      <c r="H78" s="192"/>
      <c r="I78" s="172"/>
    </row>
    <row r="79" spans="1:9" ht="18" customHeight="1" x14ac:dyDescent="0.25">
      <c r="A79" s="177"/>
      <c r="B79" s="180"/>
      <c r="C79" s="192"/>
      <c r="D79" s="192"/>
      <c r="E79" s="192"/>
      <c r="F79" s="192"/>
      <c r="G79" s="180"/>
      <c r="H79" s="192"/>
      <c r="I79" s="172"/>
    </row>
    <row r="80" spans="1:9" ht="18" customHeight="1" x14ac:dyDescent="0.25">
      <c r="A80" s="177"/>
      <c r="B80" s="180"/>
      <c r="C80" s="197" t="s">
        <v>94</v>
      </c>
      <c r="D80" s="192"/>
      <c r="E80" s="192"/>
      <c r="F80" s="192"/>
      <c r="G80" s="180"/>
      <c r="H80" s="192"/>
      <c r="I80" s="172"/>
    </row>
    <row r="81" spans="1:9" ht="18" customHeight="1" x14ac:dyDescent="0.25">
      <c r="A81" s="177"/>
      <c r="B81" s="177" t="s">
        <v>192</v>
      </c>
      <c r="C81" s="192"/>
      <c r="D81" s="192"/>
      <c r="E81" s="192"/>
      <c r="F81" s="192"/>
      <c r="G81" s="180"/>
      <c r="H81" s="192"/>
      <c r="I81" s="172"/>
    </row>
    <row r="82" spans="1:9" ht="18" customHeight="1" x14ac:dyDescent="0.25">
      <c r="A82" s="177">
        <v>907</v>
      </c>
      <c r="B82" s="180" t="s">
        <v>566</v>
      </c>
      <c r="C82" s="195">
        <f>Expenses!G116</f>
        <v>133360.16461174667</v>
      </c>
      <c r="D82" s="192"/>
      <c r="E82" s="193" t="s">
        <v>530</v>
      </c>
      <c r="F82" s="192"/>
      <c r="G82" s="180"/>
      <c r="H82" s="192"/>
      <c r="I82" s="172"/>
    </row>
    <row r="83" spans="1:9" ht="18" customHeight="1" x14ac:dyDescent="0.25">
      <c r="A83" s="177">
        <v>908</v>
      </c>
      <c r="B83" s="180" t="s">
        <v>567</v>
      </c>
      <c r="C83" s="195">
        <f>Expenses!G117</f>
        <v>8865552.7153591122</v>
      </c>
      <c r="D83" s="192"/>
      <c r="E83" s="193" t="s">
        <v>530</v>
      </c>
      <c r="F83" s="192"/>
      <c r="G83" s="180"/>
      <c r="H83" s="192"/>
      <c r="I83" s="172"/>
    </row>
    <row r="84" spans="1:9" ht="18" hidden="1" customHeight="1" x14ac:dyDescent="0.25">
      <c r="A84" s="177">
        <v>908</v>
      </c>
      <c r="B84" s="180" t="s">
        <v>568</v>
      </c>
      <c r="C84" s="195">
        <f>Expenses!G118</f>
        <v>0</v>
      </c>
      <c r="D84" s="192"/>
      <c r="E84" s="193" t="s">
        <v>530</v>
      </c>
      <c r="F84" s="192"/>
      <c r="G84" s="180"/>
      <c r="H84" s="192"/>
      <c r="I84" s="172"/>
    </row>
    <row r="85" spans="1:9" ht="18" customHeight="1" x14ac:dyDescent="0.25">
      <c r="A85" s="177">
        <v>909</v>
      </c>
      <c r="B85" s="180" t="s">
        <v>569</v>
      </c>
      <c r="C85" s="195">
        <f>Expenses!G119</f>
        <v>96416.311979452847</v>
      </c>
      <c r="D85" s="192"/>
      <c r="E85" s="193" t="s">
        <v>530</v>
      </c>
      <c r="F85" s="192"/>
      <c r="G85" s="180"/>
      <c r="H85" s="192"/>
      <c r="I85" s="172"/>
    </row>
    <row r="86" spans="1:9" ht="18" hidden="1" customHeight="1" x14ac:dyDescent="0.25">
      <c r="A86" s="177">
        <v>909</v>
      </c>
      <c r="B86" s="180" t="s">
        <v>570</v>
      </c>
      <c r="C86" s="195">
        <f>Expenses!G120</f>
        <v>0</v>
      </c>
      <c r="D86" s="192"/>
      <c r="E86" s="193" t="s">
        <v>530</v>
      </c>
      <c r="F86" s="192"/>
      <c r="G86" s="180"/>
      <c r="H86" s="192"/>
      <c r="I86" s="172"/>
    </row>
    <row r="87" spans="1:9" ht="18" customHeight="1" x14ac:dyDescent="0.25">
      <c r="A87" s="177">
        <v>910</v>
      </c>
      <c r="B87" s="180" t="s">
        <v>571</v>
      </c>
      <c r="C87" s="195">
        <f>Expenses!G121</f>
        <v>270780.57807358197</v>
      </c>
      <c r="D87" s="192"/>
      <c r="E87" s="193" t="s">
        <v>530</v>
      </c>
      <c r="F87" s="192"/>
      <c r="G87" s="180"/>
      <c r="H87" s="192"/>
      <c r="I87" s="172"/>
    </row>
    <row r="88" spans="1:9" ht="18" hidden="1" customHeight="1" x14ac:dyDescent="0.25">
      <c r="A88" s="177">
        <v>911</v>
      </c>
      <c r="B88" s="180" t="s">
        <v>572</v>
      </c>
      <c r="C88" s="195">
        <f>Expenses!G122</f>
        <v>0</v>
      </c>
      <c r="D88" s="192"/>
      <c r="E88" s="193" t="s">
        <v>530</v>
      </c>
      <c r="F88" s="192"/>
      <c r="G88" s="180"/>
      <c r="H88" s="192"/>
      <c r="I88" s="172"/>
    </row>
    <row r="89" spans="1:9" ht="18" hidden="1" customHeight="1" x14ac:dyDescent="0.25">
      <c r="A89" s="177">
        <v>912</v>
      </c>
      <c r="B89" s="180" t="s">
        <v>572</v>
      </c>
      <c r="C89" s="195">
        <f>Expenses!G123</f>
        <v>0</v>
      </c>
      <c r="D89" s="192"/>
      <c r="E89" s="193" t="s">
        <v>530</v>
      </c>
      <c r="F89" s="192"/>
      <c r="G89" s="180"/>
      <c r="H89" s="192"/>
      <c r="I89" s="172"/>
    </row>
    <row r="90" spans="1:9" ht="18" customHeight="1" x14ac:dyDescent="0.25">
      <c r="A90" s="194">
        <v>913</v>
      </c>
      <c r="B90" s="182" t="s">
        <v>573</v>
      </c>
      <c r="C90" s="209">
        <f>Expenses!G124</f>
        <v>14709.805357815383</v>
      </c>
      <c r="D90" s="192"/>
      <c r="E90" s="193" t="s">
        <v>530</v>
      </c>
      <c r="F90" s="192"/>
      <c r="G90" s="180"/>
      <c r="H90" s="192"/>
      <c r="I90" s="172"/>
    </row>
    <row r="91" spans="1:9" ht="18" hidden="1" customHeight="1" x14ac:dyDescent="0.25">
      <c r="A91" s="177">
        <v>915</v>
      </c>
      <c r="B91" s="180" t="s">
        <v>574</v>
      </c>
      <c r="C91" s="209">
        <f>Expenses!G125</f>
        <v>0</v>
      </c>
      <c r="D91" s="192"/>
      <c r="E91" s="193" t="s">
        <v>530</v>
      </c>
      <c r="F91" s="192"/>
      <c r="G91" s="180"/>
      <c r="H91" s="192"/>
      <c r="I91" s="172"/>
    </row>
    <row r="92" spans="1:9" ht="18" hidden="1" customHeight="1" x14ac:dyDescent="0.25">
      <c r="A92" s="194">
        <v>916</v>
      </c>
      <c r="B92" s="182" t="s">
        <v>575</v>
      </c>
      <c r="C92" s="209">
        <f>Expenses!G126</f>
        <v>0</v>
      </c>
      <c r="D92" s="195"/>
      <c r="E92" s="193" t="s">
        <v>530</v>
      </c>
      <c r="F92" s="192"/>
      <c r="G92" s="180"/>
      <c r="H92" s="192"/>
      <c r="I92" s="172"/>
    </row>
    <row r="93" spans="1:9" ht="18" customHeight="1" x14ac:dyDescent="0.25">
      <c r="A93" s="177"/>
      <c r="B93" s="180" t="s">
        <v>27</v>
      </c>
      <c r="C93" s="192">
        <f>SUM(C82:C92)</f>
        <v>9380819.5753817093</v>
      </c>
      <c r="D93" s="192"/>
      <c r="E93" s="192"/>
      <c r="F93" s="192"/>
      <c r="G93" s="180"/>
      <c r="H93" s="192"/>
      <c r="I93" s="172"/>
    </row>
    <row r="94" spans="1:9" ht="18" customHeight="1" x14ac:dyDescent="0.25">
      <c r="A94" s="177"/>
      <c r="B94" s="180"/>
      <c r="C94" s="192"/>
      <c r="D94" s="192"/>
      <c r="E94" s="192"/>
      <c r="F94" s="192"/>
      <c r="G94" s="180"/>
      <c r="H94" s="192"/>
      <c r="I94" s="172"/>
    </row>
    <row r="95" spans="1:9" ht="18" customHeight="1" x14ac:dyDescent="0.25">
      <c r="A95" s="177"/>
      <c r="B95" s="180"/>
      <c r="D95" s="192"/>
      <c r="E95" s="192"/>
      <c r="F95" s="192"/>
      <c r="G95" s="180"/>
      <c r="H95" s="192"/>
      <c r="I95" s="172"/>
    </row>
    <row r="96" spans="1:9" ht="18" customHeight="1" x14ac:dyDescent="0.25">
      <c r="A96" s="177"/>
      <c r="B96" s="177" t="s">
        <v>203</v>
      </c>
      <c r="C96" s="192"/>
      <c r="D96" s="192"/>
      <c r="E96" s="192"/>
      <c r="F96" s="192"/>
      <c r="G96" s="180"/>
      <c r="H96" s="192"/>
      <c r="I96" s="172"/>
    </row>
    <row r="97" spans="1:10" ht="18" customHeight="1" x14ac:dyDescent="0.25">
      <c r="A97" s="177">
        <v>920</v>
      </c>
      <c r="B97" s="180" t="s">
        <v>576</v>
      </c>
      <c r="C97" s="195">
        <f>Expenses!G130*J97</f>
        <v>2850591.6422760077</v>
      </c>
      <c r="D97" s="192"/>
      <c r="E97" s="193" t="s">
        <v>530</v>
      </c>
      <c r="F97" s="180"/>
      <c r="G97" s="180"/>
      <c r="H97" s="192"/>
      <c r="I97" s="172"/>
      <c r="J97" s="181">
        <f>((Labor!G119*J58)+Labor!G105+Labor!G139+Labor!G154+(J61*Labor!G108+J61*Labor!G122))/Labor!G156</f>
        <v>0.33595757551385297</v>
      </c>
    </row>
    <row r="98" spans="1:10" ht="18" customHeight="1" x14ac:dyDescent="0.25">
      <c r="A98" s="177">
        <v>921</v>
      </c>
      <c r="B98" s="180" t="s">
        <v>577</v>
      </c>
      <c r="C98" s="195">
        <f>Expenses!G131*J98</f>
        <v>972565.42997602082</v>
      </c>
      <c r="D98" s="192"/>
      <c r="E98" s="193" t="s">
        <v>530</v>
      </c>
      <c r="F98" s="180"/>
      <c r="G98" s="180"/>
      <c r="H98" s="192"/>
      <c r="I98" s="172"/>
      <c r="J98" s="181">
        <f t="shared" ref="J98:J109" si="0">J97</f>
        <v>0.33595757551385297</v>
      </c>
    </row>
    <row r="99" spans="1:10" ht="18" customHeight="1" x14ac:dyDescent="0.25">
      <c r="A99" s="177">
        <v>922</v>
      </c>
      <c r="B99" s="180" t="s">
        <v>578</v>
      </c>
      <c r="C99" s="195">
        <f>Expenses!G132*J99</f>
        <v>-378631.90603557194</v>
      </c>
      <c r="D99" s="192"/>
      <c r="E99" s="193" t="s">
        <v>530</v>
      </c>
      <c r="F99" s="180"/>
      <c r="G99" s="180"/>
      <c r="H99" s="192"/>
      <c r="I99" s="172"/>
      <c r="J99" s="181">
        <f t="shared" si="0"/>
        <v>0.33595757551385297</v>
      </c>
    </row>
    <row r="100" spans="1:10" ht="18" customHeight="1" x14ac:dyDescent="0.25">
      <c r="A100" s="177">
        <v>923</v>
      </c>
      <c r="B100" s="180" t="s">
        <v>579</v>
      </c>
      <c r="C100" s="195">
        <f>Expenses!G133*J100</f>
        <v>1156214.2223396101</v>
      </c>
      <c r="D100" s="192"/>
      <c r="E100" s="193" t="s">
        <v>530</v>
      </c>
      <c r="F100" s="180"/>
      <c r="G100" s="180"/>
      <c r="H100" s="192"/>
      <c r="I100" s="172"/>
      <c r="J100" s="181">
        <f t="shared" si="0"/>
        <v>0.33595757551385297</v>
      </c>
    </row>
    <row r="101" spans="1:10" ht="18" customHeight="1" x14ac:dyDescent="0.25">
      <c r="A101" s="177">
        <v>924</v>
      </c>
      <c r="B101" s="180" t="s">
        <v>580</v>
      </c>
      <c r="C101" s="195">
        <f>Expenses!G134*J101</f>
        <v>114182.33611170317</v>
      </c>
      <c r="D101" s="192"/>
      <c r="E101" s="193" t="s">
        <v>530</v>
      </c>
      <c r="F101" s="180"/>
      <c r="G101" s="180"/>
      <c r="H101" s="192"/>
      <c r="I101" s="172"/>
      <c r="J101" s="181">
        <f>('Rate Base'!G66+'Rate Base'!G70+'Rate Base'!G73+'Rate Base'!G74)/'Rate Base'!G96</f>
        <v>7.9222528333703746E-2</v>
      </c>
    </row>
    <row r="102" spans="1:10" ht="18" customHeight="1" x14ac:dyDescent="0.25">
      <c r="A102" s="177">
        <v>925</v>
      </c>
      <c r="B102" s="180" t="s">
        <v>581</v>
      </c>
      <c r="C102" s="195">
        <f>Expenses!G135*J102</f>
        <v>464749.5885565838</v>
      </c>
      <c r="D102" s="192"/>
      <c r="E102" s="193" t="s">
        <v>530</v>
      </c>
      <c r="F102" s="180"/>
      <c r="G102" s="180"/>
      <c r="H102" s="192"/>
      <c r="I102" s="172"/>
      <c r="J102" s="181">
        <f>J97</f>
        <v>0.33595757551385297</v>
      </c>
    </row>
    <row r="103" spans="1:10" ht="18" customHeight="1" x14ac:dyDescent="0.25">
      <c r="A103" s="177">
        <v>926</v>
      </c>
      <c r="B103" s="180" t="s">
        <v>582</v>
      </c>
      <c r="C103" s="195">
        <f>Expenses!G136*J103</f>
        <v>5261956.4659557249</v>
      </c>
      <c r="D103" s="192"/>
      <c r="E103" s="193" t="s">
        <v>530</v>
      </c>
      <c r="F103" s="180"/>
      <c r="G103" s="180"/>
      <c r="H103" s="192"/>
      <c r="I103" s="172"/>
      <c r="J103" s="181">
        <f t="shared" si="0"/>
        <v>0.33595757551385297</v>
      </c>
    </row>
    <row r="104" spans="1:10" ht="18" customHeight="1" x14ac:dyDescent="0.25">
      <c r="A104" s="177">
        <v>927</v>
      </c>
      <c r="B104" s="180" t="s">
        <v>583</v>
      </c>
      <c r="C104" s="195">
        <f>Expenses!G137*J104</f>
        <v>45888.353833532725</v>
      </c>
      <c r="D104" s="192"/>
      <c r="E104" s="193" t="s">
        <v>530</v>
      </c>
      <c r="F104" s="180"/>
      <c r="G104" s="180"/>
      <c r="H104" s="192"/>
      <c r="I104" s="172"/>
      <c r="J104" s="181">
        <f>J101</f>
        <v>7.9222528333703746E-2</v>
      </c>
    </row>
    <row r="105" spans="1:10" ht="18" hidden="1" customHeight="1" x14ac:dyDescent="0.25">
      <c r="A105" s="177">
        <v>928</v>
      </c>
      <c r="B105" s="180" t="s">
        <v>584</v>
      </c>
      <c r="C105" s="195">
        <f>Expenses!G138*J105</f>
        <v>0</v>
      </c>
      <c r="D105" s="192"/>
      <c r="E105" s="193" t="s">
        <v>530</v>
      </c>
      <c r="F105" s="180"/>
      <c r="G105" s="180"/>
      <c r="H105" s="192"/>
      <c r="I105" s="172"/>
      <c r="J105" s="181">
        <f>J104</f>
        <v>7.9222528333703746E-2</v>
      </c>
    </row>
    <row r="106" spans="1:10" ht="18" customHeight="1" x14ac:dyDescent="0.25">
      <c r="A106" s="177">
        <v>929</v>
      </c>
      <c r="B106" s="180" t="s">
        <v>585</v>
      </c>
      <c r="C106" s="195">
        <f>Expenses!G139*J106</f>
        <v>525075.33520235389</v>
      </c>
      <c r="D106" s="192"/>
      <c r="E106" s="193" t="s">
        <v>530</v>
      </c>
      <c r="F106" s="180"/>
      <c r="G106" s="180"/>
      <c r="H106" s="192"/>
      <c r="I106" s="172"/>
      <c r="J106" s="181">
        <f>J97</f>
        <v>0.33595757551385297</v>
      </c>
    </row>
    <row r="107" spans="1:10" ht="18" customHeight="1" x14ac:dyDescent="0.25">
      <c r="A107" s="177">
        <v>930</v>
      </c>
      <c r="B107" s="180" t="s">
        <v>586</v>
      </c>
      <c r="C107" s="195">
        <f>Expenses!G140*J107</f>
        <v>275780.1876195455</v>
      </c>
      <c r="D107" s="192"/>
      <c r="E107" s="193" t="s">
        <v>530</v>
      </c>
      <c r="F107" s="180"/>
      <c r="G107" s="180"/>
      <c r="H107" s="192"/>
      <c r="I107" s="172"/>
      <c r="J107" s="181">
        <f t="shared" si="0"/>
        <v>0.33595757551385297</v>
      </c>
    </row>
    <row r="108" spans="1:10" ht="18" hidden="1" customHeight="1" x14ac:dyDescent="0.25">
      <c r="A108" s="177">
        <v>931</v>
      </c>
      <c r="B108" s="180" t="s">
        <v>587</v>
      </c>
      <c r="C108" s="195">
        <f>Expenses!G141*J108</f>
        <v>0</v>
      </c>
      <c r="D108" s="192"/>
      <c r="E108" s="193" t="s">
        <v>530</v>
      </c>
      <c r="F108" s="180"/>
      <c r="G108" s="180"/>
      <c r="H108" s="192"/>
      <c r="I108" s="172"/>
      <c r="J108" s="181">
        <f>('Rate Base'!G66+'Rate Base'!G70+'Rate Base'!G73+'Rate Base'!G74)/('Rate Base'!G37+'Rate Base'!G42+'Rate Base'!G77)</f>
        <v>8.5863152585535868E-2</v>
      </c>
    </row>
    <row r="109" spans="1:10" ht="16.899999999999999" customHeight="1" x14ac:dyDescent="0.25">
      <c r="A109" s="194">
        <v>935</v>
      </c>
      <c r="B109" s="182" t="s">
        <v>588</v>
      </c>
      <c r="C109" s="209">
        <f>Expenses!G142*J109</f>
        <v>391984.96527289861</v>
      </c>
      <c r="D109" s="195"/>
      <c r="E109" s="193" t="s">
        <v>530</v>
      </c>
      <c r="F109" s="180"/>
      <c r="G109" s="180"/>
      <c r="H109" s="192"/>
      <c r="I109" s="172"/>
      <c r="J109" s="181">
        <f t="shared" si="0"/>
        <v>8.5863152585535868E-2</v>
      </c>
    </row>
    <row r="110" spans="1:10" ht="18" customHeight="1" x14ac:dyDescent="0.25">
      <c r="A110" s="177"/>
      <c r="B110" s="180" t="s">
        <v>27</v>
      </c>
      <c r="C110" s="192">
        <f>SUM(C97:C109)</f>
        <v>11680356.621108407</v>
      </c>
      <c r="D110" s="192"/>
      <c r="E110" s="192"/>
      <c r="F110" s="192"/>
      <c r="G110" s="180"/>
      <c r="H110" s="192"/>
    </row>
    <row r="111" spans="1:10" ht="18" customHeight="1" x14ac:dyDescent="0.25">
      <c r="A111" s="177"/>
      <c r="B111" s="180"/>
      <c r="C111" s="192"/>
      <c r="D111" s="192"/>
      <c r="E111" s="192"/>
      <c r="F111" s="192"/>
      <c r="G111" s="180"/>
      <c r="H111" s="192"/>
    </row>
    <row r="112" spans="1:10" ht="18" customHeight="1" x14ac:dyDescent="0.25">
      <c r="A112" s="177"/>
      <c r="B112" s="180" t="s">
        <v>589</v>
      </c>
      <c r="C112" s="192">
        <f>C62+C70+C93+C110</f>
        <v>44015328.786826156</v>
      </c>
      <c r="D112" s="192"/>
      <c r="E112" s="192"/>
      <c r="F112" s="192"/>
      <c r="G112" s="180"/>
      <c r="H112" s="192"/>
    </row>
    <row r="113" spans="1:10" ht="18" customHeight="1" x14ac:dyDescent="0.25">
      <c r="A113" s="177"/>
      <c r="B113" s="180"/>
      <c r="C113" s="192"/>
      <c r="D113" s="192"/>
      <c r="E113" s="192"/>
      <c r="F113" s="192"/>
      <c r="G113" s="180"/>
      <c r="H113" s="192"/>
    </row>
    <row r="114" spans="1:10" ht="18" customHeight="1" x14ac:dyDescent="0.25">
      <c r="A114" s="177"/>
      <c r="B114" s="180"/>
      <c r="C114" s="192"/>
      <c r="D114" s="192"/>
      <c r="E114" s="192"/>
      <c r="F114" s="192"/>
      <c r="G114" s="192"/>
      <c r="H114" s="192"/>
    </row>
    <row r="115" spans="1:10" ht="18" customHeight="1" x14ac:dyDescent="0.25">
      <c r="A115" s="177" t="s">
        <v>218</v>
      </c>
      <c r="B115" s="180"/>
      <c r="C115" s="192"/>
      <c r="D115" s="192"/>
      <c r="E115" s="192"/>
      <c r="F115" s="192"/>
      <c r="G115" s="192"/>
      <c r="H115" s="180"/>
    </row>
    <row r="116" spans="1:10" ht="18" hidden="1" customHeight="1" x14ac:dyDescent="0.25">
      <c r="A116" s="196" t="s">
        <v>7</v>
      </c>
      <c r="B116" s="180" t="s">
        <v>590</v>
      </c>
      <c r="C116" s="192">
        <v>0</v>
      </c>
      <c r="D116" s="192"/>
      <c r="E116" s="193" t="s">
        <v>530</v>
      </c>
      <c r="F116" s="192"/>
      <c r="G116" s="192"/>
      <c r="H116" s="180"/>
    </row>
    <row r="117" spans="1:10" ht="18" hidden="1" customHeight="1" x14ac:dyDescent="0.25">
      <c r="A117" s="196" t="s">
        <v>7</v>
      </c>
      <c r="B117" s="180" t="s">
        <v>591</v>
      </c>
      <c r="C117" s="192">
        <v>0</v>
      </c>
      <c r="D117" s="192"/>
      <c r="E117" s="193" t="s">
        <v>530</v>
      </c>
      <c r="F117" s="192"/>
      <c r="G117" s="192"/>
      <c r="H117" s="180"/>
    </row>
    <row r="118" spans="1:10" ht="18" hidden="1" customHeight="1" x14ac:dyDescent="0.25">
      <c r="A118" s="196" t="s">
        <v>8</v>
      </c>
      <c r="B118" s="180" t="s">
        <v>592</v>
      </c>
      <c r="C118" s="192">
        <v>0</v>
      </c>
      <c r="D118" s="192"/>
      <c r="E118" s="193" t="s">
        <v>530</v>
      </c>
      <c r="F118" s="192"/>
      <c r="G118" s="192"/>
      <c r="H118" s="180"/>
    </row>
    <row r="119" spans="1:10" ht="18" hidden="1" customHeight="1" x14ac:dyDescent="0.25">
      <c r="A119" s="196" t="s">
        <v>8</v>
      </c>
      <c r="B119" s="180" t="s">
        <v>593</v>
      </c>
      <c r="C119" s="192">
        <v>0</v>
      </c>
      <c r="D119" s="192"/>
      <c r="E119" s="193" t="s">
        <v>530</v>
      </c>
      <c r="F119" s="192"/>
      <c r="G119" s="192"/>
      <c r="H119" s="180"/>
    </row>
    <row r="120" spans="1:10" ht="18" customHeight="1" x14ac:dyDescent="0.25">
      <c r="A120" s="196" t="s">
        <v>531</v>
      </c>
      <c r="B120" s="180" t="s">
        <v>605</v>
      </c>
      <c r="C120" s="192">
        <f>(('Rate Base'!G66+'Rate Base'!G70)/('Rate Base'!G77))*Expenses!G157</f>
        <v>2437737.6899553635</v>
      </c>
      <c r="D120" s="192"/>
      <c r="E120" s="193" t="s">
        <v>530</v>
      </c>
      <c r="F120" s="192"/>
      <c r="G120" s="192"/>
      <c r="H120" s="180"/>
    </row>
    <row r="121" spans="1:10" ht="18" customHeight="1" x14ac:dyDescent="0.2">
      <c r="A121" s="196" t="s">
        <v>533</v>
      </c>
      <c r="B121" s="180" t="s">
        <v>500</v>
      </c>
      <c r="C121" s="195">
        <f>'Cust Cost'!G31</f>
        <v>815571.91153144639</v>
      </c>
      <c r="D121" s="192"/>
      <c r="E121" s="192"/>
      <c r="F121" s="192"/>
      <c r="G121" s="192"/>
      <c r="H121" s="198"/>
    </row>
    <row r="122" spans="1:10" ht="18" customHeight="1" x14ac:dyDescent="0.2">
      <c r="A122" s="182">
        <v>370</v>
      </c>
      <c r="B122" s="182" t="s">
        <v>501</v>
      </c>
      <c r="C122" s="209">
        <f>'Cust Cost'!G32</f>
        <v>962363.66817138519</v>
      </c>
      <c r="D122" s="195"/>
      <c r="E122" s="192"/>
      <c r="F122" s="192"/>
      <c r="G122" s="192"/>
      <c r="H122" s="198"/>
    </row>
    <row r="123" spans="1:10" ht="18" customHeight="1" x14ac:dyDescent="0.25">
      <c r="A123" s="177"/>
      <c r="B123" s="180" t="s">
        <v>594</v>
      </c>
      <c r="C123" s="192">
        <f>SUM(C116:C122)</f>
        <v>4215673.2696581949</v>
      </c>
      <c r="D123" s="192"/>
      <c r="E123" s="198"/>
      <c r="F123" s="192"/>
      <c r="G123" s="192"/>
      <c r="H123" s="180"/>
    </row>
    <row r="124" spans="1:10" ht="18" customHeight="1" x14ac:dyDescent="0.25">
      <c r="A124" s="177"/>
      <c r="B124" s="180"/>
      <c r="C124" s="192"/>
      <c r="D124" s="192"/>
      <c r="E124" s="192"/>
      <c r="F124" s="192"/>
      <c r="G124" s="192"/>
      <c r="H124" s="180"/>
    </row>
    <row r="125" spans="1:10" ht="18" customHeight="1" x14ac:dyDescent="0.25">
      <c r="A125" s="177" t="s">
        <v>595</v>
      </c>
      <c r="B125" s="180"/>
      <c r="D125" s="180"/>
      <c r="E125" s="180"/>
      <c r="F125" s="180"/>
      <c r="G125" s="192"/>
      <c r="H125" s="180"/>
    </row>
    <row r="126" spans="1:10" ht="18" customHeight="1" x14ac:dyDescent="0.25">
      <c r="A126" s="177"/>
      <c r="B126" s="180"/>
      <c r="D126" s="180"/>
      <c r="E126" s="180"/>
      <c r="F126" s="199"/>
      <c r="G126" s="192"/>
      <c r="H126" s="180"/>
    </row>
    <row r="127" spans="1:10" ht="18" customHeight="1" x14ac:dyDescent="0.25">
      <c r="A127" s="177"/>
      <c r="B127" s="180" t="s">
        <v>234</v>
      </c>
      <c r="C127" s="199">
        <f>H132*C20</f>
        <v>1627234.0455601295</v>
      </c>
      <c r="D127" s="199"/>
      <c r="E127" s="180"/>
      <c r="F127" s="199"/>
      <c r="G127" s="192"/>
      <c r="H127" s="180"/>
      <c r="J127" s="181"/>
    </row>
    <row r="128" spans="1:10" ht="18" customHeight="1" x14ac:dyDescent="0.25">
      <c r="A128" s="177"/>
      <c r="B128" s="180" t="s">
        <v>596</v>
      </c>
      <c r="C128" s="199">
        <f>C20*H134</f>
        <v>5626128.3529261183</v>
      </c>
      <c r="D128" s="199"/>
      <c r="E128" s="180"/>
      <c r="F128" s="180"/>
      <c r="G128" s="192"/>
      <c r="H128" s="180"/>
      <c r="J128" s="181"/>
    </row>
    <row r="129" spans="1:11" ht="18" customHeight="1" x14ac:dyDescent="0.25">
      <c r="A129" s="177"/>
      <c r="B129" s="180" t="s">
        <v>597</v>
      </c>
      <c r="C129" s="199">
        <f>F137/(1-F137)*C128</f>
        <v>3268549.7927982667</v>
      </c>
      <c r="D129" s="199"/>
      <c r="E129" s="180"/>
      <c r="F129" s="199"/>
      <c r="G129" s="192"/>
      <c r="H129" s="180"/>
      <c r="J129" s="181"/>
    </row>
    <row r="130" spans="1:11" ht="18" customHeight="1" x14ac:dyDescent="0.25">
      <c r="A130" s="177"/>
      <c r="B130" s="180"/>
      <c r="C130" s="199"/>
      <c r="D130" s="199"/>
      <c r="E130" s="180"/>
      <c r="F130" s="199"/>
      <c r="G130" s="192"/>
      <c r="H130" s="180"/>
      <c r="J130" s="181"/>
    </row>
    <row r="131" spans="1:11" ht="18" customHeight="1" x14ac:dyDescent="0.25">
      <c r="A131" s="177"/>
      <c r="B131" s="180" t="s">
        <v>598</v>
      </c>
      <c r="C131" s="200">
        <f>C129+C128+C127</f>
        <v>10521912.191284515</v>
      </c>
      <c r="D131" s="200"/>
      <c r="E131" s="180"/>
      <c r="F131" s="201" t="s">
        <v>599</v>
      </c>
      <c r="G131" s="196" t="s">
        <v>524</v>
      </c>
      <c r="H131" s="196" t="s">
        <v>600</v>
      </c>
      <c r="J131" s="181"/>
    </row>
    <row r="132" spans="1:11" ht="18" customHeight="1" x14ac:dyDescent="0.25">
      <c r="A132" s="177"/>
      <c r="B132" s="180"/>
      <c r="D132" s="180"/>
      <c r="E132" s="180" t="s">
        <v>517</v>
      </c>
      <c r="F132" s="198">
        <v>0.46300000000000002</v>
      </c>
      <c r="G132" s="198">
        <v>3.6900000000000002E-2</v>
      </c>
      <c r="H132" s="198">
        <f>F132*G132</f>
        <v>1.7084700000000001E-2</v>
      </c>
      <c r="J132" s="181"/>
    </row>
    <row r="133" spans="1:11" ht="18" customHeight="1" x14ac:dyDescent="0.25">
      <c r="A133" s="177"/>
      <c r="B133" s="180"/>
      <c r="D133" s="180"/>
      <c r="E133" s="180"/>
      <c r="F133" s="198"/>
      <c r="G133" s="198"/>
      <c r="H133" s="198"/>
    </row>
    <row r="134" spans="1:11" ht="18" customHeight="1" x14ac:dyDescent="0.25">
      <c r="A134" s="177"/>
      <c r="B134" s="180" t="s">
        <v>117</v>
      </c>
      <c r="C134" s="192">
        <f>C112</f>
        <v>44015328.786826156</v>
      </c>
      <c r="D134" s="192"/>
      <c r="E134" s="180" t="s">
        <v>601</v>
      </c>
      <c r="F134" s="204">
        <v>0.53700000000000003</v>
      </c>
      <c r="G134" s="204">
        <v>0.11</v>
      </c>
      <c r="H134" s="204">
        <f>G134*F134</f>
        <v>5.9070000000000004E-2</v>
      </c>
    </row>
    <row r="135" spans="1:11" ht="18" customHeight="1" x14ac:dyDescent="0.25">
      <c r="A135" s="177"/>
      <c r="B135" s="180" t="s">
        <v>218</v>
      </c>
      <c r="C135" s="192">
        <f>C123</f>
        <v>4215673.2696581949</v>
      </c>
      <c r="D135" s="192"/>
      <c r="E135" s="180" t="s">
        <v>287</v>
      </c>
      <c r="F135" s="198">
        <v>1</v>
      </c>
      <c r="G135" s="180"/>
      <c r="H135" s="198">
        <f>H134+H132</f>
        <v>7.6154700000000006E-2</v>
      </c>
    </row>
    <row r="136" spans="1:11" ht="18" customHeight="1" x14ac:dyDescent="0.25">
      <c r="A136" s="177"/>
      <c r="B136" s="180"/>
      <c r="C136" s="192"/>
      <c r="D136" s="192"/>
      <c r="E136" s="180"/>
      <c r="F136" s="180"/>
      <c r="G136" s="180"/>
      <c r="H136" s="180"/>
    </row>
    <row r="137" spans="1:11" ht="18" customHeight="1" x14ac:dyDescent="0.25">
      <c r="A137" s="177"/>
      <c r="B137" s="180"/>
      <c r="D137" s="180"/>
      <c r="E137" s="180" t="s">
        <v>604</v>
      </c>
      <c r="F137" s="198">
        <v>0.36747252000000002</v>
      </c>
      <c r="G137" s="192"/>
      <c r="H137" s="180"/>
    </row>
    <row r="138" spans="1:11" ht="18" customHeight="1" x14ac:dyDescent="0.25">
      <c r="A138" s="177"/>
      <c r="B138" s="180" t="s">
        <v>494</v>
      </c>
      <c r="C138" s="192">
        <f>C135+C134+C131</f>
        <v>58752914.247768864</v>
      </c>
      <c r="D138" s="192"/>
      <c r="E138" s="180"/>
      <c r="F138" s="180"/>
      <c r="G138" s="192"/>
      <c r="H138" s="180"/>
    </row>
    <row r="139" spans="1:11" ht="18" customHeight="1" x14ac:dyDescent="0.25">
      <c r="A139" s="177"/>
      <c r="B139" s="180"/>
      <c r="C139" s="192"/>
      <c r="D139" s="192"/>
      <c r="E139" s="180"/>
      <c r="F139" s="180"/>
      <c r="G139" s="192"/>
      <c r="H139" s="180"/>
    </row>
    <row r="140" spans="1:11" ht="18" customHeight="1" x14ac:dyDescent="0.25">
      <c r="A140" s="177"/>
      <c r="B140" s="180"/>
      <c r="D140" s="180"/>
      <c r="E140" s="180"/>
      <c r="F140" s="180"/>
      <c r="G140" s="192"/>
      <c r="H140" s="180"/>
    </row>
    <row r="141" spans="1:11" ht="18" customHeight="1" x14ac:dyDescent="0.25">
      <c r="A141" s="177"/>
      <c r="B141" s="180" t="s">
        <v>602</v>
      </c>
      <c r="C141" s="200">
        <f>'Alloc Amt'!G14*12</f>
        <v>5044176</v>
      </c>
      <c r="D141" s="200"/>
      <c r="E141" s="180"/>
      <c r="F141" s="180"/>
      <c r="G141" s="192"/>
      <c r="H141" s="180"/>
    </row>
    <row r="142" spans="1:11" ht="18" customHeight="1" x14ac:dyDescent="0.25">
      <c r="A142" s="177"/>
      <c r="B142" s="180"/>
      <c r="D142" s="180"/>
      <c r="E142" s="180"/>
      <c r="F142" s="180"/>
      <c r="G142" s="192"/>
      <c r="H142" s="180"/>
      <c r="I142" s="175"/>
      <c r="K142" s="175"/>
    </row>
    <row r="143" spans="1:11" ht="18" customHeight="1" x14ac:dyDescent="0.25">
      <c r="A143" s="177"/>
      <c r="B143" s="180" t="s">
        <v>496</v>
      </c>
      <c r="C143" s="205">
        <f>C138/C141</f>
        <v>11.647673326182288</v>
      </c>
      <c r="D143" s="202"/>
      <c r="E143" s="180"/>
      <c r="F143" s="180"/>
      <c r="G143" s="192"/>
      <c r="H143" s="180"/>
    </row>
    <row r="144" spans="1:11" ht="18" customHeight="1" x14ac:dyDescent="0.2"/>
    <row r="145" spans="1:12" ht="18" customHeight="1" x14ac:dyDescent="0.2"/>
    <row r="146" spans="1:12" ht="18" customHeight="1" x14ac:dyDescent="0.2"/>
    <row r="147" spans="1:12" ht="18" customHeight="1" x14ac:dyDescent="0.2"/>
    <row r="148" spans="1:12" ht="18" customHeight="1" x14ac:dyDescent="0.2"/>
    <row r="149" spans="1:12" ht="18" customHeight="1" x14ac:dyDescent="0.2"/>
    <row r="150" spans="1:12" ht="18" customHeight="1" x14ac:dyDescent="0.2"/>
    <row r="151" spans="1:12" ht="16.899999999999999" customHeight="1" x14ac:dyDescent="0.2"/>
    <row r="152" spans="1:12" ht="16.899999999999999" customHeight="1" x14ac:dyDescent="0.2"/>
    <row r="153" spans="1:12" ht="16.899999999999999" customHeight="1" x14ac:dyDescent="0.2">
      <c r="J153" s="186"/>
      <c r="K153" s="186"/>
      <c r="L153" s="172"/>
    </row>
    <row r="154" spans="1:12" ht="16.899999999999999" customHeight="1" x14ac:dyDescent="0.2"/>
    <row r="155" spans="1:12" ht="16.899999999999999" customHeight="1" x14ac:dyDescent="0.25">
      <c r="A155" s="171"/>
      <c r="G155" s="172"/>
      <c r="J155" s="186"/>
      <c r="K155" s="186"/>
    </row>
    <row r="156" spans="1:12" ht="16.899999999999999" customHeight="1" x14ac:dyDescent="0.2">
      <c r="A156" s="187"/>
      <c r="B156" s="187"/>
      <c r="C156" s="210" t="s">
        <v>603</v>
      </c>
      <c r="D156" s="188"/>
      <c r="E156" s="172"/>
      <c r="F156" s="172"/>
      <c r="K156" s="186"/>
    </row>
    <row r="157" spans="1:12" ht="9" customHeight="1" x14ac:dyDescent="0.2">
      <c r="A157" s="187"/>
      <c r="B157" s="187"/>
      <c r="C157" s="210"/>
      <c r="D157" s="188"/>
      <c r="E157" s="172"/>
      <c r="F157" s="172"/>
      <c r="H157" s="185"/>
      <c r="K157" s="186"/>
    </row>
    <row r="158" spans="1:12" ht="18" customHeight="1" x14ac:dyDescent="0.2">
      <c r="A158" s="187"/>
      <c r="B158" s="187"/>
      <c r="C158" s="210"/>
      <c r="D158" s="188"/>
      <c r="E158" s="172"/>
      <c r="F158" s="172"/>
      <c r="K158" s="186"/>
    </row>
    <row r="159" spans="1:12" ht="9" customHeight="1" x14ac:dyDescent="0.2">
      <c r="A159" s="187"/>
      <c r="B159" s="187"/>
      <c r="C159" s="211"/>
      <c r="D159" s="187"/>
      <c r="F159" s="172"/>
      <c r="K159" s="186"/>
    </row>
    <row r="160" spans="1:12" ht="16.899999999999999" customHeight="1" x14ac:dyDescent="0.2">
      <c r="A160" s="187"/>
      <c r="B160" s="187"/>
      <c r="C160" s="210"/>
      <c r="D160" s="188"/>
      <c r="E160" s="172"/>
      <c r="F160" s="172"/>
      <c r="K160" s="186"/>
    </row>
    <row r="161" spans="1:6" ht="18" customHeight="1" x14ac:dyDescent="0.2">
      <c r="A161" s="187"/>
      <c r="B161" s="187"/>
      <c r="C161" s="210"/>
      <c r="D161" s="188"/>
      <c r="E161" s="172"/>
      <c r="F161" s="189"/>
    </row>
    <row r="162" spans="1:6" ht="16.149999999999999" customHeight="1" x14ac:dyDescent="0.2">
      <c r="C162" s="192"/>
      <c r="D162" s="172"/>
      <c r="E162" s="172"/>
      <c r="F162" s="172"/>
    </row>
    <row r="163" spans="1:6" ht="16.899999999999999" customHeight="1" x14ac:dyDescent="0.2">
      <c r="C163" s="192"/>
      <c r="D163" s="172"/>
      <c r="E163" s="172"/>
      <c r="F163" s="172"/>
    </row>
    <row r="164" spans="1:6" x14ac:dyDescent="0.2">
      <c r="C164" s="192"/>
      <c r="D164" s="172"/>
      <c r="E164" s="172"/>
      <c r="F164" s="172"/>
    </row>
    <row r="165" spans="1:6" x14ac:dyDescent="0.2">
      <c r="A165" s="187"/>
      <c r="B165" s="187"/>
      <c r="C165" s="210"/>
      <c r="D165" s="188"/>
      <c r="F165" s="172"/>
    </row>
    <row r="166" spans="1:6" x14ac:dyDescent="0.2">
      <c r="A166" s="187"/>
      <c r="B166" s="187"/>
      <c r="C166" s="210"/>
      <c r="D166" s="188"/>
      <c r="E166" s="172"/>
      <c r="F166" s="190"/>
    </row>
    <row r="167" spans="1:6" x14ac:dyDescent="0.2">
      <c r="A167" s="187"/>
      <c r="B167" s="187"/>
      <c r="C167" s="210"/>
      <c r="D167" s="188"/>
      <c r="E167" s="172"/>
      <c r="F167" s="172"/>
    </row>
    <row r="168" spans="1:6" x14ac:dyDescent="0.2">
      <c r="A168" s="187"/>
      <c r="B168" s="187"/>
      <c r="C168" s="212"/>
      <c r="D168" s="191"/>
      <c r="E168" s="185"/>
      <c r="F168" s="185"/>
    </row>
  </sheetData>
  <mergeCells count="8">
    <mergeCell ref="A76:H76"/>
    <mergeCell ref="A77:H77"/>
    <mergeCell ref="A3:H3"/>
    <mergeCell ref="A4:H4"/>
    <mergeCell ref="A5:H5"/>
    <mergeCell ref="A6:H6"/>
    <mergeCell ref="A74:H74"/>
    <mergeCell ref="A75:H75"/>
  </mergeCells>
  <pageMargins left="0.59" right="0.69" top="0.56000000000000005" bottom="0.5" header="0.47" footer="0"/>
  <pageSetup scale="66" fitToHeight="2" orientation="portrait" r:id="rId1"/>
  <headerFooter scaleWithDoc="0" alignWithMargins="0"/>
  <rowBreaks count="1" manualBreakCount="1">
    <brk id="7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443"/>
  <sheetViews>
    <sheetView topLeftCell="A58" zoomScale="87" zoomScaleNormal="87" workbookViewId="0">
      <selection activeCell="A66" sqref="A66:XFD66"/>
    </sheetView>
  </sheetViews>
  <sheetFormatPr defaultColWidth="9.6640625" defaultRowHeight="12.75" x14ac:dyDescent="0.2"/>
  <cols>
    <col min="1" max="1" width="1.6640625" style="1" customWidth="1"/>
    <col min="2" max="2" width="6.6640625" style="1" customWidth="1"/>
    <col min="3" max="3" width="45.6640625" style="1" customWidth="1"/>
    <col min="4" max="4" width="7.6640625" style="1" customWidth="1"/>
    <col min="5" max="5" width="11.6640625" style="78" customWidth="1"/>
    <col min="6" max="7" width="11.6640625" style="1" customWidth="1"/>
    <col min="8" max="8" width="10.6640625" style="1" customWidth="1"/>
    <col min="9" max="9" width="13.6640625" style="1" customWidth="1"/>
    <col min="10" max="10" width="11.6640625" style="1" customWidth="1"/>
    <col min="11" max="14" width="10.6640625" style="1" customWidth="1"/>
    <col min="15" max="15" width="9.6640625" style="1" customWidth="1"/>
    <col min="16" max="16" width="10.6640625" style="1" customWidth="1"/>
    <col min="17" max="17" width="12.6640625" style="1" customWidth="1"/>
    <col min="18" max="16384" width="9.6640625" style="1"/>
  </cols>
  <sheetData>
    <row r="1" spans="1:246" ht="15" x14ac:dyDescent="0.2">
      <c r="A1" s="2"/>
      <c r="B1" s="2"/>
      <c r="C1" s="2"/>
      <c r="D1" s="2"/>
      <c r="E1" s="3"/>
      <c r="F1" s="2"/>
      <c r="G1" s="2">
        <v>6</v>
      </c>
      <c r="H1" s="2">
        <f t="shared" ref="H1:P1" si="0">G1+1</f>
        <v>7</v>
      </c>
      <c r="I1" s="2">
        <f t="shared" si="0"/>
        <v>8</v>
      </c>
      <c r="J1" s="2">
        <f t="shared" si="0"/>
        <v>9</v>
      </c>
      <c r="K1" s="2">
        <f t="shared" si="0"/>
        <v>10</v>
      </c>
      <c r="L1" s="2">
        <f t="shared" si="0"/>
        <v>11</v>
      </c>
      <c r="M1" s="2">
        <f t="shared" si="0"/>
        <v>12</v>
      </c>
      <c r="N1" s="2">
        <f t="shared" si="0"/>
        <v>13</v>
      </c>
      <c r="O1" s="2">
        <f t="shared" si="0"/>
        <v>14</v>
      </c>
      <c r="P1" s="2">
        <f t="shared" si="0"/>
        <v>15</v>
      </c>
      <c r="Q1" s="2">
        <v>16</v>
      </c>
      <c r="R1" s="2">
        <v>17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4"/>
    </row>
    <row r="2" spans="1:246" ht="15" x14ac:dyDescent="0.2">
      <c r="A2" s="2"/>
      <c r="B2" s="5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5"/>
      <c r="O2" s="5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4"/>
    </row>
    <row r="3" spans="1:246" ht="15" x14ac:dyDescent="0.2">
      <c r="A3" s="2"/>
      <c r="B3" s="8"/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5"/>
      <c r="O3" s="5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4"/>
    </row>
    <row r="4" spans="1:246" ht="15.75" x14ac:dyDescent="0.25">
      <c r="A4" s="9"/>
      <c r="B4" s="10" t="s">
        <v>0</v>
      </c>
      <c r="C4" s="11"/>
      <c r="D4" s="11"/>
      <c r="E4" s="12"/>
      <c r="F4" s="11"/>
      <c r="G4" s="11"/>
      <c r="H4" s="11"/>
      <c r="I4" s="11"/>
      <c r="J4" s="11"/>
      <c r="K4" s="11"/>
      <c r="L4" s="11"/>
      <c r="M4" s="11"/>
      <c r="N4" s="6"/>
      <c r="O4" s="6"/>
      <c r="P4" s="9"/>
      <c r="Q4" s="9"/>
      <c r="R4" s="9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4"/>
    </row>
    <row r="5" spans="1:246" ht="15.75" x14ac:dyDescent="0.25">
      <c r="A5" s="9"/>
      <c r="B5" s="10" t="s">
        <v>1</v>
      </c>
      <c r="C5" s="11"/>
      <c r="D5" s="11"/>
      <c r="E5" s="12"/>
      <c r="F5" s="11"/>
      <c r="G5" s="11"/>
      <c r="H5" s="11"/>
      <c r="I5" s="11"/>
      <c r="J5" s="11"/>
      <c r="K5" s="11"/>
      <c r="L5" s="11"/>
      <c r="M5" s="11"/>
      <c r="N5" s="6"/>
      <c r="O5" s="6"/>
      <c r="P5" s="9"/>
      <c r="Q5" s="9"/>
      <c r="R5" s="9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4"/>
    </row>
    <row r="6" spans="1:246" ht="15.75" x14ac:dyDescent="0.25">
      <c r="A6" s="9"/>
      <c r="B6" s="10" t="s">
        <v>2</v>
      </c>
      <c r="C6" s="9"/>
      <c r="D6" s="9"/>
      <c r="E6" s="13"/>
      <c r="F6" s="9"/>
      <c r="G6" s="9"/>
      <c r="H6" s="9"/>
      <c r="I6" s="9"/>
      <c r="J6" s="9"/>
      <c r="K6" s="9"/>
      <c r="L6" s="9"/>
      <c r="M6" s="9"/>
      <c r="N6" s="6"/>
      <c r="O6" s="6"/>
      <c r="P6" s="9"/>
      <c r="Q6" s="9"/>
      <c r="R6" s="9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4"/>
    </row>
    <row r="7" spans="1:246" ht="15.75" x14ac:dyDescent="0.25">
      <c r="A7" s="9"/>
      <c r="B7" s="10"/>
      <c r="C7" s="9"/>
      <c r="D7" s="9"/>
      <c r="E7" s="13"/>
      <c r="F7" s="9"/>
      <c r="G7" s="9"/>
      <c r="H7" s="9"/>
      <c r="I7" s="9"/>
      <c r="J7" s="9"/>
      <c r="K7" s="9"/>
      <c r="L7" s="9"/>
      <c r="M7" s="9"/>
      <c r="N7" s="6"/>
      <c r="O7" s="6"/>
      <c r="P7" s="9"/>
      <c r="Q7" s="9"/>
      <c r="R7" s="9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4"/>
    </row>
    <row r="8" spans="1:246" ht="15.75" x14ac:dyDescent="0.25">
      <c r="A8" s="2"/>
      <c r="B8" s="14"/>
      <c r="C8" s="15"/>
      <c r="D8" s="15"/>
      <c r="E8" s="16"/>
      <c r="F8" s="15"/>
      <c r="G8" s="17" t="s">
        <v>94</v>
      </c>
      <c r="H8" s="17" t="s">
        <v>96</v>
      </c>
      <c r="I8" s="17" t="s">
        <v>98</v>
      </c>
      <c r="J8" s="18"/>
      <c r="K8" s="18"/>
      <c r="L8" s="17" t="s">
        <v>102</v>
      </c>
      <c r="M8" s="17" t="s">
        <v>104</v>
      </c>
      <c r="N8" s="19" t="s">
        <v>106</v>
      </c>
      <c r="O8" s="19" t="s">
        <v>108</v>
      </c>
      <c r="P8" s="20" t="s">
        <v>110</v>
      </c>
      <c r="Q8" s="17" t="s">
        <v>112</v>
      </c>
      <c r="R8" s="17" t="s">
        <v>114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4"/>
    </row>
    <row r="9" spans="1:246" ht="31.5" x14ac:dyDescent="0.25">
      <c r="A9" s="2"/>
      <c r="B9" s="21" t="s">
        <v>3</v>
      </c>
      <c r="C9" s="22" t="s">
        <v>22</v>
      </c>
      <c r="D9" s="22" t="s">
        <v>92</v>
      </c>
      <c r="E9" s="23"/>
      <c r="F9" s="22" t="s">
        <v>93</v>
      </c>
      <c r="G9" s="24" t="s">
        <v>95</v>
      </c>
      <c r="H9" s="24" t="s">
        <v>97</v>
      </c>
      <c r="I9" s="24" t="s">
        <v>99</v>
      </c>
      <c r="J9" s="24" t="s">
        <v>100</v>
      </c>
      <c r="K9" s="24" t="s">
        <v>101</v>
      </c>
      <c r="L9" s="24" t="s">
        <v>103</v>
      </c>
      <c r="M9" s="24" t="s">
        <v>105</v>
      </c>
      <c r="N9" s="24" t="s">
        <v>107</v>
      </c>
      <c r="O9" s="24" t="s">
        <v>109</v>
      </c>
      <c r="P9" s="24" t="s">
        <v>111</v>
      </c>
      <c r="Q9" s="24" t="s">
        <v>113</v>
      </c>
      <c r="R9" s="24" t="s">
        <v>115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4"/>
    </row>
    <row r="10" spans="1:246" ht="15" x14ac:dyDescent="0.2">
      <c r="A10" s="2"/>
      <c r="B10" s="25"/>
      <c r="C10" s="25"/>
      <c r="D10" s="26"/>
      <c r="E10" s="27"/>
      <c r="F10" s="25"/>
      <c r="G10" s="28"/>
      <c r="H10" s="28"/>
      <c r="I10" s="28"/>
      <c r="J10" s="28"/>
      <c r="K10" s="28"/>
      <c r="L10" s="28"/>
      <c r="M10" s="28"/>
      <c r="N10" s="28"/>
      <c r="O10" s="28"/>
      <c r="P10" s="29"/>
      <c r="Q10" s="29"/>
      <c r="R10" s="29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4"/>
    </row>
    <row r="11" spans="1:246" ht="15" x14ac:dyDescent="0.2">
      <c r="A11" s="2"/>
      <c r="B11" s="30" t="s">
        <v>4</v>
      </c>
      <c r="C11" s="30"/>
      <c r="D11" s="31"/>
      <c r="E11" s="32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  <c r="Q11" s="34"/>
      <c r="R11" s="34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4"/>
    </row>
    <row r="12" spans="1:246" ht="15" x14ac:dyDescent="0.2">
      <c r="A12" s="2"/>
      <c r="B12" s="33"/>
      <c r="C12" s="33"/>
      <c r="D12" s="31"/>
      <c r="E12" s="32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4"/>
      <c r="Q12" s="34"/>
      <c r="R12" s="34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4"/>
    </row>
    <row r="13" spans="1:246" ht="15" x14ac:dyDescent="0.2">
      <c r="A13" s="2"/>
      <c r="B13" s="30" t="s">
        <v>5</v>
      </c>
      <c r="C13" s="30"/>
      <c r="D13" s="31"/>
      <c r="E13" s="32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4"/>
      <c r="Q13" s="34"/>
      <c r="R13" s="34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4"/>
    </row>
    <row r="14" spans="1:246" ht="15" x14ac:dyDescent="0.2">
      <c r="A14" s="2"/>
      <c r="B14" s="33"/>
      <c r="C14" s="30"/>
      <c r="D14" s="31"/>
      <c r="E14" s="32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4"/>
      <c r="Q14" s="34"/>
      <c r="R14" s="34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4"/>
    </row>
    <row r="15" spans="1:246" ht="15" x14ac:dyDescent="0.2">
      <c r="A15" s="2"/>
      <c r="B15" s="33"/>
      <c r="C15" s="30" t="s">
        <v>23</v>
      </c>
      <c r="D15" s="31"/>
      <c r="E15" s="32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4"/>
      <c r="Q15" s="34"/>
      <c r="R15" s="34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4"/>
    </row>
    <row r="16" spans="1:246" ht="15" x14ac:dyDescent="0.2">
      <c r="A16" s="2"/>
      <c r="B16" s="35">
        <v>301</v>
      </c>
      <c r="C16" s="34" t="s">
        <v>24</v>
      </c>
      <c r="D16" s="31">
        <v>54</v>
      </c>
      <c r="E16" s="32"/>
      <c r="F16" s="36">
        <v>38707</v>
      </c>
      <c r="G16" s="37">
        <f>INDEX(ALLOC,($D16)+1,(G$1)+1)*$F16</f>
        <v>15033.828211430317</v>
      </c>
      <c r="H16" s="37">
        <f t="shared" ref="H16:R18" si="1">INDEX(ALLOC,($D16)+1,(H$1)+1)*$F16</f>
        <v>4613.6282321384879</v>
      </c>
      <c r="I16" s="37">
        <f t="shared" si="1"/>
        <v>329.95295039692115</v>
      </c>
      <c r="J16" s="37">
        <f t="shared" si="1"/>
        <v>5947.8789373904783</v>
      </c>
      <c r="K16" s="37">
        <f t="shared" si="1"/>
        <v>1297.7907699852099</v>
      </c>
      <c r="L16" s="37">
        <f t="shared" si="1"/>
        <v>935.6502317923364</v>
      </c>
      <c r="M16" s="37">
        <f t="shared" si="1"/>
        <v>6459.0509489844098</v>
      </c>
      <c r="N16" s="37">
        <f t="shared" si="1"/>
        <v>2305.9231274041413</v>
      </c>
      <c r="O16" s="37">
        <f t="shared" si="1"/>
        <v>738.39951919307794</v>
      </c>
      <c r="P16" s="37">
        <f t="shared" si="1"/>
        <v>1041.7151521705437</v>
      </c>
      <c r="Q16" s="37">
        <f t="shared" si="1"/>
        <v>8.2515684976955272E-2</v>
      </c>
      <c r="R16" s="37">
        <f t="shared" si="1"/>
        <v>3.0994034291042416</v>
      </c>
      <c r="S16" s="38"/>
      <c r="T16" s="38">
        <f t="shared" ref="T16:T79" si="2">SUM(G16:R16)-F16</f>
        <v>0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4"/>
    </row>
    <row r="17" spans="1:246" ht="15" x14ac:dyDescent="0.2">
      <c r="A17" s="2"/>
      <c r="B17" s="35">
        <v>302</v>
      </c>
      <c r="C17" s="34" t="s">
        <v>25</v>
      </c>
      <c r="D17" s="31">
        <v>54</v>
      </c>
      <c r="E17" s="32"/>
      <c r="F17" s="36">
        <v>55919</v>
      </c>
      <c r="G17" s="37">
        <f>INDEX(ALLOC,($D17)+1,(G$1)+1)*$F17</f>
        <v>21718.982089931327</v>
      </c>
      <c r="H17" s="37">
        <f t="shared" si="1"/>
        <v>6665.1891676686937</v>
      </c>
      <c r="I17" s="37">
        <f t="shared" si="1"/>
        <v>476.67447834359251</v>
      </c>
      <c r="J17" s="37">
        <f t="shared" si="1"/>
        <v>8592.7465910542851</v>
      </c>
      <c r="K17" s="37">
        <f t="shared" si="1"/>
        <v>1874.8846995841309</v>
      </c>
      <c r="L17" s="37">
        <f t="shared" si="1"/>
        <v>1351.7096471334812</v>
      </c>
      <c r="M17" s="37">
        <f t="shared" si="1"/>
        <v>9331.2235517156914</v>
      </c>
      <c r="N17" s="37">
        <f t="shared" si="1"/>
        <v>3331.3073955954264</v>
      </c>
      <c r="O17" s="37">
        <f t="shared" si="1"/>
        <v>1066.7466534156024</v>
      </c>
      <c r="P17" s="37">
        <f t="shared" si="1"/>
        <v>1504.9388894573237</v>
      </c>
      <c r="Q17" s="37">
        <f t="shared" si="1"/>
        <v>0.11920827210133469</v>
      </c>
      <c r="R17" s="37">
        <f t="shared" si="1"/>
        <v>4.4776278283535298</v>
      </c>
      <c r="S17" s="38"/>
      <c r="T17" s="38">
        <f t="shared" si="2"/>
        <v>0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4"/>
    </row>
    <row r="18" spans="1:246" ht="15" x14ac:dyDescent="0.2">
      <c r="A18" s="2"/>
      <c r="B18" s="35">
        <v>303</v>
      </c>
      <c r="C18" s="34" t="s">
        <v>26</v>
      </c>
      <c r="D18" s="31">
        <v>54</v>
      </c>
      <c r="E18" s="32"/>
      <c r="F18" s="36">
        <v>52331978</v>
      </c>
      <c r="G18" s="37">
        <f>INDEX(ALLOC,($D18)+1,(G$1)+1)*$F18</f>
        <v>20325780.01954041</v>
      </c>
      <c r="H18" s="37">
        <f t="shared" si="1"/>
        <v>6237638.9579262212</v>
      </c>
      <c r="I18" s="37">
        <f t="shared" si="1"/>
        <v>446097.36071529106</v>
      </c>
      <c r="J18" s="37">
        <f t="shared" si="1"/>
        <v>8041549.8410670394</v>
      </c>
      <c r="K18" s="37">
        <f t="shared" si="1"/>
        <v>1754616.9432781944</v>
      </c>
      <c r="L18" s="37">
        <f t="shared" si="1"/>
        <v>1265001.8690637727</v>
      </c>
      <c r="M18" s="37">
        <f t="shared" si="1"/>
        <v>8732655.9062477406</v>
      </c>
      <c r="N18" s="37">
        <f t="shared" si="1"/>
        <v>3117614.8596637486</v>
      </c>
      <c r="O18" s="37">
        <f t="shared" si="1"/>
        <v>998318.32468604471</v>
      </c>
      <c r="P18" s="37">
        <f t="shared" si="1"/>
        <v>1408401.9537979059</v>
      </c>
      <c r="Q18" s="37">
        <f t="shared" si="1"/>
        <v>111.56144911434505</v>
      </c>
      <c r="R18" s="37">
        <f t="shared" si="1"/>
        <v>4190.4025645234124</v>
      </c>
      <c r="S18" s="38"/>
      <c r="T18" s="38">
        <f t="shared" si="2"/>
        <v>0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4"/>
    </row>
    <row r="19" spans="1:246" ht="15" x14ac:dyDescent="0.2">
      <c r="A19" s="2"/>
      <c r="B19" s="33"/>
      <c r="C19" s="39" t="s">
        <v>27</v>
      </c>
      <c r="D19" s="40"/>
      <c r="E19" s="41"/>
      <c r="F19" s="42">
        <f t="shared" ref="F19:R19" si="3">SUM(F16:F18)</f>
        <v>52426604</v>
      </c>
      <c r="G19" s="42">
        <f t="shared" si="3"/>
        <v>20362532.829841774</v>
      </c>
      <c r="H19" s="42">
        <f t="shared" si="3"/>
        <v>6248917.7753260285</v>
      </c>
      <c r="I19" s="42">
        <f t="shared" si="3"/>
        <v>446903.98814403155</v>
      </c>
      <c r="J19" s="42">
        <f t="shared" si="3"/>
        <v>8056090.4665954839</v>
      </c>
      <c r="K19" s="42">
        <f t="shared" si="3"/>
        <v>1757789.6187477638</v>
      </c>
      <c r="L19" s="42">
        <f t="shared" si="3"/>
        <v>1267289.2289426986</v>
      </c>
      <c r="M19" s="42">
        <f t="shared" si="3"/>
        <v>8748446.1807484403</v>
      </c>
      <c r="N19" s="42">
        <f t="shared" si="3"/>
        <v>3123252.0901867482</v>
      </c>
      <c r="O19" s="42">
        <f t="shared" si="3"/>
        <v>1000123.4708586534</v>
      </c>
      <c r="P19" s="42">
        <f t="shared" si="3"/>
        <v>1410948.6078395338</v>
      </c>
      <c r="Q19" s="42">
        <f t="shared" si="3"/>
        <v>111.76317307142334</v>
      </c>
      <c r="R19" s="42">
        <f t="shared" si="3"/>
        <v>4197.9795957808701</v>
      </c>
      <c r="S19" s="38"/>
      <c r="T19" s="38">
        <f t="shared" si="2"/>
        <v>0</v>
      </c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4"/>
    </row>
    <row r="20" spans="1:246" ht="15" x14ac:dyDescent="0.2">
      <c r="A20" s="2"/>
      <c r="B20" s="33"/>
      <c r="C20" s="33"/>
      <c r="D20" s="31"/>
      <c r="E20" s="32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36"/>
      <c r="Q20" s="36"/>
      <c r="R20" s="36"/>
      <c r="S20" s="38"/>
      <c r="T20" s="38">
        <f t="shared" si="2"/>
        <v>0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4"/>
    </row>
    <row r="21" spans="1:246" ht="15" x14ac:dyDescent="0.2">
      <c r="A21" s="2"/>
      <c r="B21" s="33"/>
      <c r="C21" s="30" t="s">
        <v>28</v>
      </c>
      <c r="D21" s="31"/>
      <c r="E21" s="32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36"/>
      <c r="Q21" s="36"/>
      <c r="R21" s="36"/>
      <c r="S21" s="38"/>
      <c r="T21" s="38">
        <f t="shared" si="2"/>
        <v>0</v>
      </c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4"/>
    </row>
    <row r="22" spans="1:246" ht="15" x14ac:dyDescent="0.2">
      <c r="A22" s="2"/>
      <c r="B22" s="33"/>
      <c r="C22" s="33" t="s">
        <v>29</v>
      </c>
      <c r="D22" s="31"/>
      <c r="E22" s="44">
        <v>3105688242</v>
      </c>
      <c r="F22" s="36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36"/>
      <c r="R22" s="36"/>
      <c r="S22" s="38"/>
      <c r="T22" s="38">
        <f t="shared" si="2"/>
        <v>0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4"/>
    </row>
    <row r="23" spans="1:246" ht="15" x14ac:dyDescent="0.2">
      <c r="A23" s="2"/>
      <c r="B23" s="33"/>
      <c r="C23" s="33" t="s">
        <v>30</v>
      </c>
      <c r="D23" s="31">
        <v>1</v>
      </c>
      <c r="E23" s="45">
        <v>0.74509999999999998</v>
      </c>
      <c r="F23" s="44">
        <f>E22*E23</f>
        <v>2314048309.1142001</v>
      </c>
      <c r="G23" s="37">
        <f t="shared" ref="G23:R23" si="4">INDEX(ALLOC,($D23)+1,(G$1)+1)*$F23</f>
        <v>773163343.71608019</v>
      </c>
      <c r="H23" s="37">
        <f t="shared" si="4"/>
        <v>244002054.15579692</v>
      </c>
      <c r="I23" s="37">
        <f t="shared" si="4"/>
        <v>20320783.284832228</v>
      </c>
      <c r="J23" s="37">
        <f t="shared" si="4"/>
        <v>397198648.8962214</v>
      </c>
      <c r="K23" s="37">
        <f t="shared" si="4"/>
        <v>84704808.320508659</v>
      </c>
      <c r="L23" s="37">
        <f t="shared" si="4"/>
        <v>64201621.294057712</v>
      </c>
      <c r="M23" s="37">
        <f t="shared" si="4"/>
        <v>462704187.70253199</v>
      </c>
      <c r="N23" s="37">
        <f t="shared" si="4"/>
        <v>189844301.52281871</v>
      </c>
      <c r="O23" s="37">
        <f t="shared" si="4"/>
        <v>61701653.895280041</v>
      </c>
      <c r="P23" s="37">
        <f t="shared" si="4"/>
        <v>16048143.504913636</v>
      </c>
      <c r="Q23" s="37">
        <f t="shared" si="4"/>
        <v>5218.5697220264119</v>
      </c>
      <c r="R23" s="37">
        <f t="shared" si="4"/>
        <v>153544.2514363557</v>
      </c>
      <c r="S23" s="38"/>
      <c r="T23" s="38">
        <f t="shared" si="2"/>
        <v>0</v>
      </c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4"/>
    </row>
    <row r="24" spans="1:246" ht="15" x14ac:dyDescent="0.2">
      <c r="A24" s="2"/>
      <c r="B24" s="33"/>
      <c r="C24" s="33" t="s">
        <v>31</v>
      </c>
      <c r="D24" s="31">
        <v>30</v>
      </c>
      <c r="E24" s="45">
        <f>1-E23</f>
        <v>0.25490000000000002</v>
      </c>
      <c r="F24" s="44">
        <f>E22*E24</f>
        <v>791639932.8858</v>
      </c>
      <c r="G24" s="37">
        <f t="shared" ref="G24:R24" si="5">INDEX(ALLOC,($D24)+1,(G$1)+1)*$F24</f>
        <v>315164514.75579435</v>
      </c>
      <c r="H24" s="37">
        <f t="shared" si="5"/>
        <v>95657154.095435217</v>
      </c>
      <c r="I24" s="37">
        <f t="shared" si="5"/>
        <v>5462572.7501166798</v>
      </c>
      <c r="J24" s="37">
        <f t="shared" si="5"/>
        <v>124080721.4621513</v>
      </c>
      <c r="K24" s="37">
        <f t="shared" si="5"/>
        <v>31417334.572015751</v>
      </c>
      <c r="L24" s="37">
        <f t="shared" si="5"/>
        <v>19415252.286298249</v>
      </c>
      <c r="M24" s="37">
        <f t="shared" si="5"/>
        <v>129156101.22083138</v>
      </c>
      <c r="N24" s="37">
        <f t="shared" si="5"/>
        <v>54399939.960230216</v>
      </c>
      <c r="O24" s="37">
        <f t="shared" si="5"/>
        <v>16856401.859751794</v>
      </c>
      <c r="P24" s="37">
        <f t="shared" si="5"/>
        <v>0</v>
      </c>
      <c r="Q24" s="37">
        <f t="shared" si="5"/>
        <v>0</v>
      </c>
      <c r="R24" s="37">
        <f t="shared" si="5"/>
        <v>29939.923175039912</v>
      </c>
      <c r="S24" s="38"/>
      <c r="T24" s="38">
        <f t="shared" si="2"/>
        <v>0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4"/>
    </row>
    <row r="25" spans="1:246" ht="15" x14ac:dyDescent="0.2">
      <c r="A25" s="2"/>
      <c r="B25" s="33"/>
      <c r="C25" s="33"/>
      <c r="D25" s="31"/>
      <c r="E25" s="45"/>
      <c r="F25" s="44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8"/>
      <c r="T25" s="38">
        <f t="shared" si="2"/>
        <v>0</v>
      </c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4"/>
    </row>
    <row r="26" spans="1:246" ht="15" x14ac:dyDescent="0.2">
      <c r="A26" s="2"/>
      <c r="B26" s="33"/>
      <c r="C26" s="33"/>
      <c r="D26" s="31"/>
      <c r="E26" s="46"/>
      <c r="F26" s="44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6"/>
      <c r="R26" s="36"/>
      <c r="S26" s="38"/>
      <c r="T26" s="38">
        <f t="shared" si="2"/>
        <v>0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4"/>
    </row>
    <row r="27" spans="1:246" ht="15" x14ac:dyDescent="0.2">
      <c r="A27" s="2"/>
      <c r="B27" s="33">
        <v>330</v>
      </c>
      <c r="C27" s="33" t="s">
        <v>32</v>
      </c>
      <c r="D27" s="31"/>
      <c r="E27" s="44">
        <v>24836524</v>
      </c>
      <c r="F27" s="36"/>
      <c r="G27" s="43"/>
      <c r="H27" s="43"/>
      <c r="I27" s="43"/>
      <c r="J27" s="43"/>
      <c r="K27" s="43"/>
      <c r="L27" s="43"/>
      <c r="M27" s="43"/>
      <c r="N27" s="43"/>
      <c r="O27" s="43"/>
      <c r="P27" s="36"/>
      <c r="Q27" s="36"/>
      <c r="R27" s="36"/>
      <c r="S27" s="38"/>
      <c r="T27" s="38">
        <f t="shared" si="2"/>
        <v>0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</row>
    <row r="28" spans="1:246" ht="15" x14ac:dyDescent="0.2">
      <c r="A28" s="2"/>
      <c r="B28" s="33"/>
      <c r="C28" s="33" t="s">
        <v>30</v>
      </c>
      <c r="D28" s="31">
        <v>1</v>
      </c>
      <c r="E28" s="45">
        <v>0.74509999999999998</v>
      </c>
      <c r="F28" s="44">
        <f>E27*E28</f>
        <v>18505694.032400001</v>
      </c>
      <c r="G28" s="37">
        <f t="shared" ref="G28:R28" si="6">INDEX(ALLOC,($D28)+1,(G$1)+1)*$F28</f>
        <v>6183070.6902372576</v>
      </c>
      <c r="H28" s="37">
        <f t="shared" si="6"/>
        <v>1951310.7568669314</v>
      </c>
      <c r="I28" s="37">
        <f t="shared" si="6"/>
        <v>162507.49670466583</v>
      </c>
      <c r="J28" s="37">
        <f t="shared" si="6"/>
        <v>3176440.4561501304</v>
      </c>
      <c r="K28" s="37">
        <f t="shared" si="6"/>
        <v>677393.4924688146</v>
      </c>
      <c r="L28" s="37">
        <f t="shared" si="6"/>
        <v>513427.2933595939</v>
      </c>
      <c r="M28" s="37">
        <f t="shared" si="6"/>
        <v>3700295.3185583916</v>
      </c>
      <c r="N28" s="37">
        <f t="shared" si="6"/>
        <v>1518205.3650041553</v>
      </c>
      <c r="O28" s="37">
        <f t="shared" si="6"/>
        <v>493434.78430499084</v>
      </c>
      <c r="P28" s="37">
        <f t="shared" si="6"/>
        <v>128338.73533247953</v>
      </c>
      <c r="Q28" s="37">
        <f t="shared" si="6"/>
        <v>41.73346519266704</v>
      </c>
      <c r="R28" s="37">
        <f t="shared" si="6"/>
        <v>1227.9099473955127</v>
      </c>
      <c r="S28" s="38"/>
      <c r="T28" s="38">
        <f t="shared" si="2"/>
        <v>0</v>
      </c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</row>
    <row r="29" spans="1:246" ht="15" x14ac:dyDescent="0.2">
      <c r="A29" s="2"/>
      <c r="B29" s="33"/>
      <c r="C29" s="33" t="s">
        <v>31</v>
      </c>
      <c r="D29" s="31">
        <v>30</v>
      </c>
      <c r="E29" s="45">
        <f>1-E28</f>
        <v>0.25490000000000002</v>
      </c>
      <c r="F29" s="44">
        <f>E27*E29</f>
        <v>6330829.9676000001</v>
      </c>
      <c r="G29" s="37">
        <f t="shared" ref="G29:R29" si="7">INDEX(ALLOC,($D29)+1,(G$1)+1)*$F29</f>
        <v>2520404.6332866405</v>
      </c>
      <c r="H29" s="37">
        <f t="shared" si="7"/>
        <v>764980.58347705053</v>
      </c>
      <c r="I29" s="37">
        <f t="shared" si="7"/>
        <v>43684.783738193037</v>
      </c>
      <c r="J29" s="37">
        <f t="shared" si="7"/>
        <v>992286.91884007712</v>
      </c>
      <c r="K29" s="37">
        <f t="shared" si="7"/>
        <v>251247.81475535463</v>
      </c>
      <c r="L29" s="37">
        <f t="shared" si="7"/>
        <v>155265.86759531588</v>
      </c>
      <c r="M29" s="37">
        <f t="shared" si="7"/>
        <v>1032875.2784445155</v>
      </c>
      <c r="N29" s="37">
        <f t="shared" si="7"/>
        <v>435042.1900527699</v>
      </c>
      <c r="O29" s="37">
        <f t="shared" si="7"/>
        <v>134802.46461369385</v>
      </c>
      <c r="P29" s="37">
        <f t="shared" si="7"/>
        <v>0</v>
      </c>
      <c r="Q29" s="37">
        <f t="shared" si="7"/>
        <v>0</v>
      </c>
      <c r="R29" s="37">
        <f t="shared" si="7"/>
        <v>239.43279638917309</v>
      </c>
      <c r="S29" s="38"/>
      <c r="T29" s="38">
        <f t="shared" si="2"/>
        <v>0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</row>
    <row r="30" spans="1:246" ht="15" x14ac:dyDescent="0.2">
      <c r="A30" s="2"/>
      <c r="B30" s="33"/>
      <c r="C30" s="33"/>
      <c r="D30" s="31"/>
      <c r="E30" s="45"/>
      <c r="F30" s="44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8"/>
      <c r="T30" s="38">
        <f t="shared" si="2"/>
        <v>0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</row>
    <row r="31" spans="1:246" ht="15" x14ac:dyDescent="0.2">
      <c r="A31" s="2"/>
      <c r="B31" s="33"/>
      <c r="C31" s="33"/>
      <c r="D31" s="31"/>
      <c r="E31" s="46"/>
      <c r="F31" s="44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6"/>
      <c r="R31" s="36"/>
      <c r="S31" s="38"/>
      <c r="T31" s="38">
        <f t="shared" si="2"/>
        <v>0</v>
      </c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</row>
    <row r="32" spans="1:246" ht="15" x14ac:dyDescent="0.2">
      <c r="A32" s="2"/>
      <c r="B32" s="33">
        <v>340</v>
      </c>
      <c r="C32" s="33" t="s">
        <v>33</v>
      </c>
      <c r="D32" s="31"/>
      <c r="E32" s="44">
        <v>459827511</v>
      </c>
      <c r="F32" s="36"/>
      <c r="G32" s="43"/>
      <c r="H32" s="43"/>
      <c r="I32" s="43"/>
      <c r="J32" s="43"/>
      <c r="K32" s="43"/>
      <c r="L32" s="43"/>
      <c r="M32" s="43"/>
      <c r="N32" s="43"/>
      <c r="O32" s="43"/>
      <c r="P32" s="36"/>
      <c r="Q32" s="36"/>
      <c r="R32" s="36"/>
      <c r="S32" s="38"/>
      <c r="T32" s="38">
        <f t="shared" si="2"/>
        <v>0</v>
      </c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</row>
    <row r="33" spans="1:246" ht="15" x14ac:dyDescent="0.2">
      <c r="A33" s="2"/>
      <c r="B33" s="33"/>
      <c r="C33" s="33" t="s">
        <v>30</v>
      </c>
      <c r="D33" s="31">
        <v>1</v>
      </c>
      <c r="E33" s="45">
        <v>0.74509999999999998</v>
      </c>
      <c r="F33" s="36">
        <f>E32*E33</f>
        <v>342617478.4461</v>
      </c>
      <c r="G33" s="37">
        <f t="shared" ref="G33:R34" si="8">INDEX(ALLOC,($D33)+1,(G$1)+1)*$F33</f>
        <v>114474392.8670876</v>
      </c>
      <c r="H33" s="37">
        <f t="shared" si="8"/>
        <v>36126889.918961577</v>
      </c>
      <c r="I33" s="37">
        <f t="shared" si="8"/>
        <v>3008690.6577002155</v>
      </c>
      <c r="J33" s="37">
        <f t="shared" si="8"/>
        <v>58809143.694633715</v>
      </c>
      <c r="K33" s="37">
        <f t="shared" si="8"/>
        <v>12541375.097800814</v>
      </c>
      <c r="L33" s="37">
        <f t="shared" si="8"/>
        <v>9505677.782648202</v>
      </c>
      <c r="M33" s="37">
        <f t="shared" si="8"/>
        <v>68507879.214404449</v>
      </c>
      <c r="N33" s="37">
        <f t="shared" si="8"/>
        <v>28108305.098439187</v>
      </c>
      <c r="O33" s="37">
        <f t="shared" si="8"/>
        <v>9135533.1650993433</v>
      </c>
      <c r="P33" s="37">
        <f t="shared" si="8"/>
        <v>2376084.561302613</v>
      </c>
      <c r="Q33" s="37">
        <f t="shared" si="8"/>
        <v>772.66027343235396</v>
      </c>
      <c r="R33" s="37">
        <f t="shared" si="8"/>
        <v>22733.727748819423</v>
      </c>
      <c r="S33" s="38"/>
      <c r="T33" s="38">
        <f t="shared" si="2"/>
        <v>0</v>
      </c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</row>
    <row r="34" spans="1:246" ht="15" x14ac:dyDescent="0.2">
      <c r="A34" s="2"/>
      <c r="B34" s="33"/>
      <c r="C34" s="33" t="s">
        <v>31</v>
      </c>
      <c r="D34" s="31">
        <v>30</v>
      </c>
      <c r="E34" s="45">
        <f>1-E33</f>
        <v>0.25490000000000002</v>
      </c>
      <c r="F34" s="36">
        <f>E32*E34</f>
        <v>117210032.5539</v>
      </c>
      <c r="G34" s="37">
        <f t="shared" si="8"/>
        <v>46663188.022489123</v>
      </c>
      <c r="H34" s="37">
        <f t="shared" si="8"/>
        <v>14162976.97953143</v>
      </c>
      <c r="I34" s="37">
        <f t="shared" si="8"/>
        <v>808787.30755183694</v>
      </c>
      <c r="J34" s="37">
        <f t="shared" si="8"/>
        <v>18371364.047887366</v>
      </c>
      <c r="K34" s="37">
        <f t="shared" si="8"/>
        <v>4651643.5755318981</v>
      </c>
      <c r="L34" s="37">
        <f t="shared" si="8"/>
        <v>2874617.9392740168</v>
      </c>
      <c r="M34" s="37">
        <f t="shared" si="8"/>
        <v>19122823.647164699</v>
      </c>
      <c r="N34" s="37">
        <f t="shared" si="8"/>
        <v>8054443.0223792251</v>
      </c>
      <c r="O34" s="37">
        <f t="shared" si="8"/>
        <v>2495755.1137180235</v>
      </c>
      <c r="P34" s="37">
        <f t="shared" si="8"/>
        <v>0</v>
      </c>
      <c r="Q34" s="37">
        <f t="shared" si="8"/>
        <v>0</v>
      </c>
      <c r="R34" s="37">
        <f t="shared" si="8"/>
        <v>4432.8983723891179</v>
      </c>
      <c r="S34" s="38"/>
      <c r="T34" s="38">
        <f t="shared" si="2"/>
        <v>0</v>
      </c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</row>
    <row r="35" spans="1:246" ht="15" x14ac:dyDescent="0.2">
      <c r="A35" s="2"/>
      <c r="B35" s="33"/>
      <c r="C35" s="33"/>
      <c r="D35" s="31"/>
      <c r="E35" s="47"/>
      <c r="F35" s="36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8"/>
      <c r="T35" s="38">
        <f t="shared" si="2"/>
        <v>0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</row>
    <row r="36" spans="1:246" ht="15" x14ac:dyDescent="0.2">
      <c r="A36" s="2"/>
      <c r="B36" s="33"/>
      <c r="C36" s="33"/>
      <c r="D36" s="31"/>
      <c r="E36" s="48"/>
      <c r="F36" s="36"/>
      <c r="G36" s="43"/>
      <c r="H36" s="43"/>
      <c r="I36" s="43"/>
      <c r="J36" s="43"/>
      <c r="K36" s="43"/>
      <c r="L36" s="43"/>
      <c r="M36" s="43"/>
      <c r="N36" s="43"/>
      <c r="O36" s="43"/>
      <c r="P36" s="36"/>
      <c r="Q36" s="36"/>
      <c r="R36" s="36"/>
      <c r="S36" s="38"/>
      <c r="T36" s="38">
        <f t="shared" si="2"/>
        <v>0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</row>
    <row r="37" spans="1:246" ht="15" x14ac:dyDescent="0.2">
      <c r="A37" s="2"/>
      <c r="B37" s="33"/>
      <c r="C37" s="39" t="s">
        <v>34</v>
      </c>
      <c r="D37" s="40"/>
      <c r="E37" s="41"/>
      <c r="F37" s="42">
        <f t="shared" ref="F37:R37" si="9">SUM(F33:F35)+SUM(F28:F30)+SUM(F23:F25)</f>
        <v>3590352277</v>
      </c>
      <c r="G37" s="42">
        <f t="shared" si="9"/>
        <v>1258168914.6849751</v>
      </c>
      <c r="H37" s="42">
        <f t="shared" si="9"/>
        <v>392665366.49006915</v>
      </c>
      <c r="I37" s="42">
        <f t="shared" si="9"/>
        <v>29807026.280643821</v>
      </c>
      <c r="J37" s="42">
        <f t="shared" si="9"/>
        <v>602628605.47588396</v>
      </c>
      <c r="K37" s="42">
        <f t="shared" si="9"/>
        <v>134243802.8730813</v>
      </c>
      <c r="L37" s="42">
        <f t="shared" si="9"/>
        <v>96665862.463233083</v>
      </c>
      <c r="M37" s="42">
        <f t="shared" si="9"/>
        <v>684224162.38193536</v>
      </c>
      <c r="N37" s="42">
        <f t="shared" si="9"/>
        <v>282360237.15892422</v>
      </c>
      <c r="O37" s="42">
        <f t="shared" si="9"/>
        <v>90817581.282767892</v>
      </c>
      <c r="P37" s="42">
        <f t="shared" si="9"/>
        <v>18552566.801548727</v>
      </c>
      <c r="Q37" s="42">
        <f t="shared" si="9"/>
        <v>6032.9634606514328</v>
      </c>
      <c r="R37" s="42">
        <f t="shared" si="9"/>
        <v>212118.14347638882</v>
      </c>
      <c r="S37" s="38"/>
      <c r="T37" s="38">
        <f t="shared" si="2"/>
        <v>0</v>
      </c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4"/>
    </row>
    <row r="38" spans="1:246" ht="15" x14ac:dyDescent="0.2">
      <c r="A38" s="2"/>
      <c r="B38" s="33"/>
      <c r="C38" s="33"/>
      <c r="D38" s="31"/>
      <c r="E38" s="32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36"/>
      <c r="Q38" s="36"/>
      <c r="R38" s="36"/>
      <c r="S38" s="38"/>
      <c r="T38" s="38">
        <f t="shared" si="2"/>
        <v>0</v>
      </c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4"/>
    </row>
    <row r="39" spans="1:246" ht="15" x14ac:dyDescent="0.2">
      <c r="A39" s="2"/>
      <c r="B39" s="33"/>
      <c r="C39" s="30" t="s">
        <v>35</v>
      </c>
      <c r="D39" s="31"/>
      <c r="E39" s="32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36"/>
      <c r="Q39" s="36"/>
      <c r="R39" s="36"/>
      <c r="S39" s="38"/>
      <c r="T39" s="38">
        <f t="shared" si="2"/>
        <v>0</v>
      </c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4"/>
    </row>
    <row r="40" spans="1:246" ht="15" x14ac:dyDescent="0.2">
      <c r="A40" s="2"/>
      <c r="B40" s="33"/>
      <c r="C40" s="34" t="s">
        <v>36</v>
      </c>
      <c r="D40" s="31">
        <v>51</v>
      </c>
      <c r="E40" s="32"/>
      <c r="F40" s="43">
        <v>528497002</v>
      </c>
      <c r="G40" s="37">
        <f t="shared" ref="G40:R41" si="10">INDEX(ALLOC,($D40)+1,(G$1)+1)*$F40</f>
        <v>185201464.40231982</v>
      </c>
      <c r="H40" s="37">
        <f t="shared" si="10"/>
        <v>57800029.9047627</v>
      </c>
      <c r="I40" s="37">
        <f t="shared" si="10"/>
        <v>4387570.5815191437</v>
      </c>
      <c r="J40" s="37">
        <f t="shared" si="10"/>
        <v>88706451.830282494</v>
      </c>
      <c r="K40" s="37">
        <f t="shared" si="10"/>
        <v>19760581.102304596</v>
      </c>
      <c r="L40" s="37">
        <f t="shared" si="10"/>
        <v>14229138.136342</v>
      </c>
      <c r="M40" s="37">
        <f t="shared" si="10"/>
        <v>100717252.96464944</v>
      </c>
      <c r="N40" s="37">
        <f t="shared" si="10"/>
        <v>41563202.524291046</v>
      </c>
      <c r="O40" s="37">
        <f t="shared" si="10"/>
        <v>13368275.79407862</v>
      </c>
      <c r="P40" s="37">
        <f t="shared" si="10"/>
        <v>2730923.089869054</v>
      </c>
      <c r="Q40" s="37">
        <f t="shared" si="10"/>
        <v>888.04742714382621</v>
      </c>
      <c r="R40" s="37">
        <f t="shared" si="10"/>
        <v>31223.622154076827</v>
      </c>
      <c r="S40" s="38"/>
      <c r="T40" s="38">
        <f t="shared" si="2"/>
        <v>0</v>
      </c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4"/>
    </row>
    <row r="41" spans="1:246" ht="15" x14ac:dyDescent="0.2">
      <c r="A41" s="2"/>
      <c r="B41" s="33"/>
      <c r="C41" s="34" t="s">
        <v>37</v>
      </c>
      <c r="D41" s="31">
        <v>51</v>
      </c>
      <c r="E41" s="32"/>
      <c r="F41" s="43">
        <v>7504808</v>
      </c>
      <c r="G41" s="37">
        <f t="shared" si="10"/>
        <v>2629913.5593928024</v>
      </c>
      <c r="H41" s="37">
        <f t="shared" si="10"/>
        <v>820776.89218282897</v>
      </c>
      <c r="I41" s="37">
        <f t="shared" si="10"/>
        <v>62304.752299710344</v>
      </c>
      <c r="J41" s="37">
        <f t="shared" si="10"/>
        <v>1259656.8889288018</v>
      </c>
      <c r="K41" s="37">
        <f t="shared" si="10"/>
        <v>280605.88154712814</v>
      </c>
      <c r="L41" s="37">
        <f t="shared" si="10"/>
        <v>202057.81549300923</v>
      </c>
      <c r="M41" s="37">
        <f t="shared" si="10"/>
        <v>1430213.6869777832</v>
      </c>
      <c r="N41" s="37">
        <f t="shared" si="10"/>
        <v>590209.31742186041</v>
      </c>
      <c r="O41" s="37">
        <f t="shared" si="10"/>
        <v>189833.32496862032</v>
      </c>
      <c r="P41" s="37">
        <f t="shared" si="10"/>
        <v>38779.885930618766</v>
      </c>
      <c r="Q41" s="37">
        <f t="shared" si="10"/>
        <v>12.610526474866179</v>
      </c>
      <c r="R41" s="37">
        <f t="shared" si="10"/>
        <v>443.38433036351074</v>
      </c>
      <c r="S41" s="38"/>
      <c r="T41" s="38">
        <f t="shared" si="2"/>
        <v>0</v>
      </c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4"/>
    </row>
    <row r="42" spans="1:246" ht="15" x14ac:dyDescent="0.2">
      <c r="A42" s="2"/>
      <c r="B42" s="33"/>
      <c r="C42" s="39" t="s">
        <v>38</v>
      </c>
      <c r="D42" s="40"/>
      <c r="E42" s="41"/>
      <c r="F42" s="42">
        <f>F40+F41</f>
        <v>536001810</v>
      </c>
      <c r="G42" s="42">
        <f t="shared" ref="G42:P42" si="11">SUM(G40:G41)</f>
        <v>187831377.96171263</v>
      </c>
      <c r="H42" s="42">
        <f t="shared" si="11"/>
        <v>58620806.796945527</v>
      </c>
      <c r="I42" s="42">
        <f t="shared" si="11"/>
        <v>4449875.3338188538</v>
      </c>
      <c r="J42" s="42">
        <f t="shared" si="11"/>
        <v>89966108.719211295</v>
      </c>
      <c r="K42" s="42">
        <f t="shared" si="11"/>
        <v>20041186.983851723</v>
      </c>
      <c r="L42" s="42">
        <f t="shared" si="11"/>
        <v>14431195.95183501</v>
      </c>
      <c r="M42" s="42">
        <f t="shared" si="11"/>
        <v>102147466.65162723</v>
      </c>
      <c r="N42" s="42">
        <f t="shared" si="11"/>
        <v>42153411.841712907</v>
      </c>
      <c r="O42" s="42">
        <f t="shared" si="11"/>
        <v>13558109.119047241</v>
      </c>
      <c r="P42" s="42">
        <f t="shared" si="11"/>
        <v>2769702.9757996728</v>
      </c>
      <c r="Q42" s="42">
        <f>SUM(Q40:Q41)</f>
        <v>900.65795361869243</v>
      </c>
      <c r="R42" s="42">
        <f>SUM(R40:R41)</f>
        <v>31667.006484440339</v>
      </c>
      <c r="S42" s="38"/>
      <c r="T42" s="38">
        <f t="shared" si="2"/>
        <v>0</v>
      </c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4"/>
    </row>
    <row r="43" spans="1:246" ht="15" x14ac:dyDescent="0.2">
      <c r="A43" s="2"/>
      <c r="B43" s="33"/>
      <c r="C43" s="33"/>
      <c r="D43" s="31"/>
      <c r="E43" s="32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36"/>
      <c r="Q43" s="36"/>
      <c r="R43" s="36"/>
      <c r="S43" s="38"/>
      <c r="T43" s="38">
        <f t="shared" si="2"/>
        <v>0</v>
      </c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4"/>
    </row>
    <row r="44" spans="1:246" ht="15" x14ac:dyDescent="0.2">
      <c r="A44" s="2"/>
      <c r="B44" s="33"/>
      <c r="C44" s="30" t="s">
        <v>39</v>
      </c>
      <c r="D44" s="31"/>
      <c r="E44" s="32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36"/>
      <c r="Q44" s="36"/>
      <c r="R44" s="36"/>
      <c r="S44" s="38"/>
      <c r="T44" s="38">
        <f t="shared" si="2"/>
        <v>0</v>
      </c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4"/>
    </row>
    <row r="45" spans="1:246" ht="15" x14ac:dyDescent="0.2">
      <c r="A45" s="2"/>
      <c r="B45" s="33" t="s">
        <v>6</v>
      </c>
      <c r="C45" s="49" t="s">
        <v>40</v>
      </c>
      <c r="D45" s="31">
        <v>28</v>
      </c>
      <c r="E45" s="32"/>
      <c r="F45" s="43">
        <v>146452780</v>
      </c>
      <c r="G45" s="37">
        <f t="shared" ref="G45:R45" si="12">INDEX(ALLOC,($D45)+1,(G$1)+1)*$F45</f>
        <v>66246845.978260197</v>
      </c>
      <c r="H45" s="37">
        <f t="shared" si="12"/>
        <v>20310034.538048532</v>
      </c>
      <c r="I45" s="37">
        <f t="shared" si="12"/>
        <v>1912658.9578846192</v>
      </c>
      <c r="J45" s="37">
        <f t="shared" si="12"/>
        <v>22427369.875927575</v>
      </c>
      <c r="K45" s="37">
        <f t="shared" si="12"/>
        <v>5593087.6410787739</v>
      </c>
      <c r="L45" s="37">
        <f t="shared" si="12"/>
        <v>3317316.3625384979</v>
      </c>
      <c r="M45" s="37">
        <f t="shared" si="12"/>
        <v>25510986.603996567</v>
      </c>
      <c r="N45" s="37">
        <f t="shared" si="12"/>
        <v>0</v>
      </c>
      <c r="O45" s="37">
        <f t="shared" si="12"/>
        <v>0</v>
      </c>
      <c r="P45" s="37">
        <f t="shared" si="12"/>
        <v>1128501.3275233055</v>
      </c>
      <c r="Q45" s="37">
        <f t="shared" si="12"/>
        <v>378.39966721098</v>
      </c>
      <c r="R45" s="37">
        <f t="shared" si="12"/>
        <v>5600.3150747225036</v>
      </c>
      <c r="S45" s="38"/>
      <c r="T45" s="38">
        <f t="shared" si="2"/>
        <v>0</v>
      </c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4"/>
    </row>
    <row r="46" spans="1:246" ht="15" x14ac:dyDescent="0.2">
      <c r="A46" s="2"/>
      <c r="B46" s="33"/>
      <c r="C46" s="49"/>
      <c r="D46" s="31"/>
      <c r="E46" s="32"/>
      <c r="F46" s="43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8"/>
      <c r="T46" s="38">
        <f t="shared" si="2"/>
        <v>0</v>
      </c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4"/>
    </row>
    <row r="47" spans="1:246" ht="15" x14ac:dyDescent="0.2">
      <c r="A47" s="2"/>
      <c r="B47" s="33" t="s">
        <v>7</v>
      </c>
      <c r="C47" s="49" t="s">
        <v>41</v>
      </c>
      <c r="D47" s="31"/>
      <c r="E47" s="46"/>
      <c r="F47" s="44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6"/>
      <c r="R47" s="36"/>
      <c r="S47" s="38"/>
      <c r="T47" s="38">
        <f t="shared" si="2"/>
        <v>0</v>
      </c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4"/>
    </row>
    <row r="48" spans="1:246" ht="15" x14ac:dyDescent="0.2">
      <c r="A48" s="2"/>
      <c r="B48" s="33"/>
      <c r="C48" s="49" t="s">
        <v>42</v>
      </c>
      <c r="D48" s="31"/>
      <c r="E48" s="44">
        <v>456565009</v>
      </c>
      <c r="F48" s="36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6"/>
      <c r="R48" s="36"/>
      <c r="S48" s="38"/>
      <c r="T48" s="38">
        <f t="shared" si="2"/>
        <v>0</v>
      </c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4"/>
    </row>
    <row r="49" spans="1:246" ht="15" x14ac:dyDescent="0.2">
      <c r="A49" s="2"/>
      <c r="B49" s="33"/>
      <c r="C49" s="49" t="s">
        <v>43</v>
      </c>
      <c r="D49" s="31">
        <v>19</v>
      </c>
      <c r="E49" s="47">
        <v>0</v>
      </c>
      <c r="F49" s="36">
        <f>E49*E48</f>
        <v>0</v>
      </c>
      <c r="G49" s="37">
        <f t="shared" ref="G49:R50" si="13">INDEX(ALLOC,($D49)+1,(G$1)+1)*$F49</f>
        <v>0</v>
      </c>
      <c r="H49" s="37">
        <f t="shared" si="13"/>
        <v>0</v>
      </c>
      <c r="I49" s="37">
        <f t="shared" si="13"/>
        <v>0</v>
      </c>
      <c r="J49" s="37">
        <f t="shared" si="13"/>
        <v>0</v>
      </c>
      <c r="K49" s="37">
        <f t="shared" si="13"/>
        <v>0</v>
      </c>
      <c r="L49" s="37">
        <f t="shared" si="13"/>
        <v>0</v>
      </c>
      <c r="M49" s="37">
        <f t="shared" si="13"/>
        <v>0</v>
      </c>
      <c r="N49" s="37">
        <f t="shared" si="13"/>
        <v>0</v>
      </c>
      <c r="O49" s="37">
        <f t="shared" si="13"/>
        <v>0</v>
      </c>
      <c r="P49" s="37">
        <f t="shared" si="13"/>
        <v>0</v>
      </c>
      <c r="Q49" s="37">
        <f t="shared" si="13"/>
        <v>0</v>
      </c>
      <c r="R49" s="37">
        <f t="shared" si="13"/>
        <v>0</v>
      </c>
      <c r="S49" s="38"/>
      <c r="T49" s="38">
        <f t="shared" si="2"/>
        <v>0</v>
      </c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4"/>
    </row>
    <row r="50" spans="1:246" ht="15" x14ac:dyDescent="0.2">
      <c r="A50" s="2"/>
      <c r="B50" s="33"/>
      <c r="C50" s="49" t="s">
        <v>44</v>
      </c>
      <c r="D50" s="31">
        <v>28</v>
      </c>
      <c r="E50" s="47">
        <v>1</v>
      </c>
      <c r="F50" s="36">
        <f>E50*E48</f>
        <v>456565009</v>
      </c>
      <c r="G50" s="37">
        <f t="shared" si="13"/>
        <v>206523849.05418646</v>
      </c>
      <c r="H50" s="37">
        <f t="shared" si="13"/>
        <v>63316320.124851435</v>
      </c>
      <c r="I50" s="37">
        <f t="shared" si="13"/>
        <v>5962694.284946464</v>
      </c>
      <c r="J50" s="37">
        <f t="shared" si="13"/>
        <v>69917090.88246192</v>
      </c>
      <c r="K50" s="37">
        <f t="shared" si="13"/>
        <v>17436392.188573811</v>
      </c>
      <c r="L50" s="37">
        <f t="shared" si="13"/>
        <v>10341699.044007473</v>
      </c>
      <c r="M50" s="37">
        <f t="shared" si="13"/>
        <v>79530233.76171194</v>
      </c>
      <c r="N50" s="37">
        <f t="shared" si="13"/>
        <v>0</v>
      </c>
      <c r="O50" s="37">
        <f t="shared" si="13"/>
        <v>0</v>
      </c>
      <c r="P50" s="37">
        <f t="shared" si="13"/>
        <v>3518091.0786206308</v>
      </c>
      <c r="Q50" s="37">
        <f t="shared" si="13"/>
        <v>1179.6570025217554</v>
      </c>
      <c r="R50" s="37">
        <f t="shared" si="13"/>
        <v>17458.923637321976</v>
      </c>
      <c r="S50" s="38"/>
      <c r="T50" s="38">
        <f t="shared" si="2"/>
        <v>0</v>
      </c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4"/>
    </row>
    <row r="51" spans="1:246" ht="15" x14ac:dyDescent="0.2">
      <c r="A51" s="2"/>
      <c r="B51" s="33"/>
      <c r="C51" s="49"/>
      <c r="D51" s="31"/>
      <c r="E51" s="48"/>
      <c r="F51" s="36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8"/>
      <c r="T51" s="38">
        <f t="shared" si="2"/>
        <v>0</v>
      </c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4"/>
    </row>
    <row r="52" spans="1:246" ht="15" x14ac:dyDescent="0.2">
      <c r="A52" s="2"/>
      <c r="B52" s="33"/>
      <c r="C52" s="49" t="s">
        <v>45</v>
      </c>
      <c r="D52" s="31"/>
      <c r="E52" s="44">
        <v>80570296</v>
      </c>
      <c r="F52" s="36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6"/>
      <c r="R52" s="36"/>
      <c r="S52" s="38"/>
      <c r="T52" s="38">
        <f t="shared" si="2"/>
        <v>0</v>
      </c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4"/>
    </row>
    <row r="53" spans="1:246" ht="15" x14ac:dyDescent="0.2">
      <c r="A53" s="2"/>
      <c r="B53" s="33"/>
      <c r="C53" s="49" t="s">
        <v>43</v>
      </c>
      <c r="D53" s="31">
        <v>18</v>
      </c>
      <c r="E53" s="47">
        <v>0</v>
      </c>
      <c r="F53" s="36">
        <f>E53*E52</f>
        <v>0</v>
      </c>
      <c r="G53" s="37">
        <f t="shared" ref="G53:R53" si="14">INDEX(ALLOC,($D53)+1,(G$1)+1)*$F53</f>
        <v>0</v>
      </c>
      <c r="H53" s="37">
        <f t="shared" si="14"/>
        <v>0</v>
      </c>
      <c r="I53" s="37">
        <f t="shared" si="14"/>
        <v>0</v>
      </c>
      <c r="J53" s="37">
        <f t="shared" si="14"/>
        <v>0</v>
      </c>
      <c r="K53" s="37">
        <f t="shared" si="14"/>
        <v>0</v>
      </c>
      <c r="L53" s="37">
        <f t="shared" si="14"/>
        <v>0</v>
      </c>
      <c r="M53" s="37">
        <f t="shared" si="14"/>
        <v>0</v>
      </c>
      <c r="N53" s="37">
        <f t="shared" si="14"/>
        <v>0</v>
      </c>
      <c r="O53" s="37">
        <f t="shared" si="14"/>
        <v>0</v>
      </c>
      <c r="P53" s="37">
        <f t="shared" si="14"/>
        <v>0</v>
      </c>
      <c r="Q53" s="37">
        <f t="shared" si="14"/>
        <v>0</v>
      </c>
      <c r="R53" s="37">
        <f t="shared" si="14"/>
        <v>0</v>
      </c>
      <c r="S53" s="38"/>
      <c r="T53" s="38">
        <f t="shared" si="2"/>
        <v>0</v>
      </c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4"/>
    </row>
    <row r="54" spans="1:246" ht="15" x14ac:dyDescent="0.2">
      <c r="A54" s="2"/>
      <c r="B54" s="33"/>
      <c r="C54" s="49" t="s">
        <v>44</v>
      </c>
      <c r="D54" s="31">
        <v>29</v>
      </c>
      <c r="E54" s="47">
        <v>1</v>
      </c>
      <c r="F54" s="36">
        <f>E54*E52</f>
        <v>80570296</v>
      </c>
      <c r="G54" s="37">
        <f t="shared" ref="G54:R54" si="15">INDEX(ALLOC,($D54)+1,(G$1)+1)*$F54</f>
        <v>55185188.987622842</v>
      </c>
      <c r="H54" s="37">
        <f t="shared" si="15"/>
        <v>12823843.065983374</v>
      </c>
      <c r="I54" s="37">
        <f t="shared" si="15"/>
        <v>752949.42308331875</v>
      </c>
      <c r="J54" s="37">
        <f t="shared" si="15"/>
        <v>9901109.0579305515</v>
      </c>
      <c r="K54" s="37">
        <f t="shared" si="15"/>
        <v>0</v>
      </c>
      <c r="L54" s="37">
        <f t="shared" si="15"/>
        <v>1496716.0354487235</v>
      </c>
      <c r="M54" s="37">
        <f t="shared" si="15"/>
        <v>0</v>
      </c>
      <c r="N54" s="37">
        <f t="shared" si="15"/>
        <v>0</v>
      </c>
      <c r="O54" s="37">
        <f t="shared" si="15"/>
        <v>0</v>
      </c>
      <c r="P54" s="37">
        <f t="shared" si="15"/>
        <v>408135.56488874415</v>
      </c>
      <c r="Q54" s="37">
        <f t="shared" si="15"/>
        <v>136.85261874685452</v>
      </c>
      <c r="R54" s="37">
        <f t="shared" si="15"/>
        <v>2217.0124236990428</v>
      </c>
      <c r="S54" s="38"/>
      <c r="T54" s="38">
        <f t="shared" si="2"/>
        <v>0</v>
      </c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4"/>
    </row>
    <row r="55" spans="1:246" ht="15" x14ac:dyDescent="0.2">
      <c r="A55" s="2"/>
      <c r="B55" s="33"/>
      <c r="C55" s="49"/>
      <c r="D55" s="31"/>
      <c r="E55" s="48"/>
      <c r="F55" s="36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6"/>
      <c r="R55" s="36"/>
      <c r="S55" s="38"/>
      <c r="T55" s="38">
        <f t="shared" si="2"/>
        <v>0</v>
      </c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4"/>
    </row>
    <row r="56" spans="1:246" ht="15" x14ac:dyDescent="0.2">
      <c r="A56" s="2"/>
      <c r="B56" s="50" t="s">
        <v>8</v>
      </c>
      <c r="C56" s="49" t="s">
        <v>46</v>
      </c>
      <c r="D56" s="31"/>
      <c r="E56" s="44"/>
      <c r="F56" s="36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6"/>
      <c r="R56" s="36"/>
      <c r="S56" s="38"/>
      <c r="T56" s="38">
        <f t="shared" si="2"/>
        <v>0</v>
      </c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4"/>
    </row>
    <row r="57" spans="1:246" ht="15" x14ac:dyDescent="0.2">
      <c r="A57" s="2"/>
      <c r="B57" s="33"/>
      <c r="C57" s="49" t="s">
        <v>42</v>
      </c>
      <c r="D57" s="31"/>
      <c r="E57" s="44">
        <f>29782687+90357235</f>
        <v>120139922</v>
      </c>
      <c r="F57" s="36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6"/>
      <c r="R57" s="36"/>
      <c r="S57" s="38"/>
      <c r="T57" s="38">
        <f t="shared" si="2"/>
        <v>0</v>
      </c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4"/>
    </row>
    <row r="58" spans="1:246" ht="15" x14ac:dyDescent="0.2">
      <c r="A58" s="2"/>
      <c r="B58" s="33"/>
      <c r="C58" s="49" t="s">
        <v>43</v>
      </c>
      <c r="D58" s="31">
        <v>19</v>
      </c>
      <c r="E58" s="47">
        <v>0</v>
      </c>
      <c r="F58" s="36">
        <f>E58*E57</f>
        <v>0</v>
      </c>
      <c r="G58" s="37">
        <f t="shared" ref="G58:R59" si="16">INDEX(ALLOC,($D58)+1,(G$1)+1)*$F58</f>
        <v>0</v>
      </c>
      <c r="H58" s="37">
        <f t="shared" si="16"/>
        <v>0</v>
      </c>
      <c r="I58" s="37">
        <f t="shared" si="16"/>
        <v>0</v>
      </c>
      <c r="J58" s="37">
        <f t="shared" si="16"/>
        <v>0</v>
      </c>
      <c r="K58" s="37">
        <f t="shared" si="16"/>
        <v>0</v>
      </c>
      <c r="L58" s="37">
        <f t="shared" si="16"/>
        <v>0</v>
      </c>
      <c r="M58" s="37">
        <f t="shared" si="16"/>
        <v>0</v>
      </c>
      <c r="N58" s="37">
        <f t="shared" si="16"/>
        <v>0</v>
      </c>
      <c r="O58" s="37">
        <f t="shared" si="16"/>
        <v>0</v>
      </c>
      <c r="P58" s="37">
        <f t="shared" si="16"/>
        <v>0</v>
      </c>
      <c r="Q58" s="37">
        <f t="shared" si="16"/>
        <v>0</v>
      </c>
      <c r="R58" s="37">
        <f t="shared" si="16"/>
        <v>0</v>
      </c>
      <c r="S58" s="38"/>
      <c r="T58" s="38">
        <f t="shared" si="2"/>
        <v>0</v>
      </c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4"/>
    </row>
    <row r="59" spans="1:246" ht="15" x14ac:dyDescent="0.2">
      <c r="A59" s="2"/>
      <c r="B59" s="33"/>
      <c r="C59" s="49" t="s">
        <v>44</v>
      </c>
      <c r="D59" s="31">
        <v>28</v>
      </c>
      <c r="E59" s="47">
        <v>1</v>
      </c>
      <c r="F59" s="36">
        <f>E59*E57</f>
        <v>120139922</v>
      </c>
      <c r="G59" s="37">
        <f t="shared" si="16"/>
        <v>54344416.736740626</v>
      </c>
      <c r="H59" s="37">
        <f t="shared" si="16"/>
        <v>16660974.036945265</v>
      </c>
      <c r="I59" s="37">
        <f t="shared" si="16"/>
        <v>1569015.6104435809</v>
      </c>
      <c r="J59" s="37">
        <f t="shared" si="16"/>
        <v>18397892.259601276</v>
      </c>
      <c r="K59" s="37">
        <f t="shared" si="16"/>
        <v>4588189.5375312632</v>
      </c>
      <c r="L59" s="37">
        <f t="shared" si="16"/>
        <v>2721301.2210809439</v>
      </c>
      <c r="M59" s="37">
        <f t="shared" si="16"/>
        <v>20927482.16010097</v>
      </c>
      <c r="N59" s="37">
        <f t="shared" si="16"/>
        <v>0</v>
      </c>
      <c r="O59" s="37">
        <f t="shared" si="16"/>
        <v>0</v>
      </c>
      <c r="P59" s="37">
        <f t="shared" si="16"/>
        <v>925745.90571477299</v>
      </c>
      <c r="Q59" s="37">
        <f t="shared" si="16"/>
        <v>310.41340767688462</v>
      </c>
      <c r="R59" s="37">
        <f t="shared" si="16"/>
        <v>4594.1184336178922</v>
      </c>
      <c r="S59" s="38"/>
      <c r="T59" s="38">
        <f t="shared" si="2"/>
        <v>0</v>
      </c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4"/>
    </row>
    <row r="60" spans="1:246" ht="15" x14ac:dyDescent="0.2">
      <c r="A60" s="2"/>
      <c r="B60" s="33"/>
      <c r="C60" s="49"/>
      <c r="D60" s="31"/>
      <c r="E60" s="48"/>
      <c r="F60" s="36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6"/>
      <c r="R60" s="36"/>
      <c r="S60" s="38"/>
      <c r="T60" s="38">
        <f t="shared" si="2"/>
        <v>0</v>
      </c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4"/>
    </row>
    <row r="61" spans="1:246" ht="15" x14ac:dyDescent="0.2">
      <c r="A61" s="2"/>
      <c r="B61" s="33"/>
      <c r="C61" s="49" t="s">
        <v>45</v>
      </c>
      <c r="D61" s="31"/>
      <c r="E61" s="44">
        <f>5255768+15945394</f>
        <v>21201162</v>
      </c>
      <c r="F61" s="36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6"/>
      <c r="R61" s="36"/>
      <c r="S61" s="38"/>
      <c r="T61" s="38">
        <f t="shared" si="2"/>
        <v>0</v>
      </c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4"/>
    </row>
    <row r="62" spans="1:246" ht="15" x14ac:dyDescent="0.2">
      <c r="A62" s="2"/>
      <c r="B62" s="33"/>
      <c r="C62" s="49" t="s">
        <v>43</v>
      </c>
      <c r="D62" s="31">
        <v>18</v>
      </c>
      <c r="E62" s="47">
        <v>0</v>
      </c>
      <c r="F62" s="36">
        <f>E62*E61</f>
        <v>0</v>
      </c>
      <c r="G62" s="37">
        <f t="shared" ref="G62:R63" si="17">INDEX(ALLOC,($D62)+1,(G$1)+1)*$F62</f>
        <v>0</v>
      </c>
      <c r="H62" s="37">
        <f t="shared" si="17"/>
        <v>0</v>
      </c>
      <c r="I62" s="37">
        <f t="shared" si="17"/>
        <v>0</v>
      </c>
      <c r="J62" s="37">
        <f t="shared" si="17"/>
        <v>0</v>
      </c>
      <c r="K62" s="37">
        <f t="shared" si="17"/>
        <v>0</v>
      </c>
      <c r="L62" s="37">
        <f t="shared" si="17"/>
        <v>0</v>
      </c>
      <c r="M62" s="37">
        <f t="shared" si="17"/>
        <v>0</v>
      </c>
      <c r="N62" s="37">
        <f t="shared" si="17"/>
        <v>0</v>
      </c>
      <c r="O62" s="37">
        <f t="shared" si="17"/>
        <v>0</v>
      </c>
      <c r="P62" s="37">
        <f t="shared" si="17"/>
        <v>0</v>
      </c>
      <c r="Q62" s="37">
        <f t="shared" si="17"/>
        <v>0</v>
      </c>
      <c r="R62" s="37">
        <f t="shared" si="17"/>
        <v>0</v>
      </c>
      <c r="S62" s="38"/>
      <c r="T62" s="38">
        <f t="shared" si="2"/>
        <v>0</v>
      </c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4"/>
    </row>
    <row r="63" spans="1:246" ht="15" x14ac:dyDescent="0.2">
      <c r="A63" s="2"/>
      <c r="B63" s="33"/>
      <c r="C63" s="49" t="s">
        <v>44</v>
      </c>
      <c r="D63" s="31">
        <v>29</v>
      </c>
      <c r="E63" s="47">
        <v>1</v>
      </c>
      <c r="F63" s="36">
        <f>E63*E61</f>
        <v>21201162</v>
      </c>
      <c r="G63" s="37">
        <f t="shared" si="17"/>
        <v>14521358.240103871</v>
      </c>
      <c r="H63" s="37">
        <f t="shared" si="17"/>
        <v>3374449.2424911805</v>
      </c>
      <c r="I63" s="37">
        <f t="shared" si="17"/>
        <v>198130.12349608322</v>
      </c>
      <c r="J63" s="37">
        <f t="shared" si="17"/>
        <v>2605364.8495576214</v>
      </c>
      <c r="K63" s="37">
        <f t="shared" si="17"/>
        <v>0</v>
      </c>
      <c r="L63" s="37">
        <f t="shared" si="17"/>
        <v>393843.89422556089</v>
      </c>
      <c r="M63" s="37">
        <f t="shared" si="17"/>
        <v>0</v>
      </c>
      <c r="N63" s="37">
        <f t="shared" si="17"/>
        <v>0</v>
      </c>
      <c r="O63" s="37">
        <f t="shared" si="17"/>
        <v>0</v>
      </c>
      <c r="P63" s="37">
        <f t="shared" si="17"/>
        <v>107396.25716613697</v>
      </c>
      <c r="Q63" s="37">
        <f t="shared" si="17"/>
        <v>36.011218578324439</v>
      </c>
      <c r="R63" s="37">
        <f t="shared" si="17"/>
        <v>583.38174096885598</v>
      </c>
      <c r="S63" s="38"/>
      <c r="T63" s="38">
        <f t="shared" si="2"/>
        <v>0</v>
      </c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4"/>
    </row>
    <row r="64" spans="1:246" ht="15" x14ac:dyDescent="0.2">
      <c r="A64" s="2"/>
      <c r="B64" s="33"/>
      <c r="C64" s="49"/>
      <c r="D64" s="31"/>
      <c r="E64" s="48"/>
      <c r="F64" s="4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6"/>
      <c r="R64" s="36"/>
      <c r="S64" s="38"/>
      <c r="T64" s="38">
        <f t="shared" si="2"/>
        <v>0</v>
      </c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4"/>
    </row>
    <row r="65" spans="1:246" ht="15" x14ac:dyDescent="0.2">
      <c r="A65" s="2"/>
      <c r="B65" s="33">
        <v>368</v>
      </c>
      <c r="C65" s="49" t="s">
        <v>47</v>
      </c>
      <c r="D65" s="31"/>
      <c r="E65" s="44">
        <v>5409429</v>
      </c>
      <c r="F65" s="36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6"/>
      <c r="R65" s="36"/>
      <c r="S65" s="38"/>
      <c r="T65" s="38">
        <f t="shared" si="2"/>
        <v>0</v>
      </c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4"/>
    </row>
    <row r="66" spans="1:246" ht="15" x14ac:dyDescent="0.2">
      <c r="A66" s="2"/>
      <c r="B66" s="33"/>
      <c r="C66" s="49" t="s">
        <v>43</v>
      </c>
      <c r="D66" s="31">
        <v>18</v>
      </c>
      <c r="E66" s="47">
        <f>2494288/(2915141+2494288)</f>
        <v>0.46110005325885595</v>
      </c>
      <c r="F66" s="36">
        <f>E66*E65</f>
        <v>2494288</v>
      </c>
      <c r="G66" s="37">
        <f t="shared" ref="G66:R67" si="18">INDEX(ALLOC,($D66)+1,(G$1)+1)*$F66</f>
        <v>1985953.404653593</v>
      </c>
      <c r="H66" s="37">
        <f t="shared" si="18"/>
        <v>388150.59220131295</v>
      </c>
      <c r="I66" s="37">
        <f t="shared" si="18"/>
        <v>3041.1096855748724</v>
      </c>
      <c r="J66" s="37">
        <f t="shared" si="18"/>
        <v>26613.256921819302</v>
      </c>
      <c r="K66" s="37">
        <f t="shared" si="18"/>
        <v>0</v>
      </c>
      <c r="L66" s="37">
        <f t="shared" si="18"/>
        <v>647.95027515358868</v>
      </c>
      <c r="M66" s="37">
        <f t="shared" si="18"/>
        <v>0</v>
      </c>
      <c r="N66" s="37">
        <f t="shared" si="18"/>
        <v>0</v>
      </c>
      <c r="O66" s="37">
        <f t="shared" si="18"/>
        <v>0</v>
      </c>
      <c r="P66" s="37">
        <f t="shared" si="18"/>
        <v>89497.540560082925</v>
      </c>
      <c r="Q66" s="37">
        <f t="shared" si="18"/>
        <v>5.7805782860417496</v>
      </c>
      <c r="R66" s="37">
        <f t="shared" si="18"/>
        <v>378.36512417727812</v>
      </c>
      <c r="S66" s="38"/>
      <c r="T66" s="38">
        <f t="shared" si="2"/>
        <v>0</v>
      </c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4"/>
    </row>
    <row r="67" spans="1:246" ht="15" x14ac:dyDescent="0.2">
      <c r="A67" s="2"/>
      <c r="B67" s="33"/>
      <c r="C67" s="49" t="s">
        <v>44</v>
      </c>
      <c r="D67" s="31">
        <v>29</v>
      </c>
      <c r="E67" s="47">
        <f>1-E66</f>
        <v>0.53889994674114405</v>
      </c>
      <c r="F67" s="36">
        <f>E67*E65</f>
        <v>2915141</v>
      </c>
      <c r="G67" s="37">
        <f t="shared" si="18"/>
        <v>1996673.8984124849</v>
      </c>
      <c r="H67" s="37">
        <f t="shared" si="18"/>
        <v>463983.78254951222</v>
      </c>
      <c r="I67" s="37">
        <f t="shared" si="18"/>
        <v>27242.716523674295</v>
      </c>
      <c r="J67" s="37">
        <f t="shared" si="18"/>
        <v>358235.35959511338</v>
      </c>
      <c r="K67" s="37">
        <f t="shared" si="18"/>
        <v>0</v>
      </c>
      <c r="L67" s="37">
        <f t="shared" si="18"/>
        <v>54153.186681776955</v>
      </c>
      <c r="M67" s="37">
        <f t="shared" si="18"/>
        <v>0</v>
      </c>
      <c r="N67" s="37">
        <f t="shared" si="18"/>
        <v>0</v>
      </c>
      <c r="O67" s="37">
        <f t="shared" si="18"/>
        <v>0</v>
      </c>
      <c r="P67" s="37">
        <f t="shared" si="18"/>
        <v>14766.890254012949</v>
      </c>
      <c r="Q67" s="37">
        <f t="shared" si="18"/>
        <v>4.951510664256765</v>
      </c>
      <c r="R67" s="37">
        <f t="shared" si="18"/>
        <v>80.214472760959595</v>
      </c>
      <c r="S67" s="38"/>
      <c r="T67" s="38">
        <f t="shared" si="2"/>
        <v>0</v>
      </c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4"/>
    </row>
    <row r="68" spans="1:246" ht="15" x14ac:dyDescent="0.2">
      <c r="A68" s="2"/>
      <c r="B68" s="33"/>
      <c r="C68" s="49"/>
      <c r="D68" s="31"/>
      <c r="E68" s="48"/>
      <c r="F68" s="36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6"/>
      <c r="R68" s="36"/>
      <c r="S68" s="38"/>
      <c r="T68" s="38">
        <f t="shared" si="2"/>
        <v>0</v>
      </c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4"/>
    </row>
    <row r="69" spans="1:246" ht="15" x14ac:dyDescent="0.2">
      <c r="A69" s="2"/>
      <c r="B69" s="33">
        <v>368</v>
      </c>
      <c r="C69" s="49" t="s">
        <v>48</v>
      </c>
      <c r="D69" s="31"/>
      <c r="E69" s="44">
        <v>267984931</v>
      </c>
      <c r="F69" s="36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6"/>
      <c r="R69" s="36"/>
      <c r="S69" s="38"/>
      <c r="T69" s="38">
        <f t="shared" si="2"/>
        <v>0</v>
      </c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4"/>
    </row>
    <row r="70" spans="1:246" ht="15" x14ac:dyDescent="0.2">
      <c r="A70" s="2"/>
      <c r="B70" s="33"/>
      <c r="C70" s="49" t="s">
        <v>43</v>
      </c>
      <c r="D70" s="31">
        <v>18</v>
      </c>
      <c r="E70" s="47">
        <f>E66</f>
        <v>0.46110005325885595</v>
      </c>
      <c r="F70" s="36">
        <f>E70*E69</f>
        <v>123567865.95667084</v>
      </c>
      <c r="G70" s="37">
        <f t="shared" ref="G70:R70" si="19">INDEX(ALLOC,($D70)+1,(G$1)+1)*$F70</f>
        <v>98384799.230252981</v>
      </c>
      <c r="H70" s="37">
        <f t="shared" si="19"/>
        <v>19229110.811636124</v>
      </c>
      <c r="I70" s="37">
        <f t="shared" si="19"/>
        <v>150657.5960701608</v>
      </c>
      <c r="J70" s="37">
        <f t="shared" si="19"/>
        <v>1318429.6937586237</v>
      </c>
      <c r="K70" s="37">
        <f t="shared" si="19"/>
        <v>0</v>
      </c>
      <c r="L70" s="37">
        <f t="shared" si="19"/>
        <v>32099.674434855413</v>
      </c>
      <c r="M70" s="37">
        <f t="shared" si="19"/>
        <v>0</v>
      </c>
      <c r="N70" s="37">
        <f t="shared" si="19"/>
        <v>0</v>
      </c>
      <c r="O70" s="37">
        <f t="shared" si="19"/>
        <v>0</v>
      </c>
      <c r="P70" s="37">
        <f t="shared" si="19"/>
        <v>4433738.2432902846</v>
      </c>
      <c r="Q70" s="37">
        <f t="shared" si="19"/>
        <v>286.37179138962659</v>
      </c>
      <c r="R70" s="37">
        <f t="shared" si="19"/>
        <v>18744.335436411919</v>
      </c>
      <c r="S70" s="38"/>
      <c r="T70" s="38">
        <f t="shared" si="2"/>
        <v>0</v>
      </c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4"/>
    </row>
    <row r="71" spans="1:246" ht="15" x14ac:dyDescent="0.2">
      <c r="A71" s="2"/>
      <c r="B71" s="33"/>
      <c r="C71" s="49" t="s">
        <v>44</v>
      </c>
      <c r="D71" s="31">
        <v>29</v>
      </c>
      <c r="E71" s="47">
        <f>E67</f>
        <v>0.53889994674114405</v>
      </c>
      <c r="F71" s="36">
        <f>E71*E69</f>
        <v>144417065.04332915</v>
      </c>
      <c r="G71" s="37">
        <f t="shared" ref="G71:R71" si="20">INDEX(ALLOC,($D71)+1,(G$1)+1)*$F71</f>
        <v>98915896.094684079</v>
      </c>
      <c r="H71" s="37">
        <f t="shared" si="20"/>
        <v>22985912.552258294</v>
      </c>
      <c r="I71" s="37">
        <f t="shared" si="20"/>
        <v>1349613.334022762</v>
      </c>
      <c r="J71" s="37">
        <f t="shared" si="20"/>
        <v>17747100.132538322</v>
      </c>
      <c r="K71" s="37">
        <f t="shared" si="20"/>
        <v>0</v>
      </c>
      <c r="L71" s="37">
        <f t="shared" si="20"/>
        <v>2682767.0714129191</v>
      </c>
      <c r="M71" s="37">
        <f t="shared" si="20"/>
        <v>0</v>
      </c>
      <c r="N71" s="37">
        <f t="shared" si="20"/>
        <v>0</v>
      </c>
      <c r="O71" s="37">
        <f t="shared" si="20"/>
        <v>0</v>
      </c>
      <c r="P71" s="37">
        <f t="shared" si="20"/>
        <v>731556.70696597232</v>
      </c>
      <c r="Q71" s="37">
        <f t="shared" si="20"/>
        <v>245.29950272138026</v>
      </c>
      <c r="R71" s="37">
        <f t="shared" si="20"/>
        <v>3973.8519440863602</v>
      </c>
      <c r="S71" s="38"/>
      <c r="T71" s="38">
        <f t="shared" si="2"/>
        <v>0</v>
      </c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4"/>
    </row>
    <row r="72" spans="1:246" ht="15" x14ac:dyDescent="0.2">
      <c r="A72" s="2"/>
      <c r="B72" s="33"/>
      <c r="C72" s="49"/>
      <c r="D72" s="31"/>
      <c r="E72" s="48"/>
      <c r="F72" s="36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8"/>
      <c r="T72" s="38">
        <f t="shared" si="2"/>
        <v>0</v>
      </c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4"/>
    </row>
    <row r="73" spans="1:246" ht="15" x14ac:dyDescent="0.2">
      <c r="A73" s="2"/>
      <c r="B73" s="33">
        <v>369</v>
      </c>
      <c r="C73" s="49" t="s">
        <v>49</v>
      </c>
      <c r="D73" s="31">
        <v>27</v>
      </c>
      <c r="E73" s="48"/>
      <c r="F73" s="36">
        <v>84507618</v>
      </c>
      <c r="G73" s="37">
        <f t="shared" ref="G73:R76" si="21">INDEX(ALLOC,($D73)+1,(G$1)+1)*$F73</f>
        <v>40175956.233076178</v>
      </c>
      <c r="H73" s="37">
        <f t="shared" si="21"/>
        <v>26367087.675553787</v>
      </c>
      <c r="I73" s="37">
        <f t="shared" si="21"/>
        <v>125853.71912292783</v>
      </c>
      <c r="J73" s="37">
        <f t="shared" si="21"/>
        <v>1447098.4237728268</v>
      </c>
      <c r="K73" s="37">
        <f t="shared" si="21"/>
        <v>0</v>
      </c>
      <c r="L73" s="37">
        <f t="shared" si="21"/>
        <v>26814.743150203933</v>
      </c>
      <c r="M73" s="37">
        <f t="shared" si="21"/>
        <v>0</v>
      </c>
      <c r="N73" s="37">
        <f t="shared" si="21"/>
        <v>0</v>
      </c>
      <c r="O73" s="37">
        <f t="shared" si="21"/>
        <v>0</v>
      </c>
      <c r="P73" s="37">
        <f t="shared" si="21"/>
        <v>16294865.462637743</v>
      </c>
      <c r="Q73" s="37">
        <f t="shared" si="21"/>
        <v>1052.5389081922726</v>
      </c>
      <c r="R73" s="37">
        <f t="shared" si="21"/>
        <v>68889.203778143652</v>
      </c>
      <c r="S73" s="38"/>
      <c r="T73" s="38">
        <f t="shared" si="2"/>
        <v>0</v>
      </c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4"/>
    </row>
    <row r="74" spans="1:246" ht="15" x14ac:dyDescent="0.2">
      <c r="A74" s="2"/>
      <c r="B74" s="33">
        <v>370</v>
      </c>
      <c r="C74" s="49" t="s">
        <v>50</v>
      </c>
      <c r="D74" s="31">
        <v>26</v>
      </c>
      <c r="E74" s="48"/>
      <c r="F74" s="36">
        <v>66969753</v>
      </c>
      <c r="G74" s="37">
        <f t="shared" si="21"/>
        <v>42024614.330628172</v>
      </c>
      <c r="H74" s="37">
        <f t="shared" si="21"/>
        <v>15321349.717110842</v>
      </c>
      <c r="I74" s="37">
        <f t="shared" si="21"/>
        <v>358056.98020026967</v>
      </c>
      <c r="J74" s="37">
        <f t="shared" si="21"/>
        <v>4495796.1551343193</v>
      </c>
      <c r="K74" s="37">
        <f t="shared" si="21"/>
        <v>1650063.3947835194</v>
      </c>
      <c r="L74" s="37">
        <f t="shared" si="21"/>
        <v>169045.88165246806</v>
      </c>
      <c r="M74" s="37">
        <f t="shared" si="21"/>
        <v>1193971.9969647788</v>
      </c>
      <c r="N74" s="37">
        <f t="shared" si="21"/>
        <v>1624028.9470518436</v>
      </c>
      <c r="O74" s="37">
        <f t="shared" si="21"/>
        <v>59666.408374743209</v>
      </c>
      <c r="P74" s="37">
        <f t="shared" si="21"/>
        <v>0</v>
      </c>
      <c r="Q74" s="37">
        <f t="shared" si="21"/>
        <v>1100.6882604349205</v>
      </c>
      <c r="R74" s="37">
        <f t="shared" si="21"/>
        <v>72058.49983860577</v>
      </c>
      <c r="S74" s="38"/>
      <c r="T74" s="38">
        <f t="shared" si="2"/>
        <v>0</v>
      </c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4"/>
    </row>
    <row r="75" spans="1:246" ht="15" x14ac:dyDescent="0.2">
      <c r="A75" s="2"/>
      <c r="B75" s="33">
        <v>371</v>
      </c>
      <c r="C75" s="49" t="s">
        <v>51</v>
      </c>
      <c r="D75" s="31">
        <v>7</v>
      </c>
      <c r="E75" s="48"/>
      <c r="F75" s="36">
        <v>17384575</v>
      </c>
      <c r="G75" s="37">
        <f t="shared" si="21"/>
        <v>0</v>
      </c>
      <c r="H75" s="37">
        <f t="shared" si="21"/>
        <v>0</v>
      </c>
      <c r="I75" s="37">
        <f t="shared" si="21"/>
        <v>0</v>
      </c>
      <c r="J75" s="37">
        <f t="shared" si="21"/>
        <v>0</v>
      </c>
      <c r="K75" s="37">
        <f t="shared" si="21"/>
        <v>0</v>
      </c>
      <c r="L75" s="37">
        <f t="shared" si="21"/>
        <v>0</v>
      </c>
      <c r="M75" s="37">
        <f t="shared" si="21"/>
        <v>0</v>
      </c>
      <c r="N75" s="37">
        <f t="shared" si="21"/>
        <v>0</v>
      </c>
      <c r="O75" s="37">
        <f t="shared" si="21"/>
        <v>0</v>
      </c>
      <c r="P75" s="37">
        <f t="shared" si="21"/>
        <v>17384575</v>
      </c>
      <c r="Q75" s="37">
        <f t="shared" si="21"/>
        <v>0</v>
      </c>
      <c r="R75" s="37">
        <f t="shared" si="21"/>
        <v>0</v>
      </c>
      <c r="S75" s="38"/>
      <c r="T75" s="38">
        <f t="shared" si="2"/>
        <v>0</v>
      </c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4"/>
    </row>
    <row r="76" spans="1:246" ht="15" x14ac:dyDescent="0.2">
      <c r="A76" s="2"/>
      <c r="B76" s="33">
        <v>373</v>
      </c>
      <c r="C76" s="49" t="s">
        <v>52</v>
      </c>
      <c r="D76" s="31">
        <v>7</v>
      </c>
      <c r="E76" s="48"/>
      <c r="F76" s="36">
        <v>80975590</v>
      </c>
      <c r="G76" s="37">
        <f t="shared" si="21"/>
        <v>0</v>
      </c>
      <c r="H76" s="37">
        <f t="shared" si="21"/>
        <v>0</v>
      </c>
      <c r="I76" s="37">
        <f t="shared" si="21"/>
        <v>0</v>
      </c>
      <c r="J76" s="37">
        <f t="shared" si="21"/>
        <v>0</v>
      </c>
      <c r="K76" s="37">
        <f t="shared" si="21"/>
        <v>0</v>
      </c>
      <c r="L76" s="37">
        <f t="shared" si="21"/>
        <v>0</v>
      </c>
      <c r="M76" s="37">
        <f t="shared" si="21"/>
        <v>0</v>
      </c>
      <c r="N76" s="37">
        <f t="shared" si="21"/>
        <v>0</v>
      </c>
      <c r="O76" s="37">
        <f t="shared" si="21"/>
        <v>0</v>
      </c>
      <c r="P76" s="37">
        <f t="shared" si="21"/>
        <v>80975590</v>
      </c>
      <c r="Q76" s="37">
        <f t="shared" si="21"/>
        <v>0</v>
      </c>
      <c r="R76" s="37">
        <f t="shared" si="21"/>
        <v>0</v>
      </c>
      <c r="S76" s="38"/>
      <c r="T76" s="38">
        <f t="shared" si="2"/>
        <v>0</v>
      </c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4"/>
    </row>
    <row r="77" spans="1:246" ht="15" x14ac:dyDescent="0.2">
      <c r="A77" s="2"/>
      <c r="B77" s="33"/>
      <c r="C77" s="39" t="s">
        <v>53</v>
      </c>
      <c r="D77" s="40"/>
      <c r="E77" s="41"/>
      <c r="F77" s="42">
        <f>SUM(F45:F76)</f>
        <v>1348161065</v>
      </c>
      <c r="G77" s="42">
        <f t="shared" ref="G77:R77" si="22">SUM(G45:G76)</f>
        <v>680305552.18862152</v>
      </c>
      <c r="H77" s="42">
        <f t="shared" si="22"/>
        <v>201241216.13962966</v>
      </c>
      <c r="I77" s="42">
        <f t="shared" si="22"/>
        <v>12409913.855479436</v>
      </c>
      <c r="J77" s="42">
        <f t="shared" si="22"/>
        <v>148642099.9472</v>
      </c>
      <c r="K77" s="42">
        <f t="shared" si="22"/>
        <v>29267732.761967368</v>
      </c>
      <c r="L77" s="42">
        <f t="shared" si="22"/>
        <v>21236405.064908572</v>
      </c>
      <c r="M77" s="42">
        <f t="shared" si="22"/>
        <v>127162674.52277425</v>
      </c>
      <c r="N77" s="42">
        <f t="shared" si="22"/>
        <v>1624028.9470518436</v>
      </c>
      <c r="O77" s="42">
        <f t="shared" si="22"/>
        <v>59666.408374743209</v>
      </c>
      <c r="P77" s="42">
        <f t="shared" si="22"/>
        <v>126012459.97762169</v>
      </c>
      <c r="Q77" s="42">
        <f t="shared" si="22"/>
        <v>4736.9644664232974</v>
      </c>
      <c r="R77" s="42">
        <f t="shared" si="22"/>
        <v>194578.22190451622</v>
      </c>
      <c r="S77" s="38"/>
      <c r="T77" s="38">
        <f t="shared" si="2"/>
        <v>0</v>
      </c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4"/>
    </row>
    <row r="78" spans="1:246" ht="15" x14ac:dyDescent="0.2">
      <c r="A78" s="2"/>
      <c r="B78" s="33"/>
      <c r="C78" s="33"/>
      <c r="D78" s="31"/>
      <c r="E78" s="32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36"/>
      <c r="Q78" s="36"/>
      <c r="R78" s="36"/>
      <c r="S78" s="38"/>
      <c r="T78" s="38">
        <f t="shared" si="2"/>
        <v>0</v>
      </c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4"/>
    </row>
    <row r="79" spans="1:246" ht="15" x14ac:dyDescent="0.2">
      <c r="A79" s="2"/>
      <c r="B79" s="33"/>
      <c r="C79" s="30" t="s">
        <v>54</v>
      </c>
      <c r="D79" s="31"/>
      <c r="E79" s="32"/>
      <c r="F79" s="43"/>
      <c r="G79" s="203"/>
      <c r="H79" s="43"/>
      <c r="I79" s="43"/>
      <c r="J79" s="43"/>
      <c r="K79" s="43"/>
      <c r="L79" s="43"/>
      <c r="M79" s="43"/>
      <c r="N79" s="43"/>
      <c r="O79" s="43"/>
      <c r="P79" s="36"/>
      <c r="Q79" s="36"/>
      <c r="R79" s="36"/>
      <c r="S79" s="38"/>
      <c r="T79" s="38">
        <f t="shared" si="2"/>
        <v>0</v>
      </c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4"/>
    </row>
    <row r="80" spans="1:246" ht="15" x14ac:dyDescent="0.2">
      <c r="A80" s="2"/>
      <c r="B80" s="33"/>
      <c r="C80" s="33" t="s">
        <v>55</v>
      </c>
      <c r="D80" s="31">
        <v>54</v>
      </c>
      <c r="E80" s="32"/>
      <c r="F80" s="43">
        <v>124597128</v>
      </c>
      <c r="G80" s="37">
        <f t="shared" ref="G80:R80" si="23">INDEX(ALLOC,($D80)+1,(G$1)+1)*$F80</f>
        <v>48393619.1900585</v>
      </c>
      <c r="H80" s="37">
        <f t="shared" si="23"/>
        <v>14851185.247737436</v>
      </c>
      <c r="I80" s="37">
        <f t="shared" si="23"/>
        <v>1062112.5376439104</v>
      </c>
      <c r="J80" s="37">
        <f t="shared" si="23"/>
        <v>19146113.966221754</v>
      </c>
      <c r="K80" s="37">
        <f t="shared" si="23"/>
        <v>4177564.8509330549</v>
      </c>
      <c r="L80" s="37">
        <f t="shared" si="23"/>
        <v>3011841.0544309658</v>
      </c>
      <c r="M80" s="37">
        <f t="shared" si="23"/>
        <v>20791567.361178391</v>
      </c>
      <c r="N80" s="37">
        <f t="shared" si="23"/>
        <v>7422724.5475840056</v>
      </c>
      <c r="O80" s="37">
        <f t="shared" si="23"/>
        <v>2376894.6032510498</v>
      </c>
      <c r="P80" s="37">
        <f t="shared" si="23"/>
        <v>3353262.1012874343</v>
      </c>
      <c r="Q80" s="37">
        <f t="shared" si="23"/>
        <v>265.61648701995438</v>
      </c>
      <c r="R80" s="37">
        <f t="shared" si="23"/>
        <v>9976.9231864970188</v>
      </c>
      <c r="S80" s="38"/>
      <c r="T80" s="38">
        <f t="shared" ref="T80:T143" si="24">SUM(G80:R80)-F80</f>
        <v>0</v>
      </c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4"/>
    </row>
    <row r="81" spans="1:246" ht="15" x14ac:dyDescent="0.2">
      <c r="A81" s="2"/>
      <c r="B81" s="33"/>
      <c r="C81" s="34" t="s">
        <v>56</v>
      </c>
      <c r="D81" s="31"/>
      <c r="E81" s="32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36"/>
      <c r="Q81" s="36"/>
      <c r="R81" s="36"/>
      <c r="S81" s="38"/>
      <c r="T81" s="38">
        <f t="shared" si="24"/>
        <v>0</v>
      </c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4"/>
    </row>
    <row r="82" spans="1:246" ht="15" x14ac:dyDescent="0.2">
      <c r="A82" s="2"/>
      <c r="B82" s="33">
        <v>106</v>
      </c>
      <c r="C82" s="34" t="s">
        <v>57</v>
      </c>
      <c r="D82" s="31"/>
      <c r="E82" s="32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36"/>
      <c r="Q82" s="36"/>
      <c r="R82" s="36"/>
      <c r="S82" s="38"/>
      <c r="T82" s="38">
        <f t="shared" si="24"/>
        <v>0</v>
      </c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4"/>
    </row>
    <row r="83" spans="1:246" ht="15" x14ac:dyDescent="0.2">
      <c r="A83" s="2"/>
      <c r="B83" s="33">
        <v>105</v>
      </c>
      <c r="C83" s="34" t="s">
        <v>58</v>
      </c>
      <c r="D83" s="31">
        <v>53</v>
      </c>
      <c r="E83" s="32"/>
      <c r="F83" s="43">
        <v>722727</v>
      </c>
      <c r="G83" s="37">
        <f t="shared" ref="G83:R84" si="25">INDEX(ALLOC,($D83)+1,(G$1)+1)*$F83</f>
        <v>364700.63079341775</v>
      </c>
      <c r="H83" s="37">
        <f t="shared" si="25"/>
        <v>107882.11007780893</v>
      </c>
      <c r="I83" s="37">
        <f t="shared" si="25"/>
        <v>6652.7509537809456</v>
      </c>
      <c r="J83" s="37">
        <f t="shared" si="25"/>
        <v>79684.587960222707</v>
      </c>
      <c r="K83" s="37">
        <f t="shared" si="25"/>
        <v>15689.950737346349</v>
      </c>
      <c r="L83" s="37">
        <f t="shared" si="25"/>
        <v>11384.487893771193</v>
      </c>
      <c r="M83" s="37">
        <f t="shared" si="25"/>
        <v>68169.820843936817</v>
      </c>
      <c r="N83" s="37">
        <f t="shared" si="25"/>
        <v>870.61523974209842</v>
      </c>
      <c r="O83" s="37">
        <f t="shared" si="25"/>
        <v>31.986181358421767</v>
      </c>
      <c r="P83" s="37">
        <f t="shared" si="25"/>
        <v>67553.209721456093</v>
      </c>
      <c r="Q83" s="37">
        <f t="shared" si="25"/>
        <v>2.5394088338582232</v>
      </c>
      <c r="R83" s="37">
        <f t="shared" si="25"/>
        <v>104.31018832485368</v>
      </c>
      <c r="S83" s="38"/>
      <c r="T83" s="38">
        <f t="shared" si="24"/>
        <v>0</v>
      </c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4"/>
    </row>
    <row r="84" spans="1:246" ht="15" x14ac:dyDescent="0.2">
      <c r="A84" s="8"/>
      <c r="B84" s="33"/>
      <c r="C84" s="34" t="s">
        <v>59</v>
      </c>
      <c r="D84" s="31">
        <v>53</v>
      </c>
      <c r="E84" s="32"/>
      <c r="F84" s="43">
        <v>786955</v>
      </c>
      <c r="G84" s="37">
        <f t="shared" si="25"/>
        <v>397111.19815093948</v>
      </c>
      <c r="H84" s="37">
        <f t="shared" si="25"/>
        <v>117469.48147264753</v>
      </c>
      <c r="I84" s="37">
        <f t="shared" si="25"/>
        <v>7243.9740411423454</v>
      </c>
      <c r="J84" s="37">
        <f t="shared" si="25"/>
        <v>86766.074767148675</v>
      </c>
      <c r="K84" s="37">
        <f t="shared" si="25"/>
        <v>17084.300410124979</v>
      </c>
      <c r="L84" s="37">
        <f t="shared" si="25"/>
        <v>12396.215542580681</v>
      </c>
      <c r="M84" s="37">
        <f t="shared" si="25"/>
        <v>74228.002222471696</v>
      </c>
      <c r="N84" s="37">
        <f t="shared" si="25"/>
        <v>947.98591444797694</v>
      </c>
      <c r="O84" s="37">
        <f t="shared" si="25"/>
        <v>34.828760169354126</v>
      </c>
      <c r="P84" s="37">
        <f t="shared" si="25"/>
        <v>73556.593508127524</v>
      </c>
      <c r="Q84" s="37">
        <f t="shared" si="25"/>
        <v>2.7650834669922366</v>
      </c>
      <c r="R84" s="37">
        <f t="shared" si="25"/>
        <v>113.58012673275695</v>
      </c>
      <c r="S84" s="38"/>
      <c r="T84" s="38">
        <f t="shared" si="24"/>
        <v>0</v>
      </c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4"/>
    </row>
    <row r="85" spans="1:246" ht="15" x14ac:dyDescent="0.2">
      <c r="A85" s="8"/>
      <c r="B85" s="33"/>
      <c r="C85" s="39"/>
      <c r="D85" s="40"/>
      <c r="E85" s="41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38"/>
      <c r="T85" s="38">
        <f t="shared" si="24"/>
        <v>0</v>
      </c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4"/>
    </row>
    <row r="86" spans="1:246" ht="15" x14ac:dyDescent="0.2">
      <c r="A86" s="8"/>
      <c r="B86" s="33"/>
      <c r="C86" s="33"/>
      <c r="D86" s="31"/>
      <c r="E86" s="32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38"/>
      <c r="T86" s="38">
        <f t="shared" si="24"/>
        <v>0</v>
      </c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4"/>
    </row>
    <row r="87" spans="1:246" ht="15" x14ac:dyDescent="0.2">
      <c r="A87" s="8"/>
      <c r="B87" s="33"/>
      <c r="C87" s="30" t="s">
        <v>60</v>
      </c>
      <c r="D87" s="31"/>
      <c r="E87" s="32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38"/>
      <c r="T87" s="38">
        <f t="shared" si="24"/>
        <v>0</v>
      </c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4"/>
    </row>
    <row r="88" spans="1:246" ht="15" x14ac:dyDescent="0.2">
      <c r="A88" s="51"/>
      <c r="B88" s="52"/>
      <c r="C88" s="34" t="s">
        <v>61</v>
      </c>
      <c r="D88" s="53">
        <v>51</v>
      </c>
      <c r="E88" s="48"/>
      <c r="F88" s="36">
        <v>229805038</v>
      </c>
      <c r="G88" s="37">
        <f t="shared" ref="G88:R91" si="26">INDEX(ALLOC,($D88)+1,(G$1)+1)*$F88</f>
        <v>80530692.517780364</v>
      </c>
      <c r="H88" s="37">
        <f t="shared" si="26"/>
        <v>25133043.36334746</v>
      </c>
      <c r="I88" s="37">
        <f t="shared" si="26"/>
        <v>1907836.4123126832</v>
      </c>
      <c r="J88" s="37">
        <f t="shared" si="26"/>
        <v>38572006.00298436</v>
      </c>
      <c r="K88" s="37">
        <f t="shared" si="26"/>
        <v>8592444.3732552901</v>
      </c>
      <c r="L88" s="37">
        <f t="shared" si="26"/>
        <v>6187220.7746777767</v>
      </c>
      <c r="M88" s="37">
        <f t="shared" si="26"/>
        <v>43794632.811931968</v>
      </c>
      <c r="N88" s="37">
        <f t="shared" si="26"/>
        <v>18072824.063997999</v>
      </c>
      <c r="O88" s="37">
        <f t="shared" si="26"/>
        <v>5812894.1417395547</v>
      </c>
      <c r="P88" s="37">
        <f t="shared" si="26"/>
        <v>1187480.5004900205</v>
      </c>
      <c r="Q88" s="37">
        <f t="shared" si="26"/>
        <v>386.14745583852755</v>
      </c>
      <c r="R88" s="37">
        <f t="shared" si="26"/>
        <v>13576.890026739011</v>
      </c>
      <c r="S88" s="38"/>
      <c r="T88" s="38">
        <f t="shared" si="24"/>
        <v>0</v>
      </c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1"/>
      <c r="EF88" s="51"/>
      <c r="EG88" s="51"/>
      <c r="EH88" s="51"/>
      <c r="EI88" s="51"/>
      <c r="EJ88" s="51"/>
      <c r="EK88" s="51"/>
      <c r="EL88" s="51"/>
      <c r="EM88" s="51"/>
      <c r="EN88" s="51"/>
      <c r="EO88" s="51"/>
      <c r="EP88" s="51"/>
      <c r="EQ88" s="51"/>
      <c r="ER88" s="51"/>
      <c r="ES88" s="51"/>
      <c r="ET88" s="51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51"/>
      <c r="FF88" s="51"/>
      <c r="FG88" s="51"/>
      <c r="FH88" s="51"/>
      <c r="FI88" s="51"/>
      <c r="FJ88" s="51"/>
      <c r="FK88" s="51"/>
      <c r="FL88" s="51"/>
      <c r="FM88" s="51"/>
      <c r="FN88" s="51"/>
      <c r="FO88" s="51"/>
      <c r="FP88" s="51"/>
      <c r="FQ88" s="51"/>
      <c r="FR88" s="51"/>
      <c r="FS88" s="51"/>
      <c r="FT88" s="51"/>
      <c r="FU88" s="51"/>
      <c r="FV88" s="51"/>
      <c r="FW88" s="51"/>
      <c r="FX88" s="51"/>
      <c r="FY88" s="51"/>
      <c r="FZ88" s="51"/>
      <c r="GA88" s="51"/>
      <c r="GB88" s="51"/>
      <c r="GC88" s="51"/>
      <c r="GD88" s="51"/>
      <c r="GE88" s="51"/>
      <c r="GF88" s="51"/>
      <c r="GG88" s="51"/>
      <c r="GH88" s="51"/>
      <c r="GI88" s="51"/>
      <c r="GJ88" s="51"/>
      <c r="GK88" s="51"/>
      <c r="GL88" s="51"/>
      <c r="GM88" s="51"/>
      <c r="GN88" s="51"/>
      <c r="GO88" s="51"/>
      <c r="GP88" s="51"/>
      <c r="GQ88" s="51"/>
      <c r="GR88" s="51"/>
      <c r="GS88" s="51"/>
      <c r="GT88" s="51"/>
      <c r="GU88" s="51"/>
      <c r="GV88" s="51"/>
      <c r="GW88" s="51"/>
      <c r="GX88" s="51"/>
      <c r="GY88" s="51"/>
      <c r="GZ88" s="51"/>
      <c r="HA88" s="51"/>
      <c r="HB88" s="51"/>
      <c r="HC88" s="51"/>
      <c r="HD88" s="51"/>
      <c r="HE88" s="51"/>
      <c r="HF88" s="51"/>
      <c r="HG88" s="51"/>
      <c r="HH88" s="51"/>
      <c r="HI88" s="51"/>
      <c r="HJ88" s="51"/>
      <c r="HK88" s="51"/>
      <c r="HL88" s="51"/>
      <c r="HM88" s="51"/>
      <c r="HN88" s="51"/>
      <c r="HO88" s="51"/>
      <c r="HP88" s="51"/>
      <c r="HQ88" s="51"/>
      <c r="HR88" s="51"/>
      <c r="HS88" s="51"/>
      <c r="HT88" s="51"/>
      <c r="HU88" s="51"/>
      <c r="HV88" s="51"/>
      <c r="HW88" s="51"/>
      <c r="HX88" s="51"/>
      <c r="HY88" s="51"/>
      <c r="HZ88" s="51"/>
      <c r="IA88" s="51"/>
      <c r="IB88" s="51"/>
      <c r="IC88" s="51"/>
      <c r="ID88" s="51"/>
      <c r="IE88" s="51"/>
      <c r="IF88" s="51"/>
      <c r="IG88" s="51"/>
      <c r="IH88" s="51"/>
      <c r="II88" s="51"/>
      <c r="IJ88" s="51"/>
      <c r="IK88" s="51"/>
      <c r="IL88" s="4"/>
    </row>
    <row r="89" spans="1:246" ht="15" x14ac:dyDescent="0.2">
      <c r="A89" s="51"/>
      <c r="B89" s="52"/>
      <c r="C89" s="34" t="s">
        <v>62</v>
      </c>
      <c r="D89" s="53">
        <v>52</v>
      </c>
      <c r="E89" s="48"/>
      <c r="F89" s="36">
        <v>36186518</v>
      </c>
      <c r="G89" s="37">
        <f t="shared" si="26"/>
        <v>12680859.304516744</v>
      </c>
      <c r="H89" s="37">
        <f t="shared" si="26"/>
        <v>3957603.9497556752</v>
      </c>
      <c r="I89" s="37">
        <f t="shared" si="26"/>
        <v>300419.68303239858</v>
      </c>
      <c r="J89" s="37">
        <f t="shared" si="26"/>
        <v>6073785.8563531628</v>
      </c>
      <c r="K89" s="37">
        <f t="shared" si="26"/>
        <v>1353019.2622530805</v>
      </c>
      <c r="L89" s="37">
        <f t="shared" si="26"/>
        <v>974277.92654768191</v>
      </c>
      <c r="M89" s="37">
        <f t="shared" si="26"/>
        <v>6896172.8704675585</v>
      </c>
      <c r="N89" s="37">
        <f t="shared" si="26"/>
        <v>2845858.2935970998</v>
      </c>
      <c r="O89" s="37">
        <f t="shared" si="26"/>
        <v>915334.14725291135</v>
      </c>
      <c r="P89" s="37">
        <f t="shared" si="26"/>
        <v>186988.00026147001</v>
      </c>
      <c r="Q89" s="37">
        <f t="shared" si="26"/>
        <v>60.805158942403516</v>
      </c>
      <c r="R89" s="37">
        <f t="shared" si="26"/>
        <v>2137.9008032739976</v>
      </c>
      <c r="S89" s="38"/>
      <c r="T89" s="38">
        <f t="shared" si="24"/>
        <v>0</v>
      </c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1"/>
      <c r="DS89" s="51"/>
      <c r="DT89" s="51"/>
      <c r="DU89" s="51"/>
      <c r="DV89" s="51"/>
      <c r="DW89" s="51"/>
      <c r="DX89" s="51"/>
      <c r="DY89" s="51"/>
      <c r="DZ89" s="51"/>
      <c r="EA89" s="51"/>
      <c r="EB89" s="51"/>
      <c r="EC89" s="51"/>
      <c r="ED89" s="51"/>
      <c r="EE89" s="51"/>
      <c r="EF89" s="51"/>
      <c r="EG89" s="51"/>
      <c r="EH89" s="51"/>
      <c r="EI89" s="51"/>
      <c r="EJ89" s="51"/>
      <c r="EK89" s="51"/>
      <c r="EL89" s="51"/>
      <c r="EM89" s="51"/>
      <c r="EN89" s="51"/>
      <c r="EO89" s="51"/>
      <c r="EP89" s="51"/>
      <c r="EQ89" s="51"/>
      <c r="ER89" s="51"/>
      <c r="ES89" s="51"/>
      <c r="ET89" s="51"/>
      <c r="EU89" s="51"/>
      <c r="EV89" s="51"/>
      <c r="EW89" s="51"/>
      <c r="EX89" s="51"/>
      <c r="EY89" s="51"/>
      <c r="EZ89" s="51"/>
      <c r="FA89" s="51"/>
      <c r="FB89" s="51"/>
      <c r="FC89" s="51"/>
      <c r="FD89" s="51"/>
      <c r="FE89" s="51"/>
      <c r="FF89" s="51"/>
      <c r="FG89" s="51"/>
      <c r="FH89" s="51"/>
      <c r="FI89" s="51"/>
      <c r="FJ89" s="51"/>
      <c r="FK89" s="51"/>
      <c r="FL89" s="51"/>
      <c r="FM89" s="51"/>
      <c r="FN89" s="51"/>
      <c r="FO89" s="51"/>
      <c r="FP89" s="51"/>
      <c r="FQ89" s="51"/>
      <c r="FR89" s="51"/>
      <c r="FS89" s="51"/>
      <c r="FT89" s="51"/>
      <c r="FU89" s="51"/>
      <c r="FV89" s="51"/>
      <c r="FW89" s="51"/>
      <c r="FX89" s="51"/>
      <c r="FY89" s="51"/>
      <c r="FZ89" s="51"/>
      <c r="GA89" s="51"/>
      <c r="GB89" s="51"/>
      <c r="GC89" s="51"/>
      <c r="GD89" s="51"/>
      <c r="GE89" s="51"/>
      <c r="GF89" s="51"/>
      <c r="GG89" s="51"/>
      <c r="GH89" s="51"/>
      <c r="GI89" s="51"/>
      <c r="GJ89" s="51"/>
      <c r="GK89" s="51"/>
      <c r="GL89" s="51"/>
      <c r="GM89" s="51"/>
      <c r="GN89" s="51"/>
      <c r="GO89" s="51"/>
      <c r="GP89" s="51"/>
      <c r="GQ89" s="51"/>
      <c r="GR89" s="51"/>
      <c r="GS89" s="51"/>
      <c r="GT89" s="51"/>
      <c r="GU89" s="51"/>
      <c r="GV89" s="51"/>
      <c r="GW89" s="51"/>
      <c r="GX89" s="51"/>
      <c r="GY89" s="51"/>
      <c r="GZ89" s="51"/>
      <c r="HA89" s="51"/>
      <c r="HB89" s="51"/>
      <c r="HC89" s="51"/>
      <c r="HD89" s="51"/>
      <c r="HE89" s="51"/>
      <c r="HF89" s="51"/>
      <c r="HG89" s="51"/>
      <c r="HH89" s="51"/>
      <c r="HI89" s="51"/>
      <c r="HJ89" s="51"/>
      <c r="HK89" s="51"/>
      <c r="HL89" s="51"/>
      <c r="HM89" s="51"/>
      <c r="HN89" s="51"/>
      <c r="HO89" s="51"/>
      <c r="HP89" s="51"/>
      <c r="HQ89" s="51"/>
      <c r="HR89" s="51"/>
      <c r="HS89" s="51"/>
      <c r="HT89" s="51"/>
      <c r="HU89" s="51"/>
      <c r="HV89" s="51"/>
      <c r="HW89" s="51"/>
      <c r="HX89" s="51"/>
      <c r="HY89" s="51"/>
      <c r="HZ89" s="51"/>
      <c r="IA89" s="51"/>
      <c r="IB89" s="51"/>
      <c r="IC89" s="51"/>
      <c r="ID89" s="51"/>
      <c r="IE89" s="51"/>
      <c r="IF89" s="51"/>
      <c r="IG89" s="51"/>
      <c r="IH89" s="51"/>
      <c r="II89" s="51"/>
      <c r="IJ89" s="51"/>
      <c r="IK89" s="51"/>
      <c r="IL89" s="4"/>
    </row>
    <row r="90" spans="1:246" ht="15" x14ac:dyDescent="0.2">
      <c r="A90" s="51"/>
      <c r="B90" s="52"/>
      <c r="C90" s="34" t="s">
        <v>63</v>
      </c>
      <c r="D90" s="53">
        <v>53</v>
      </c>
      <c r="E90" s="48"/>
      <c r="F90" s="36">
        <v>21196765</v>
      </c>
      <c r="G90" s="37">
        <f t="shared" si="26"/>
        <v>10696256.769540697</v>
      </c>
      <c r="H90" s="37">
        <f t="shared" si="26"/>
        <v>3164060.1984199397</v>
      </c>
      <c r="I90" s="37">
        <f t="shared" si="26"/>
        <v>195117.65655748377</v>
      </c>
      <c r="J90" s="37">
        <f t="shared" si="26"/>
        <v>2337058.7858412238</v>
      </c>
      <c r="K90" s="37">
        <f t="shared" si="26"/>
        <v>460168.49881228636</v>
      </c>
      <c r="L90" s="37">
        <f t="shared" si="26"/>
        <v>333894.14610165794</v>
      </c>
      <c r="M90" s="37">
        <f t="shared" si="26"/>
        <v>1999343.6975801797</v>
      </c>
      <c r="N90" s="37">
        <f t="shared" si="26"/>
        <v>25534.159706544684</v>
      </c>
      <c r="O90" s="37">
        <f t="shared" si="26"/>
        <v>938.11850048752433</v>
      </c>
      <c r="P90" s="37">
        <f t="shared" si="26"/>
        <v>1981259.1911765025</v>
      </c>
      <c r="Q90" s="37">
        <f t="shared" si="26"/>
        <v>74.477987248597046</v>
      </c>
      <c r="R90" s="37">
        <f t="shared" si="26"/>
        <v>3059.2997757488888</v>
      </c>
      <c r="S90" s="38"/>
      <c r="T90" s="38">
        <f t="shared" si="24"/>
        <v>0</v>
      </c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1"/>
      <c r="DS90" s="51"/>
      <c r="DT90" s="51"/>
      <c r="DU90" s="51"/>
      <c r="DV90" s="51"/>
      <c r="DW90" s="51"/>
      <c r="DX90" s="51"/>
      <c r="DY90" s="51"/>
      <c r="DZ90" s="51"/>
      <c r="EA90" s="51"/>
      <c r="EB90" s="51"/>
      <c r="EC90" s="51"/>
      <c r="ED90" s="51"/>
      <c r="EE90" s="51"/>
      <c r="EF90" s="51"/>
      <c r="EG90" s="51"/>
      <c r="EH90" s="51"/>
      <c r="EI90" s="51"/>
      <c r="EJ90" s="51"/>
      <c r="EK90" s="51"/>
      <c r="EL90" s="51"/>
      <c r="EM90" s="51"/>
      <c r="EN90" s="51"/>
      <c r="EO90" s="51"/>
      <c r="EP90" s="51"/>
      <c r="EQ90" s="51"/>
      <c r="ER90" s="51"/>
      <c r="ES90" s="51"/>
      <c r="ET90" s="51"/>
      <c r="EU90" s="51"/>
      <c r="EV90" s="51"/>
      <c r="EW90" s="51"/>
      <c r="EX90" s="51"/>
      <c r="EY90" s="51"/>
      <c r="EZ90" s="51"/>
      <c r="FA90" s="51"/>
      <c r="FB90" s="51"/>
      <c r="FC90" s="51"/>
      <c r="FD90" s="51"/>
      <c r="FE90" s="51"/>
      <c r="FF90" s="51"/>
      <c r="FG90" s="51"/>
      <c r="FH90" s="51"/>
      <c r="FI90" s="51"/>
      <c r="FJ90" s="51"/>
      <c r="FK90" s="51"/>
      <c r="FL90" s="51"/>
      <c r="FM90" s="51"/>
      <c r="FN90" s="51"/>
      <c r="FO90" s="51"/>
      <c r="FP90" s="51"/>
      <c r="FQ90" s="51"/>
      <c r="FR90" s="51"/>
      <c r="FS90" s="51"/>
      <c r="FT90" s="51"/>
      <c r="FU90" s="51"/>
      <c r="FV90" s="51"/>
      <c r="FW90" s="51"/>
      <c r="FX90" s="51"/>
      <c r="FY90" s="51"/>
      <c r="FZ90" s="51"/>
      <c r="GA90" s="51"/>
      <c r="GB90" s="51"/>
      <c r="GC90" s="51"/>
      <c r="GD90" s="51"/>
      <c r="GE90" s="51"/>
      <c r="GF90" s="51"/>
      <c r="GG90" s="51"/>
      <c r="GH90" s="51"/>
      <c r="GI90" s="51"/>
      <c r="GJ90" s="51"/>
      <c r="GK90" s="51"/>
      <c r="GL90" s="51"/>
      <c r="GM90" s="51"/>
      <c r="GN90" s="51"/>
      <c r="GO90" s="51"/>
      <c r="GP90" s="51"/>
      <c r="GQ90" s="51"/>
      <c r="GR90" s="51"/>
      <c r="GS90" s="51"/>
      <c r="GT90" s="51"/>
      <c r="GU90" s="51"/>
      <c r="GV90" s="51"/>
      <c r="GW90" s="51"/>
      <c r="GX90" s="51"/>
      <c r="GY90" s="51"/>
      <c r="GZ90" s="51"/>
      <c r="HA90" s="51"/>
      <c r="HB90" s="51"/>
      <c r="HC90" s="51"/>
      <c r="HD90" s="51"/>
      <c r="HE90" s="51"/>
      <c r="HF90" s="51"/>
      <c r="HG90" s="51"/>
      <c r="HH90" s="51"/>
      <c r="HI90" s="51"/>
      <c r="HJ90" s="51"/>
      <c r="HK90" s="51"/>
      <c r="HL90" s="51"/>
      <c r="HM90" s="51"/>
      <c r="HN90" s="51"/>
      <c r="HO90" s="51"/>
      <c r="HP90" s="51"/>
      <c r="HQ90" s="51"/>
      <c r="HR90" s="51"/>
      <c r="HS90" s="51"/>
      <c r="HT90" s="51"/>
      <c r="HU90" s="51"/>
      <c r="HV90" s="51"/>
      <c r="HW90" s="51"/>
      <c r="HX90" s="51"/>
      <c r="HY90" s="51"/>
      <c r="HZ90" s="51"/>
      <c r="IA90" s="51"/>
      <c r="IB90" s="51"/>
      <c r="IC90" s="51"/>
      <c r="ID90" s="51"/>
      <c r="IE90" s="51"/>
      <c r="IF90" s="51"/>
      <c r="IG90" s="51"/>
      <c r="IH90" s="51"/>
      <c r="II90" s="51"/>
      <c r="IJ90" s="51"/>
      <c r="IK90" s="51"/>
      <c r="IL90" s="4"/>
    </row>
    <row r="91" spans="1:246" ht="15" x14ac:dyDescent="0.2">
      <c r="A91" s="51"/>
      <c r="B91" s="52"/>
      <c r="C91" s="34" t="s">
        <v>64</v>
      </c>
      <c r="D91" s="53">
        <v>54</v>
      </c>
      <c r="E91" s="48"/>
      <c r="F91" s="36">
        <v>12374679</v>
      </c>
      <c r="G91" s="37">
        <f t="shared" si="26"/>
        <v>4806334.7264731005</v>
      </c>
      <c r="H91" s="37">
        <f t="shared" si="26"/>
        <v>1474983.0366096902</v>
      </c>
      <c r="I91" s="37">
        <f t="shared" si="26"/>
        <v>105486.39383741499</v>
      </c>
      <c r="J91" s="37">
        <f t="shared" si="26"/>
        <v>1901544.7485227031</v>
      </c>
      <c r="K91" s="37">
        <f t="shared" si="26"/>
        <v>414905.42247474118</v>
      </c>
      <c r="L91" s="37">
        <f t="shared" si="26"/>
        <v>299128.61432572291</v>
      </c>
      <c r="M91" s="37">
        <f t="shared" si="26"/>
        <v>2064967.1154656122</v>
      </c>
      <c r="N91" s="37">
        <f t="shared" si="26"/>
        <v>737206.6680523511</v>
      </c>
      <c r="O91" s="37">
        <f t="shared" si="26"/>
        <v>236067.30110235044</v>
      </c>
      <c r="P91" s="37">
        <f t="shared" si="26"/>
        <v>333037.70939485449</v>
      </c>
      <c r="Q91" s="37">
        <f t="shared" si="26"/>
        <v>26.380373422247757</v>
      </c>
      <c r="R91" s="37">
        <f t="shared" si="26"/>
        <v>990.88336803844902</v>
      </c>
      <c r="S91" s="38"/>
      <c r="T91" s="38">
        <f t="shared" si="24"/>
        <v>0</v>
      </c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  <c r="DT91" s="51"/>
      <c r="DU91" s="51"/>
      <c r="DV91" s="51"/>
      <c r="DW91" s="51"/>
      <c r="DX91" s="51"/>
      <c r="DY91" s="51"/>
      <c r="DZ91" s="51"/>
      <c r="EA91" s="51"/>
      <c r="EB91" s="51"/>
      <c r="EC91" s="51"/>
      <c r="ED91" s="51"/>
      <c r="EE91" s="51"/>
      <c r="EF91" s="51"/>
      <c r="EG91" s="51"/>
      <c r="EH91" s="51"/>
      <c r="EI91" s="51"/>
      <c r="EJ91" s="51"/>
      <c r="EK91" s="51"/>
      <c r="EL91" s="51"/>
      <c r="EM91" s="51"/>
      <c r="EN91" s="51"/>
      <c r="EO91" s="51"/>
      <c r="EP91" s="51"/>
      <c r="EQ91" s="51"/>
      <c r="ER91" s="51"/>
      <c r="ES91" s="51"/>
      <c r="ET91" s="51"/>
      <c r="EU91" s="51"/>
      <c r="EV91" s="51"/>
      <c r="EW91" s="51"/>
      <c r="EX91" s="51"/>
      <c r="EY91" s="51"/>
      <c r="EZ91" s="51"/>
      <c r="FA91" s="51"/>
      <c r="FB91" s="51"/>
      <c r="FC91" s="51"/>
      <c r="FD91" s="51"/>
      <c r="FE91" s="51"/>
      <c r="FF91" s="51"/>
      <c r="FG91" s="51"/>
      <c r="FH91" s="51"/>
      <c r="FI91" s="51"/>
      <c r="FJ91" s="51"/>
      <c r="FK91" s="51"/>
      <c r="FL91" s="51"/>
      <c r="FM91" s="51"/>
      <c r="FN91" s="51"/>
      <c r="FO91" s="51"/>
      <c r="FP91" s="51"/>
      <c r="FQ91" s="51"/>
      <c r="FR91" s="51"/>
      <c r="FS91" s="51"/>
      <c r="FT91" s="51"/>
      <c r="FU91" s="51"/>
      <c r="FV91" s="51"/>
      <c r="FW91" s="51"/>
      <c r="FX91" s="51"/>
      <c r="FY91" s="51"/>
      <c r="FZ91" s="51"/>
      <c r="GA91" s="51"/>
      <c r="GB91" s="51"/>
      <c r="GC91" s="51"/>
      <c r="GD91" s="51"/>
      <c r="GE91" s="51"/>
      <c r="GF91" s="51"/>
      <c r="GG91" s="51"/>
      <c r="GH91" s="51"/>
      <c r="GI91" s="51"/>
      <c r="GJ91" s="51"/>
      <c r="GK91" s="51"/>
      <c r="GL91" s="51"/>
      <c r="GM91" s="51"/>
      <c r="GN91" s="51"/>
      <c r="GO91" s="51"/>
      <c r="GP91" s="51"/>
      <c r="GQ91" s="51"/>
      <c r="GR91" s="51"/>
      <c r="GS91" s="51"/>
      <c r="GT91" s="51"/>
      <c r="GU91" s="51"/>
      <c r="GV91" s="51"/>
      <c r="GW91" s="51"/>
      <c r="GX91" s="51"/>
      <c r="GY91" s="51"/>
      <c r="GZ91" s="51"/>
      <c r="HA91" s="51"/>
      <c r="HB91" s="51"/>
      <c r="HC91" s="51"/>
      <c r="HD91" s="51"/>
      <c r="HE91" s="51"/>
      <c r="HF91" s="51"/>
      <c r="HG91" s="51"/>
      <c r="HH91" s="51"/>
      <c r="HI91" s="51"/>
      <c r="HJ91" s="51"/>
      <c r="HK91" s="51"/>
      <c r="HL91" s="51"/>
      <c r="HM91" s="51"/>
      <c r="HN91" s="51"/>
      <c r="HO91" s="51"/>
      <c r="HP91" s="51"/>
      <c r="HQ91" s="51"/>
      <c r="HR91" s="51"/>
      <c r="HS91" s="51"/>
      <c r="HT91" s="51"/>
      <c r="HU91" s="51"/>
      <c r="HV91" s="51"/>
      <c r="HW91" s="51"/>
      <c r="HX91" s="51"/>
      <c r="HY91" s="51"/>
      <c r="HZ91" s="51"/>
      <c r="IA91" s="51"/>
      <c r="IB91" s="51"/>
      <c r="IC91" s="51"/>
      <c r="ID91" s="51"/>
      <c r="IE91" s="51"/>
      <c r="IF91" s="51"/>
      <c r="IG91" s="51"/>
      <c r="IH91" s="51"/>
      <c r="II91" s="51"/>
      <c r="IJ91" s="51"/>
      <c r="IK91" s="51"/>
      <c r="IL91" s="4"/>
    </row>
    <row r="92" spans="1:246" ht="15" x14ac:dyDescent="0.2">
      <c r="A92" s="8"/>
      <c r="B92" s="33"/>
      <c r="C92" s="34" t="s">
        <v>65</v>
      </c>
      <c r="D92" s="31"/>
      <c r="E92" s="32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38"/>
      <c r="T92" s="38">
        <f t="shared" si="24"/>
        <v>0</v>
      </c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4"/>
    </row>
    <row r="93" spans="1:246" ht="15" x14ac:dyDescent="0.2">
      <c r="A93" s="8"/>
      <c r="B93" s="33"/>
      <c r="C93" s="39" t="s">
        <v>66</v>
      </c>
      <c r="D93" s="40"/>
      <c r="E93" s="41"/>
      <c r="F93" s="42">
        <f>SUM(F88:F91)</f>
        <v>299563000</v>
      </c>
      <c r="G93" s="42">
        <f t="shared" ref="G93:R93" si="27">SUM(G88:G92)</f>
        <v>108714143.31831092</v>
      </c>
      <c r="H93" s="42">
        <f t="shared" si="27"/>
        <v>33729690.548132762</v>
      </c>
      <c r="I93" s="42">
        <f t="shared" si="27"/>
        <v>2508860.1457399805</v>
      </c>
      <c r="J93" s="42">
        <f t="shared" si="27"/>
        <v>48884395.393701456</v>
      </c>
      <c r="K93" s="42">
        <f t="shared" si="27"/>
        <v>10820537.556795398</v>
      </c>
      <c r="L93" s="42">
        <f t="shared" si="27"/>
        <v>7794521.4616528396</v>
      </c>
      <c r="M93" s="42">
        <f t="shared" si="27"/>
        <v>54755116.495445319</v>
      </c>
      <c r="N93" s="42">
        <f t="shared" si="27"/>
        <v>21681423.185353994</v>
      </c>
      <c r="O93" s="42">
        <f t="shared" si="27"/>
        <v>6965233.7085953047</v>
      </c>
      <c r="P93" s="42">
        <f t="shared" si="27"/>
        <v>3688765.4013228472</v>
      </c>
      <c r="Q93" s="42">
        <f t="shared" si="27"/>
        <v>547.8109754517759</v>
      </c>
      <c r="R93" s="42">
        <f t="shared" si="27"/>
        <v>19764.973973800345</v>
      </c>
      <c r="S93" s="38"/>
      <c r="T93" s="38">
        <f t="shared" si="24"/>
        <v>0</v>
      </c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4"/>
    </row>
    <row r="94" spans="1:246" ht="15" x14ac:dyDescent="0.2">
      <c r="A94" s="8"/>
      <c r="B94" s="33"/>
      <c r="C94" s="33"/>
      <c r="D94" s="31"/>
      <c r="E94" s="32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38"/>
      <c r="T94" s="38">
        <f t="shared" si="24"/>
        <v>0</v>
      </c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4"/>
    </row>
    <row r="95" spans="1:246" ht="15" x14ac:dyDescent="0.2">
      <c r="A95" s="8"/>
      <c r="B95" s="33"/>
      <c r="C95" s="54" t="s">
        <v>67</v>
      </c>
      <c r="D95" s="55"/>
      <c r="E95" s="56"/>
      <c r="F95" s="57">
        <f>F19+F37+F42+F77+F80+F83+F84</f>
        <v>5653048566</v>
      </c>
      <c r="G95" s="57">
        <f t="shared" ref="G95:R95" si="28">G19+G37+G42+G77+G80+G83+G84</f>
        <v>2195823808.6841545</v>
      </c>
      <c r="H95" s="57">
        <f t="shared" si="28"/>
        <v>673852844.04125822</v>
      </c>
      <c r="I95" s="57">
        <f t="shared" si="28"/>
        <v>48189728.72072497</v>
      </c>
      <c r="J95" s="57">
        <f t="shared" si="28"/>
        <v>868605469.23783994</v>
      </c>
      <c r="K95" s="57">
        <f t="shared" si="28"/>
        <v>189520851.33972868</v>
      </c>
      <c r="L95" s="57">
        <f t="shared" si="28"/>
        <v>136636374.46678665</v>
      </c>
      <c r="M95" s="57">
        <f t="shared" si="28"/>
        <v>943216714.92132998</v>
      </c>
      <c r="N95" s="57">
        <f t="shared" si="28"/>
        <v>336685473.18661392</v>
      </c>
      <c r="O95" s="57">
        <f t="shared" si="28"/>
        <v>107812441.6992411</v>
      </c>
      <c r="P95" s="57">
        <f t="shared" si="28"/>
        <v>152240050.26732662</v>
      </c>
      <c r="Q95" s="57">
        <f t="shared" si="28"/>
        <v>12053.270033085651</v>
      </c>
      <c r="R95" s="57">
        <f t="shared" si="28"/>
        <v>452756.16496268084</v>
      </c>
      <c r="S95" s="38"/>
      <c r="T95" s="38">
        <f t="shared" si="24"/>
        <v>0</v>
      </c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4"/>
    </row>
    <row r="96" spans="1:246" ht="15" x14ac:dyDescent="0.2">
      <c r="A96" s="8"/>
      <c r="B96" s="33"/>
      <c r="C96" s="30" t="s">
        <v>68</v>
      </c>
      <c r="D96" s="58"/>
      <c r="E96" s="59"/>
      <c r="F96" s="60">
        <f>F95+F93</f>
        <v>5952611566</v>
      </c>
      <c r="G96" s="60">
        <f t="shared" ref="G96:R96" si="29">G95+G93</f>
        <v>2304537952.0024652</v>
      </c>
      <c r="H96" s="60">
        <f t="shared" si="29"/>
        <v>707582534.58939099</v>
      </c>
      <c r="I96" s="60">
        <f t="shared" si="29"/>
        <v>50698588.86646495</v>
      </c>
      <c r="J96" s="60">
        <f t="shared" si="29"/>
        <v>917489864.63154137</v>
      </c>
      <c r="K96" s="60">
        <f t="shared" si="29"/>
        <v>200341388.89652407</v>
      </c>
      <c r="L96" s="60">
        <f t="shared" si="29"/>
        <v>144430895.9284395</v>
      </c>
      <c r="M96" s="60">
        <f t="shared" si="29"/>
        <v>997971831.41677535</v>
      </c>
      <c r="N96" s="60">
        <f t="shared" si="29"/>
        <v>358366896.37196791</v>
      </c>
      <c r="O96" s="60">
        <f t="shared" si="29"/>
        <v>114777675.40783641</v>
      </c>
      <c r="P96" s="60">
        <f t="shared" si="29"/>
        <v>155928815.66864946</v>
      </c>
      <c r="Q96" s="60">
        <f t="shared" si="29"/>
        <v>12601.081008537427</v>
      </c>
      <c r="R96" s="60">
        <f t="shared" si="29"/>
        <v>472521.13893648121</v>
      </c>
      <c r="S96" s="38"/>
      <c r="T96" s="38">
        <f t="shared" si="24"/>
        <v>0</v>
      </c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4"/>
    </row>
    <row r="97" spans="1:246" ht="15" x14ac:dyDescent="0.2">
      <c r="A97" s="8"/>
      <c r="B97" s="33"/>
      <c r="C97" s="33"/>
      <c r="D97" s="31"/>
      <c r="E97" s="32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38"/>
      <c r="T97" s="38">
        <f t="shared" si="24"/>
        <v>0</v>
      </c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4"/>
    </row>
    <row r="98" spans="1:246" ht="15" x14ac:dyDescent="0.2">
      <c r="A98" s="8"/>
      <c r="B98" s="33"/>
      <c r="C98" s="33"/>
      <c r="D98" s="31"/>
      <c r="E98" s="32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38"/>
      <c r="T98" s="38">
        <f t="shared" si="24"/>
        <v>0</v>
      </c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4"/>
    </row>
    <row r="99" spans="1:246" ht="15" x14ac:dyDescent="0.2">
      <c r="A99" s="8"/>
      <c r="B99" s="30" t="s">
        <v>9</v>
      </c>
      <c r="C99" s="33"/>
      <c r="D99" s="31"/>
      <c r="E99" s="32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38"/>
      <c r="T99" s="38">
        <f t="shared" si="24"/>
        <v>0</v>
      </c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4"/>
    </row>
    <row r="100" spans="1:246" ht="15" x14ac:dyDescent="0.2">
      <c r="A100" s="8"/>
      <c r="B100" s="33"/>
      <c r="C100" s="33"/>
      <c r="D100" s="31"/>
      <c r="E100" s="32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38"/>
      <c r="T100" s="38">
        <f t="shared" si="24"/>
        <v>0</v>
      </c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4"/>
    </row>
    <row r="101" spans="1:246" ht="15" x14ac:dyDescent="0.2">
      <c r="A101" s="2"/>
      <c r="B101" s="34" t="s">
        <v>10</v>
      </c>
      <c r="C101" s="30"/>
      <c r="D101" s="31">
        <v>79</v>
      </c>
      <c r="E101" s="32"/>
      <c r="F101" s="43">
        <v>1079524091</v>
      </c>
      <c r="G101" s="37">
        <f t="shared" ref="G101:R108" si="30">INDEX(ALLOC,($D101)+1,(G$1)+1)*$F101</f>
        <v>378298158.27561319</v>
      </c>
      <c r="H101" s="37">
        <f t="shared" si="30"/>
        <v>118064103.49838039</v>
      </c>
      <c r="I101" s="37">
        <f t="shared" si="30"/>
        <v>8962185.4538217299</v>
      </c>
      <c r="J101" s="37">
        <f t="shared" si="30"/>
        <v>181194503.30944535</v>
      </c>
      <c r="K101" s="37">
        <f t="shared" si="30"/>
        <v>40363565.491138086</v>
      </c>
      <c r="L101" s="37">
        <f t="shared" si="30"/>
        <v>29064871.426362462</v>
      </c>
      <c r="M101" s="37">
        <f t="shared" si="30"/>
        <v>205728131.93494746</v>
      </c>
      <c r="N101" s="37">
        <f t="shared" si="30"/>
        <v>84898264.804317996</v>
      </c>
      <c r="O101" s="37">
        <f t="shared" si="30"/>
        <v>27306447.756992236</v>
      </c>
      <c r="P101" s="37">
        <f t="shared" si="30"/>
        <v>5578266.7735583503</v>
      </c>
      <c r="Q101" s="37">
        <f t="shared" si="30"/>
        <v>1813.9527526635379</v>
      </c>
      <c r="R101" s="37">
        <f t="shared" si="30"/>
        <v>63778.322669855435</v>
      </c>
      <c r="S101" s="38"/>
      <c r="T101" s="38">
        <f t="shared" si="24"/>
        <v>0</v>
      </c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4"/>
    </row>
    <row r="102" spans="1:246" ht="15" x14ac:dyDescent="0.2">
      <c r="A102" s="2"/>
      <c r="B102" s="34" t="s">
        <v>11</v>
      </c>
      <c r="C102" s="33"/>
      <c r="D102" s="31">
        <v>80</v>
      </c>
      <c r="E102" s="32"/>
      <c r="F102" s="43">
        <v>6757630</v>
      </c>
      <c r="G102" s="37">
        <f t="shared" si="30"/>
        <v>2368079.6052823174</v>
      </c>
      <c r="H102" s="37">
        <f t="shared" si="30"/>
        <v>739060.41965649882</v>
      </c>
      <c r="I102" s="37">
        <f t="shared" si="30"/>
        <v>56101.696843289203</v>
      </c>
      <c r="J102" s="37">
        <f t="shared" si="30"/>
        <v>1134245.5639547256</v>
      </c>
      <c r="K102" s="37">
        <f t="shared" si="30"/>
        <v>252668.78557310445</v>
      </c>
      <c r="L102" s="37">
        <f t="shared" si="30"/>
        <v>181940.95781131557</v>
      </c>
      <c r="M102" s="37">
        <f t="shared" si="30"/>
        <v>1287821.7427456737</v>
      </c>
      <c r="N102" s="37">
        <f t="shared" si="30"/>
        <v>531448.13160969422</v>
      </c>
      <c r="O102" s="37">
        <f t="shared" si="30"/>
        <v>170933.53644859366</v>
      </c>
      <c r="P102" s="37">
        <f t="shared" si="30"/>
        <v>34918.96402430645</v>
      </c>
      <c r="Q102" s="37">
        <f t="shared" si="30"/>
        <v>11.355023609178263</v>
      </c>
      <c r="R102" s="37">
        <f t="shared" si="30"/>
        <v>399.24102687162286</v>
      </c>
      <c r="S102" s="38"/>
      <c r="T102" s="38">
        <f t="shared" si="24"/>
        <v>0</v>
      </c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4"/>
    </row>
    <row r="103" spans="1:246" ht="15" x14ac:dyDescent="0.2">
      <c r="A103" s="2"/>
      <c r="B103" s="34" t="s">
        <v>12</v>
      </c>
      <c r="C103" s="33"/>
      <c r="D103" s="31">
        <v>81</v>
      </c>
      <c r="E103" s="32"/>
      <c r="F103" s="43">
        <v>154788757</v>
      </c>
      <c r="G103" s="37">
        <f t="shared" si="30"/>
        <v>54242700.263065688</v>
      </c>
      <c r="H103" s="37">
        <f t="shared" si="30"/>
        <v>16928752.196632225</v>
      </c>
      <c r="I103" s="37">
        <f t="shared" si="30"/>
        <v>1285052.8839198889</v>
      </c>
      <c r="J103" s="37">
        <f t="shared" si="30"/>
        <v>25980774.469350345</v>
      </c>
      <c r="K103" s="37">
        <f t="shared" si="30"/>
        <v>5787574.5270990534</v>
      </c>
      <c r="L103" s="37">
        <f t="shared" si="30"/>
        <v>4167498.7690955233</v>
      </c>
      <c r="M103" s="37">
        <f t="shared" si="30"/>
        <v>29498555.972608246</v>
      </c>
      <c r="N103" s="37">
        <f t="shared" si="30"/>
        <v>12173231.69540756</v>
      </c>
      <c r="O103" s="37">
        <f t="shared" si="30"/>
        <v>3915365.2443966316</v>
      </c>
      <c r="P103" s="37">
        <f t="shared" si="30"/>
        <v>799845.95739188348</v>
      </c>
      <c r="Q103" s="37">
        <f t="shared" si="30"/>
        <v>260.0956237867947</v>
      </c>
      <c r="R103" s="37">
        <f t="shared" si="30"/>
        <v>9144.9254091837101</v>
      </c>
      <c r="S103" s="38"/>
      <c r="T103" s="38">
        <f t="shared" si="24"/>
        <v>0</v>
      </c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4"/>
    </row>
    <row r="104" spans="1:246" ht="15" x14ac:dyDescent="0.2">
      <c r="A104" s="2"/>
      <c r="B104" s="34" t="s">
        <v>13</v>
      </c>
      <c r="C104" s="33"/>
      <c r="D104" s="31">
        <v>52</v>
      </c>
      <c r="E104" s="32"/>
      <c r="F104" s="43">
        <v>254981613</v>
      </c>
      <c r="G104" s="37">
        <f t="shared" si="30"/>
        <v>89353332.08052063</v>
      </c>
      <c r="H104" s="37">
        <f t="shared" si="30"/>
        <v>27886524.99596322</v>
      </c>
      <c r="I104" s="37">
        <f t="shared" si="30"/>
        <v>2116851.7887393786</v>
      </c>
      <c r="J104" s="37">
        <f t="shared" si="30"/>
        <v>42797809.799481556</v>
      </c>
      <c r="K104" s="37">
        <f t="shared" si="30"/>
        <v>9533800.2376841139</v>
      </c>
      <c r="L104" s="37">
        <f t="shared" si="30"/>
        <v>6865069.3946685735</v>
      </c>
      <c r="M104" s="37">
        <f t="shared" si="30"/>
        <v>48592607.944170207</v>
      </c>
      <c r="N104" s="37">
        <f t="shared" si="30"/>
        <v>20052814.644139457</v>
      </c>
      <c r="O104" s="37">
        <f t="shared" si="30"/>
        <v>6449732.9447538126</v>
      </c>
      <c r="P104" s="37">
        <f t="shared" si="30"/>
        <v>1317576.3945653473</v>
      </c>
      <c r="Q104" s="37">
        <f t="shared" si="30"/>
        <v>428.45231767962372</v>
      </c>
      <c r="R104" s="37">
        <f t="shared" si="30"/>
        <v>15064.322996006402</v>
      </c>
      <c r="S104" s="38"/>
      <c r="T104" s="38">
        <f t="shared" si="24"/>
        <v>0</v>
      </c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4"/>
    </row>
    <row r="105" spans="1:246" ht="15" x14ac:dyDescent="0.2">
      <c r="A105" s="2"/>
      <c r="B105" s="34" t="s">
        <v>14</v>
      </c>
      <c r="C105" s="30"/>
      <c r="D105" s="31">
        <v>52</v>
      </c>
      <c r="E105" s="32"/>
      <c r="F105" s="43">
        <v>3872987</v>
      </c>
      <c r="G105" s="37">
        <f t="shared" si="30"/>
        <v>1357212.7397066052</v>
      </c>
      <c r="H105" s="37">
        <f t="shared" si="30"/>
        <v>423576.2238453665</v>
      </c>
      <c r="I105" s="37">
        <f t="shared" si="30"/>
        <v>32153.453585354637</v>
      </c>
      <c r="J105" s="37">
        <f t="shared" si="30"/>
        <v>650067.89717760822</v>
      </c>
      <c r="K105" s="37">
        <f t="shared" si="30"/>
        <v>144811.55698527754</v>
      </c>
      <c r="L105" s="37">
        <f t="shared" si="30"/>
        <v>104275.45816666105</v>
      </c>
      <c r="M105" s="37">
        <f t="shared" si="30"/>
        <v>738086.70613385737</v>
      </c>
      <c r="N105" s="37">
        <f t="shared" si="30"/>
        <v>304587.80739676999</v>
      </c>
      <c r="O105" s="37">
        <f t="shared" si="30"/>
        <v>97966.796721547275</v>
      </c>
      <c r="P105" s="37">
        <f t="shared" si="30"/>
        <v>20013.036185705125</v>
      </c>
      <c r="Q105" s="37">
        <f t="shared" si="30"/>
        <v>6.507882027136807</v>
      </c>
      <c r="R105" s="37">
        <f t="shared" si="30"/>
        <v>228.81621321978949</v>
      </c>
      <c r="S105" s="38"/>
      <c r="T105" s="38">
        <f t="shared" si="24"/>
        <v>0</v>
      </c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4"/>
    </row>
    <row r="106" spans="1:246" ht="15" x14ac:dyDescent="0.2">
      <c r="A106" s="2"/>
      <c r="B106" s="34" t="s">
        <v>15</v>
      </c>
      <c r="C106" s="33"/>
      <c r="D106" s="31">
        <v>53</v>
      </c>
      <c r="E106" s="32"/>
      <c r="F106" s="43">
        <v>525543760</v>
      </c>
      <c r="G106" s="37">
        <f t="shared" si="30"/>
        <v>265198533.86070335</v>
      </c>
      <c r="H106" s="37">
        <f t="shared" si="30"/>
        <v>78448390.287100941</v>
      </c>
      <c r="I106" s="37">
        <f t="shared" si="30"/>
        <v>4837665.8829594366</v>
      </c>
      <c r="J106" s="37">
        <f t="shared" si="30"/>
        <v>57944061.825096019</v>
      </c>
      <c r="K106" s="37">
        <f t="shared" si="30"/>
        <v>11409226.035169259</v>
      </c>
      <c r="L106" s="37">
        <f t="shared" si="30"/>
        <v>8278432.3449476678</v>
      </c>
      <c r="M106" s="37">
        <f t="shared" si="30"/>
        <v>49570894.632204041</v>
      </c>
      <c r="N106" s="37">
        <f t="shared" si="30"/>
        <v>633083.31722401932</v>
      </c>
      <c r="O106" s="37">
        <f t="shared" si="30"/>
        <v>23259.319243845715</v>
      </c>
      <c r="P106" s="37">
        <f t="shared" si="30"/>
        <v>49122514.915151343</v>
      </c>
      <c r="Q106" s="37">
        <f t="shared" si="30"/>
        <v>1846.5761853688405</v>
      </c>
      <c r="R106" s="37">
        <f t="shared" si="30"/>
        <v>75851.00401472715</v>
      </c>
      <c r="S106" s="38"/>
      <c r="T106" s="38">
        <f t="shared" si="24"/>
        <v>0</v>
      </c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4"/>
    </row>
    <row r="107" spans="1:246" ht="15" x14ac:dyDescent="0.2">
      <c r="A107" s="2"/>
      <c r="B107" s="34" t="s">
        <v>16</v>
      </c>
      <c r="C107" s="33"/>
      <c r="D107" s="31">
        <v>54</v>
      </c>
      <c r="E107" s="32"/>
      <c r="F107" s="43">
        <v>49454286</v>
      </c>
      <c r="G107" s="37">
        <f t="shared" si="30"/>
        <v>19208082.260132365</v>
      </c>
      <c r="H107" s="37">
        <f t="shared" si="30"/>
        <v>5894636.3730036216</v>
      </c>
      <c r="I107" s="37">
        <f t="shared" si="30"/>
        <v>421566.83740597707</v>
      </c>
      <c r="J107" s="37">
        <f t="shared" si="30"/>
        <v>7599351.6951219374</v>
      </c>
      <c r="K107" s="37">
        <f t="shared" si="30"/>
        <v>1658132.0150621021</v>
      </c>
      <c r="L107" s="37">
        <f t="shared" si="30"/>
        <v>1195440.4670737721</v>
      </c>
      <c r="M107" s="37">
        <f t="shared" si="30"/>
        <v>8252454.4118543528</v>
      </c>
      <c r="N107" s="37">
        <f t="shared" si="30"/>
        <v>2946179.8082170882</v>
      </c>
      <c r="O107" s="37">
        <f t="shared" si="30"/>
        <v>943421.62927731324</v>
      </c>
      <c r="P107" s="37">
        <f t="shared" si="30"/>
        <v>1330955.100265471</v>
      </c>
      <c r="Q107" s="37">
        <f t="shared" si="30"/>
        <v>105.42677769747719</v>
      </c>
      <c r="R107" s="37">
        <f t="shared" si="30"/>
        <v>3959.9758083112069</v>
      </c>
      <c r="S107" s="38"/>
      <c r="T107" s="38">
        <f t="shared" si="24"/>
        <v>0</v>
      </c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4"/>
    </row>
    <row r="108" spans="1:246" ht="15" x14ac:dyDescent="0.2">
      <c r="A108" s="2"/>
      <c r="B108" s="34" t="s">
        <v>17</v>
      </c>
      <c r="C108" s="33"/>
      <c r="D108" s="31">
        <v>54</v>
      </c>
      <c r="E108" s="32"/>
      <c r="F108" s="43">
        <v>16605338</v>
      </c>
      <c r="G108" s="37">
        <f t="shared" si="30"/>
        <v>6449525.8967302004</v>
      </c>
      <c r="H108" s="37">
        <f t="shared" si="30"/>
        <v>1979250.6833648193</v>
      </c>
      <c r="I108" s="37">
        <f t="shared" si="30"/>
        <v>141550.1140733746</v>
      </c>
      <c r="J108" s="37">
        <f t="shared" si="30"/>
        <v>2551645.4423863832</v>
      </c>
      <c r="K108" s="37">
        <f t="shared" si="30"/>
        <v>556753.41382397665</v>
      </c>
      <c r="L108" s="37">
        <f t="shared" si="30"/>
        <v>401394.79548118147</v>
      </c>
      <c r="M108" s="37">
        <f t="shared" si="30"/>
        <v>2770938.6975768437</v>
      </c>
      <c r="N108" s="37">
        <f t="shared" si="30"/>
        <v>989243.10673942254</v>
      </c>
      <c r="O108" s="37">
        <f t="shared" si="30"/>
        <v>316774.06141624373</v>
      </c>
      <c r="P108" s="37">
        <f t="shared" si="30"/>
        <v>446896.74223043153</v>
      </c>
      <c r="Q108" s="37">
        <f t="shared" si="30"/>
        <v>35.399303468206384</v>
      </c>
      <c r="R108" s="37">
        <f t="shared" si="30"/>
        <v>1329.6468736568313</v>
      </c>
      <c r="S108" s="38"/>
      <c r="T108" s="38">
        <f t="shared" si="24"/>
        <v>0</v>
      </c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4"/>
    </row>
    <row r="109" spans="1:246" ht="15" x14ac:dyDescent="0.2">
      <c r="A109" s="8"/>
      <c r="B109" s="39"/>
      <c r="C109" s="61" t="s">
        <v>69</v>
      </c>
      <c r="D109" s="62"/>
      <c r="E109" s="63"/>
      <c r="F109" s="64">
        <f t="shared" ref="F109:R109" si="31">SUM(F101:F108)</f>
        <v>2091528462</v>
      </c>
      <c r="G109" s="64">
        <f t="shared" si="31"/>
        <v>816475624.9817543</v>
      </c>
      <c r="H109" s="64">
        <f t="shared" si="31"/>
        <v>250364294.67794707</v>
      </c>
      <c r="I109" s="64">
        <f t="shared" si="31"/>
        <v>17853128.111348424</v>
      </c>
      <c r="J109" s="64">
        <f t="shared" si="31"/>
        <v>319852460.00201392</v>
      </c>
      <c r="K109" s="64">
        <f t="shared" si="31"/>
        <v>69706532.062534973</v>
      </c>
      <c r="L109" s="64">
        <f t="shared" si="31"/>
        <v>50258923.613607146</v>
      </c>
      <c r="M109" s="64">
        <f t="shared" si="31"/>
        <v>346439492.04224062</v>
      </c>
      <c r="N109" s="64">
        <f t="shared" si="31"/>
        <v>122528853.315052</v>
      </c>
      <c r="O109" s="64">
        <f t="shared" si="31"/>
        <v>39223901.289250225</v>
      </c>
      <c r="P109" s="64">
        <f t="shared" si="31"/>
        <v>58650987.883372836</v>
      </c>
      <c r="Q109" s="64">
        <f t="shared" si="31"/>
        <v>4507.765866300796</v>
      </c>
      <c r="R109" s="64">
        <f t="shared" si="31"/>
        <v>169756.25501183214</v>
      </c>
      <c r="S109" s="38"/>
      <c r="T109" s="38">
        <f t="shared" si="24"/>
        <v>0</v>
      </c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4"/>
    </row>
    <row r="110" spans="1:246" ht="15" x14ac:dyDescent="0.2">
      <c r="A110" s="8"/>
      <c r="B110" s="33"/>
      <c r="C110" s="33"/>
      <c r="D110" s="31"/>
      <c r="E110" s="32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36"/>
      <c r="Q110" s="36"/>
      <c r="R110" s="36"/>
      <c r="S110" s="38"/>
      <c r="T110" s="38">
        <f t="shared" si="24"/>
        <v>0</v>
      </c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4"/>
    </row>
    <row r="111" spans="1:246" ht="15" x14ac:dyDescent="0.2">
      <c r="A111" s="8"/>
      <c r="B111" s="65" t="s">
        <v>18</v>
      </c>
      <c r="C111" s="54"/>
      <c r="D111" s="55"/>
      <c r="E111" s="56"/>
      <c r="F111" s="57">
        <f t="shared" ref="F111:R111" si="32">F96-F109</f>
        <v>3861083104</v>
      </c>
      <c r="G111" s="57">
        <f t="shared" si="32"/>
        <v>1488062327.0207109</v>
      </c>
      <c r="H111" s="57">
        <f t="shared" si="32"/>
        <v>457218239.91144395</v>
      </c>
      <c r="I111" s="57">
        <f t="shared" si="32"/>
        <v>32845460.755116526</v>
      </c>
      <c r="J111" s="57">
        <f t="shared" si="32"/>
        <v>597637404.62952745</v>
      </c>
      <c r="K111" s="57">
        <f t="shared" si="32"/>
        <v>130634856.8339891</v>
      </c>
      <c r="L111" s="57">
        <f t="shared" si="32"/>
        <v>94171972.31483236</v>
      </c>
      <c r="M111" s="57">
        <f t="shared" si="32"/>
        <v>651532339.37453473</v>
      </c>
      <c r="N111" s="57">
        <f t="shared" si="32"/>
        <v>235838043.05691591</v>
      </c>
      <c r="O111" s="57">
        <f t="shared" si="32"/>
        <v>75553774.118586183</v>
      </c>
      <c r="P111" s="57">
        <f t="shared" si="32"/>
        <v>97277827.785276622</v>
      </c>
      <c r="Q111" s="57">
        <f t="shared" si="32"/>
        <v>8093.3151422366309</v>
      </c>
      <c r="R111" s="57">
        <f t="shared" si="32"/>
        <v>302764.8839246491</v>
      </c>
      <c r="S111" s="38"/>
      <c r="T111" s="38">
        <f t="shared" si="24"/>
        <v>0</v>
      </c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4"/>
    </row>
    <row r="112" spans="1:246" ht="15" x14ac:dyDescent="0.2">
      <c r="A112" s="8"/>
      <c r="B112" s="66"/>
      <c r="C112" s="66"/>
      <c r="D112" s="67"/>
      <c r="E112" s="68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70"/>
      <c r="Q112" s="70"/>
      <c r="R112" s="70"/>
      <c r="S112" s="38"/>
      <c r="T112" s="38">
        <f t="shared" si="24"/>
        <v>0</v>
      </c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4"/>
    </row>
    <row r="113" spans="1:246" ht="15" x14ac:dyDescent="0.2">
      <c r="A113" s="8"/>
      <c r="B113" s="33"/>
      <c r="C113" s="33"/>
      <c r="D113" s="31"/>
      <c r="E113" s="32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36"/>
      <c r="Q113" s="36"/>
      <c r="R113" s="36"/>
      <c r="S113" s="38"/>
      <c r="T113" s="38">
        <f t="shared" si="24"/>
        <v>0</v>
      </c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4"/>
    </row>
    <row r="114" spans="1:246" ht="15" x14ac:dyDescent="0.2">
      <c r="A114" s="8"/>
      <c r="B114" s="30" t="s">
        <v>19</v>
      </c>
      <c r="C114" s="33"/>
      <c r="D114" s="31"/>
      <c r="E114" s="32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36"/>
      <c r="Q114" s="36"/>
      <c r="R114" s="36"/>
      <c r="S114" s="38"/>
      <c r="T114" s="38">
        <f t="shared" si="24"/>
        <v>0</v>
      </c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4"/>
    </row>
    <row r="115" spans="1:246" ht="15" x14ac:dyDescent="0.2">
      <c r="A115" s="8"/>
      <c r="B115" s="33"/>
      <c r="C115" s="33"/>
      <c r="D115" s="31"/>
      <c r="E115" s="32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36"/>
      <c r="Q115" s="36"/>
      <c r="R115" s="36"/>
      <c r="S115" s="38"/>
      <c r="T115" s="38">
        <f t="shared" si="24"/>
        <v>0</v>
      </c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4"/>
    </row>
    <row r="116" spans="1:246" ht="15" x14ac:dyDescent="0.2">
      <c r="A116" s="8"/>
      <c r="B116" s="33"/>
      <c r="C116" s="30" t="s">
        <v>70</v>
      </c>
      <c r="D116" s="31"/>
      <c r="E116" s="32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36"/>
      <c r="Q116" s="36"/>
      <c r="R116" s="36"/>
      <c r="S116" s="38"/>
      <c r="T116" s="38">
        <f t="shared" si="24"/>
        <v>0</v>
      </c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4"/>
    </row>
    <row r="117" spans="1:246" ht="15" x14ac:dyDescent="0.2">
      <c r="A117" s="8"/>
      <c r="B117" s="33"/>
      <c r="C117" s="34" t="s">
        <v>71</v>
      </c>
      <c r="D117" s="31">
        <v>67</v>
      </c>
      <c r="E117" s="32"/>
      <c r="F117" s="43">
        <v>96090910</v>
      </c>
      <c r="G117" s="37">
        <f t="shared" ref="G117:R119" si="33">INDEX(ALLOC,($D117)+1,(G$1)+1)*$F117</f>
        <v>36088977.010745622</v>
      </c>
      <c r="H117" s="37">
        <f t="shared" si="33"/>
        <v>11659420.059097931</v>
      </c>
      <c r="I117" s="37">
        <f t="shared" si="33"/>
        <v>861379.37208556244</v>
      </c>
      <c r="J117" s="37">
        <f t="shared" si="33"/>
        <v>15181482.880060595</v>
      </c>
      <c r="K117" s="37">
        <f t="shared" si="33"/>
        <v>3235831.3386210767</v>
      </c>
      <c r="L117" s="37">
        <f t="shared" si="33"/>
        <v>2410693.8117227489</v>
      </c>
      <c r="M117" s="37">
        <f t="shared" si="33"/>
        <v>17026585.953857426</v>
      </c>
      <c r="N117" s="37">
        <f t="shared" si="33"/>
        <v>6583238.7972878488</v>
      </c>
      <c r="O117" s="37">
        <f t="shared" si="33"/>
        <v>2121989.7219247171</v>
      </c>
      <c r="P117" s="37">
        <f t="shared" si="33"/>
        <v>912919.50841992965</v>
      </c>
      <c r="Q117" s="37">
        <f t="shared" si="33"/>
        <v>229.25447902285234</v>
      </c>
      <c r="R117" s="37">
        <f t="shared" si="33"/>
        <v>8162.2916975259122</v>
      </c>
      <c r="S117" s="38"/>
      <c r="T117" s="38">
        <f t="shared" si="24"/>
        <v>0</v>
      </c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4"/>
    </row>
    <row r="118" spans="1:246" ht="15" x14ac:dyDescent="0.2">
      <c r="A118" s="8"/>
      <c r="B118" s="33"/>
      <c r="C118" s="34" t="s">
        <v>72</v>
      </c>
      <c r="D118" s="31">
        <v>57</v>
      </c>
      <c r="E118" s="32"/>
      <c r="F118" s="43">
        <v>115098215</v>
      </c>
      <c r="G118" s="37">
        <f t="shared" si="33"/>
        <v>44707806.395669959</v>
      </c>
      <c r="H118" s="37">
        <f t="shared" si="33"/>
        <v>13719899.734861434</v>
      </c>
      <c r="I118" s="37">
        <f t="shared" si="33"/>
        <v>981161.17212386208</v>
      </c>
      <c r="J118" s="37">
        <f t="shared" si="33"/>
        <v>17685137.122261334</v>
      </c>
      <c r="K118" s="37">
        <f t="shared" si="33"/>
        <v>3858716.4854162922</v>
      </c>
      <c r="L118" s="37">
        <f t="shared" si="33"/>
        <v>2781968.4585385746</v>
      </c>
      <c r="M118" s="37">
        <f t="shared" si="33"/>
        <v>19204250.410752434</v>
      </c>
      <c r="N118" s="37">
        <f t="shared" si="33"/>
        <v>6855044.0576932458</v>
      </c>
      <c r="O118" s="37">
        <f t="shared" si="33"/>
        <v>2195102.2443018965</v>
      </c>
      <c r="P118" s="37">
        <f t="shared" si="33"/>
        <v>3099665.2218182213</v>
      </c>
      <c r="Q118" s="37">
        <f t="shared" si="33"/>
        <v>245.40915393245703</v>
      </c>
      <c r="R118" s="37">
        <f t="shared" si="33"/>
        <v>9218.2874088278459</v>
      </c>
      <c r="S118" s="38"/>
      <c r="T118" s="38">
        <f t="shared" si="24"/>
        <v>0</v>
      </c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4"/>
    </row>
    <row r="119" spans="1:246" ht="15" x14ac:dyDescent="0.2">
      <c r="A119" s="8"/>
      <c r="B119" s="33"/>
      <c r="C119" s="34" t="s">
        <v>73</v>
      </c>
      <c r="D119" s="31">
        <v>57</v>
      </c>
      <c r="E119" s="32"/>
      <c r="F119" s="43">
        <v>6567467</v>
      </c>
      <c r="G119" s="37">
        <f t="shared" si="33"/>
        <v>2551013.0035114046</v>
      </c>
      <c r="H119" s="37">
        <f t="shared" si="33"/>
        <v>782853.05077938188</v>
      </c>
      <c r="I119" s="37">
        <f t="shared" si="33"/>
        <v>55984.739812036045</v>
      </c>
      <c r="J119" s="37">
        <f t="shared" si="33"/>
        <v>1009108.2163257377</v>
      </c>
      <c r="K119" s="37">
        <f t="shared" si="33"/>
        <v>220177.11725874705</v>
      </c>
      <c r="L119" s="37">
        <f t="shared" si="33"/>
        <v>158738.22236507281</v>
      </c>
      <c r="M119" s="37">
        <f t="shared" si="33"/>
        <v>1095788.3302738713</v>
      </c>
      <c r="N119" s="37">
        <f t="shared" si="33"/>
        <v>391146.60146941885</v>
      </c>
      <c r="O119" s="37">
        <f t="shared" si="33"/>
        <v>125251.82559154931</v>
      </c>
      <c r="P119" s="37">
        <f t="shared" si="33"/>
        <v>176865.89714131402</v>
      </c>
      <c r="Q119" s="37">
        <f t="shared" si="33"/>
        <v>14.002967117685811</v>
      </c>
      <c r="R119" s="37">
        <f t="shared" si="33"/>
        <v>525.99250434937142</v>
      </c>
      <c r="S119" s="38"/>
      <c r="T119" s="38">
        <f t="shared" si="24"/>
        <v>0</v>
      </c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4"/>
    </row>
    <row r="120" spans="1:246" ht="15" x14ac:dyDescent="0.2">
      <c r="A120" s="8"/>
      <c r="B120" s="33"/>
      <c r="C120" s="39" t="s">
        <v>27</v>
      </c>
      <c r="D120" s="40"/>
      <c r="E120" s="41"/>
      <c r="F120" s="42">
        <f t="shared" ref="F120:R120" si="34">SUM(F117:F119)</f>
        <v>217756592</v>
      </c>
      <c r="G120" s="42">
        <f t="shared" si="34"/>
        <v>83347796.409926981</v>
      </c>
      <c r="H120" s="42">
        <f t="shared" si="34"/>
        <v>26162172.844738748</v>
      </c>
      <c r="I120" s="42">
        <f t="shared" si="34"/>
        <v>1898525.2840214605</v>
      </c>
      <c r="J120" s="42">
        <f t="shared" si="34"/>
        <v>33875728.218647666</v>
      </c>
      <c r="K120" s="42">
        <f t="shared" si="34"/>
        <v>7314724.9412961164</v>
      </c>
      <c r="L120" s="42">
        <f t="shared" si="34"/>
        <v>5351400.492626396</v>
      </c>
      <c r="M120" s="42">
        <f t="shared" si="34"/>
        <v>37326624.694883734</v>
      </c>
      <c r="N120" s="42">
        <f t="shared" si="34"/>
        <v>13829429.456450513</v>
      </c>
      <c r="O120" s="42">
        <f t="shared" si="34"/>
        <v>4442343.7918181624</v>
      </c>
      <c r="P120" s="42">
        <f t="shared" si="34"/>
        <v>4189450.6273794649</v>
      </c>
      <c r="Q120" s="42">
        <f t="shared" si="34"/>
        <v>488.66660007299515</v>
      </c>
      <c r="R120" s="42">
        <f t="shared" si="34"/>
        <v>17906.571610703129</v>
      </c>
      <c r="S120" s="38"/>
      <c r="T120" s="38">
        <f t="shared" si="24"/>
        <v>0</v>
      </c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4"/>
    </row>
    <row r="121" spans="1:246" ht="15" x14ac:dyDescent="0.2">
      <c r="A121" s="8"/>
      <c r="B121" s="33"/>
      <c r="C121" s="33"/>
      <c r="D121" s="31"/>
      <c r="E121" s="32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36"/>
      <c r="R121" s="36"/>
      <c r="S121" s="38"/>
      <c r="T121" s="38">
        <f t="shared" si="24"/>
        <v>0</v>
      </c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4"/>
    </row>
    <row r="122" spans="1:246" ht="15" x14ac:dyDescent="0.2">
      <c r="A122" s="8"/>
      <c r="B122" s="30" t="s">
        <v>20</v>
      </c>
      <c r="C122" s="30"/>
      <c r="D122" s="31"/>
      <c r="E122" s="32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36"/>
      <c r="Q122" s="36"/>
      <c r="R122" s="36"/>
      <c r="S122" s="38"/>
      <c r="T122" s="38">
        <f t="shared" si="24"/>
        <v>0</v>
      </c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4"/>
    </row>
    <row r="123" spans="1:246" ht="15" x14ac:dyDescent="0.2">
      <c r="A123" s="8"/>
      <c r="B123" s="33"/>
      <c r="C123" s="71" t="s">
        <v>74</v>
      </c>
      <c r="D123" s="31"/>
      <c r="E123" s="32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36"/>
      <c r="Q123" s="36"/>
      <c r="R123" s="36"/>
      <c r="S123" s="38"/>
      <c r="T123" s="38">
        <f t="shared" si="24"/>
        <v>0</v>
      </c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4"/>
    </row>
    <row r="124" spans="1:246" ht="15" x14ac:dyDescent="0.2">
      <c r="A124" s="8"/>
      <c r="B124" s="33"/>
      <c r="C124" s="49" t="s">
        <v>75</v>
      </c>
      <c r="D124" s="31"/>
      <c r="E124" s="32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36"/>
      <c r="Q124" s="36"/>
      <c r="R124" s="36"/>
      <c r="S124" s="38"/>
      <c r="T124" s="38">
        <f t="shared" si="24"/>
        <v>0</v>
      </c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4"/>
    </row>
    <row r="125" spans="1:246" ht="15" x14ac:dyDescent="0.2">
      <c r="A125" s="8"/>
      <c r="B125" s="33"/>
      <c r="C125" s="49" t="s">
        <v>76</v>
      </c>
      <c r="D125" s="31">
        <v>51</v>
      </c>
      <c r="E125" s="32"/>
      <c r="F125" s="43">
        <v>294093013</v>
      </c>
      <c r="G125" s="37">
        <f t="shared" ref="G125:R128" si="35">INDEX(ALLOC,($D125)+1,(G$1)+1)*$F125</f>
        <v>103059159.22317848</v>
      </c>
      <c r="H125" s="37">
        <f t="shared" si="35"/>
        <v>32164013.952498764</v>
      </c>
      <c r="I125" s="37">
        <f t="shared" si="35"/>
        <v>2441553.7783299047</v>
      </c>
      <c r="J125" s="37">
        <f t="shared" si="35"/>
        <v>49362527.303999998</v>
      </c>
      <c r="K125" s="37">
        <f t="shared" si="35"/>
        <v>10996181.270688873</v>
      </c>
      <c r="L125" s="37">
        <f t="shared" si="35"/>
        <v>7918096.2069298998</v>
      </c>
      <c r="M125" s="37">
        <f t="shared" si="35"/>
        <v>56046184.317724727</v>
      </c>
      <c r="N125" s="37">
        <f t="shared" si="35"/>
        <v>23128697.82428389</v>
      </c>
      <c r="O125" s="37">
        <f t="shared" si="35"/>
        <v>7439051.6729847956</v>
      </c>
      <c r="P125" s="37">
        <f t="shared" si="35"/>
        <v>1519678.2512133529</v>
      </c>
      <c r="Q125" s="37">
        <f t="shared" si="35"/>
        <v>494.17223285521271</v>
      </c>
      <c r="R125" s="37">
        <f t="shared" si="35"/>
        <v>17375.025934519879</v>
      </c>
      <c r="S125" s="38"/>
      <c r="T125" s="38">
        <f t="shared" si="24"/>
        <v>0</v>
      </c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4"/>
    </row>
    <row r="126" spans="1:246" ht="15" x14ac:dyDescent="0.2">
      <c r="A126" s="8"/>
      <c r="B126" s="33"/>
      <c r="C126" s="49" t="s">
        <v>77</v>
      </c>
      <c r="D126" s="31">
        <v>52</v>
      </c>
      <c r="E126" s="32"/>
      <c r="F126" s="43">
        <v>33496412</v>
      </c>
      <c r="G126" s="37">
        <f t="shared" si="35"/>
        <v>11738164.135552537</v>
      </c>
      <c r="H126" s="37">
        <f t="shared" si="35"/>
        <v>3663395.644583527</v>
      </c>
      <c r="I126" s="37">
        <f t="shared" si="35"/>
        <v>278086.48170466779</v>
      </c>
      <c r="J126" s="37">
        <f t="shared" si="35"/>
        <v>5622260.5735146543</v>
      </c>
      <c r="K126" s="37">
        <f t="shared" si="35"/>
        <v>1252435.800879356</v>
      </c>
      <c r="L126" s="37">
        <f t="shared" si="35"/>
        <v>901850.09870656498</v>
      </c>
      <c r="M126" s="37">
        <f t="shared" si="35"/>
        <v>6383511.3312754761</v>
      </c>
      <c r="N126" s="37">
        <f t="shared" si="35"/>
        <v>2634297.1682422003</v>
      </c>
      <c r="O126" s="37">
        <f t="shared" si="35"/>
        <v>847288.20037485193</v>
      </c>
      <c r="P126" s="37">
        <f t="shared" si="35"/>
        <v>173087.311020483</v>
      </c>
      <c r="Q126" s="37">
        <f t="shared" si="35"/>
        <v>56.284903003384642</v>
      </c>
      <c r="R126" s="37">
        <f t="shared" si="35"/>
        <v>1978.9692426775291</v>
      </c>
      <c r="S126" s="38"/>
      <c r="T126" s="38">
        <f t="shared" si="24"/>
        <v>0</v>
      </c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4"/>
    </row>
    <row r="127" spans="1:246" ht="15" x14ac:dyDescent="0.2">
      <c r="A127" s="8"/>
      <c r="B127" s="33"/>
      <c r="C127" s="49" t="s">
        <v>78</v>
      </c>
      <c r="D127" s="31">
        <v>53</v>
      </c>
      <c r="E127" s="32"/>
      <c r="F127" s="43">
        <v>102688559</v>
      </c>
      <c r="G127" s="37">
        <f t="shared" si="35"/>
        <v>51818435.23566588</v>
      </c>
      <c r="H127" s="37">
        <f t="shared" si="35"/>
        <v>15328413.669019667</v>
      </c>
      <c r="I127" s="37">
        <f t="shared" si="35"/>
        <v>945255.1362127621</v>
      </c>
      <c r="J127" s="37">
        <f t="shared" si="35"/>
        <v>11321972.905597853</v>
      </c>
      <c r="K127" s="37">
        <f t="shared" si="35"/>
        <v>2229304.3320632605</v>
      </c>
      <c r="L127" s="37">
        <f t="shared" si="35"/>
        <v>1617563.2801380174</v>
      </c>
      <c r="M127" s="37">
        <f t="shared" si="35"/>
        <v>9685898.9213797692</v>
      </c>
      <c r="N127" s="37">
        <f t="shared" si="35"/>
        <v>123701.23769079558</v>
      </c>
      <c r="O127" s="37">
        <f t="shared" si="35"/>
        <v>4544.7518518181741</v>
      </c>
      <c r="P127" s="37">
        <f t="shared" si="35"/>
        <v>9598287.8211566992</v>
      </c>
      <c r="Q127" s="37">
        <f t="shared" si="35"/>
        <v>360.81152891862536</v>
      </c>
      <c r="R127" s="37">
        <f t="shared" si="35"/>
        <v>14820.897694562191</v>
      </c>
      <c r="S127" s="38"/>
      <c r="T127" s="38">
        <f t="shared" si="24"/>
        <v>0</v>
      </c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4"/>
    </row>
    <row r="128" spans="1:246" ht="15" x14ac:dyDescent="0.2">
      <c r="A128" s="8"/>
      <c r="B128" s="33"/>
      <c r="C128" s="49" t="s">
        <v>79</v>
      </c>
      <c r="D128" s="31">
        <v>54</v>
      </c>
      <c r="E128" s="32"/>
      <c r="F128" s="43">
        <v>9365573</v>
      </c>
      <c r="G128" s="37">
        <f t="shared" si="35"/>
        <v>3637595.6696104081</v>
      </c>
      <c r="H128" s="37">
        <f t="shared" si="35"/>
        <v>1116316.7386507338</v>
      </c>
      <c r="I128" s="37">
        <f t="shared" si="35"/>
        <v>79835.648422965984</v>
      </c>
      <c r="J128" s="37">
        <f t="shared" si="35"/>
        <v>1439152.9796494939</v>
      </c>
      <c r="K128" s="37">
        <f t="shared" si="35"/>
        <v>314014.36936530063</v>
      </c>
      <c r="L128" s="37">
        <f t="shared" si="35"/>
        <v>226390.58951399094</v>
      </c>
      <c r="M128" s="37">
        <f t="shared" si="35"/>
        <v>1562836.5198396356</v>
      </c>
      <c r="N128" s="37">
        <f t="shared" si="35"/>
        <v>557942.78508000588</v>
      </c>
      <c r="O128" s="37">
        <f t="shared" si="35"/>
        <v>178663.66807470669</v>
      </c>
      <c r="P128" s="37">
        <f t="shared" si="35"/>
        <v>252054.13240135726</v>
      </c>
      <c r="Q128" s="37">
        <f t="shared" si="35"/>
        <v>19.965553292600251</v>
      </c>
      <c r="R128" s="37">
        <f t="shared" si="35"/>
        <v>749.93383811006015</v>
      </c>
      <c r="S128" s="38"/>
      <c r="T128" s="38">
        <f t="shared" si="24"/>
        <v>0</v>
      </c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4"/>
    </row>
    <row r="129" spans="1:246" ht="15" x14ac:dyDescent="0.2">
      <c r="A129" s="8"/>
      <c r="B129" s="33"/>
      <c r="C129" s="72" t="s">
        <v>27</v>
      </c>
      <c r="D129" s="40"/>
      <c r="E129" s="41"/>
      <c r="F129" s="42">
        <f>SUM(F124:F128)</f>
        <v>439643557</v>
      </c>
      <c r="G129" s="73">
        <f t="shared" ref="G129:R129" si="36">SUM(G125:G128)</f>
        <v>170253354.2640073</v>
      </c>
      <c r="H129" s="73">
        <f t="shared" si="36"/>
        <v>52272140.004752688</v>
      </c>
      <c r="I129" s="73">
        <f t="shared" si="36"/>
        <v>3744731.0446703001</v>
      </c>
      <c r="J129" s="73">
        <f t="shared" si="36"/>
        <v>67745913.762761995</v>
      </c>
      <c r="K129" s="73">
        <f t="shared" si="36"/>
        <v>14791935.772996791</v>
      </c>
      <c r="L129" s="73">
        <f t="shared" si="36"/>
        <v>10663900.175288474</v>
      </c>
      <c r="M129" s="73">
        <f t="shared" si="36"/>
        <v>73678431.090219602</v>
      </c>
      <c r="N129" s="73">
        <f t="shared" si="36"/>
        <v>26444639.015296891</v>
      </c>
      <c r="O129" s="73">
        <f t="shared" si="36"/>
        <v>8469548.2932861727</v>
      </c>
      <c r="P129" s="73">
        <f t="shared" si="36"/>
        <v>11543107.515791891</v>
      </c>
      <c r="Q129" s="73">
        <f t="shared" si="36"/>
        <v>931.23421806982299</v>
      </c>
      <c r="R129" s="73">
        <f t="shared" si="36"/>
        <v>34924.82670986966</v>
      </c>
      <c r="S129" s="38"/>
      <c r="T129" s="38">
        <f t="shared" si="24"/>
        <v>0</v>
      </c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4"/>
    </row>
    <row r="130" spans="1:246" ht="15" x14ac:dyDescent="0.2">
      <c r="A130" s="8"/>
      <c r="B130" s="33"/>
      <c r="C130" s="49"/>
      <c r="D130" s="31"/>
      <c r="E130" s="32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36"/>
      <c r="Q130" s="36"/>
      <c r="R130" s="36"/>
      <c r="S130" s="38"/>
      <c r="T130" s="38">
        <f t="shared" si="24"/>
        <v>0</v>
      </c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4"/>
    </row>
    <row r="131" spans="1:246" ht="15" x14ac:dyDescent="0.2">
      <c r="A131" s="8"/>
      <c r="B131" s="33"/>
      <c r="C131" s="74" t="s">
        <v>80</v>
      </c>
      <c r="D131" s="31"/>
      <c r="E131" s="32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36"/>
      <c r="Q131" s="36"/>
      <c r="R131" s="36"/>
      <c r="S131" s="38"/>
      <c r="T131" s="38">
        <f t="shared" si="24"/>
        <v>0</v>
      </c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4"/>
    </row>
    <row r="132" spans="1:246" ht="15" x14ac:dyDescent="0.2">
      <c r="A132" s="8"/>
      <c r="B132" s="33"/>
      <c r="C132" s="49" t="s">
        <v>81</v>
      </c>
      <c r="D132" s="31">
        <v>51</v>
      </c>
      <c r="E132" s="32"/>
      <c r="F132" s="43">
        <v>86299724</v>
      </c>
      <c r="G132" s="37">
        <f t="shared" ref="G132:R132" si="37">INDEX(ALLOC,($D132)+1,(G$1)+1)*$F132</f>
        <v>30242054.736038078</v>
      </c>
      <c r="H132" s="37">
        <f t="shared" si="37"/>
        <v>9438325.3057181351</v>
      </c>
      <c r="I132" s="37">
        <f t="shared" si="37"/>
        <v>716458.4260321341</v>
      </c>
      <c r="J132" s="37">
        <f t="shared" si="37"/>
        <v>14485119.652528651</v>
      </c>
      <c r="K132" s="37">
        <f t="shared" si="37"/>
        <v>3226759.4494481208</v>
      </c>
      <c r="L132" s="37">
        <f t="shared" si="37"/>
        <v>2323514.966550726</v>
      </c>
      <c r="M132" s="37">
        <f t="shared" si="37"/>
        <v>16446396.2898458</v>
      </c>
      <c r="N132" s="37">
        <f t="shared" si="37"/>
        <v>6786969.2596712597</v>
      </c>
      <c r="O132" s="37">
        <f t="shared" si="37"/>
        <v>2182942.3951677703</v>
      </c>
      <c r="P132" s="37">
        <f t="shared" si="37"/>
        <v>445939.91645940609</v>
      </c>
      <c r="Q132" s="37">
        <f t="shared" si="37"/>
        <v>145.01169840396238</v>
      </c>
      <c r="R132" s="37">
        <f t="shared" si="37"/>
        <v>5098.5908415372915</v>
      </c>
      <c r="S132" s="38"/>
      <c r="T132" s="38">
        <f t="shared" si="24"/>
        <v>0</v>
      </c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4"/>
    </row>
    <row r="133" spans="1:246" ht="15" x14ac:dyDescent="0.2">
      <c r="A133" s="8"/>
      <c r="B133" s="33"/>
      <c r="C133" s="49" t="s">
        <v>82</v>
      </c>
      <c r="D133" s="31"/>
      <c r="E133" s="32"/>
      <c r="F133" s="43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8"/>
      <c r="T133" s="38">
        <f t="shared" si="24"/>
        <v>0</v>
      </c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4"/>
    </row>
    <row r="134" spans="1:246" ht="15" x14ac:dyDescent="0.2">
      <c r="A134" s="8"/>
      <c r="B134" s="33"/>
      <c r="C134" s="49" t="s">
        <v>83</v>
      </c>
      <c r="D134" s="31"/>
      <c r="E134" s="32"/>
      <c r="F134" s="43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8"/>
      <c r="T134" s="38">
        <f t="shared" si="24"/>
        <v>0</v>
      </c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4"/>
    </row>
    <row r="135" spans="1:246" ht="15" x14ac:dyDescent="0.2">
      <c r="A135" s="8"/>
      <c r="B135" s="33"/>
      <c r="C135" s="49" t="s">
        <v>84</v>
      </c>
      <c r="D135" s="31"/>
      <c r="E135" s="32"/>
      <c r="F135" s="43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8"/>
      <c r="T135" s="38">
        <f t="shared" si="24"/>
        <v>0</v>
      </c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4"/>
    </row>
    <row r="136" spans="1:246" ht="15" x14ac:dyDescent="0.2">
      <c r="A136" s="8"/>
      <c r="B136" s="33"/>
      <c r="C136" s="49" t="s">
        <v>85</v>
      </c>
      <c r="D136" s="31"/>
      <c r="E136" s="32"/>
      <c r="F136" s="43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8"/>
      <c r="T136" s="38">
        <f t="shared" si="24"/>
        <v>0</v>
      </c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4"/>
    </row>
    <row r="137" spans="1:246" ht="15" x14ac:dyDescent="0.2">
      <c r="A137" s="8"/>
      <c r="B137" s="33"/>
      <c r="C137" s="49" t="s">
        <v>86</v>
      </c>
      <c r="D137" s="31"/>
      <c r="E137" s="32"/>
      <c r="F137" s="43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8"/>
      <c r="T137" s="38">
        <f t="shared" si="24"/>
        <v>0</v>
      </c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4"/>
    </row>
    <row r="138" spans="1:246" ht="15" x14ac:dyDescent="0.2">
      <c r="A138" s="8"/>
      <c r="B138" s="33"/>
      <c r="C138" s="72" t="s">
        <v>27</v>
      </c>
      <c r="D138" s="40"/>
      <c r="E138" s="41"/>
      <c r="F138" s="42">
        <f t="shared" ref="F138:R138" si="38">SUM(F132:F137)</f>
        <v>86299724</v>
      </c>
      <c r="G138" s="73">
        <f t="shared" si="38"/>
        <v>30242054.736038078</v>
      </c>
      <c r="H138" s="73">
        <f t="shared" si="38"/>
        <v>9438325.3057181351</v>
      </c>
      <c r="I138" s="73">
        <f t="shared" si="38"/>
        <v>716458.4260321341</v>
      </c>
      <c r="J138" s="73">
        <f t="shared" si="38"/>
        <v>14485119.652528651</v>
      </c>
      <c r="K138" s="73">
        <f t="shared" si="38"/>
        <v>3226759.4494481208</v>
      </c>
      <c r="L138" s="73">
        <f t="shared" si="38"/>
        <v>2323514.966550726</v>
      </c>
      <c r="M138" s="73">
        <f t="shared" si="38"/>
        <v>16446396.2898458</v>
      </c>
      <c r="N138" s="73">
        <f t="shared" si="38"/>
        <v>6786969.2596712597</v>
      </c>
      <c r="O138" s="73">
        <f t="shared" si="38"/>
        <v>2182942.3951677703</v>
      </c>
      <c r="P138" s="73">
        <f t="shared" si="38"/>
        <v>445939.91645940609</v>
      </c>
      <c r="Q138" s="73">
        <f t="shared" si="38"/>
        <v>145.01169840396238</v>
      </c>
      <c r="R138" s="73">
        <f t="shared" si="38"/>
        <v>5098.5908415372915</v>
      </c>
      <c r="S138" s="38"/>
      <c r="T138" s="38">
        <f t="shared" si="24"/>
        <v>0</v>
      </c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4"/>
    </row>
    <row r="139" spans="1:246" ht="15" x14ac:dyDescent="0.2">
      <c r="A139" s="8"/>
      <c r="B139" s="33"/>
      <c r="C139" s="49"/>
      <c r="D139" s="31"/>
      <c r="E139" s="32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36"/>
      <c r="Q139" s="36"/>
      <c r="R139" s="36"/>
      <c r="S139" s="38"/>
      <c r="T139" s="38">
        <f t="shared" si="24"/>
        <v>0</v>
      </c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4"/>
    </row>
    <row r="140" spans="1:246" ht="15" x14ac:dyDescent="0.2">
      <c r="A140" s="8"/>
      <c r="B140" s="33"/>
      <c r="C140" s="74" t="s">
        <v>87</v>
      </c>
      <c r="D140" s="31"/>
      <c r="E140" s="32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36"/>
      <c r="Q140" s="36"/>
      <c r="R140" s="36"/>
      <c r="S140" s="38"/>
      <c r="T140" s="38">
        <f t="shared" si="24"/>
        <v>0</v>
      </c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4"/>
    </row>
    <row r="141" spans="1:246" ht="15" x14ac:dyDescent="0.2">
      <c r="A141" s="8"/>
      <c r="B141" s="33"/>
      <c r="C141" s="34" t="s">
        <v>88</v>
      </c>
      <c r="D141" s="31">
        <v>68</v>
      </c>
      <c r="E141" s="32"/>
      <c r="F141" s="43">
        <v>2936189</v>
      </c>
      <c r="G141" s="37">
        <f t="shared" ref="G141:R142" si="39">INDEX(ALLOC,($D141)+1,(G$1)+1)*$F141</f>
        <v>1430602.6641443351</v>
      </c>
      <c r="H141" s="37">
        <f t="shared" si="39"/>
        <v>416211.53461032122</v>
      </c>
      <c r="I141" s="37">
        <f t="shared" si="39"/>
        <v>36710.301865533052</v>
      </c>
      <c r="J141" s="37">
        <f t="shared" si="39"/>
        <v>436317.1039587424</v>
      </c>
      <c r="K141" s="37">
        <f t="shared" si="39"/>
        <v>95314.053137655661</v>
      </c>
      <c r="L141" s="37">
        <f t="shared" si="39"/>
        <v>64713.348417936017</v>
      </c>
      <c r="M141" s="37">
        <f t="shared" si="39"/>
        <v>434742.97003834555</v>
      </c>
      <c r="N141" s="37">
        <f t="shared" si="39"/>
        <v>0</v>
      </c>
      <c r="O141" s="37">
        <f t="shared" si="39"/>
        <v>0</v>
      </c>
      <c r="P141" s="37">
        <f t="shared" si="39"/>
        <v>21462.271012449757</v>
      </c>
      <c r="Q141" s="37">
        <f t="shared" si="39"/>
        <v>7.19654998237929</v>
      </c>
      <c r="R141" s="37">
        <f t="shared" si="39"/>
        <v>107.55626469883379</v>
      </c>
      <c r="S141" s="38"/>
      <c r="T141" s="38">
        <f t="shared" si="24"/>
        <v>0</v>
      </c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</row>
    <row r="142" spans="1:246" ht="15" x14ac:dyDescent="0.2">
      <c r="A142" s="8"/>
      <c r="B142" s="33"/>
      <c r="C142" s="49" t="s">
        <v>89</v>
      </c>
      <c r="D142" s="31">
        <v>51</v>
      </c>
      <c r="E142" s="32"/>
      <c r="F142" s="43">
        <v>49440753</v>
      </c>
      <c r="G142" s="37">
        <f t="shared" si="39"/>
        <v>17325547.395921435</v>
      </c>
      <c r="H142" s="37">
        <f t="shared" si="39"/>
        <v>5407177.3181297751</v>
      </c>
      <c r="I142" s="37">
        <f t="shared" si="39"/>
        <v>410456.05286319932</v>
      </c>
      <c r="J142" s="37">
        <f t="shared" si="39"/>
        <v>8298464.812194705</v>
      </c>
      <c r="K142" s="37">
        <f t="shared" si="39"/>
        <v>1848597.0700274839</v>
      </c>
      <c r="L142" s="37">
        <f t="shared" si="39"/>
        <v>1331132.0619407508</v>
      </c>
      <c r="M142" s="37">
        <f t="shared" si="39"/>
        <v>9422072.0416948572</v>
      </c>
      <c r="N142" s="37">
        <f t="shared" si="39"/>
        <v>3888226.4650811586</v>
      </c>
      <c r="O142" s="37">
        <f t="shared" si="39"/>
        <v>1250598.6203700735</v>
      </c>
      <c r="P142" s="37">
        <f t="shared" si="39"/>
        <v>255477.12368709463</v>
      </c>
      <c r="Q142" s="37">
        <f t="shared" si="39"/>
        <v>83.076598980789313</v>
      </c>
      <c r="R142" s="37">
        <f t="shared" si="39"/>
        <v>2920.9614904968571</v>
      </c>
      <c r="S142" s="38"/>
      <c r="T142" s="38">
        <f t="shared" si="24"/>
        <v>0</v>
      </c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4"/>
    </row>
    <row r="143" spans="1:246" ht="15" x14ac:dyDescent="0.2">
      <c r="A143" s="8"/>
      <c r="B143" s="33"/>
      <c r="C143" s="72" t="s">
        <v>27</v>
      </c>
      <c r="D143" s="40"/>
      <c r="E143" s="41"/>
      <c r="F143" s="42">
        <f t="shared" ref="F143:R143" si="40">SUM(F141:F142)</f>
        <v>52376942</v>
      </c>
      <c r="G143" s="73">
        <f t="shared" si="40"/>
        <v>18756150.060065769</v>
      </c>
      <c r="H143" s="73">
        <f t="shared" si="40"/>
        <v>5823388.8527400959</v>
      </c>
      <c r="I143" s="73">
        <f t="shared" si="40"/>
        <v>447166.35472873237</v>
      </c>
      <c r="J143" s="73">
        <f t="shared" si="40"/>
        <v>8734781.9161534477</v>
      </c>
      <c r="K143" s="73">
        <f t="shared" si="40"/>
        <v>1943911.1231651395</v>
      </c>
      <c r="L143" s="73">
        <f t="shared" si="40"/>
        <v>1395845.4103586869</v>
      </c>
      <c r="M143" s="73">
        <f t="shared" si="40"/>
        <v>9856815.0117332023</v>
      </c>
      <c r="N143" s="73">
        <f t="shared" si="40"/>
        <v>3888226.4650811586</v>
      </c>
      <c r="O143" s="73">
        <f t="shared" si="40"/>
        <v>1250598.6203700735</v>
      </c>
      <c r="P143" s="73">
        <f t="shared" si="40"/>
        <v>276939.39469954441</v>
      </c>
      <c r="Q143" s="73">
        <f t="shared" si="40"/>
        <v>90.273148963168609</v>
      </c>
      <c r="R143" s="73">
        <f t="shared" si="40"/>
        <v>3028.5177551956908</v>
      </c>
      <c r="S143" s="38"/>
      <c r="T143" s="38">
        <f t="shared" si="24"/>
        <v>0</v>
      </c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4"/>
    </row>
    <row r="144" spans="1:246" ht="15" x14ac:dyDescent="0.2">
      <c r="A144" s="8"/>
      <c r="B144" s="33"/>
      <c r="C144" s="49"/>
      <c r="D144" s="31"/>
      <c r="E144" s="32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36"/>
      <c r="Q144" s="36"/>
      <c r="R144" s="36"/>
      <c r="S144" s="38"/>
      <c r="T144" s="38">
        <f t="shared" ref="T144:T207" si="41">SUM(G144:R144)-F144</f>
        <v>0</v>
      </c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4"/>
    </row>
    <row r="145" spans="1:246" ht="15" x14ac:dyDescent="0.2">
      <c r="A145" s="8"/>
      <c r="B145" s="33"/>
      <c r="C145" s="74" t="s">
        <v>90</v>
      </c>
      <c r="D145" s="31"/>
      <c r="E145" s="32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36"/>
      <c r="Q145" s="36"/>
      <c r="R145" s="36"/>
      <c r="S145" s="38"/>
      <c r="T145" s="38">
        <f t="shared" si="41"/>
        <v>0</v>
      </c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4"/>
    </row>
    <row r="146" spans="1:246" ht="15" x14ac:dyDescent="0.2">
      <c r="A146" s="8"/>
      <c r="B146" s="33"/>
      <c r="C146" s="49" t="s">
        <v>90</v>
      </c>
      <c r="D146" s="31">
        <v>51</v>
      </c>
      <c r="E146" s="32"/>
      <c r="F146" s="43">
        <v>415671</v>
      </c>
      <c r="G146" s="37">
        <f t="shared" ref="G146:R146" si="42">INDEX(ALLOC,($D146)+1,(G$1)+1)*$F146</f>
        <v>145663.79301727179</v>
      </c>
      <c r="H146" s="37">
        <f t="shared" si="42"/>
        <v>45460.610258187648</v>
      </c>
      <c r="I146" s="37">
        <f t="shared" si="42"/>
        <v>3450.8915741978876</v>
      </c>
      <c r="J146" s="37">
        <f t="shared" si="42"/>
        <v>69768.985252910396</v>
      </c>
      <c r="K146" s="37">
        <f t="shared" si="42"/>
        <v>15542.00019355276</v>
      </c>
      <c r="L146" s="37">
        <f t="shared" si="42"/>
        <v>11191.435440293028</v>
      </c>
      <c r="M146" s="37">
        <f t="shared" si="42"/>
        <v>79215.664608573876</v>
      </c>
      <c r="N146" s="37">
        <f t="shared" si="42"/>
        <v>32690.096426459164</v>
      </c>
      <c r="O146" s="37">
        <f t="shared" si="42"/>
        <v>10514.354001199148</v>
      </c>
      <c r="P146" s="37">
        <f t="shared" si="42"/>
        <v>2147.9129065881807</v>
      </c>
      <c r="Q146" s="37">
        <f t="shared" si="42"/>
        <v>0.69846292541182931</v>
      </c>
      <c r="R146" s="37">
        <f t="shared" si="42"/>
        <v>24.557857840804306</v>
      </c>
      <c r="S146" s="38"/>
      <c r="T146" s="38">
        <f t="shared" si="41"/>
        <v>0</v>
      </c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4"/>
    </row>
    <row r="147" spans="1:246" ht="15.75" x14ac:dyDescent="0.25">
      <c r="A147" s="8"/>
      <c r="B147" s="33"/>
      <c r="C147" s="72" t="s">
        <v>27</v>
      </c>
      <c r="D147" s="40"/>
      <c r="E147" s="41"/>
      <c r="F147" s="42">
        <f t="shared" ref="F147:R147" si="43">SUM(F146)</f>
        <v>415671</v>
      </c>
      <c r="G147" s="73">
        <f t="shared" si="43"/>
        <v>145663.79301727179</v>
      </c>
      <c r="H147" s="73">
        <f t="shared" si="43"/>
        <v>45460.610258187648</v>
      </c>
      <c r="I147" s="73">
        <f t="shared" si="43"/>
        <v>3450.8915741978876</v>
      </c>
      <c r="J147" s="73">
        <f t="shared" si="43"/>
        <v>69768.985252910396</v>
      </c>
      <c r="K147" s="73">
        <f t="shared" si="43"/>
        <v>15542.00019355276</v>
      </c>
      <c r="L147" s="73">
        <f t="shared" si="43"/>
        <v>11191.435440293028</v>
      </c>
      <c r="M147" s="73">
        <f t="shared" si="43"/>
        <v>79215.664608573876</v>
      </c>
      <c r="N147" s="73">
        <f t="shared" si="43"/>
        <v>32690.096426459164</v>
      </c>
      <c r="O147" s="73">
        <f t="shared" si="43"/>
        <v>10514.354001199148</v>
      </c>
      <c r="P147" s="73">
        <f t="shared" si="43"/>
        <v>2147.9129065881807</v>
      </c>
      <c r="Q147" s="73">
        <f t="shared" si="43"/>
        <v>0.69846292541182931</v>
      </c>
      <c r="R147" s="73">
        <f t="shared" si="43"/>
        <v>24.557857840804306</v>
      </c>
      <c r="S147" s="38"/>
      <c r="T147" s="38">
        <f t="shared" si="41"/>
        <v>0</v>
      </c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4"/>
    </row>
    <row r="148" spans="1:246" ht="15" x14ac:dyDescent="0.2">
      <c r="A148" s="8"/>
      <c r="B148" s="33"/>
      <c r="C148" s="49"/>
      <c r="D148" s="31"/>
      <c r="E148" s="32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36"/>
      <c r="Q148" s="36"/>
      <c r="R148" s="36"/>
      <c r="S148" s="38"/>
      <c r="T148" s="38">
        <f t="shared" si="41"/>
        <v>0</v>
      </c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4"/>
    </row>
    <row r="149" spans="1:246" ht="15" x14ac:dyDescent="0.2">
      <c r="A149" s="8"/>
      <c r="B149" s="33"/>
      <c r="C149" s="30" t="s">
        <v>91</v>
      </c>
      <c r="D149" s="31"/>
      <c r="E149" s="32"/>
      <c r="F149" s="43">
        <f t="shared" ref="F149:R149" si="44">F129+F138-F143+F147</f>
        <v>473982010</v>
      </c>
      <c r="G149" s="43">
        <f t="shared" si="44"/>
        <v>181884922.73299688</v>
      </c>
      <c r="H149" s="43">
        <f t="shared" si="44"/>
        <v>55932537.06798891</v>
      </c>
      <c r="I149" s="43">
        <f t="shared" si="44"/>
        <v>4017474.0075478996</v>
      </c>
      <c r="J149" s="43">
        <f t="shared" si="44"/>
        <v>73566020.484390125</v>
      </c>
      <c r="K149" s="43">
        <f t="shared" si="44"/>
        <v>16090326.099473324</v>
      </c>
      <c r="L149" s="43">
        <f t="shared" si="44"/>
        <v>11602761.166920805</v>
      </c>
      <c r="M149" s="43">
        <f t="shared" si="44"/>
        <v>80347228.03294076</v>
      </c>
      <c r="N149" s="43">
        <f t="shared" si="44"/>
        <v>29376071.906313453</v>
      </c>
      <c r="O149" s="43">
        <f t="shared" si="44"/>
        <v>9412406.4220850691</v>
      </c>
      <c r="P149" s="43">
        <f t="shared" si="44"/>
        <v>11714255.950458342</v>
      </c>
      <c r="Q149" s="43">
        <f t="shared" si="44"/>
        <v>986.67123043602862</v>
      </c>
      <c r="R149" s="43">
        <f t="shared" si="44"/>
        <v>37019.457654052065</v>
      </c>
      <c r="S149" s="38"/>
      <c r="T149" s="38">
        <f t="shared" si="41"/>
        <v>0</v>
      </c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4"/>
    </row>
    <row r="150" spans="1:246" ht="15" x14ac:dyDescent="0.2">
      <c r="A150" s="8"/>
      <c r="B150" s="33"/>
      <c r="C150" s="33"/>
      <c r="D150" s="31"/>
      <c r="E150" s="32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36"/>
      <c r="R150" s="36"/>
      <c r="S150" s="38"/>
      <c r="T150" s="38">
        <f t="shared" si="41"/>
        <v>0</v>
      </c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4"/>
    </row>
    <row r="151" spans="1:246" ht="15" x14ac:dyDescent="0.2">
      <c r="A151" s="8"/>
      <c r="B151" s="54" t="s">
        <v>21</v>
      </c>
      <c r="C151" s="54"/>
      <c r="D151" s="55"/>
      <c r="E151" s="56"/>
      <c r="F151" s="57">
        <f>F111+F120+F147-F129-F138-F143</f>
        <v>3500935144</v>
      </c>
      <c r="G151" s="57">
        <f t="shared" ref="G151:R151" si="45">G96-G109+G120-G143+G147-G138-G129</f>
        <v>1352304228.1635442</v>
      </c>
      <c r="H151" s="57">
        <f t="shared" si="45"/>
        <v>415892019.2032299</v>
      </c>
      <c r="I151" s="57">
        <f t="shared" si="45"/>
        <v>29839081.105281018</v>
      </c>
      <c r="J151" s="57">
        <f t="shared" si="45"/>
        <v>540617086.501984</v>
      </c>
      <c r="K151" s="57">
        <f t="shared" si="45"/>
        <v>118002517.42986873</v>
      </c>
      <c r="L151" s="57">
        <f t="shared" si="45"/>
        <v>85151303.690701172</v>
      </c>
      <c r="M151" s="57">
        <f t="shared" si="45"/>
        <v>588956537.34222841</v>
      </c>
      <c r="N151" s="57">
        <f t="shared" si="45"/>
        <v>212580327.86974359</v>
      </c>
      <c r="O151" s="57">
        <f t="shared" si="45"/>
        <v>68103542.955581516</v>
      </c>
      <c r="P151" s="57">
        <f t="shared" si="45"/>
        <v>89203439.498611823</v>
      </c>
      <c r="Q151" s="57">
        <f t="shared" si="45"/>
        <v>7416.1611397980832</v>
      </c>
      <c r="R151" s="57">
        <f t="shared" si="45"/>
        <v>277644.07808659039</v>
      </c>
      <c r="S151" s="38"/>
      <c r="T151" s="38">
        <f t="shared" si="41"/>
        <v>0</v>
      </c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4"/>
    </row>
    <row r="152" spans="1:246" ht="15" x14ac:dyDescent="0.2">
      <c r="A152" s="8"/>
      <c r="B152" s="33"/>
      <c r="C152" s="33"/>
      <c r="D152" s="31"/>
      <c r="E152" s="32"/>
      <c r="F152" s="43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34"/>
      <c r="R152" s="34"/>
      <c r="S152" s="38"/>
      <c r="T152" s="38">
        <f t="shared" si="41"/>
        <v>0</v>
      </c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4"/>
    </row>
    <row r="153" spans="1:246" ht="15" x14ac:dyDescent="0.2">
      <c r="A153" s="8"/>
      <c r="B153" s="33"/>
      <c r="C153" s="33"/>
      <c r="D153" s="31"/>
      <c r="E153" s="32"/>
      <c r="F153" s="43"/>
      <c r="G153" s="76"/>
      <c r="H153" s="33"/>
      <c r="I153" s="33"/>
      <c r="J153" s="33"/>
      <c r="K153" s="33"/>
      <c r="L153" s="33"/>
      <c r="M153" s="33"/>
      <c r="N153" s="33"/>
      <c r="O153" s="33"/>
      <c r="P153" s="34"/>
      <c r="Q153" s="34"/>
      <c r="R153" s="34"/>
      <c r="S153" s="38"/>
      <c r="T153" s="38">
        <f t="shared" si="41"/>
        <v>0</v>
      </c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4"/>
    </row>
    <row r="154" spans="1:246" ht="15" x14ac:dyDescent="0.2">
      <c r="A154" s="8"/>
      <c r="B154" s="33"/>
      <c r="C154" s="33"/>
      <c r="D154" s="31"/>
      <c r="E154" s="32"/>
      <c r="F154" s="43"/>
      <c r="G154" s="33"/>
      <c r="H154" s="33"/>
      <c r="I154" s="33"/>
      <c r="J154" s="33"/>
      <c r="K154" s="33"/>
      <c r="L154" s="33"/>
      <c r="M154" s="33"/>
      <c r="N154" s="33"/>
      <c r="O154" s="33"/>
      <c r="P154" s="34"/>
      <c r="Q154" s="34"/>
      <c r="R154" s="34"/>
      <c r="S154" s="38"/>
      <c r="T154" s="38">
        <f t="shared" si="41"/>
        <v>0</v>
      </c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4"/>
    </row>
    <row r="155" spans="1:246" ht="15" x14ac:dyDescent="0.2">
      <c r="A155" s="8"/>
      <c r="B155" s="33"/>
      <c r="C155" s="33"/>
      <c r="D155" s="31"/>
      <c r="E155" s="32"/>
      <c r="F155" s="43"/>
      <c r="G155" s="33"/>
      <c r="H155" s="33"/>
      <c r="I155" s="33"/>
      <c r="J155" s="33"/>
      <c r="K155" s="33"/>
      <c r="L155" s="33"/>
      <c r="M155" s="33"/>
      <c r="N155" s="33"/>
      <c r="O155" s="33"/>
      <c r="P155" s="34"/>
      <c r="Q155" s="34"/>
      <c r="R155" s="34"/>
      <c r="S155" s="38"/>
      <c r="T155" s="38">
        <f t="shared" si="41"/>
        <v>0</v>
      </c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4"/>
    </row>
    <row r="156" spans="1:246" ht="15" x14ac:dyDescent="0.2">
      <c r="A156" s="8"/>
      <c r="B156" s="33"/>
      <c r="C156" s="33"/>
      <c r="D156" s="31"/>
      <c r="E156" s="32"/>
      <c r="F156" s="43"/>
      <c r="G156" s="33"/>
      <c r="H156" s="33"/>
      <c r="I156" s="33"/>
      <c r="J156" s="33"/>
      <c r="K156" s="33"/>
      <c r="L156" s="33"/>
      <c r="M156" s="33"/>
      <c r="N156" s="33"/>
      <c r="O156" s="33"/>
      <c r="P156" s="34"/>
      <c r="Q156" s="34"/>
      <c r="R156" s="34"/>
      <c r="S156" s="38"/>
      <c r="T156" s="38">
        <f t="shared" si="41"/>
        <v>0</v>
      </c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4"/>
    </row>
    <row r="157" spans="1:246" ht="15" x14ac:dyDescent="0.2">
      <c r="A157" s="2"/>
      <c r="B157" s="34"/>
      <c r="C157" s="34"/>
      <c r="D157" s="77"/>
      <c r="E157" s="48"/>
      <c r="F157" s="36"/>
      <c r="G157" s="33"/>
      <c r="H157" s="33"/>
      <c r="I157" s="33"/>
      <c r="J157" s="33"/>
      <c r="K157" s="33"/>
      <c r="L157" s="33"/>
      <c r="M157" s="33"/>
      <c r="N157" s="33"/>
      <c r="O157" s="33"/>
      <c r="P157" s="34"/>
      <c r="Q157" s="34"/>
      <c r="R157" s="34"/>
      <c r="S157" s="38"/>
      <c r="T157" s="38">
        <f t="shared" si="41"/>
        <v>0</v>
      </c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4"/>
    </row>
    <row r="158" spans="1:246" ht="15" x14ac:dyDescent="0.2">
      <c r="A158" s="2"/>
      <c r="B158" s="34"/>
      <c r="C158" s="34"/>
      <c r="D158" s="77"/>
      <c r="E158" s="48"/>
      <c r="F158" s="36"/>
      <c r="G158" s="33"/>
      <c r="H158" s="33"/>
      <c r="I158" s="33"/>
      <c r="J158" s="33"/>
      <c r="K158" s="33"/>
      <c r="L158" s="33"/>
      <c r="M158" s="33"/>
      <c r="N158" s="33"/>
      <c r="O158" s="33"/>
      <c r="P158" s="34"/>
      <c r="Q158" s="34"/>
      <c r="R158" s="34"/>
      <c r="S158" s="38"/>
      <c r="T158" s="38">
        <f t="shared" si="41"/>
        <v>0</v>
      </c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4"/>
    </row>
    <row r="159" spans="1:246" ht="15" x14ac:dyDescent="0.2">
      <c r="A159" s="2"/>
      <c r="B159" s="34"/>
      <c r="C159" s="34"/>
      <c r="D159" s="77"/>
      <c r="E159" s="48"/>
      <c r="F159" s="36"/>
      <c r="G159" s="33"/>
      <c r="H159" s="33"/>
      <c r="I159" s="33"/>
      <c r="J159" s="33"/>
      <c r="K159" s="33"/>
      <c r="L159" s="33"/>
      <c r="M159" s="33"/>
      <c r="N159" s="33"/>
      <c r="O159" s="33"/>
      <c r="P159" s="34"/>
      <c r="Q159" s="34"/>
      <c r="R159" s="34"/>
      <c r="S159" s="38"/>
      <c r="T159" s="38">
        <f t="shared" si="41"/>
        <v>0</v>
      </c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4"/>
    </row>
    <row r="160" spans="1:246" ht="15" x14ac:dyDescent="0.2">
      <c r="A160" s="2"/>
      <c r="B160" s="34"/>
      <c r="C160" s="34"/>
      <c r="D160" s="77"/>
      <c r="E160" s="48"/>
      <c r="F160" s="36"/>
      <c r="G160" s="33"/>
      <c r="H160" s="33"/>
      <c r="I160" s="33"/>
      <c r="J160" s="33"/>
      <c r="K160" s="33"/>
      <c r="L160" s="33"/>
      <c r="M160" s="33"/>
      <c r="N160" s="33"/>
      <c r="O160" s="33"/>
      <c r="P160" s="34"/>
      <c r="Q160" s="34"/>
      <c r="R160" s="34"/>
      <c r="S160" s="38"/>
      <c r="T160" s="38">
        <f t="shared" si="41"/>
        <v>0</v>
      </c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4"/>
    </row>
    <row r="161" spans="1:246" ht="15" x14ac:dyDescent="0.2">
      <c r="A161" s="2"/>
      <c r="B161" s="34"/>
      <c r="C161" s="34"/>
      <c r="D161" s="77"/>
      <c r="E161" s="48"/>
      <c r="F161" s="36"/>
      <c r="G161" s="33"/>
      <c r="H161" s="33"/>
      <c r="I161" s="33"/>
      <c r="J161" s="33"/>
      <c r="K161" s="33"/>
      <c r="L161" s="33"/>
      <c r="M161" s="33"/>
      <c r="N161" s="33"/>
      <c r="O161" s="33"/>
      <c r="P161" s="34"/>
      <c r="Q161" s="34"/>
      <c r="R161" s="34"/>
      <c r="S161" s="38"/>
      <c r="T161" s="38">
        <f t="shared" si="41"/>
        <v>0</v>
      </c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4"/>
    </row>
    <row r="162" spans="1:246" ht="15" x14ac:dyDescent="0.2">
      <c r="A162" s="2"/>
      <c r="B162" s="34"/>
      <c r="C162" s="34"/>
      <c r="D162" s="77"/>
      <c r="E162" s="48"/>
      <c r="F162" s="36"/>
      <c r="G162" s="33"/>
      <c r="H162" s="33"/>
      <c r="I162" s="33"/>
      <c r="J162" s="33"/>
      <c r="K162" s="33"/>
      <c r="L162" s="33"/>
      <c r="M162" s="33"/>
      <c r="N162" s="33"/>
      <c r="O162" s="33"/>
      <c r="P162" s="34"/>
      <c r="Q162" s="34"/>
      <c r="R162" s="34"/>
      <c r="S162" s="38"/>
      <c r="T162" s="38">
        <f t="shared" si="41"/>
        <v>0</v>
      </c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4"/>
    </row>
    <row r="163" spans="1:246" ht="15" x14ac:dyDescent="0.2">
      <c r="A163" s="2"/>
      <c r="B163" s="34"/>
      <c r="C163" s="34"/>
      <c r="D163" s="77"/>
      <c r="E163" s="48"/>
      <c r="F163" s="36"/>
      <c r="G163" s="33"/>
      <c r="H163" s="33"/>
      <c r="I163" s="33"/>
      <c r="J163" s="33"/>
      <c r="K163" s="33"/>
      <c r="L163" s="33"/>
      <c r="M163" s="33"/>
      <c r="N163" s="33"/>
      <c r="O163" s="33"/>
      <c r="P163" s="34"/>
      <c r="Q163" s="34"/>
      <c r="R163" s="34"/>
      <c r="S163" s="38"/>
      <c r="T163" s="38">
        <f t="shared" si="41"/>
        <v>0</v>
      </c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4"/>
    </row>
    <row r="164" spans="1:246" ht="15" x14ac:dyDescent="0.2">
      <c r="A164" s="2"/>
      <c r="B164" s="34"/>
      <c r="C164" s="34"/>
      <c r="D164" s="77"/>
      <c r="E164" s="48"/>
      <c r="F164" s="36"/>
      <c r="G164" s="33"/>
      <c r="H164" s="33"/>
      <c r="I164" s="33"/>
      <c r="J164" s="33"/>
      <c r="K164" s="33"/>
      <c r="L164" s="33"/>
      <c r="M164" s="33"/>
      <c r="N164" s="33"/>
      <c r="O164" s="33"/>
      <c r="P164" s="34"/>
      <c r="Q164" s="34"/>
      <c r="R164" s="34"/>
      <c r="S164" s="38"/>
      <c r="T164" s="38">
        <f t="shared" si="41"/>
        <v>0</v>
      </c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4"/>
    </row>
    <row r="165" spans="1:246" ht="15" x14ac:dyDescent="0.2">
      <c r="A165" s="2"/>
      <c r="B165" s="34"/>
      <c r="C165" s="34"/>
      <c r="D165" s="77"/>
      <c r="E165" s="48"/>
      <c r="F165" s="36"/>
      <c r="G165" s="33"/>
      <c r="H165" s="33"/>
      <c r="I165" s="33"/>
      <c r="J165" s="33"/>
      <c r="K165" s="33"/>
      <c r="L165" s="33"/>
      <c r="M165" s="33"/>
      <c r="N165" s="33"/>
      <c r="O165" s="33"/>
      <c r="P165" s="34"/>
      <c r="Q165" s="34"/>
      <c r="R165" s="34"/>
      <c r="S165" s="38"/>
      <c r="T165" s="38">
        <f t="shared" si="41"/>
        <v>0</v>
      </c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4"/>
    </row>
    <row r="166" spans="1:246" ht="15" x14ac:dyDescent="0.2">
      <c r="A166" s="2"/>
      <c r="B166" s="34"/>
      <c r="C166" s="34"/>
      <c r="D166" s="77"/>
      <c r="E166" s="48"/>
      <c r="F166" s="36"/>
      <c r="G166" s="33"/>
      <c r="H166" s="33"/>
      <c r="I166" s="33"/>
      <c r="J166" s="33"/>
      <c r="K166" s="33"/>
      <c r="L166" s="33"/>
      <c r="M166" s="33"/>
      <c r="N166" s="33"/>
      <c r="O166" s="33"/>
      <c r="P166" s="34"/>
      <c r="Q166" s="34"/>
      <c r="R166" s="34"/>
      <c r="S166" s="38"/>
      <c r="T166" s="38">
        <f t="shared" si="41"/>
        <v>0</v>
      </c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4"/>
    </row>
    <row r="167" spans="1:246" ht="15" x14ac:dyDescent="0.2">
      <c r="A167" s="2"/>
      <c r="B167" s="34"/>
      <c r="C167" s="34"/>
      <c r="D167" s="77"/>
      <c r="E167" s="48"/>
      <c r="F167" s="36"/>
      <c r="G167" s="33"/>
      <c r="H167" s="33"/>
      <c r="I167" s="33"/>
      <c r="J167" s="33"/>
      <c r="K167" s="33"/>
      <c r="L167" s="33"/>
      <c r="M167" s="33"/>
      <c r="N167" s="33"/>
      <c r="O167" s="33"/>
      <c r="P167" s="34"/>
      <c r="Q167" s="34"/>
      <c r="R167" s="34"/>
      <c r="S167" s="38"/>
      <c r="T167" s="38">
        <f t="shared" si="41"/>
        <v>0</v>
      </c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4"/>
    </row>
    <row r="168" spans="1:246" ht="15" x14ac:dyDescent="0.2">
      <c r="A168" s="2"/>
      <c r="B168" s="34"/>
      <c r="C168" s="34"/>
      <c r="D168" s="77"/>
      <c r="E168" s="48"/>
      <c r="F168" s="36"/>
      <c r="G168" s="33"/>
      <c r="H168" s="33"/>
      <c r="I168" s="33"/>
      <c r="J168" s="33"/>
      <c r="K168" s="33"/>
      <c r="L168" s="33"/>
      <c r="M168" s="33"/>
      <c r="N168" s="33"/>
      <c r="O168" s="33"/>
      <c r="P168" s="34"/>
      <c r="Q168" s="34"/>
      <c r="R168" s="34"/>
      <c r="S168" s="38"/>
      <c r="T168" s="38">
        <f t="shared" si="41"/>
        <v>0</v>
      </c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4"/>
    </row>
    <row r="169" spans="1:246" ht="15" x14ac:dyDescent="0.2">
      <c r="A169" s="2"/>
      <c r="B169" s="34"/>
      <c r="C169" s="34"/>
      <c r="D169" s="77"/>
      <c r="E169" s="48"/>
      <c r="F169" s="36"/>
      <c r="G169" s="33"/>
      <c r="H169" s="33"/>
      <c r="I169" s="33"/>
      <c r="J169" s="33"/>
      <c r="K169" s="33"/>
      <c r="L169" s="33"/>
      <c r="M169" s="33"/>
      <c r="N169" s="33"/>
      <c r="O169" s="33"/>
      <c r="P169" s="34"/>
      <c r="Q169" s="34"/>
      <c r="R169" s="34"/>
      <c r="S169" s="38"/>
      <c r="T169" s="38">
        <f t="shared" si="41"/>
        <v>0</v>
      </c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4"/>
    </row>
    <row r="170" spans="1:246" ht="15" x14ac:dyDescent="0.2">
      <c r="A170" s="2"/>
      <c r="B170" s="34"/>
      <c r="C170" s="34"/>
      <c r="D170" s="77"/>
      <c r="E170" s="48"/>
      <c r="F170" s="36"/>
      <c r="G170" s="33"/>
      <c r="H170" s="33"/>
      <c r="I170" s="33"/>
      <c r="J170" s="33"/>
      <c r="K170" s="33"/>
      <c r="L170" s="33"/>
      <c r="M170" s="33"/>
      <c r="N170" s="33"/>
      <c r="O170" s="33"/>
      <c r="P170" s="34"/>
      <c r="Q170" s="34"/>
      <c r="R170" s="34"/>
      <c r="S170" s="38"/>
      <c r="T170" s="38">
        <f t="shared" si="41"/>
        <v>0</v>
      </c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4"/>
    </row>
    <row r="171" spans="1:246" ht="15" x14ac:dyDescent="0.2">
      <c r="A171" s="2"/>
      <c r="B171" s="34"/>
      <c r="C171" s="34"/>
      <c r="D171" s="77"/>
      <c r="E171" s="48"/>
      <c r="F171" s="36"/>
      <c r="G171" s="33"/>
      <c r="H171" s="33"/>
      <c r="I171" s="33"/>
      <c r="J171" s="33"/>
      <c r="K171" s="33"/>
      <c r="L171" s="33"/>
      <c r="M171" s="33"/>
      <c r="N171" s="33"/>
      <c r="O171" s="33"/>
      <c r="P171" s="34"/>
      <c r="Q171" s="34"/>
      <c r="R171" s="34"/>
      <c r="S171" s="38"/>
      <c r="T171" s="38">
        <f t="shared" si="41"/>
        <v>0</v>
      </c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4"/>
    </row>
    <row r="172" spans="1:246" ht="15" x14ac:dyDescent="0.2">
      <c r="A172" s="2"/>
      <c r="B172" s="34"/>
      <c r="C172" s="34"/>
      <c r="D172" s="77"/>
      <c r="E172" s="48"/>
      <c r="F172" s="36"/>
      <c r="G172" s="33"/>
      <c r="H172" s="33"/>
      <c r="I172" s="33"/>
      <c r="J172" s="33"/>
      <c r="K172" s="33"/>
      <c r="L172" s="33"/>
      <c r="M172" s="33"/>
      <c r="N172" s="33"/>
      <c r="O172" s="33"/>
      <c r="P172" s="34"/>
      <c r="Q172" s="34"/>
      <c r="R172" s="34"/>
      <c r="S172" s="38"/>
      <c r="T172" s="38">
        <f t="shared" si="41"/>
        <v>0</v>
      </c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4"/>
    </row>
    <row r="173" spans="1:246" ht="15" x14ac:dyDescent="0.2">
      <c r="A173" s="2"/>
      <c r="B173" s="34"/>
      <c r="C173" s="34"/>
      <c r="D173" s="77"/>
      <c r="E173" s="48"/>
      <c r="F173" s="36"/>
      <c r="G173" s="33"/>
      <c r="H173" s="33"/>
      <c r="I173" s="33"/>
      <c r="J173" s="33"/>
      <c r="K173" s="33"/>
      <c r="L173" s="33"/>
      <c r="M173" s="33"/>
      <c r="N173" s="33"/>
      <c r="O173" s="33"/>
      <c r="P173" s="34"/>
      <c r="Q173" s="34"/>
      <c r="R173" s="34"/>
      <c r="S173" s="38"/>
      <c r="T173" s="38">
        <f t="shared" si="41"/>
        <v>0</v>
      </c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4"/>
    </row>
    <row r="174" spans="1:246" ht="15" x14ac:dyDescent="0.2">
      <c r="A174" s="2"/>
      <c r="B174" s="34"/>
      <c r="C174" s="34"/>
      <c r="D174" s="77"/>
      <c r="E174" s="48"/>
      <c r="F174" s="36"/>
      <c r="G174" s="33"/>
      <c r="H174" s="33"/>
      <c r="I174" s="33"/>
      <c r="J174" s="33"/>
      <c r="K174" s="33"/>
      <c r="L174" s="33"/>
      <c r="M174" s="33"/>
      <c r="N174" s="33"/>
      <c r="O174" s="33"/>
      <c r="P174" s="34"/>
      <c r="Q174" s="34"/>
      <c r="R174" s="34"/>
      <c r="S174" s="38"/>
      <c r="T174" s="38">
        <f t="shared" si="41"/>
        <v>0</v>
      </c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4"/>
    </row>
    <row r="175" spans="1:246" ht="15" x14ac:dyDescent="0.2">
      <c r="A175" s="2"/>
      <c r="B175" s="34"/>
      <c r="C175" s="34"/>
      <c r="D175" s="77"/>
      <c r="E175" s="48"/>
      <c r="F175" s="36"/>
      <c r="G175" s="33"/>
      <c r="H175" s="33"/>
      <c r="I175" s="33"/>
      <c r="J175" s="33"/>
      <c r="K175" s="33"/>
      <c r="L175" s="33"/>
      <c r="M175" s="33"/>
      <c r="N175" s="33"/>
      <c r="O175" s="33"/>
      <c r="P175" s="34"/>
      <c r="Q175" s="34"/>
      <c r="R175" s="34"/>
      <c r="S175" s="38"/>
      <c r="T175" s="38">
        <f t="shared" si="41"/>
        <v>0</v>
      </c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4"/>
    </row>
    <row r="176" spans="1:246" ht="15" x14ac:dyDescent="0.2">
      <c r="A176" s="2"/>
      <c r="B176" s="34"/>
      <c r="C176" s="34"/>
      <c r="D176" s="77"/>
      <c r="E176" s="48"/>
      <c r="F176" s="36"/>
      <c r="G176" s="33"/>
      <c r="H176" s="33"/>
      <c r="I176" s="33"/>
      <c r="J176" s="33"/>
      <c r="K176" s="33"/>
      <c r="L176" s="33"/>
      <c r="M176" s="33"/>
      <c r="N176" s="33"/>
      <c r="O176" s="33"/>
      <c r="P176" s="34"/>
      <c r="Q176" s="34"/>
      <c r="R176" s="34"/>
      <c r="S176" s="38"/>
      <c r="T176" s="38">
        <f t="shared" si="41"/>
        <v>0</v>
      </c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4"/>
    </row>
    <row r="177" spans="1:246" ht="15" x14ac:dyDescent="0.2">
      <c r="A177" s="2"/>
      <c r="B177" s="34"/>
      <c r="C177" s="34"/>
      <c r="D177" s="77"/>
      <c r="E177" s="48"/>
      <c r="F177" s="36"/>
      <c r="G177" s="33"/>
      <c r="H177" s="33"/>
      <c r="I177" s="33"/>
      <c r="J177" s="33"/>
      <c r="K177" s="33"/>
      <c r="L177" s="33"/>
      <c r="M177" s="33"/>
      <c r="N177" s="33"/>
      <c r="O177" s="33"/>
      <c r="P177" s="34"/>
      <c r="Q177" s="34"/>
      <c r="R177" s="34"/>
      <c r="S177" s="38"/>
      <c r="T177" s="38">
        <f t="shared" si="41"/>
        <v>0</v>
      </c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4"/>
    </row>
    <row r="178" spans="1:246" ht="15" x14ac:dyDescent="0.2">
      <c r="A178" s="2"/>
      <c r="B178" s="34"/>
      <c r="C178" s="34"/>
      <c r="D178" s="77"/>
      <c r="E178" s="48"/>
      <c r="F178" s="36"/>
      <c r="G178" s="33"/>
      <c r="H178" s="33"/>
      <c r="I178" s="33"/>
      <c r="J178" s="33"/>
      <c r="K178" s="33"/>
      <c r="L178" s="33"/>
      <c r="M178" s="33"/>
      <c r="N178" s="33"/>
      <c r="O178" s="33"/>
      <c r="P178" s="34"/>
      <c r="Q178" s="34"/>
      <c r="R178" s="34"/>
      <c r="S178" s="38"/>
      <c r="T178" s="38">
        <f t="shared" si="41"/>
        <v>0</v>
      </c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4"/>
    </row>
    <row r="179" spans="1:246" ht="15" x14ac:dyDescent="0.2">
      <c r="A179" s="2"/>
      <c r="B179" s="34"/>
      <c r="C179" s="34"/>
      <c r="D179" s="77"/>
      <c r="E179" s="48"/>
      <c r="F179" s="36"/>
      <c r="G179" s="33"/>
      <c r="H179" s="33"/>
      <c r="I179" s="33"/>
      <c r="J179" s="33"/>
      <c r="K179" s="33"/>
      <c r="L179" s="33"/>
      <c r="M179" s="33"/>
      <c r="N179" s="33"/>
      <c r="O179" s="33"/>
      <c r="P179" s="34"/>
      <c r="Q179" s="34"/>
      <c r="R179" s="34"/>
      <c r="S179" s="38"/>
      <c r="T179" s="38">
        <f t="shared" si="41"/>
        <v>0</v>
      </c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4"/>
    </row>
    <row r="180" spans="1:246" ht="15" x14ac:dyDescent="0.2">
      <c r="A180" s="2"/>
      <c r="B180" s="34"/>
      <c r="C180" s="34"/>
      <c r="D180" s="77"/>
      <c r="E180" s="48"/>
      <c r="F180" s="36"/>
      <c r="G180" s="33"/>
      <c r="H180" s="33"/>
      <c r="I180" s="33"/>
      <c r="J180" s="33"/>
      <c r="K180" s="33"/>
      <c r="L180" s="33"/>
      <c r="M180" s="33"/>
      <c r="N180" s="33"/>
      <c r="O180" s="33"/>
      <c r="P180" s="34"/>
      <c r="Q180" s="34"/>
      <c r="R180" s="34"/>
      <c r="S180" s="38"/>
      <c r="T180" s="38">
        <f t="shared" si="41"/>
        <v>0</v>
      </c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4"/>
    </row>
    <row r="181" spans="1:246" ht="15" x14ac:dyDescent="0.2">
      <c r="A181" s="2"/>
      <c r="B181" s="34"/>
      <c r="C181" s="34"/>
      <c r="D181" s="77"/>
      <c r="E181" s="48"/>
      <c r="F181" s="36"/>
      <c r="G181" s="33"/>
      <c r="H181" s="33"/>
      <c r="I181" s="33"/>
      <c r="J181" s="33"/>
      <c r="K181" s="33"/>
      <c r="L181" s="33"/>
      <c r="M181" s="33"/>
      <c r="N181" s="33"/>
      <c r="O181" s="33"/>
      <c r="P181" s="34"/>
      <c r="Q181" s="34"/>
      <c r="R181" s="34"/>
      <c r="S181" s="38"/>
      <c r="T181" s="38">
        <f t="shared" si="41"/>
        <v>0</v>
      </c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4"/>
    </row>
    <row r="182" spans="1:246" ht="15" x14ac:dyDescent="0.2">
      <c r="A182" s="2"/>
      <c r="B182" s="34"/>
      <c r="C182" s="34"/>
      <c r="D182" s="77"/>
      <c r="E182" s="48"/>
      <c r="F182" s="36"/>
      <c r="G182" s="33"/>
      <c r="H182" s="33"/>
      <c r="I182" s="33"/>
      <c r="J182" s="33"/>
      <c r="K182" s="33"/>
      <c r="L182" s="33"/>
      <c r="M182" s="33"/>
      <c r="N182" s="33"/>
      <c r="O182" s="33"/>
      <c r="P182" s="34"/>
      <c r="Q182" s="34"/>
      <c r="R182" s="34"/>
      <c r="S182" s="38"/>
      <c r="T182" s="38">
        <f t="shared" si="41"/>
        <v>0</v>
      </c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4"/>
    </row>
    <row r="183" spans="1:246" ht="15" x14ac:dyDescent="0.2">
      <c r="A183" s="2"/>
      <c r="B183" s="34"/>
      <c r="C183" s="34"/>
      <c r="D183" s="77"/>
      <c r="E183" s="48"/>
      <c r="F183" s="36"/>
      <c r="G183" s="33"/>
      <c r="H183" s="33"/>
      <c r="I183" s="33"/>
      <c r="J183" s="33"/>
      <c r="K183" s="33"/>
      <c r="L183" s="33"/>
      <c r="M183" s="33"/>
      <c r="N183" s="33"/>
      <c r="O183" s="33"/>
      <c r="P183" s="34"/>
      <c r="Q183" s="34"/>
      <c r="R183" s="34"/>
      <c r="S183" s="38"/>
      <c r="T183" s="38">
        <f t="shared" si="41"/>
        <v>0</v>
      </c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4"/>
    </row>
    <row r="184" spans="1:246" ht="15" x14ac:dyDescent="0.2">
      <c r="A184" s="2"/>
      <c r="B184" s="34"/>
      <c r="C184" s="34"/>
      <c r="D184" s="77"/>
      <c r="E184" s="48"/>
      <c r="F184" s="36"/>
      <c r="G184" s="33"/>
      <c r="H184" s="33"/>
      <c r="I184" s="33"/>
      <c r="J184" s="33"/>
      <c r="K184" s="33"/>
      <c r="L184" s="33"/>
      <c r="M184" s="33"/>
      <c r="N184" s="33"/>
      <c r="O184" s="33"/>
      <c r="P184" s="34"/>
      <c r="Q184" s="34"/>
      <c r="R184" s="34"/>
      <c r="S184" s="38"/>
      <c r="T184" s="38">
        <f t="shared" si="41"/>
        <v>0</v>
      </c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4"/>
    </row>
    <row r="185" spans="1:246" ht="15" x14ac:dyDescent="0.2">
      <c r="A185" s="2"/>
      <c r="B185" s="34"/>
      <c r="C185" s="34"/>
      <c r="D185" s="77"/>
      <c r="E185" s="48"/>
      <c r="F185" s="36"/>
      <c r="G185" s="33"/>
      <c r="H185" s="33"/>
      <c r="I185" s="33"/>
      <c r="J185" s="33"/>
      <c r="K185" s="33"/>
      <c r="L185" s="33"/>
      <c r="M185" s="33"/>
      <c r="N185" s="33"/>
      <c r="O185" s="33"/>
      <c r="P185" s="34"/>
      <c r="Q185" s="34"/>
      <c r="R185" s="34"/>
      <c r="S185" s="38"/>
      <c r="T185" s="38">
        <f t="shared" si="41"/>
        <v>0</v>
      </c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4"/>
    </row>
    <row r="186" spans="1:246" ht="15" x14ac:dyDescent="0.2">
      <c r="A186" s="2"/>
      <c r="B186" s="34"/>
      <c r="C186" s="34"/>
      <c r="D186" s="77"/>
      <c r="E186" s="48"/>
      <c r="F186" s="36"/>
      <c r="G186" s="33"/>
      <c r="H186" s="33"/>
      <c r="I186" s="33"/>
      <c r="J186" s="33"/>
      <c r="K186" s="33"/>
      <c r="L186" s="33"/>
      <c r="M186" s="33"/>
      <c r="N186" s="33"/>
      <c r="O186" s="33"/>
      <c r="P186" s="34"/>
      <c r="Q186" s="34"/>
      <c r="R186" s="34"/>
      <c r="S186" s="38"/>
      <c r="T186" s="38">
        <f t="shared" si="41"/>
        <v>0</v>
      </c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4"/>
    </row>
    <row r="187" spans="1:246" ht="15" x14ac:dyDescent="0.2">
      <c r="A187" s="2"/>
      <c r="B187" s="34"/>
      <c r="C187" s="34"/>
      <c r="D187" s="77"/>
      <c r="E187" s="48"/>
      <c r="F187" s="36"/>
      <c r="G187" s="33"/>
      <c r="H187" s="33"/>
      <c r="I187" s="33"/>
      <c r="J187" s="33"/>
      <c r="K187" s="33"/>
      <c r="L187" s="33"/>
      <c r="M187" s="33"/>
      <c r="N187" s="33"/>
      <c r="O187" s="33"/>
      <c r="P187" s="34"/>
      <c r="Q187" s="34"/>
      <c r="R187" s="34"/>
      <c r="S187" s="38"/>
      <c r="T187" s="38">
        <f t="shared" si="41"/>
        <v>0</v>
      </c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4"/>
    </row>
    <row r="188" spans="1:246" ht="15" x14ac:dyDescent="0.2">
      <c r="A188" s="2"/>
      <c r="B188" s="34"/>
      <c r="C188" s="34"/>
      <c r="D188" s="77"/>
      <c r="E188" s="48"/>
      <c r="F188" s="36"/>
      <c r="G188" s="33"/>
      <c r="H188" s="33"/>
      <c r="I188" s="33"/>
      <c r="J188" s="33"/>
      <c r="K188" s="33"/>
      <c r="L188" s="33"/>
      <c r="M188" s="33"/>
      <c r="N188" s="33"/>
      <c r="O188" s="33"/>
      <c r="P188" s="34"/>
      <c r="Q188" s="34"/>
      <c r="R188" s="34"/>
      <c r="S188" s="38"/>
      <c r="T188" s="38">
        <f t="shared" si="41"/>
        <v>0</v>
      </c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4"/>
    </row>
    <row r="189" spans="1:246" ht="15" x14ac:dyDescent="0.2">
      <c r="A189" s="2"/>
      <c r="B189" s="34"/>
      <c r="C189" s="34"/>
      <c r="D189" s="77"/>
      <c r="E189" s="48"/>
      <c r="F189" s="36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8"/>
      <c r="T189" s="38">
        <f t="shared" si="41"/>
        <v>0</v>
      </c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4"/>
    </row>
    <row r="190" spans="1:246" ht="15" x14ac:dyDescent="0.2">
      <c r="A190" s="2"/>
      <c r="B190" s="34"/>
      <c r="C190" s="34"/>
      <c r="D190" s="77"/>
      <c r="E190" s="48"/>
      <c r="F190" s="36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8"/>
      <c r="T190" s="38">
        <f t="shared" si="41"/>
        <v>0</v>
      </c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4"/>
    </row>
    <row r="191" spans="1:246" ht="15" x14ac:dyDescent="0.2">
      <c r="A191" s="2"/>
      <c r="B191" s="34"/>
      <c r="C191" s="34"/>
      <c r="D191" s="77"/>
      <c r="E191" s="48"/>
      <c r="F191" s="36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8"/>
      <c r="T191" s="38">
        <f t="shared" si="41"/>
        <v>0</v>
      </c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4"/>
    </row>
    <row r="192" spans="1:246" ht="15" x14ac:dyDescent="0.2">
      <c r="A192" s="2"/>
      <c r="B192" s="34"/>
      <c r="C192" s="34"/>
      <c r="D192" s="77"/>
      <c r="E192" s="48"/>
      <c r="F192" s="36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8"/>
      <c r="T192" s="38">
        <f t="shared" si="41"/>
        <v>0</v>
      </c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4"/>
    </row>
    <row r="193" spans="1:246" ht="15" x14ac:dyDescent="0.2">
      <c r="A193" s="2"/>
      <c r="B193" s="34"/>
      <c r="C193" s="34"/>
      <c r="D193" s="77"/>
      <c r="E193" s="48"/>
      <c r="F193" s="36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8"/>
      <c r="T193" s="38">
        <f t="shared" si="41"/>
        <v>0</v>
      </c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4"/>
    </row>
    <row r="194" spans="1:246" ht="15" x14ac:dyDescent="0.2">
      <c r="A194" s="2"/>
      <c r="B194" s="34"/>
      <c r="C194" s="34"/>
      <c r="D194" s="77"/>
      <c r="E194" s="48"/>
      <c r="F194" s="36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8"/>
      <c r="T194" s="38">
        <f t="shared" si="41"/>
        <v>0</v>
      </c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4"/>
    </row>
    <row r="195" spans="1:246" ht="15" x14ac:dyDescent="0.2">
      <c r="A195" s="2"/>
      <c r="B195" s="34"/>
      <c r="C195" s="34"/>
      <c r="D195" s="77"/>
      <c r="E195" s="48"/>
      <c r="F195" s="36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8"/>
      <c r="T195" s="38">
        <f t="shared" si="41"/>
        <v>0</v>
      </c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4"/>
    </row>
    <row r="196" spans="1:246" ht="15" x14ac:dyDescent="0.2">
      <c r="A196" s="2"/>
      <c r="B196" s="34"/>
      <c r="C196" s="34"/>
      <c r="D196" s="77"/>
      <c r="E196" s="48"/>
      <c r="F196" s="36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8"/>
      <c r="T196" s="38">
        <f t="shared" si="41"/>
        <v>0</v>
      </c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4"/>
    </row>
    <row r="197" spans="1:246" ht="15" x14ac:dyDescent="0.2">
      <c r="A197" s="2"/>
      <c r="B197" s="34"/>
      <c r="C197" s="34"/>
      <c r="D197" s="77"/>
      <c r="E197" s="48"/>
      <c r="F197" s="36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8"/>
      <c r="T197" s="38">
        <f t="shared" si="41"/>
        <v>0</v>
      </c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4"/>
    </row>
    <row r="198" spans="1:246" ht="15" x14ac:dyDescent="0.2">
      <c r="A198" s="2"/>
      <c r="B198" s="34"/>
      <c r="C198" s="34"/>
      <c r="D198" s="77"/>
      <c r="E198" s="48"/>
      <c r="F198" s="36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8"/>
      <c r="T198" s="38">
        <f t="shared" si="41"/>
        <v>0</v>
      </c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4"/>
    </row>
    <row r="199" spans="1:246" ht="15" x14ac:dyDescent="0.2">
      <c r="A199" s="2"/>
      <c r="B199" s="34"/>
      <c r="C199" s="34"/>
      <c r="D199" s="77"/>
      <c r="E199" s="48"/>
      <c r="F199" s="36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8"/>
      <c r="T199" s="38">
        <f t="shared" si="41"/>
        <v>0</v>
      </c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4"/>
    </row>
    <row r="200" spans="1:246" ht="15" x14ac:dyDescent="0.2">
      <c r="A200" s="2"/>
      <c r="B200" s="34"/>
      <c r="C200" s="34"/>
      <c r="D200" s="77"/>
      <c r="E200" s="48"/>
      <c r="F200" s="36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8"/>
      <c r="T200" s="38">
        <f t="shared" si="41"/>
        <v>0</v>
      </c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4"/>
    </row>
    <row r="201" spans="1:246" ht="15" x14ac:dyDescent="0.2">
      <c r="A201" s="2"/>
      <c r="B201" s="34"/>
      <c r="C201" s="34"/>
      <c r="D201" s="77"/>
      <c r="E201" s="48"/>
      <c r="F201" s="36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8"/>
      <c r="T201" s="38">
        <f t="shared" si="41"/>
        <v>0</v>
      </c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4"/>
    </row>
    <row r="202" spans="1:246" ht="15" x14ac:dyDescent="0.2">
      <c r="A202" s="2"/>
      <c r="B202" s="34"/>
      <c r="C202" s="34"/>
      <c r="D202" s="77"/>
      <c r="E202" s="48"/>
      <c r="F202" s="36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8"/>
      <c r="T202" s="38">
        <f t="shared" si="41"/>
        <v>0</v>
      </c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4"/>
    </row>
    <row r="203" spans="1:246" ht="15" x14ac:dyDescent="0.2">
      <c r="A203" s="2"/>
      <c r="B203" s="34"/>
      <c r="C203" s="34"/>
      <c r="D203" s="77"/>
      <c r="E203" s="48"/>
      <c r="F203" s="36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8"/>
      <c r="T203" s="38">
        <f t="shared" si="41"/>
        <v>0</v>
      </c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4"/>
    </row>
    <row r="204" spans="1:246" ht="15" x14ac:dyDescent="0.2">
      <c r="A204" s="2"/>
      <c r="B204" s="34"/>
      <c r="C204" s="34"/>
      <c r="D204" s="77"/>
      <c r="E204" s="48"/>
      <c r="F204" s="36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8"/>
      <c r="T204" s="38">
        <f t="shared" si="41"/>
        <v>0</v>
      </c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4"/>
    </row>
    <row r="205" spans="1:246" ht="15" x14ac:dyDescent="0.2">
      <c r="A205" s="2"/>
      <c r="B205" s="34"/>
      <c r="C205" s="34"/>
      <c r="D205" s="77"/>
      <c r="E205" s="48"/>
      <c r="F205" s="36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8"/>
      <c r="T205" s="38">
        <f t="shared" si="41"/>
        <v>0</v>
      </c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4"/>
    </row>
    <row r="206" spans="1:246" ht="15" x14ac:dyDescent="0.2">
      <c r="A206" s="2"/>
      <c r="B206" s="34"/>
      <c r="C206" s="34"/>
      <c r="D206" s="77"/>
      <c r="E206" s="48"/>
      <c r="F206" s="36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8"/>
      <c r="T206" s="38">
        <f t="shared" si="41"/>
        <v>0</v>
      </c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4"/>
    </row>
    <row r="207" spans="1:246" ht="15" x14ac:dyDescent="0.2">
      <c r="A207" s="2"/>
      <c r="B207" s="34"/>
      <c r="C207" s="34"/>
      <c r="D207" s="77"/>
      <c r="E207" s="48"/>
      <c r="F207" s="36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8"/>
      <c r="T207" s="38">
        <f t="shared" si="41"/>
        <v>0</v>
      </c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4"/>
    </row>
    <row r="208" spans="1:246" ht="15" x14ac:dyDescent="0.2">
      <c r="A208" s="2"/>
      <c r="B208" s="34"/>
      <c r="C208" s="34"/>
      <c r="D208" s="77"/>
      <c r="E208" s="48"/>
      <c r="F208" s="36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8"/>
      <c r="T208" s="38">
        <f t="shared" ref="T208:T271" si="46">SUM(G208:R208)-F208</f>
        <v>0</v>
      </c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4"/>
    </row>
    <row r="209" spans="1:246" ht="15" x14ac:dyDescent="0.2">
      <c r="A209" s="2"/>
      <c r="B209" s="34"/>
      <c r="C209" s="34"/>
      <c r="D209" s="77"/>
      <c r="E209" s="48"/>
      <c r="F209" s="36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8"/>
      <c r="T209" s="38">
        <f t="shared" si="46"/>
        <v>0</v>
      </c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4"/>
    </row>
    <row r="210" spans="1:246" ht="15" x14ac:dyDescent="0.2">
      <c r="A210" s="2"/>
      <c r="B210" s="34"/>
      <c r="C210" s="34"/>
      <c r="D210" s="77"/>
      <c r="E210" s="48"/>
      <c r="F210" s="36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8"/>
      <c r="T210" s="38">
        <f t="shared" si="46"/>
        <v>0</v>
      </c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4"/>
    </row>
    <row r="211" spans="1:246" ht="15" x14ac:dyDescent="0.2">
      <c r="A211" s="2"/>
      <c r="B211" s="34"/>
      <c r="C211" s="34"/>
      <c r="D211" s="77"/>
      <c r="E211" s="48"/>
      <c r="F211" s="36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8"/>
      <c r="T211" s="38">
        <f t="shared" si="46"/>
        <v>0</v>
      </c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4"/>
    </row>
    <row r="212" spans="1:246" ht="15" x14ac:dyDescent="0.2">
      <c r="A212" s="2"/>
      <c r="B212" s="34"/>
      <c r="C212" s="34"/>
      <c r="D212" s="77"/>
      <c r="E212" s="48"/>
      <c r="F212" s="36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8"/>
      <c r="T212" s="38">
        <f t="shared" si="46"/>
        <v>0</v>
      </c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4"/>
    </row>
    <row r="213" spans="1:246" ht="15" x14ac:dyDescent="0.2">
      <c r="A213" s="2"/>
      <c r="B213" s="34"/>
      <c r="C213" s="34"/>
      <c r="D213" s="77"/>
      <c r="E213" s="48"/>
      <c r="F213" s="36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8"/>
      <c r="T213" s="38">
        <f t="shared" si="46"/>
        <v>0</v>
      </c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4"/>
    </row>
    <row r="214" spans="1:246" ht="15" x14ac:dyDescent="0.2">
      <c r="A214" s="2"/>
      <c r="B214" s="34"/>
      <c r="C214" s="34"/>
      <c r="D214" s="77"/>
      <c r="E214" s="48"/>
      <c r="F214" s="36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8"/>
      <c r="T214" s="38">
        <f t="shared" si="46"/>
        <v>0</v>
      </c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4"/>
    </row>
    <row r="215" spans="1:246" ht="15" x14ac:dyDescent="0.2">
      <c r="A215" s="2"/>
      <c r="B215" s="34"/>
      <c r="C215" s="34"/>
      <c r="D215" s="77"/>
      <c r="E215" s="48"/>
      <c r="F215" s="36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8"/>
      <c r="T215" s="38">
        <f t="shared" si="46"/>
        <v>0</v>
      </c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4"/>
    </row>
    <row r="216" spans="1:246" ht="15" x14ac:dyDescent="0.2">
      <c r="A216" s="2"/>
      <c r="B216" s="34"/>
      <c r="C216" s="34"/>
      <c r="D216" s="77"/>
      <c r="E216" s="48"/>
      <c r="F216" s="36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8"/>
      <c r="T216" s="38">
        <f t="shared" si="46"/>
        <v>0</v>
      </c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4"/>
    </row>
    <row r="217" spans="1:246" ht="15" x14ac:dyDescent="0.2">
      <c r="A217" s="2"/>
      <c r="B217" s="34"/>
      <c r="C217" s="34"/>
      <c r="D217" s="77"/>
      <c r="E217" s="48"/>
      <c r="F217" s="36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8"/>
      <c r="T217" s="38">
        <f t="shared" si="46"/>
        <v>0</v>
      </c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4"/>
    </row>
    <row r="218" spans="1:246" ht="15" x14ac:dyDescent="0.2">
      <c r="A218" s="2"/>
      <c r="B218" s="34"/>
      <c r="C218" s="34"/>
      <c r="D218" s="77"/>
      <c r="E218" s="48"/>
      <c r="F218" s="36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8"/>
      <c r="T218" s="38">
        <f t="shared" si="46"/>
        <v>0</v>
      </c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4"/>
    </row>
    <row r="219" spans="1:246" ht="15" x14ac:dyDescent="0.2">
      <c r="A219" s="2"/>
      <c r="B219" s="34"/>
      <c r="C219" s="34"/>
      <c r="D219" s="77"/>
      <c r="E219" s="48"/>
      <c r="F219" s="36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8"/>
      <c r="T219" s="38">
        <f t="shared" si="46"/>
        <v>0</v>
      </c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4"/>
    </row>
    <row r="220" spans="1:246" ht="15" x14ac:dyDescent="0.2">
      <c r="A220" s="2"/>
      <c r="B220" s="34"/>
      <c r="C220" s="34"/>
      <c r="D220" s="77"/>
      <c r="E220" s="48"/>
      <c r="F220" s="36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8"/>
      <c r="T220" s="38">
        <f t="shared" si="46"/>
        <v>0</v>
      </c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4"/>
    </row>
    <row r="221" spans="1:246" ht="15" x14ac:dyDescent="0.2">
      <c r="A221" s="2"/>
      <c r="B221" s="34"/>
      <c r="C221" s="34"/>
      <c r="D221" s="77"/>
      <c r="E221" s="48"/>
      <c r="F221" s="36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8"/>
      <c r="T221" s="38">
        <f t="shared" si="46"/>
        <v>0</v>
      </c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4"/>
    </row>
    <row r="222" spans="1:246" ht="15" x14ac:dyDescent="0.2">
      <c r="A222" s="2"/>
      <c r="B222" s="34"/>
      <c r="C222" s="34"/>
      <c r="D222" s="77"/>
      <c r="E222" s="48"/>
      <c r="F222" s="36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8"/>
      <c r="T222" s="38">
        <f t="shared" si="46"/>
        <v>0</v>
      </c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4"/>
    </row>
    <row r="223" spans="1:246" ht="15" x14ac:dyDescent="0.2">
      <c r="A223" s="2"/>
      <c r="B223" s="34"/>
      <c r="C223" s="34"/>
      <c r="D223" s="77"/>
      <c r="E223" s="48"/>
      <c r="F223" s="36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8"/>
      <c r="T223" s="38">
        <f t="shared" si="46"/>
        <v>0</v>
      </c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4"/>
    </row>
    <row r="224" spans="1:246" ht="15" x14ac:dyDescent="0.2">
      <c r="A224" s="2"/>
      <c r="B224" s="34"/>
      <c r="C224" s="34"/>
      <c r="D224" s="77"/>
      <c r="E224" s="48"/>
      <c r="F224" s="36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8"/>
      <c r="T224" s="38">
        <f t="shared" si="46"/>
        <v>0</v>
      </c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4"/>
    </row>
    <row r="225" spans="1:246" ht="15" x14ac:dyDescent="0.2">
      <c r="A225" s="2"/>
      <c r="B225" s="34"/>
      <c r="C225" s="34"/>
      <c r="D225" s="77"/>
      <c r="E225" s="48"/>
      <c r="F225" s="36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8"/>
      <c r="T225" s="38">
        <f t="shared" si="46"/>
        <v>0</v>
      </c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4"/>
    </row>
    <row r="226" spans="1:246" ht="15" x14ac:dyDescent="0.2">
      <c r="A226" s="2"/>
      <c r="B226" s="34"/>
      <c r="C226" s="34"/>
      <c r="D226" s="77"/>
      <c r="E226" s="48"/>
      <c r="F226" s="36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8"/>
      <c r="T226" s="38">
        <f t="shared" si="46"/>
        <v>0</v>
      </c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4"/>
    </row>
    <row r="227" spans="1:246" ht="15" x14ac:dyDescent="0.2">
      <c r="A227" s="2"/>
      <c r="B227" s="34"/>
      <c r="C227" s="34"/>
      <c r="D227" s="77"/>
      <c r="E227" s="48"/>
      <c r="F227" s="36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8"/>
      <c r="T227" s="38">
        <f t="shared" si="46"/>
        <v>0</v>
      </c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4"/>
    </row>
    <row r="228" spans="1:246" ht="15" x14ac:dyDescent="0.2">
      <c r="A228" s="2"/>
      <c r="B228" s="34"/>
      <c r="C228" s="34"/>
      <c r="D228" s="34"/>
      <c r="E228" s="48"/>
      <c r="F228" s="36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8"/>
      <c r="T228" s="38">
        <f t="shared" si="46"/>
        <v>0</v>
      </c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4"/>
    </row>
    <row r="229" spans="1:246" ht="15" x14ac:dyDescent="0.2">
      <c r="A229" s="2"/>
      <c r="B229" s="34"/>
      <c r="C229" s="34"/>
      <c r="D229" s="34"/>
      <c r="E229" s="48"/>
      <c r="F229" s="36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8"/>
      <c r="T229" s="38">
        <f t="shared" si="46"/>
        <v>0</v>
      </c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4"/>
    </row>
    <row r="230" spans="1:246" ht="15" x14ac:dyDescent="0.2">
      <c r="A230" s="2"/>
      <c r="B230" s="34"/>
      <c r="C230" s="34"/>
      <c r="D230" s="34"/>
      <c r="E230" s="48"/>
      <c r="F230" s="36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8"/>
      <c r="T230" s="38">
        <f t="shared" si="46"/>
        <v>0</v>
      </c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4"/>
    </row>
    <row r="231" spans="1:246" ht="15" x14ac:dyDescent="0.2">
      <c r="A231" s="2"/>
      <c r="B231" s="34"/>
      <c r="C231" s="34"/>
      <c r="D231" s="34"/>
      <c r="E231" s="48"/>
      <c r="F231" s="36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8"/>
      <c r="T231" s="38">
        <f t="shared" si="46"/>
        <v>0</v>
      </c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4"/>
    </row>
    <row r="232" spans="1:246" ht="15" x14ac:dyDescent="0.2">
      <c r="A232" s="2"/>
      <c r="B232" s="34"/>
      <c r="C232" s="34"/>
      <c r="D232" s="34"/>
      <c r="E232" s="48"/>
      <c r="F232" s="36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8"/>
      <c r="T232" s="38">
        <f t="shared" si="46"/>
        <v>0</v>
      </c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4"/>
    </row>
    <row r="233" spans="1:246" ht="15" x14ac:dyDescent="0.2">
      <c r="A233" s="2"/>
      <c r="B233" s="34"/>
      <c r="C233" s="34"/>
      <c r="D233" s="34"/>
      <c r="E233" s="48"/>
      <c r="F233" s="36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8"/>
      <c r="T233" s="38">
        <f t="shared" si="46"/>
        <v>0</v>
      </c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4"/>
    </row>
    <row r="234" spans="1:246" ht="15" x14ac:dyDescent="0.2">
      <c r="A234" s="2"/>
      <c r="B234" s="34"/>
      <c r="C234" s="34"/>
      <c r="D234" s="34"/>
      <c r="E234" s="48"/>
      <c r="F234" s="36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8"/>
      <c r="T234" s="38">
        <f t="shared" si="46"/>
        <v>0</v>
      </c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4"/>
    </row>
    <row r="235" spans="1:246" ht="15" x14ac:dyDescent="0.2">
      <c r="A235" s="2"/>
      <c r="B235" s="34"/>
      <c r="C235" s="34"/>
      <c r="D235" s="34"/>
      <c r="E235" s="48"/>
      <c r="F235" s="36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8"/>
      <c r="T235" s="38">
        <f t="shared" si="46"/>
        <v>0</v>
      </c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4"/>
    </row>
    <row r="236" spans="1:246" ht="15" x14ac:dyDescent="0.2">
      <c r="A236" s="4"/>
      <c r="B236" s="34"/>
      <c r="C236" s="34"/>
      <c r="D236" s="34"/>
      <c r="E236" s="48"/>
      <c r="F236" s="36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8"/>
      <c r="T236" s="38">
        <f t="shared" si="46"/>
        <v>0</v>
      </c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</row>
    <row r="237" spans="1:246" ht="15" x14ac:dyDescent="0.2">
      <c r="B237" s="34"/>
      <c r="C237" s="34"/>
      <c r="D237" s="34"/>
      <c r="E237" s="48"/>
      <c r="F237" s="36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8"/>
      <c r="T237" s="38">
        <f t="shared" si="46"/>
        <v>0</v>
      </c>
    </row>
    <row r="238" spans="1:246" ht="15" x14ac:dyDescent="0.2">
      <c r="B238" s="34"/>
      <c r="C238" s="34"/>
      <c r="D238" s="34"/>
      <c r="E238" s="48"/>
      <c r="F238" s="36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8"/>
      <c r="T238" s="38">
        <f t="shared" si="46"/>
        <v>0</v>
      </c>
    </row>
    <row r="239" spans="1:246" ht="15" x14ac:dyDescent="0.2">
      <c r="B239" s="34"/>
      <c r="C239" s="34"/>
      <c r="D239" s="34"/>
      <c r="E239" s="48"/>
      <c r="F239" s="36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8"/>
      <c r="T239" s="38">
        <f t="shared" si="46"/>
        <v>0</v>
      </c>
    </row>
    <row r="240" spans="1:246" ht="15" x14ac:dyDescent="0.2">
      <c r="B240" s="34"/>
      <c r="C240" s="34"/>
      <c r="D240" s="34"/>
      <c r="E240" s="48"/>
      <c r="F240" s="36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8"/>
      <c r="T240" s="38">
        <f t="shared" si="46"/>
        <v>0</v>
      </c>
    </row>
    <row r="241" spans="2:20" ht="15" x14ac:dyDescent="0.2">
      <c r="B241" s="34"/>
      <c r="C241" s="34"/>
      <c r="D241" s="34"/>
      <c r="E241" s="48"/>
      <c r="F241" s="36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8"/>
      <c r="T241" s="38">
        <f t="shared" si="46"/>
        <v>0</v>
      </c>
    </row>
    <row r="242" spans="2:20" ht="15" x14ac:dyDescent="0.2">
      <c r="B242" s="34"/>
      <c r="C242" s="34"/>
      <c r="D242" s="34"/>
      <c r="E242" s="48"/>
      <c r="F242" s="36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8"/>
      <c r="T242" s="38">
        <f t="shared" si="46"/>
        <v>0</v>
      </c>
    </row>
    <row r="243" spans="2:20" ht="15" x14ac:dyDescent="0.2">
      <c r="B243" s="34"/>
      <c r="C243" s="34"/>
      <c r="D243" s="34"/>
      <c r="E243" s="48"/>
      <c r="F243" s="36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8"/>
      <c r="T243" s="38">
        <f t="shared" si="46"/>
        <v>0</v>
      </c>
    </row>
    <row r="244" spans="2:20" ht="15" x14ac:dyDescent="0.2">
      <c r="B244" s="34"/>
      <c r="C244" s="34"/>
      <c r="D244" s="34"/>
      <c r="E244" s="48"/>
      <c r="F244" s="36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4"/>
      <c r="T244" s="38">
        <f t="shared" si="46"/>
        <v>0</v>
      </c>
    </row>
    <row r="245" spans="2:20" ht="15" x14ac:dyDescent="0.2">
      <c r="B245" s="34"/>
      <c r="C245" s="34"/>
      <c r="D245" s="34"/>
      <c r="E245" s="48"/>
      <c r="F245" s="36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T245" s="38">
        <f t="shared" si="46"/>
        <v>0</v>
      </c>
    </row>
    <row r="246" spans="2:20" ht="15" x14ac:dyDescent="0.2">
      <c r="B246" s="34"/>
      <c r="C246" s="34"/>
      <c r="D246" s="34"/>
      <c r="E246" s="48"/>
      <c r="F246" s="36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T246" s="38">
        <f t="shared" si="46"/>
        <v>0</v>
      </c>
    </row>
    <row r="247" spans="2:20" ht="15" x14ac:dyDescent="0.2">
      <c r="B247" s="34"/>
      <c r="C247" s="34"/>
      <c r="D247" s="34"/>
      <c r="E247" s="48"/>
      <c r="F247" s="36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T247" s="38">
        <f t="shared" si="46"/>
        <v>0</v>
      </c>
    </row>
    <row r="248" spans="2:20" ht="15" x14ac:dyDescent="0.2">
      <c r="B248" s="34"/>
      <c r="C248" s="34"/>
      <c r="D248" s="34"/>
      <c r="E248" s="48"/>
      <c r="F248" s="36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T248" s="38">
        <f t="shared" si="46"/>
        <v>0</v>
      </c>
    </row>
    <row r="249" spans="2:20" ht="15" x14ac:dyDescent="0.2">
      <c r="B249" s="34"/>
      <c r="C249" s="34"/>
      <c r="D249" s="34"/>
      <c r="E249" s="48"/>
      <c r="F249" s="36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T249" s="38">
        <f t="shared" si="46"/>
        <v>0</v>
      </c>
    </row>
    <row r="250" spans="2:20" ht="15" x14ac:dyDescent="0.2">
      <c r="B250" s="34"/>
      <c r="C250" s="34"/>
      <c r="D250" s="34"/>
      <c r="E250" s="48"/>
      <c r="F250" s="36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T250" s="38">
        <f t="shared" si="46"/>
        <v>0</v>
      </c>
    </row>
    <row r="251" spans="2:20" ht="15" x14ac:dyDescent="0.2">
      <c r="B251" s="34"/>
      <c r="C251" s="34"/>
      <c r="D251" s="34"/>
      <c r="E251" s="48"/>
      <c r="F251" s="36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T251" s="38">
        <f t="shared" si="46"/>
        <v>0</v>
      </c>
    </row>
    <row r="252" spans="2:20" ht="15" x14ac:dyDescent="0.2">
      <c r="B252" s="34"/>
      <c r="C252" s="34"/>
      <c r="D252" s="34"/>
      <c r="E252" s="48"/>
      <c r="F252" s="36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T252" s="38">
        <f t="shared" si="46"/>
        <v>0</v>
      </c>
    </row>
    <row r="253" spans="2:20" ht="15" x14ac:dyDescent="0.2">
      <c r="B253" s="34"/>
      <c r="C253" s="34"/>
      <c r="D253" s="34"/>
      <c r="E253" s="48"/>
      <c r="F253" s="36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T253" s="38">
        <f t="shared" si="46"/>
        <v>0</v>
      </c>
    </row>
    <row r="254" spans="2:20" ht="15" x14ac:dyDescent="0.2">
      <c r="B254" s="34"/>
      <c r="C254" s="34"/>
      <c r="D254" s="34"/>
      <c r="E254" s="48"/>
      <c r="F254" s="36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T254" s="38">
        <f t="shared" si="46"/>
        <v>0</v>
      </c>
    </row>
    <row r="255" spans="2:20" ht="15" x14ac:dyDescent="0.2">
      <c r="B255" s="34"/>
      <c r="C255" s="34"/>
      <c r="D255" s="34"/>
      <c r="E255" s="48"/>
      <c r="F255" s="36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T255" s="38">
        <f t="shared" si="46"/>
        <v>0</v>
      </c>
    </row>
    <row r="256" spans="2:20" ht="15" x14ac:dyDescent="0.2">
      <c r="B256" s="34"/>
      <c r="C256" s="34"/>
      <c r="D256" s="34"/>
      <c r="E256" s="48"/>
      <c r="F256" s="36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T256" s="38">
        <f t="shared" si="46"/>
        <v>0</v>
      </c>
    </row>
    <row r="257" spans="2:20" ht="15" x14ac:dyDescent="0.2">
      <c r="B257" s="34"/>
      <c r="C257" s="34"/>
      <c r="D257" s="34"/>
      <c r="E257" s="48"/>
      <c r="F257" s="36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T257" s="38">
        <f t="shared" si="46"/>
        <v>0</v>
      </c>
    </row>
    <row r="258" spans="2:20" ht="15" x14ac:dyDescent="0.2">
      <c r="B258" s="34"/>
      <c r="C258" s="34"/>
      <c r="D258" s="34"/>
      <c r="E258" s="48"/>
      <c r="F258" s="36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T258" s="38">
        <f t="shared" si="46"/>
        <v>0</v>
      </c>
    </row>
    <row r="259" spans="2:20" ht="15" x14ac:dyDescent="0.2">
      <c r="B259" s="34"/>
      <c r="C259" s="34"/>
      <c r="D259" s="34"/>
      <c r="E259" s="48"/>
      <c r="F259" s="36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T259" s="38">
        <f t="shared" si="46"/>
        <v>0</v>
      </c>
    </row>
    <row r="260" spans="2:20" ht="15" x14ac:dyDescent="0.2">
      <c r="B260" s="34"/>
      <c r="C260" s="34"/>
      <c r="D260" s="34"/>
      <c r="E260" s="48"/>
      <c r="F260" s="36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T260" s="38">
        <f t="shared" si="46"/>
        <v>0</v>
      </c>
    </row>
    <row r="261" spans="2:20" ht="15" x14ac:dyDescent="0.2">
      <c r="B261" s="34"/>
      <c r="C261" s="34"/>
      <c r="D261" s="34"/>
      <c r="E261" s="48"/>
      <c r="F261" s="36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T261" s="38">
        <f t="shared" si="46"/>
        <v>0</v>
      </c>
    </row>
    <row r="262" spans="2:20" ht="15" x14ac:dyDescent="0.2">
      <c r="B262" s="34"/>
      <c r="C262" s="34"/>
      <c r="D262" s="34"/>
      <c r="E262" s="48"/>
      <c r="F262" s="36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T262" s="38">
        <f t="shared" si="46"/>
        <v>0</v>
      </c>
    </row>
    <row r="263" spans="2:20" ht="15" x14ac:dyDescent="0.2">
      <c r="B263" s="34"/>
      <c r="C263" s="34"/>
      <c r="D263" s="34"/>
      <c r="E263" s="48"/>
      <c r="F263" s="36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T263" s="38">
        <f t="shared" si="46"/>
        <v>0</v>
      </c>
    </row>
    <row r="264" spans="2:20" ht="15" x14ac:dyDescent="0.2">
      <c r="B264" s="34"/>
      <c r="C264" s="34"/>
      <c r="D264" s="34"/>
      <c r="E264" s="48"/>
      <c r="F264" s="36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T264" s="38">
        <f t="shared" si="46"/>
        <v>0</v>
      </c>
    </row>
    <row r="265" spans="2:20" ht="15" x14ac:dyDescent="0.2">
      <c r="B265" s="34"/>
      <c r="C265" s="34"/>
      <c r="D265" s="34"/>
      <c r="E265" s="48"/>
      <c r="F265" s="36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T265" s="38">
        <f t="shared" si="46"/>
        <v>0</v>
      </c>
    </row>
    <row r="266" spans="2:20" ht="15" x14ac:dyDescent="0.2">
      <c r="B266" s="34"/>
      <c r="C266" s="34"/>
      <c r="D266" s="34"/>
      <c r="E266" s="48"/>
      <c r="F266" s="36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T266" s="38">
        <f t="shared" si="46"/>
        <v>0</v>
      </c>
    </row>
    <row r="267" spans="2:20" ht="15" x14ac:dyDescent="0.2">
      <c r="B267" s="34"/>
      <c r="C267" s="34"/>
      <c r="D267" s="34"/>
      <c r="E267" s="48"/>
      <c r="F267" s="36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T267" s="38">
        <f t="shared" si="46"/>
        <v>0</v>
      </c>
    </row>
    <row r="268" spans="2:20" ht="15" x14ac:dyDescent="0.2">
      <c r="B268" s="34"/>
      <c r="C268" s="34"/>
      <c r="D268" s="34"/>
      <c r="E268" s="48"/>
      <c r="F268" s="36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T268" s="38">
        <f t="shared" si="46"/>
        <v>0</v>
      </c>
    </row>
    <row r="269" spans="2:20" ht="15" x14ac:dyDescent="0.2">
      <c r="B269" s="34"/>
      <c r="C269" s="34"/>
      <c r="D269" s="34"/>
      <c r="E269" s="48"/>
      <c r="F269" s="36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T269" s="38">
        <f t="shared" si="46"/>
        <v>0</v>
      </c>
    </row>
    <row r="270" spans="2:20" ht="15" x14ac:dyDescent="0.2">
      <c r="B270" s="34"/>
      <c r="C270" s="34"/>
      <c r="D270" s="34"/>
      <c r="E270" s="48"/>
      <c r="F270" s="36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T270" s="38">
        <f t="shared" si="46"/>
        <v>0</v>
      </c>
    </row>
    <row r="271" spans="2:20" ht="15" x14ac:dyDescent="0.2">
      <c r="B271" s="34"/>
      <c r="C271" s="34"/>
      <c r="D271" s="34"/>
      <c r="E271" s="48"/>
      <c r="F271" s="36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T271" s="38">
        <f t="shared" si="46"/>
        <v>0</v>
      </c>
    </row>
    <row r="272" spans="2:20" ht="15" x14ac:dyDescent="0.2">
      <c r="B272" s="34"/>
      <c r="C272" s="34"/>
      <c r="D272" s="34"/>
      <c r="E272" s="48"/>
      <c r="F272" s="36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T272" s="38">
        <f t="shared" ref="T272:T335" si="47">SUM(G272:R272)-F272</f>
        <v>0</v>
      </c>
    </row>
    <row r="273" spans="2:20" ht="15" x14ac:dyDescent="0.2">
      <c r="B273" s="34"/>
      <c r="C273" s="34"/>
      <c r="D273" s="34"/>
      <c r="E273" s="48"/>
      <c r="F273" s="36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T273" s="38">
        <f t="shared" si="47"/>
        <v>0</v>
      </c>
    </row>
    <row r="274" spans="2:20" ht="15" x14ac:dyDescent="0.2">
      <c r="B274" s="34"/>
      <c r="C274" s="34"/>
      <c r="D274" s="34"/>
      <c r="E274" s="48"/>
      <c r="F274" s="36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T274" s="38">
        <f t="shared" si="47"/>
        <v>0</v>
      </c>
    </row>
    <row r="275" spans="2:20" ht="15" x14ac:dyDescent="0.2">
      <c r="B275" s="34"/>
      <c r="C275" s="34"/>
      <c r="D275" s="34"/>
      <c r="E275" s="48"/>
      <c r="F275" s="36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T275" s="38">
        <f t="shared" si="47"/>
        <v>0</v>
      </c>
    </row>
    <row r="276" spans="2:20" ht="15" x14ac:dyDescent="0.2">
      <c r="B276" s="34"/>
      <c r="C276" s="34"/>
      <c r="D276" s="34"/>
      <c r="E276" s="48"/>
      <c r="F276" s="36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T276" s="38">
        <f t="shared" si="47"/>
        <v>0</v>
      </c>
    </row>
    <row r="277" spans="2:20" ht="15" x14ac:dyDescent="0.2">
      <c r="B277" s="34"/>
      <c r="C277" s="34"/>
      <c r="D277" s="34"/>
      <c r="E277" s="48"/>
      <c r="F277" s="36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T277" s="38">
        <f t="shared" si="47"/>
        <v>0</v>
      </c>
    </row>
    <row r="278" spans="2:20" ht="15" x14ac:dyDescent="0.2">
      <c r="B278" s="34"/>
      <c r="C278" s="34"/>
      <c r="D278" s="34"/>
      <c r="E278" s="48"/>
      <c r="F278" s="36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T278" s="38">
        <f t="shared" si="47"/>
        <v>0</v>
      </c>
    </row>
    <row r="279" spans="2:20" ht="15" x14ac:dyDescent="0.2">
      <c r="B279" s="34"/>
      <c r="C279" s="34"/>
      <c r="D279" s="34"/>
      <c r="E279" s="48"/>
      <c r="F279" s="36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T279" s="38">
        <f t="shared" si="47"/>
        <v>0</v>
      </c>
    </row>
    <row r="280" spans="2:20" ht="15" x14ac:dyDescent="0.2">
      <c r="B280" s="34"/>
      <c r="C280" s="34"/>
      <c r="D280" s="34"/>
      <c r="E280" s="48"/>
      <c r="F280" s="36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T280" s="38">
        <f t="shared" si="47"/>
        <v>0</v>
      </c>
    </row>
    <row r="281" spans="2:20" ht="15" x14ac:dyDescent="0.2">
      <c r="B281" s="34"/>
      <c r="C281" s="34"/>
      <c r="D281" s="34"/>
      <c r="E281" s="48"/>
      <c r="F281" s="36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T281" s="38">
        <f t="shared" si="47"/>
        <v>0</v>
      </c>
    </row>
    <row r="282" spans="2:20" ht="15" x14ac:dyDescent="0.2">
      <c r="B282" s="34"/>
      <c r="C282" s="34"/>
      <c r="D282" s="34"/>
      <c r="E282" s="48"/>
      <c r="F282" s="36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T282" s="38">
        <f t="shared" si="47"/>
        <v>0</v>
      </c>
    </row>
    <row r="283" spans="2:20" ht="15" x14ac:dyDescent="0.2">
      <c r="B283" s="34"/>
      <c r="C283" s="34"/>
      <c r="D283" s="34"/>
      <c r="E283" s="48"/>
      <c r="F283" s="36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T283" s="38">
        <f t="shared" si="47"/>
        <v>0</v>
      </c>
    </row>
    <row r="284" spans="2:20" ht="15" x14ac:dyDescent="0.2">
      <c r="B284" s="34"/>
      <c r="C284" s="34"/>
      <c r="D284" s="34"/>
      <c r="E284" s="48"/>
      <c r="F284" s="36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T284" s="38">
        <f t="shared" si="47"/>
        <v>0</v>
      </c>
    </row>
    <row r="285" spans="2:20" ht="15" x14ac:dyDescent="0.2">
      <c r="B285" s="34"/>
      <c r="C285" s="34"/>
      <c r="D285" s="34"/>
      <c r="E285" s="48"/>
      <c r="F285" s="36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T285" s="38">
        <f t="shared" si="47"/>
        <v>0</v>
      </c>
    </row>
    <row r="286" spans="2:20" ht="15" x14ac:dyDescent="0.2">
      <c r="B286" s="34"/>
      <c r="C286" s="34"/>
      <c r="D286" s="34"/>
      <c r="E286" s="48"/>
      <c r="F286" s="36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T286" s="38">
        <f t="shared" si="47"/>
        <v>0</v>
      </c>
    </row>
    <row r="287" spans="2:20" ht="15" x14ac:dyDescent="0.2">
      <c r="B287" s="34"/>
      <c r="C287" s="34"/>
      <c r="D287" s="34"/>
      <c r="E287" s="48"/>
      <c r="F287" s="36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T287" s="38">
        <f t="shared" si="47"/>
        <v>0</v>
      </c>
    </row>
    <row r="288" spans="2:20" ht="15" x14ac:dyDescent="0.2">
      <c r="B288" s="34"/>
      <c r="C288" s="34"/>
      <c r="D288" s="34"/>
      <c r="E288" s="48"/>
      <c r="F288" s="36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T288" s="38">
        <f t="shared" si="47"/>
        <v>0</v>
      </c>
    </row>
    <row r="289" spans="2:20" ht="15" x14ac:dyDescent="0.2">
      <c r="B289" s="34"/>
      <c r="C289" s="34"/>
      <c r="D289" s="34"/>
      <c r="E289" s="48"/>
      <c r="F289" s="36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T289" s="38">
        <f t="shared" si="47"/>
        <v>0</v>
      </c>
    </row>
    <row r="290" spans="2:20" ht="15" x14ac:dyDescent="0.2">
      <c r="B290" s="34"/>
      <c r="C290" s="34"/>
      <c r="D290" s="34"/>
      <c r="E290" s="48"/>
      <c r="F290" s="36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T290" s="38">
        <f t="shared" si="47"/>
        <v>0</v>
      </c>
    </row>
    <row r="291" spans="2:20" ht="15" x14ac:dyDescent="0.2">
      <c r="B291" s="34"/>
      <c r="C291" s="34"/>
      <c r="D291" s="34"/>
      <c r="E291" s="48"/>
      <c r="F291" s="36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T291" s="38">
        <f t="shared" si="47"/>
        <v>0</v>
      </c>
    </row>
    <row r="292" spans="2:20" ht="15" x14ac:dyDescent="0.2">
      <c r="B292" s="34"/>
      <c r="C292" s="34"/>
      <c r="D292" s="34"/>
      <c r="E292" s="48"/>
      <c r="F292" s="36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T292" s="38">
        <f t="shared" si="47"/>
        <v>0</v>
      </c>
    </row>
    <row r="293" spans="2:20" ht="15" x14ac:dyDescent="0.2">
      <c r="B293" s="34"/>
      <c r="C293" s="34"/>
      <c r="D293" s="34"/>
      <c r="E293" s="48"/>
      <c r="F293" s="36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T293" s="38">
        <f t="shared" si="47"/>
        <v>0</v>
      </c>
    </row>
    <row r="294" spans="2:20" ht="15" x14ac:dyDescent="0.2">
      <c r="B294" s="34"/>
      <c r="C294" s="34"/>
      <c r="D294" s="34"/>
      <c r="E294" s="48"/>
      <c r="F294" s="36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T294" s="38">
        <f t="shared" si="47"/>
        <v>0</v>
      </c>
    </row>
    <row r="295" spans="2:20" ht="15" x14ac:dyDescent="0.2">
      <c r="B295" s="34"/>
      <c r="C295" s="34"/>
      <c r="D295" s="34"/>
      <c r="E295" s="48"/>
      <c r="F295" s="36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T295" s="38">
        <f t="shared" si="47"/>
        <v>0</v>
      </c>
    </row>
    <row r="296" spans="2:20" ht="15" x14ac:dyDescent="0.2">
      <c r="B296" s="34"/>
      <c r="C296" s="34"/>
      <c r="D296" s="34"/>
      <c r="E296" s="48"/>
      <c r="F296" s="36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T296" s="38">
        <f t="shared" si="47"/>
        <v>0</v>
      </c>
    </row>
    <row r="297" spans="2:20" ht="15" x14ac:dyDescent="0.2">
      <c r="B297" s="34"/>
      <c r="C297" s="34"/>
      <c r="D297" s="34"/>
      <c r="E297" s="48"/>
      <c r="F297" s="36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T297" s="38">
        <f t="shared" si="47"/>
        <v>0</v>
      </c>
    </row>
    <row r="298" spans="2:20" ht="15" x14ac:dyDescent="0.2">
      <c r="B298" s="34"/>
      <c r="C298" s="34"/>
      <c r="D298" s="34"/>
      <c r="E298" s="48"/>
      <c r="F298" s="36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T298" s="38">
        <f t="shared" si="47"/>
        <v>0</v>
      </c>
    </row>
    <row r="299" spans="2:20" ht="15" x14ac:dyDescent="0.2">
      <c r="B299" s="34"/>
      <c r="C299" s="34"/>
      <c r="D299" s="34"/>
      <c r="E299" s="48"/>
      <c r="F299" s="36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T299" s="38">
        <f t="shared" si="47"/>
        <v>0</v>
      </c>
    </row>
    <row r="300" spans="2:20" ht="15" x14ac:dyDescent="0.2">
      <c r="B300" s="34"/>
      <c r="C300" s="34"/>
      <c r="D300" s="34"/>
      <c r="E300" s="48"/>
      <c r="F300" s="36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T300" s="38">
        <f t="shared" si="47"/>
        <v>0</v>
      </c>
    </row>
    <row r="301" spans="2:20" ht="15" x14ac:dyDescent="0.2">
      <c r="B301" s="34"/>
      <c r="C301" s="34"/>
      <c r="D301" s="34"/>
      <c r="E301" s="48"/>
      <c r="F301" s="36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T301" s="38">
        <f t="shared" si="47"/>
        <v>0</v>
      </c>
    </row>
    <row r="302" spans="2:20" ht="15" x14ac:dyDescent="0.2">
      <c r="B302" s="34"/>
      <c r="C302" s="34"/>
      <c r="D302" s="34"/>
      <c r="E302" s="48"/>
      <c r="F302" s="36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T302" s="38">
        <f t="shared" si="47"/>
        <v>0</v>
      </c>
    </row>
    <row r="303" spans="2:20" ht="15" x14ac:dyDescent="0.2">
      <c r="B303" s="34"/>
      <c r="C303" s="34"/>
      <c r="D303" s="34"/>
      <c r="E303" s="48"/>
      <c r="F303" s="36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T303" s="38">
        <f t="shared" si="47"/>
        <v>0</v>
      </c>
    </row>
    <row r="304" spans="2:20" ht="15" x14ac:dyDescent="0.2">
      <c r="B304" s="34"/>
      <c r="C304" s="34"/>
      <c r="D304" s="34"/>
      <c r="E304" s="48"/>
      <c r="F304" s="36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T304" s="38">
        <f t="shared" si="47"/>
        <v>0</v>
      </c>
    </row>
    <row r="305" spans="2:20" ht="15" x14ac:dyDescent="0.2">
      <c r="B305" s="34"/>
      <c r="C305" s="34"/>
      <c r="D305" s="34"/>
      <c r="E305" s="48"/>
      <c r="F305" s="36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T305" s="38">
        <f t="shared" si="47"/>
        <v>0</v>
      </c>
    </row>
    <row r="306" spans="2:20" ht="15" x14ac:dyDescent="0.2">
      <c r="B306" s="34"/>
      <c r="C306" s="34"/>
      <c r="D306" s="34"/>
      <c r="E306" s="48"/>
      <c r="F306" s="36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T306" s="38">
        <f t="shared" si="47"/>
        <v>0</v>
      </c>
    </row>
    <row r="307" spans="2:20" ht="15" x14ac:dyDescent="0.2">
      <c r="B307" s="34"/>
      <c r="C307" s="34"/>
      <c r="D307" s="34"/>
      <c r="E307" s="48"/>
      <c r="F307" s="36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T307" s="38">
        <f t="shared" si="47"/>
        <v>0</v>
      </c>
    </row>
    <row r="308" spans="2:20" ht="15" x14ac:dyDescent="0.2">
      <c r="B308" s="34"/>
      <c r="C308" s="34"/>
      <c r="D308" s="34"/>
      <c r="E308" s="48"/>
      <c r="F308" s="36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T308" s="38">
        <f t="shared" si="47"/>
        <v>0</v>
      </c>
    </row>
    <row r="309" spans="2:20" ht="15" x14ac:dyDescent="0.2">
      <c r="B309" s="34"/>
      <c r="C309" s="34"/>
      <c r="D309" s="34"/>
      <c r="E309" s="48"/>
      <c r="F309" s="36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T309" s="38">
        <f t="shared" si="47"/>
        <v>0</v>
      </c>
    </row>
    <row r="310" spans="2:20" ht="15" x14ac:dyDescent="0.2">
      <c r="B310" s="34"/>
      <c r="C310" s="34"/>
      <c r="D310" s="34"/>
      <c r="E310" s="48"/>
      <c r="F310" s="36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T310" s="38">
        <f t="shared" si="47"/>
        <v>0</v>
      </c>
    </row>
    <row r="311" spans="2:20" ht="15" x14ac:dyDescent="0.2">
      <c r="B311" s="34"/>
      <c r="C311" s="34"/>
      <c r="D311" s="34"/>
      <c r="E311" s="48"/>
      <c r="F311" s="36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T311" s="38">
        <f t="shared" si="47"/>
        <v>0</v>
      </c>
    </row>
    <row r="312" spans="2:20" ht="15" x14ac:dyDescent="0.2">
      <c r="F312" s="79"/>
      <c r="T312" s="38">
        <f t="shared" si="47"/>
        <v>0</v>
      </c>
    </row>
    <row r="313" spans="2:20" ht="15" x14ac:dyDescent="0.2">
      <c r="F313" s="79"/>
      <c r="T313" s="38">
        <f t="shared" si="47"/>
        <v>0</v>
      </c>
    </row>
    <row r="314" spans="2:20" ht="15" x14ac:dyDescent="0.2">
      <c r="F314" s="79"/>
      <c r="T314" s="38">
        <f t="shared" si="47"/>
        <v>0</v>
      </c>
    </row>
    <row r="315" spans="2:20" ht="15" x14ac:dyDescent="0.2">
      <c r="F315" s="79"/>
      <c r="T315" s="38">
        <f t="shared" si="47"/>
        <v>0</v>
      </c>
    </row>
    <row r="316" spans="2:20" ht="15" x14ac:dyDescent="0.2">
      <c r="F316" s="79"/>
      <c r="T316" s="38">
        <f t="shared" si="47"/>
        <v>0</v>
      </c>
    </row>
    <row r="317" spans="2:20" ht="15" x14ac:dyDescent="0.2">
      <c r="F317" s="79"/>
      <c r="T317" s="38">
        <f t="shared" si="47"/>
        <v>0</v>
      </c>
    </row>
    <row r="318" spans="2:20" ht="15" x14ac:dyDescent="0.2">
      <c r="F318" s="79"/>
      <c r="T318" s="38">
        <f t="shared" si="47"/>
        <v>0</v>
      </c>
    </row>
    <row r="319" spans="2:20" ht="15" x14ac:dyDescent="0.2">
      <c r="F319" s="79"/>
      <c r="T319" s="38">
        <f t="shared" si="47"/>
        <v>0</v>
      </c>
    </row>
    <row r="320" spans="2:20" ht="15" x14ac:dyDescent="0.2">
      <c r="F320" s="79"/>
      <c r="T320" s="38">
        <f t="shared" si="47"/>
        <v>0</v>
      </c>
    </row>
    <row r="321" spans="6:20" ht="15" x14ac:dyDescent="0.2">
      <c r="F321" s="79"/>
      <c r="T321" s="38">
        <f t="shared" si="47"/>
        <v>0</v>
      </c>
    </row>
    <row r="322" spans="6:20" ht="15" x14ac:dyDescent="0.2">
      <c r="F322" s="79"/>
      <c r="T322" s="38">
        <f t="shared" si="47"/>
        <v>0</v>
      </c>
    </row>
    <row r="323" spans="6:20" ht="15" x14ac:dyDescent="0.2">
      <c r="F323" s="79"/>
      <c r="T323" s="38">
        <f t="shared" si="47"/>
        <v>0</v>
      </c>
    </row>
    <row r="324" spans="6:20" ht="15" x14ac:dyDescent="0.2">
      <c r="F324" s="79"/>
      <c r="T324" s="38">
        <f t="shared" si="47"/>
        <v>0</v>
      </c>
    </row>
    <row r="325" spans="6:20" ht="15" x14ac:dyDescent="0.2">
      <c r="F325" s="79"/>
      <c r="T325" s="38">
        <f t="shared" si="47"/>
        <v>0</v>
      </c>
    </row>
    <row r="326" spans="6:20" ht="15" x14ac:dyDescent="0.2">
      <c r="F326" s="79"/>
      <c r="T326" s="38">
        <f t="shared" si="47"/>
        <v>0</v>
      </c>
    </row>
    <row r="327" spans="6:20" ht="15" x14ac:dyDescent="0.2">
      <c r="F327" s="79"/>
      <c r="T327" s="38">
        <f t="shared" si="47"/>
        <v>0</v>
      </c>
    </row>
    <row r="328" spans="6:20" ht="15" x14ac:dyDescent="0.2">
      <c r="F328" s="79"/>
      <c r="T328" s="38">
        <f t="shared" si="47"/>
        <v>0</v>
      </c>
    </row>
    <row r="329" spans="6:20" ht="15" x14ac:dyDescent="0.2">
      <c r="F329" s="79"/>
      <c r="T329" s="38">
        <f t="shared" si="47"/>
        <v>0</v>
      </c>
    </row>
    <row r="330" spans="6:20" ht="15" x14ac:dyDescent="0.2">
      <c r="F330" s="79"/>
      <c r="T330" s="38">
        <f t="shared" si="47"/>
        <v>0</v>
      </c>
    </row>
    <row r="331" spans="6:20" ht="15" x14ac:dyDescent="0.2">
      <c r="F331" s="79"/>
      <c r="T331" s="38">
        <f t="shared" si="47"/>
        <v>0</v>
      </c>
    </row>
    <row r="332" spans="6:20" ht="15" x14ac:dyDescent="0.2">
      <c r="F332" s="79"/>
      <c r="T332" s="38">
        <f t="shared" si="47"/>
        <v>0</v>
      </c>
    </row>
    <row r="333" spans="6:20" ht="15" x14ac:dyDescent="0.2">
      <c r="F333" s="79"/>
      <c r="T333" s="38">
        <f t="shared" si="47"/>
        <v>0</v>
      </c>
    </row>
    <row r="334" spans="6:20" ht="15" x14ac:dyDescent="0.2">
      <c r="F334" s="79"/>
      <c r="T334" s="38">
        <f t="shared" si="47"/>
        <v>0</v>
      </c>
    </row>
    <row r="335" spans="6:20" ht="15" x14ac:dyDescent="0.2">
      <c r="F335" s="79"/>
      <c r="T335" s="38">
        <f t="shared" si="47"/>
        <v>0</v>
      </c>
    </row>
    <row r="336" spans="6:20" ht="15" x14ac:dyDescent="0.2">
      <c r="F336" s="79"/>
      <c r="T336" s="38">
        <f t="shared" ref="T336:T399" si="48">SUM(G336:R336)-F336</f>
        <v>0</v>
      </c>
    </row>
    <row r="337" spans="6:20" ht="15" x14ac:dyDescent="0.2">
      <c r="F337" s="79"/>
      <c r="T337" s="38">
        <f t="shared" si="48"/>
        <v>0</v>
      </c>
    </row>
    <row r="338" spans="6:20" ht="15" x14ac:dyDescent="0.2">
      <c r="F338" s="79"/>
      <c r="T338" s="38">
        <f t="shared" si="48"/>
        <v>0</v>
      </c>
    </row>
    <row r="339" spans="6:20" ht="15" x14ac:dyDescent="0.2">
      <c r="F339" s="79"/>
      <c r="T339" s="38">
        <f t="shared" si="48"/>
        <v>0</v>
      </c>
    </row>
    <row r="340" spans="6:20" ht="15" x14ac:dyDescent="0.2">
      <c r="F340" s="79"/>
      <c r="T340" s="38">
        <f t="shared" si="48"/>
        <v>0</v>
      </c>
    </row>
    <row r="341" spans="6:20" ht="15" x14ac:dyDescent="0.2">
      <c r="F341" s="79"/>
      <c r="T341" s="38">
        <f t="shared" si="48"/>
        <v>0</v>
      </c>
    </row>
    <row r="342" spans="6:20" ht="15" x14ac:dyDescent="0.2">
      <c r="F342" s="79"/>
      <c r="T342" s="38">
        <f t="shared" si="48"/>
        <v>0</v>
      </c>
    </row>
    <row r="343" spans="6:20" ht="15" x14ac:dyDescent="0.2">
      <c r="F343" s="79"/>
      <c r="T343" s="38">
        <f t="shared" si="48"/>
        <v>0</v>
      </c>
    </row>
    <row r="344" spans="6:20" ht="15" x14ac:dyDescent="0.2">
      <c r="F344" s="79"/>
      <c r="T344" s="38">
        <f t="shared" si="48"/>
        <v>0</v>
      </c>
    </row>
    <row r="345" spans="6:20" ht="15" x14ac:dyDescent="0.2">
      <c r="F345" s="79"/>
      <c r="T345" s="38">
        <f t="shared" si="48"/>
        <v>0</v>
      </c>
    </row>
    <row r="346" spans="6:20" ht="15" x14ac:dyDescent="0.2">
      <c r="F346" s="79"/>
      <c r="T346" s="38">
        <f t="shared" si="48"/>
        <v>0</v>
      </c>
    </row>
    <row r="347" spans="6:20" ht="15" x14ac:dyDescent="0.2">
      <c r="F347" s="79"/>
      <c r="T347" s="38">
        <f t="shared" si="48"/>
        <v>0</v>
      </c>
    </row>
    <row r="348" spans="6:20" ht="15" x14ac:dyDescent="0.2">
      <c r="F348" s="79"/>
      <c r="T348" s="38">
        <f t="shared" si="48"/>
        <v>0</v>
      </c>
    </row>
    <row r="349" spans="6:20" ht="15" x14ac:dyDescent="0.2">
      <c r="F349" s="79"/>
      <c r="T349" s="38">
        <f t="shared" si="48"/>
        <v>0</v>
      </c>
    </row>
    <row r="350" spans="6:20" ht="15" x14ac:dyDescent="0.2">
      <c r="F350" s="79"/>
      <c r="T350" s="38">
        <f t="shared" si="48"/>
        <v>0</v>
      </c>
    </row>
    <row r="351" spans="6:20" ht="15" x14ac:dyDescent="0.2">
      <c r="F351" s="79"/>
      <c r="T351" s="38">
        <f t="shared" si="48"/>
        <v>0</v>
      </c>
    </row>
    <row r="352" spans="6:20" ht="15" x14ac:dyDescent="0.2">
      <c r="F352" s="79"/>
      <c r="T352" s="38">
        <f t="shared" si="48"/>
        <v>0</v>
      </c>
    </row>
    <row r="353" spans="6:20" ht="15" x14ac:dyDescent="0.2">
      <c r="F353" s="79"/>
      <c r="T353" s="38">
        <f t="shared" si="48"/>
        <v>0</v>
      </c>
    </row>
    <row r="354" spans="6:20" ht="15" x14ac:dyDescent="0.2">
      <c r="F354" s="79"/>
      <c r="T354" s="38">
        <f t="shared" si="48"/>
        <v>0</v>
      </c>
    </row>
    <row r="355" spans="6:20" ht="15" x14ac:dyDescent="0.2">
      <c r="F355" s="79"/>
      <c r="T355" s="38">
        <f t="shared" si="48"/>
        <v>0</v>
      </c>
    </row>
    <row r="356" spans="6:20" ht="15" x14ac:dyDescent="0.2">
      <c r="F356" s="79"/>
      <c r="T356" s="38">
        <f t="shared" si="48"/>
        <v>0</v>
      </c>
    </row>
    <row r="357" spans="6:20" ht="15" x14ac:dyDescent="0.2">
      <c r="F357" s="79"/>
      <c r="T357" s="38">
        <f t="shared" si="48"/>
        <v>0</v>
      </c>
    </row>
    <row r="358" spans="6:20" ht="15" x14ac:dyDescent="0.2">
      <c r="F358" s="79"/>
      <c r="T358" s="38">
        <f t="shared" si="48"/>
        <v>0</v>
      </c>
    </row>
    <row r="359" spans="6:20" ht="15" x14ac:dyDescent="0.2">
      <c r="F359" s="79"/>
      <c r="T359" s="38">
        <f t="shared" si="48"/>
        <v>0</v>
      </c>
    </row>
    <row r="360" spans="6:20" ht="15" x14ac:dyDescent="0.2">
      <c r="F360" s="79"/>
      <c r="T360" s="38">
        <f t="shared" si="48"/>
        <v>0</v>
      </c>
    </row>
    <row r="361" spans="6:20" ht="15" x14ac:dyDescent="0.2">
      <c r="F361" s="79"/>
      <c r="T361" s="38">
        <f t="shared" si="48"/>
        <v>0</v>
      </c>
    </row>
    <row r="362" spans="6:20" ht="15" x14ac:dyDescent="0.2">
      <c r="F362" s="79"/>
      <c r="T362" s="38">
        <f t="shared" si="48"/>
        <v>0</v>
      </c>
    </row>
    <row r="363" spans="6:20" ht="15" x14ac:dyDescent="0.2">
      <c r="F363" s="79"/>
      <c r="T363" s="38">
        <f t="shared" si="48"/>
        <v>0</v>
      </c>
    </row>
    <row r="364" spans="6:20" ht="15" x14ac:dyDescent="0.2">
      <c r="F364" s="79"/>
      <c r="T364" s="38">
        <f t="shared" si="48"/>
        <v>0</v>
      </c>
    </row>
    <row r="365" spans="6:20" ht="15" x14ac:dyDescent="0.2">
      <c r="F365" s="79"/>
      <c r="T365" s="38">
        <f t="shared" si="48"/>
        <v>0</v>
      </c>
    </row>
    <row r="366" spans="6:20" ht="15" x14ac:dyDescent="0.2">
      <c r="F366" s="79"/>
      <c r="T366" s="38">
        <f t="shared" si="48"/>
        <v>0</v>
      </c>
    </row>
    <row r="367" spans="6:20" ht="15" x14ac:dyDescent="0.2">
      <c r="F367" s="79"/>
      <c r="T367" s="38">
        <f t="shared" si="48"/>
        <v>0</v>
      </c>
    </row>
    <row r="368" spans="6:20" ht="15" x14ac:dyDescent="0.2">
      <c r="F368" s="79"/>
      <c r="T368" s="38">
        <f t="shared" si="48"/>
        <v>0</v>
      </c>
    </row>
    <row r="369" spans="6:20" ht="15" x14ac:dyDescent="0.2">
      <c r="F369" s="79"/>
      <c r="T369" s="38">
        <f t="shared" si="48"/>
        <v>0</v>
      </c>
    </row>
    <row r="370" spans="6:20" ht="15" x14ac:dyDescent="0.2">
      <c r="F370" s="79"/>
      <c r="T370" s="38">
        <f t="shared" si="48"/>
        <v>0</v>
      </c>
    </row>
    <row r="371" spans="6:20" ht="15" x14ac:dyDescent="0.2">
      <c r="F371" s="79"/>
      <c r="T371" s="38">
        <f t="shared" si="48"/>
        <v>0</v>
      </c>
    </row>
    <row r="372" spans="6:20" ht="15" x14ac:dyDescent="0.2">
      <c r="F372" s="79"/>
      <c r="T372" s="38">
        <f t="shared" si="48"/>
        <v>0</v>
      </c>
    </row>
    <row r="373" spans="6:20" ht="15" x14ac:dyDescent="0.2">
      <c r="F373" s="79"/>
      <c r="T373" s="38">
        <f t="shared" si="48"/>
        <v>0</v>
      </c>
    </row>
    <row r="374" spans="6:20" ht="15" x14ac:dyDescent="0.2">
      <c r="F374" s="79"/>
      <c r="T374" s="38">
        <f t="shared" si="48"/>
        <v>0</v>
      </c>
    </row>
    <row r="375" spans="6:20" ht="15" x14ac:dyDescent="0.2">
      <c r="F375" s="79"/>
      <c r="T375" s="38">
        <f t="shared" si="48"/>
        <v>0</v>
      </c>
    </row>
    <row r="376" spans="6:20" ht="15" x14ac:dyDescent="0.2">
      <c r="F376" s="79"/>
      <c r="T376" s="38">
        <f t="shared" si="48"/>
        <v>0</v>
      </c>
    </row>
    <row r="377" spans="6:20" ht="15" x14ac:dyDescent="0.2">
      <c r="T377" s="38">
        <f t="shared" si="48"/>
        <v>0</v>
      </c>
    </row>
    <row r="378" spans="6:20" ht="15" x14ac:dyDescent="0.2">
      <c r="T378" s="38">
        <f t="shared" si="48"/>
        <v>0</v>
      </c>
    </row>
    <row r="379" spans="6:20" ht="15" x14ac:dyDescent="0.2">
      <c r="T379" s="38">
        <f t="shared" si="48"/>
        <v>0</v>
      </c>
    </row>
    <row r="380" spans="6:20" ht="15" x14ac:dyDescent="0.2">
      <c r="T380" s="38">
        <f t="shared" si="48"/>
        <v>0</v>
      </c>
    </row>
    <row r="381" spans="6:20" ht="15" x14ac:dyDescent="0.2">
      <c r="T381" s="38">
        <f t="shared" si="48"/>
        <v>0</v>
      </c>
    </row>
    <row r="382" spans="6:20" ht="15" x14ac:dyDescent="0.2">
      <c r="T382" s="38">
        <f t="shared" si="48"/>
        <v>0</v>
      </c>
    </row>
    <row r="383" spans="6:20" ht="15" x14ac:dyDescent="0.2">
      <c r="T383" s="38">
        <f t="shared" si="48"/>
        <v>0</v>
      </c>
    </row>
    <row r="384" spans="6:20" ht="15" x14ac:dyDescent="0.2">
      <c r="T384" s="38">
        <f t="shared" si="48"/>
        <v>0</v>
      </c>
    </row>
    <row r="385" spans="20:20" ht="15" x14ac:dyDescent="0.2">
      <c r="T385" s="38">
        <f t="shared" si="48"/>
        <v>0</v>
      </c>
    </row>
    <row r="386" spans="20:20" ht="15" x14ac:dyDescent="0.2">
      <c r="T386" s="38">
        <f t="shared" si="48"/>
        <v>0</v>
      </c>
    </row>
    <row r="387" spans="20:20" ht="15" x14ac:dyDescent="0.2">
      <c r="T387" s="38">
        <f t="shared" si="48"/>
        <v>0</v>
      </c>
    </row>
    <row r="388" spans="20:20" ht="15" x14ac:dyDescent="0.2">
      <c r="T388" s="38">
        <f t="shared" si="48"/>
        <v>0</v>
      </c>
    </row>
    <row r="389" spans="20:20" ht="15" x14ac:dyDescent="0.2">
      <c r="T389" s="38">
        <f t="shared" si="48"/>
        <v>0</v>
      </c>
    </row>
    <row r="390" spans="20:20" ht="15" x14ac:dyDescent="0.2">
      <c r="T390" s="38">
        <f t="shared" si="48"/>
        <v>0</v>
      </c>
    </row>
    <row r="391" spans="20:20" ht="15" x14ac:dyDescent="0.2">
      <c r="T391" s="38">
        <f t="shared" si="48"/>
        <v>0</v>
      </c>
    </row>
    <row r="392" spans="20:20" ht="15" x14ac:dyDescent="0.2">
      <c r="T392" s="38">
        <f t="shared" si="48"/>
        <v>0</v>
      </c>
    </row>
    <row r="393" spans="20:20" ht="15" x14ac:dyDescent="0.2">
      <c r="T393" s="38">
        <f t="shared" si="48"/>
        <v>0</v>
      </c>
    </row>
    <row r="394" spans="20:20" ht="15" x14ac:dyDescent="0.2">
      <c r="T394" s="38">
        <f t="shared" si="48"/>
        <v>0</v>
      </c>
    </row>
    <row r="395" spans="20:20" ht="15" x14ac:dyDescent="0.2">
      <c r="T395" s="38">
        <f t="shared" si="48"/>
        <v>0</v>
      </c>
    </row>
    <row r="396" spans="20:20" ht="15" x14ac:dyDescent="0.2">
      <c r="T396" s="38">
        <f t="shared" si="48"/>
        <v>0</v>
      </c>
    </row>
    <row r="397" spans="20:20" ht="15" x14ac:dyDescent="0.2">
      <c r="T397" s="38">
        <f t="shared" si="48"/>
        <v>0</v>
      </c>
    </row>
    <row r="398" spans="20:20" ht="15" x14ac:dyDescent="0.2">
      <c r="T398" s="38">
        <f t="shared" si="48"/>
        <v>0</v>
      </c>
    </row>
    <row r="399" spans="20:20" ht="15" x14ac:dyDescent="0.2">
      <c r="T399" s="38">
        <f t="shared" si="48"/>
        <v>0</v>
      </c>
    </row>
    <row r="400" spans="20:20" ht="15" x14ac:dyDescent="0.2">
      <c r="T400" s="38">
        <f t="shared" ref="T400:T442" si="49">SUM(G400:R400)-F400</f>
        <v>0</v>
      </c>
    </row>
    <row r="401" spans="20:20" ht="15" x14ac:dyDescent="0.2">
      <c r="T401" s="38">
        <f t="shared" si="49"/>
        <v>0</v>
      </c>
    </row>
    <row r="402" spans="20:20" ht="15" x14ac:dyDescent="0.2">
      <c r="T402" s="38">
        <f t="shared" si="49"/>
        <v>0</v>
      </c>
    </row>
    <row r="403" spans="20:20" ht="15" x14ac:dyDescent="0.2">
      <c r="T403" s="38">
        <f t="shared" si="49"/>
        <v>0</v>
      </c>
    </row>
    <row r="404" spans="20:20" ht="15" x14ac:dyDescent="0.2">
      <c r="T404" s="38">
        <f t="shared" si="49"/>
        <v>0</v>
      </c>
    </row>
    <row r="405" spans="20:20" ht="15" x14ac:dyDescent="0.2">
      <c r="T405" s="38">
        <f t="shared" si="49"/>
        <v>0</v>
      </c>
    </row>
    <row r="406" spans="20:20" ht="15" x14ac:dyDescent="0.2">
      <c r="T406" s="38">
        <f t="shared" si="49"/>
        <v>0</v>
      </c>
    </row>
    <row r="407" spans="20:20" ht="15" x14ac:dyDescent="0.2">
      <c r="T407" s="38">
        <f t="shared" si="49"/>
        <v>0</v>
      </c>
    </row>
    <row r="408" spans="20:20" ht="15" x14ac:dyDescent="0.2">
      <c r="T408" s="38">
        <f t="shared" si="49"/>
        <v>0</v>
      </c>
    </row>
    <row r="409" spans="20:20" ht="15" x14ac:dyDescent="0.2">
      <c r="T409" s="38">
        <f t="shared" si="49"/>
        <v>0</v>
      </c>
    </row>
    <row r="410" spans="20:20" ht="15" x14ac:dyDescent="0.2">
      <c r="T410" s="38">
        <f t="shared" si="49"/>
        <v>0</v>
      </c>
    </row>
    <row r="411" spans="20:20" ht="15" x14ac:dyDescent="0.2">
      <c r="T411" s="38">
        <f t="shared" si="49"/>
        <v>0</v>
      </c>
    </row>
    <row r="412" spans="20:20" ht="15" x14ac:dyDescent="0.2">
      <c r="T412" s="38">
        <f t="shared" si="49"/>
        <v>0</v>
      </c>
    </row>
    <row r="413" spans="20:20" ht="15" x14ac:dyDescent="0.2">
      <c r="T413" s="38">
        <f t="shared" si="49"/>
        <v>0</v>
      </c>
    </row>
    <row r="414" spans="20:20" ht="15" x14ac:dyDescent="0.2">
      <c r="T414" s="38">
        <f t="shared" si="49"/>
        <v>0</v>
      </c>
    </row>
    <row r="415" spans="20:20" ht="15" x14ac:dyDescent="0.2">
      <c r="T415" s="38">
        <f t="shared" si="49"/>
        <v>0</v>
      </c>
    </row>
    <row r="416" spans="20:20" ht="15" x14ac:dyDescent="0.2">
      <c r="T416" s="38">
        <f t="shared" si="49"/>
        <v>0</v>
      </c>
    </row>
    <row r="417" spans="20:20" ht="15" x14ac:dyDescent="0.2">
      <c r="T417" s="38">
        <f t="shared" si="49"/>
        <v>0</v>
      </c>
    </row>
    <row r="418" spans="20:20" ht="15" x14ac:dyDescent="0.2">
      <c r="T418" s="38">
        <f t="shared" si="49"/>
        <v>0</v>
      </c>
    </row>
    <row r="419" spans="20:20" ht="15" x14ac:dyDescent="0.2">
      <c r="T419" s="38">
        <f t="shared" si="49"/>
        <v>0</v>
      </c>
    </row>
    <row r="420" spans="20:20" ht="15" x14ac:dyDescent="0.2">
      <c r="T420" s="38">
        <f t="shared" si="49"/>
        <v>0</v>
      </c>
    </row>
    <row r="421" spans="20:20" ht="15" x14ac:dyDescent="0.2">
      <c r="T421" s="38">
        <f t="shared" si="49"/>
        <v>0</v>
      </c>
    </row>
    <row r="422" spans="20:20" ht="15" x14ac:dyDescent="0.2">
      <c r="T422" s="38">
        <f t="shared" si="49"/>
        <v>0</v>
      </c>
    </row>
    <row r="423" spans="20:20" ht="15" x14ac:dyDescent="0.2">
      <c r="T423" s="38">
        <f t="shared" si="49"/>
        <v>0</v>
      </c>
    </row>
    <row r="424" spans="20:20" ht="15" x14ac:dyDescent="0.2">
      <c r="T424" s="38">
        <f t="shared" si="49"/>
        <v>0</v>
      </c>
    </row>
    <row r="425" spans="20:20" ht="15" x14ac:dyDescent="0.2">
      <c r="T425" s="38">
        <f t="shared" si="49"/>
        <v>0</v>
      </c>
    </row>
    <row r="426" spans="20:20" ht="15" x14ac:dyDescent="0.2">
      <c r="T426" s="38">
        <f t="shared" si="49"/>
        <v>0</v>
      </c>
    </row>
    <row r="427" spans="20:20" ht="15" x14ac:dyDescent="0.2">
      <c r="T427" s="38">
        <f t="shared" si="49"/>
        <v>0</v>
      </c>
    </row>
    <row r="428" spans="20:20" ht="15" x14ac:dyDescent="0.2">
      <c r="T428" s="38">
        <f t="shared" si="49"/>
        <v>0</v>
      </c>
    </row>
    <row r="429" spans="20:20" ht="15" x14ac:dyDescent="0.2">
      <c r="T429" s="38">
        <f t="shared" si="49"/>
        <v>0</v>
      </c>
    </row>
    <row r="430" spans="20:20" ht="15" x14ac:dyDescent="0.2">
      <c r="T430" s="38">
        <f t="shared" si="49"/>
        <v>0</v>
      </c>
    </row>
    <row r="431" spans="20:20" ht="15" x14ac:dyDescent="0.2">
      <c r="T431" s="38">
        <f t="shared" si="49"/>
        <v>0</v>
      </c>
    </row>
    <row r="432" spans="20:20" ht="15" x14ac:dyDescent="0.2">
      <c r="T432" s="38">
        <f t="shared" si="49"/>
        <v>0</v>
      </c>
    </row>
    <row r="433" spans="20:20" ht="15" x14ac:dyDescent="0.2">
      <c r="T433" s="38">
        <f t="shared" si="49"/>
        <v>0</v>
      </c>
    </row>
    <row r="434" spans="20:20" ht="15" x14ac:dyDescent="0.2">
      <c r="T434" s="38">
        <f t="shared" si="49"/>
        <v>0</v>
      </c>
    </row>
    <row r="435" spans="20:20" ht="15" x14ac:dyDescent="0.2">
      <c r="T435" s="38">
        <f t="shared" si="49"/>
        <v>0</v>
      </c>
    </row>
    <row r="436" spans="20:20" ht="15" x14ac:dyDescent="0.2">
      <c r="T436" s="38">
        <f t="shared" si="49"/>
        <v>0</v>
      </c>
    </row>
    <row r="437" spans="20:20" ht="15" x14ac:dyDescent="0.2">
      <c r="T437" s="38">
        <f t="shared" si="49"/>
        <v>0</v>
      </c>
    </row>
    <row r="438" spans="20:20" ht="15" x14ac:dyDescent="0.2">
      <c r="T438" s="38">
        <f t="shared" si="49"/>
        <v>0</v>
      </c>
    </row>
    <row r="439" spans="20:20" ht="15" x14ac:dyDescent="0.2">
      <c r="T439" s="38">
        <f t="shared" si="49"/>
        <v>0</v>
      </c>
    </row>
    <row r="440" spans="20:20" ht="15" x14ac:dyDescent="0.2">
      <c r="T440" s="38">
        <f t="shared" si="49"/>
        <v>0</v>
      </c>
    </row>
    <row r="441" spans="20:20" ht="15" x14ac:dyDescent="0.2">
      <c r="T441" s="38">
        <f t="shared" si="49"/>
        <v>0</v>
      </c>
    </row>
    <row r="442" spans="20:20" ht="15" x14ac:dyDescent="0.2">
      <c r="T442" s="38">
        <f t="shared" si="49"/>
        <v>0</v>
      </c>
    </row>
    <row r="443" spans="20:20" x14ac:dyDescent="0.2">
      <c r="T443" s="4"/>
    </row>
  </sheetData>
  <printOptions horizontalCentered="1"/>
  <pageMargins left="0.5" right="0.5" top="0.5" bottom="0.5" header="0" footer="0"/>
  <pageSetup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4"/>
  <sheetViews>
    <sheetView zoomScale="87" zoomScaleNormal="87" workbookViewId="0">
      <pane xSplit="4" ySplit="9" topLeftCell="E94" activePane="bottomRight" state="frozen"/>
      <selection pane="topRight"/>
      <selection pane="bottomLeft"/>
      <selection pane="bottomRight" activeCell="A130" sqref="A130:A142"/>
    </sheetView>
  </sheetViews>
  <sheetFormatPr defaultColWidth="9.6640625" defaultRowHeight="12.75" x14ac:dyDescent="0.2"/>
  <cols>
    <col min="1" max="1" width="9.6640625" style="34" customWidth="1"/>
    <col min="2" max="2" width="44.6640625" style="34" customWidth="1"/>
    <col min="3" max="4" width="9.6640625" style="34" customWidth="1"/>
    <col min="5" max="5" width="2.6640625" style="34" customWidth="1"/>
    <col min="6" max="6" width="11.6640625" style="36" customWidth="1"/>
    <col min="7" max="7" width="11.6640625" style="34" customWidth="1"/>
    <col min="8" max="8" width="10.6640625" style="34" customWidth="1"/>
    <col min="9" max="9" width="13.6640625" style="34" customWidth="1"/>
    <col min="10" max="11" width="10.6640625" style="34" customWidth="1"/>
    <col min="12" max="12" width="9.6640625" style="34" customWidth="1"/>
    <col min="13" max="14" width="10.6640625" style="34" customWidth="1"/>
    <col min="15" max="15" width="9.6640625" style="34" customWidth="1"/>
    <col min="16" max="16" width="10.6640625" style="34" customWidth="1"/>
    <col min="17" max="17" width="12.6640625" style="34" customWidth="1"/>
    <col min="18" max="18" width="7.6640625" style="34" customWidth="1"/>
    <col min="19" max="16384" width="9.6640625" style="34"/>
  </cols>
  <sheetData>
    <row r="1" spans="1:20" x14ac:dyDescent="0.2">
      <c r="A1" s="33"/>
      <c r="B1" s="33"/>
      <c r="C1" s="33"/>
      <c r="D1" s="33"/>
      <c r="E1" s="33"/>
      <c r="F1" s="43"/>
      <c r="G1" s="33">
        <v>6</v>
      </c>
      <c r="H1" s="33">
        <v>7</v>
      </c>
      <c r="I1" s="33">
        <v>8</v>
      </c>
      <c r="J1" s="33">
        <v>9</v>
      </c>
      <c r="K1" s="33">
        <v>10</v>
      </c>
      <c r="L1" s="33">
        <v>11</v>
      </c>
      <c r="M1" s="33">
        <v>12</v>
      </c>
      <c r="N1" s="33">
        <v>13</v>
      </c>
      <c r="O1" s="33">
        <v>14</v>
      </c>
      <c r="P1" s="33">
        <v>15</v>
      </c>
      <c r="Q1" s="33">
        <v>16</v>
      </c>
      <c r="R1" s="34">
        <v>17</v>
      </c>
    </row>
    <row r="2" spans="1:20" x14ac:dyDescent="0.2">
      <c r="A2" s="33"/>
      <c r="B2" s="80"/>
      <c r="C2" s="80"/>
      <c r="D2" s="80"/>
      <c r="E2" s="80"/>
      <c r="F2" s="81"/>
      <c r="G2" s="80"/>
      <c r="H2" s="80"/>
      <c r="I2" s="80"/>
      <c r="J2" s="80"/>
      <c r="K2" s="80"/>
      <c r="L2" s="80"/>
      <c r="M2" s="80"/>
      <c r="N2" s="80"/>
      <c r="O2" s="80"/>
      <c r="P2" s="33"/>
      <c r="Q2" s="33"/>
    </row>
    <row r="3" spans="1:20" x14ac:dyDescent="0.2">
      <c r="A3" s="82"/>
      <c r="B3" s="80"/>
      <c r="C3" s="80"/>
      <c r="D3" s="80"/>
      <c r="E3" s="80"/>
      <c r="F3" s="81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3"/>
    </row>
    <row r="4" spans="1:20" x14ac:dyDescent="0.2">
      <c r="A4" s="84" t="s">
        <v>0</v>
      </c>
      <c r="B4" s="83"/>
      <c r="C4" s="83"/>
      <c r="D4" s="83"/>
      <c r="E4" s="83"/>
      <c r="F4" s="85"/>
      <c r="G4" s="83"/>
      <c r="H4" s="83"/>
      <c r="I4" s="83"/>
      <c r="J4" s="83"/>
      <c r="K4" s="83"/>
      <c r="L4" s="83"/>
      <c r="M4" s="83"/>
      <c r="N4" s="83"/>
      <c r="O4" s="83"/>
      <c r="P4" s="80"/>
      <c r="Q4" s="80"/>
      <c r="R4" s="83"/>
    </row>
    <row r="5" spans="1:20" x14ac:dyDescent="0.2">
      <c r="A5" s="84" t="s">
        <v>1</v>
      </c>
      <c r="B5" s="83"/>
      <c r="C5" s="83"/>
      <c r="D5" s="83"/>
      <c r="E5" s="83"/>
      <c r="F5" s="85"/>
      <c r="G5" s="83"/>
      <c r="H5" s="83"/>
      <c r="I5" s="83"/>
      <c r="J5" s="83"/>
      <c r="K5" s="83"/>
      <c r="L5" s="83"/>
      <c r="M5" s="83"/>
      <c r="N5" s="83"/>
      <c r="O5" s="83"/>
      <c r="P5" s="80"/>
      <c r="Q5" s="80"/>
      <c r="R5" s="83"/>
    </row>
    <row r="6" spans="1:20" x14ac:dyDescent="0.2">
      <c r="A6" s="84" t="s">
        <v>116</v>
      </c>
      <c r="B6" s="83"/>
      <c r="C6" s="83"/>
      <c r="D6" s="83"/>
      <c r="E6" s="83"/>
      <c r="F6" s="85"/>
      <c r="G6" s="83"/>
      <c r="H6" s="83"/>
      <c r="I6" s="83"/>
      <c r="J6" s="83"/>
      <c r="K6" s="83"/>
      <c r="L6" s="83"/>
      <c r="M6" s="83"/>
      <c r="N6" s="83"/>
      <c r="O6" s="83"/>
      <c r="P6" s="80"/>
      <c r="Q6" s="80"/>
      <c r="R6" s="83"/>
    </row>
    <row r="7" spans="1:20" x14ac:dyDescent="0.2">
      <c r="A7" s="84"/>
      <c r="B7" s="86"/>
      <c r="C7" s="86"/>
      <c r="D7" s="86"/>
      <c r="E7" s="86"/>
      <c r="F7" s="87"/>
      <c r="G7" s="86"/>
      <c r="H7" s="86"/>
      <c r="I7" s="86"/>
      <c r="J7" s="86"/>
      <c r="K7" s="86"/>
      <c r="L7" s="86"/>
      <c r="M7" s="86"/>
      <c r="N7" s="86"/>
      <c r="O7" s="86"/>
      <c r="P7" s="30"/>
      <c r="Q7" s="30"/>
      <c r="R7" s="88"/>
    </row>
    <row r="8" spans="1:20" x14ac:dyDescent="0.2">
      <c r="A8" s="89"/>
      <c r="B8" s="62"/>
      <c r="C8" s="89"/>
      <c r="D8" s="89"/>
      <c r="E8" s="89"/>
      <c r="F8" s="90" t="s">
        <v>287</v>
      </c>
      <c r="G8" s="89" t="s">
        <v>94</v>
      </c>
      <c r="H8" s="89" t="s">
        <v>96</v>
      </c>
      <c r="I8" s="89" t="s">
        <v>98</v>
      </c>
      <c r="J8" s="18"/>
      <c r="K8" s="18"/>
      <c r="L8" s="89" t="s">
        <v>102</v>
      </c>
      <c r="M8" s="89" t="s">
        <v>104</v>
      </c>
      <c r="N8" s="62" t="s">
        <v>106</v>
      </c>
      <c r="O8" s="62" t="s">
        <v>108</v>
      </c>
      <c r="P8" s="91" t="s">
        <v>110</v>
      </c>
      <c r="Q8" s="89" t="s">
        <v>112</v>
      </c>
      <c r="R8" s="89" t="s">
        <v>114</v>
      </c>
    </row>
    <row r="9" spans="1:20" x14ac:dyDescent="0.2">
      <c r="A9" s="58" t="s">
        <v>3</v>
      </c>
      <c r="B9" s="92" t="s">
        <v>22</v>
      </c>
      <c r="C9" s="93"/>
      <c r="D9" s="92" t="s">
        <v>92</v>
      </c>
      <c r="E9" s="92"/>
      <c r="F9" s="94" t="s">
        <v>288</v>
      </c>
      <c r="G9" s="93" t="s">
        <v>95</v>
      </c>
      <c r="H9" s="93" t="s">
        <v>97</v>
      </c>
      <c r="I9" s="93" t="s">
        <v>99</v>
      </c>
      <c r="J9" s="93" t="s">
        <v>100</v>
      </c>
      <c r="K9" s="93" t="s">
        <v>101</v>
      </c>
      <c r="L9" s="93" t="s">
        <v>103</v>
      </c>
      <c r="M9" s="93" t="s">
        <v>105</v>
      </c>
      <c r="N9" s="93" t="s">
        <v>107</v>
      </c>
      <c r="O9" s="93" t="s">
        <v>109</v>
      </c>
      <c r="P9" s="93" t="s">
        <v>111</v>
      </c>
      <c r="Q9" s="93" t="s">
        <v>113</v>
      </c>
      <c r="R9" s="93" t="s">
        <v>115</v>
      </c>
    </row>
    <row r="10" spans="1:20" x14ac:dyDescent="0.2">
      <c r="A10" s="39"/>
      <c r="B10" s="39"/>
      <c r="C10" s="39"/>
      <c r="D10" s="40"/>
      <c r="E10" s="39"/>
      <c r="F10" s="42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95"/>
    </row>
    <row r="11" spans="1:20" x14ac:dyDescent="0.2">
      <c r="A11" s="30" t="s">
        <v>117</v>
      </c>
      <c r="B11" s="33"/>
      <c r="C11" s="33"/>
      <c r="D11" s="31"/>
      <c r="E11" s="33"/>
      <c r="F11" s="4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2" spans="1:20" x14ac:dyDescent="0.2">
      <c r="A12" s="33"/>
      <c r="B12" s="33"/>
      <c r="C12" s="33"/>
      <c r="D12" s="31"/>
      <c r="E12" s="33"/>
      <c r="F12" s="4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1:20" x14ac:dyDescent="0.2">
      <c r="A13" s="33"/>
      <c r="B13" s="30" t="s">
        <v>122</v>
      </c>
      <c r="C13" s="33"/>
      <c r="D13" s="31"/>
      <c r="E13" s="33"/>
      <c r="F13" s="4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1:20" x14ac:dyDescent="0.2">
      <c r="A14" s="34">
        <v>500</v>
      </c>
      <c r="B14" s="34" t="s">
        <v>123</v>
      </c>
      <c r="C14" s="33"/>
      <c r="D14" s="31">
        <v>60</v>
      </c>
      <c r="E14" s="33"/>
      <c r="F14" s="43">
        <v>5020059</v>
      </c>
      <c r="G14" s="37">
        <f t="shared" ref="G14:R26" si="0">INDEX(ALLOC,($D14)+1,(G$1)+1)*$F14</f>
        <v>1745174.1354250025</v>
      </c>
      <c r="H14" s="37">
        <f t="shared" si="0"/>
        <v>545659.29008581722</v>
      </c>
      <c r="I14" s="37">
        <f t="shared" si="0"/>
        <v>42088.155802301902</v>
      </c>
      <c r="J14" s="37">
        <f t="shared" si="0"/>
        <v>845863.01028203696</v>
      </c>
      <c r="K14" s="37">
        <f t="shared" si="0"/>
        <v>187026.22665788542</v>
      </c>
      <c r="L14" s="37">
        <f t="shared" si="0"/>
        <v>135863.51177979432</v>
      </c>
      <c r="M14" s="37">
        <f t="shared" si="0"/>
        <v>964743.12762068713</v>
      </c>
      <c r="N14" s="37">
        <f t="shared" si="0"/>
        <v>397714.11896533117</v>
      </c>
      <c r="O14" s="37">
        <f t="shared" si="0"/>
        <v>128157.41296656548</v>
      </c>
      <c r="P14" s="37">
        <f t="shared" si="0"/>
        <v>27458.251116824133</v>
      </c>
      <c r="Q14" s="37">
        <f t="shared" si="0"/>
        <v>8.9289329855620245</v>
      </c>
      <c r="R14" s="37">
        <f t="shared" si="0"/>
        <v>302.83036476688426</v>
      </c>
      <c r="T14" s="96">
        <f t="shared" ref="T14:T77" si="1">SUM(G14:R14)-F14</f>
        <v>0</v>
      </c>
    </row>
    <row r="15" spans="1:20" x14ac:dyDescent="0.2">
      <c r="A15" s="34">
        <v>501</v>
      </c>
      <c r="B15" s="34" t="s">
        <v>124</v>
      </c>
      <c r="C15" s="33"/>
      <c r="D15" s="31">
        <v>1</v>
      </c>
      <c r="E15" s="33"/>
      <c r="F15" s="43">
        <v>420872445</v>
      </c>
      <c r="G15" s="37">
        <f t="shared" si="0"/>
        <v>140620723.24614689</v>
      </c>
      <c r="H15" s="37">
        <f t="shared" si="0"/>
        <v>44378391.200001799</v>
      </c>
      <c r="I15" s="37">
        <f t="shared" si="0"/>
        <v>3695885.566311399</v>
      </c>
      <c r="J15" s="37">
        <f t="shared" si="0"/>
        <v>72241346.843636394</v>
      </c>
      <c r="K15" s="37">
        <f t="shared" si="0"/>
        <v>15405866.697206222</v>
      </c>
      <c r="L15" s="37">
        <f t="shared" si="0"/>
        <v>11676806.063455714</v>
      </c>
      <c r="M15" s="37">
        <f t="shared" si="0"/>
        <v>84155305.670627221</v>
      </c>
      <c r="N15" s="37">
        <f t="shared" si="0"/>
        <v>34528335.055291533</v>
      </c>
      <c r="O15" s="37">
        <f t="shared" si="0"/>
        <v>11222119.189633874</v>
      </c>
      <c r="P15" s="37">
        <f t="shared" si="0"/>
        <v>2918790.1428079242</v>
      </c>
      <c r="Q15" s="37">
        <f t="shared" si="0"/>
        <v>949.1384383210966</v>
      </c>
      <c r="R15" s="37">
        <f t="shared" si="0"/>
        <v>27926.186442689606</v>
      </c>
      <c r="T15" s="96">
        <f t="shared" si="1"/>
        <v>0</v>
      </c>
    </row>
    <row r="16" spans="1:20" x14ac:dyDescent="0.2">
      <c r="A16" s="34">
        <v>502</v>
      </c>
      <c r="B16" s="34" t="s">
        <v>125</v>
      </c>
      <c r="C16" s="33"/>
      <c r="D16" s="31">
        <v>51</v>
      </c>
      <c r="E16" s="33"/>
      <c r="F16" s="43">
        <v>7897509</v>
      </c>
      <c r="G16" s="37">
        <f t="shared" si="0"/>
        <v>2767527.9640100971</v>
      </c>
      <c r="H16" s="37">
        <f t="shared" si="0"/>
        <v>863725.34687175497</v>
      </c>
      <c r="I16" s="37">
        <f t="shared" si="0"/>
        <v>65564.947434995425</v>
      </c>
      <c r="J16" s="37">
        <f t="shared" si="0"/>
        <v>1325570.4366090661</v>
      </c>
      <c r="K16" s="37">
        <f t="shared" si="0"/>
        <v>295289.03004199156</v>
      </c>
      <c r="L16" s="37">
        <f t="shared" si="0"/>
        <v>212630.81165785718</v>
      </c>
      <c r="M16" s="37">
        <f t="shared" si="0"/>
        <v>1505051.8900457181</v>
      </c>
      <c r="N16" s="37">
        <f t="shared" si="0"/>
        <v>621092.95750444243</v>
      </c>
      <c r="O16" s="37">
        <f t="shared" si="0"/>
        <v>199766.65524815608</v>
      </c>
      <c r="P16" s="37">
        <f t="shared" si="0"/>
        <v>40809.105063851741</v>
      </c>
      <c r="Q16" s="37">
        <f t="shared" si="0"/>
        <v>13.270392304505847</v>
      </c>
      <c r="R16" s="37">
        <f t="shared" si="0"/>
        <v>466.58511976652829</v>
      </c>
      <c r="T16" s="96">
        <f t="shared" si="1"/>
        <v>0</v>
      </c>
    </row>
    <row r="17" spans="1:20" x14ac:dyDescent="0.2">
      <c r="B17" s="34" t="s">
        <v>126</v>
      </c>
      <c r="C17" s="33"/>
      <c r="D17" s="31">
        <v>51</v>
      </c>
      <c r="E17" s="33"/>
      <c r="F17" s="43">
        <f>15103336-F16</f>
        <v>7205827</v>
      </c>
      <c r="G17" s="37">
        <f t="shared" si="0"/>
        <v>2525141.5004805932</v>
      </c>
      <c r="H17" s="37">
        <f t="shared" si="0"/>
        <v>788078.29469682882</v>
      </c>
      <c r="I17" s="37">
        <f t="shared" si="0"/>
        <v>59822.61855993716</v>
      </c>
      <c r="J17" s="37">
        <f t="shared" si="0"/>
        <v>1209473.9293768955</v>
      </c>
      <c r="K17" s="37">
        <f t="shared" si="0"/>
        <v>269426.93771927245</v>
      </c>
      <c r="L17" s="37">
        <f t="shared" si="0"/>
        <v>194008.1161890543</v>
      </c>
      <c r="M17" s="37">
        <f t="shared" si="0"/>
        <v>1373235.984370827</v>
      </c>
      <c r="N17" s="37">
        <f t="shared" si="0"/>
        <v>566696.20796828007</v>
      </c>
      <c r="O17" s="37">
        <f t="shared" si="0"/>
        <v>182270.63218121749</v>
      </c>
      <c r="P17" s="37">
        <f t="shared" si="0"/>
        <v>37234.949794288252</v>
      </c>
      <c r="Q17" s="37">
        <f t="shared" si="0"/>
        <v>12.108140828760114</v>
      </c>
      <c r="R17" s="37">
        <f t="shared" si="0"/>
        <v>425.72052197875092</v>
      </c>
      <c r="T17" s="96">
        <f t="shared" si="1"/>
        <v>0</v>
      </c>
    </row>
    <row r="18" spans="1:20" x14ac:dyDescent="0.2">
      <c r="A18" s="34">
        <v>505</v>
      </c>
      <c r="B18" s="34" t="s">
        <v>127</v>
      </c>
      <c r="C18" s="33"/>
      <c r="D18" s="31">
        <v>51</v>
      </c>
      <c r="E18" s="33"/>
      <c r="F18" s="43">
        <v>5503565</v>
      </c>
      <c r="G18" s="37">
        <f t="shared" si="0"/>
        <v>1928616.9904013064</v>
      </c>
      <c r="H18" s="37">
        <f t="shared" si="0"/>
        <v>601907.33415514312</v>
      </c>
      <c r="I18" s="37">
        <f t="shared" si="0"/>
        <v>45690.476570533901</v>
      </c>
      <c r="J18" s="37">
        <f t="shared" si="0"/>
        <v>923754.95361339557</v>
      </c>
      <c r="K18" s="37">
        <f t="shared" si="0"/>
        <v>205779.10966901758</v>
      </c>
      <c r="L18" s="37">
        <f t="shared" si="0"/>
        <v>148176.78497888066</v>
      </c>
      <c r="M18" s="37">
        <f t="shared" si="0"/>
        <v>1048830.8282066488</v>
      </c>
      <c r="N18" s="37">
        <f t="shared" si="0"/>
        <v>432823.24371747306</v>
      </c>
      <c r="O18" s="37">
        <f t="shared" si="0"/>
        <v>139212.09485051781</v>
      </c>
      <c r="P18" s="37">
        <f t="shared" si="0"/>
        <v>28438.785230980706</v>
      </c>
      <c r="Q18" s="37">
        <f t="shared" si="0"/>
        <v>9.2477851716721968</v>
      </c>
      <c r="R18" s="37">
        <f t="shared" si="0"/>
        <v>325.15082093200186</v>
      </c>
      <c r="T18" s="96">
        <f t="shared" si="1"/>
        <v>0</v>
      </c>
    </row>
    <row r="19" spans="1:20" x14ac:dyDescent="0.2">
      <c r="B19" s="34" t="s">
        <v>128</v>
      </c>
      <c r="C19" s="33"/>
      <c r="D19" s="31">
        <v>51</v>
      </c>
      <c r="E19" s="33"/>
      <c r="F19" s="43">
        <f>6200218-F18</f>
        <v>696653</v>
      </c>
      <c r="G19" s="37">
        <f t="shared" si="0"/>
        <v>244128.45350496293</v>
      </c>
      <c r="H19" s="37">
        <f t="shared" si="0"/>
        <v>76190.714575222228</v>
      </c>
      <c r="I19" s="37">
        <f t="shared" si="0"/>
        <v>5783.5980086166246</v>
      </c>
      <c r="J19" s="37">
        <f t="shared" si="0"/>
        <v>116930.87293411323</v>
      </c>
      <c r="K19" s="37">
        <f t="shared" si="0"/>
        <v>26047.95874823866</v>
      </c>
      <c r="L19" s="37">
        <f t="shared" si="0"/>
        <v>18756.533589753577</v>
      </c>
      <c r="M19" s="37">
        <f t="shared" si="0"/>
        <v>132763.24399959779</v>
      </c>
      <c r="N19" s="37">
        <f t="shared" si="0"/>
        <v>54787.689653071917</v>
      </c>
      <c r="O19" s="37">
        <f t="shared" si="0"/>
        <v>17621.763986415677</v>
      </c>
      <c r="P19" s="37">
        <f t="shared" si="0"/>
        <v>3599.8421109805013</v>
      </c>
      <c r="Q19" s="37">
        <f t="shared" si="0"/>
        <v>1.1706043779261173</v>
      </c>
      <c r="R19" s="37">
        <f t="shared" si="0"/>
        <v>41.158284649085076</v>
      </c>
      <c r="T19" s="96">
        <f t="shared" si="1"/>
        <v>0</v>
      </c>
    </row>
    <row r="20" spans="1:20" x14ac:dyDescent="0.2">
      <c r="A20" s="34">
        <v>506</v>
      </c>
      <c r="B20" s="34" t="s">
        <v>129</v>
      </c>
      <c r="C20" s="33"/>
      <c r="D20" s="31">
        <v>51</v>
      </c>
      <c r="E20" s="33"/>
      <c r="F20" s="43">
        <v>21102860</v>
      </c>
      <c r="G20" s="37">
        <f t="shared" si="0"/>
        <v>7395085.6112465486</v>
      </c>
      <c r="H20" s="37">
        <f t="shared" si="0"/>
        <v>2307952.4282259233</v>
      </c>
      <c r="I20" s="37">
        <f t="shared" si="0"/>
        <v>175195.48336419338</v>
      </c>
      <c r="J20" s="37">
        <f t="shared" si="0"/>
        <v>3542044.3767648754</v>
      </c>
      <c r="K20" s="37">
        <f t="shared" si="0"/>
        <v>789039.05782341515</v>
      </c>
      <c r="L20" s="37">
        <f t="shared" si="0"/>
        <v>568168.80488545541</v>
      </c>
      <c r="M20" s="37">
        <f t="shared" si="0"/>
        <v>4021635.091314259</v>
      </c>
      <c r="N20" s="37">
        <f t="shared" si="0"/>
        <v>1659616.6878951576</v>
      </c>
      <c r="O20" s="37">
        <f t="shared" si="0"/>
        <v>533794.61275322421</v>
      </c>
      <c r="P20" s="37">
        <f t="shared" si="0"/>
        <v>109045.62829719528</v>
      </c>
      <c r="Q20" s="37">
        <f t="shared" si="0"/>
        <v>35.459691270635368</v>
      </c>
      <c r="R20" s="37">
        <f t="shared" si="0"/>
        <v>1246.7577384864364</v>
      </c>
      <c r="T20" s="96">
        <f t="shared" si="1"/>
        <v>0</v>
      </c>
    </row>
    <row r="21" spans="1:20" x14ac:dyDescent="0.2">
      <c r="A21" s="34">
        <v>507</v>
      </c>
      <c r="B21" s="34" t="s">
        <v>130</v>
      </c>
      <c r="C21" s="33"/>
      <c r="D21" s="31">
        <v>51</v>
      </c>
      <c r="E21" s="33"/>
      <c r="F21" s="43">
        <v>118990</v>
      </c>
      <c r="G21" s="37">
        <f t="shared" si="0"/>
        <v>41697.724236536036</v>
      </c>
      <c r="H21" s="37">
        <f t="shared" si="0"/>
        <v>13013.556429536215</v>
      </c>
      <c r="I21" s="37">
        <f t="shared" si="0"/>
        <v>987.85238425054104</v>
      </c>
      <c r="J21" s="37">
        <f t="shared" si="0"/>
        <v>19972.072998221687</v>
      </c>
      <c r="K21" s="37">
        <f t="shared" si="0"/>
        <v>4449.0537060099041</v>
      </c>
      <c r="L21" s="37">
        <f t="shared" si="0"/>
        <v>3203.660835228985</v>
      </c>
      <c r="M21" s="37">
        <f t="shared" si="0"/>
        <v>22676.279874646549</v>
      </c>
      <c r="N21" s="37">
        <f t="shared" si="0"/>
        <v>9357.8685397450772</v>
      </c>
      <c r="O21" s="37">
        <f t="shared" si="0"/>
        <v>3009.8394706455024</v>
      </c>
      <c r="P21" s="37">
        <f t="shared" si="0"/>
        <v>614.86164960973372</v>
      </c>
      <c r="Q21" s="37">
        <f t="shared" si="0"/>
        <v>0.19994202986196671</v>
      </c>
      <c r="R21" s="37">
        <f t="shared" si="0"/>
        <v>7.0299335399325535</v>
      </c>
      <c r="T21" s="96">
        <f t="shared" si="1"/>
        <v>0</v>
      </c>
    </row>
    <row r="22" spans="1:20" x14ac:dyDescent="0.2">
      <c r="A22" s="34">
        <v>510</v>
      </c>
      <c r="B22" s="34" t="s">
        <v>131</v>
      </c>
      <c r="C22" s="33"/>
      <c r="D22" s="31">
        <v>61</v>
      </c>
      <c r="E22" s="33"/>
      <c r="F22" s="43">
        <v>6590708</v>
      </c>
      <c r="G22" s="37">
        <f t="shared" si="0"/>
        <v>2211760.5721894149</v>
      </c>
      <c r="H22" s="37">
        <f t="shared" si="0"/>
        <v>697279.95819682139</v>
      </c>
      <c r="I22" s="37">
        <f t="shared" si="0"/>
        <v>57591.337462635231</v>
      </c>
      <c r="J22" s="37">
        <f t="shared" si="0"/>
        <v>1129015.4070574811</v>
      </c>
      <c r="K22" s="37">
        <f t="shared" si="0"/>
        <v>241716.90963806128</v>
      </c>
      <c r="L22" s="37">
        <f t="shared" si="0"/>
        <v>182367.03776074629</v>
      </c>
      <c r="M22" s="37">
        <f t="shared" si="0"/>
        <v>1312267.7235444745</v>
      </c>
      <c r="N22" s="37">
        <f t="shared" si="0"/>
        <v>538683.65388409165</v>
      </c>
      <c r="O22" s="37">
        <f t="shared" si="0"/>
        <v>174920.92022209804</v>
      </c>
      <c r="P22" s="37">
        <f t="shared" si="0"/>
        <v>44656.96545951326</v>
      </c>
      <c r="Q22" s="37">
        <f t="shared" si="0"/>
        <v>14.521647800148413</v>
      </c>
      <c r="R22" s="37">
        <f t="shared" si="0"/>
        <v>432.99293686186445</v>
      </c>
      <c r="T22" s="96">
        <f t="shared" si="1"/>
        <v>0</v>
      </c>
    </row>
    <row r="23" spans="1:20" x14ac:dyDescent="0.2">
      <c r="A23" s="34">
        <v>511</v>
      </c>
      <c r="B23" s="34" t="s">
        <v>132</v>
      </c>
      <c r="C23" s="33"/>
      <c r="D23" s="31">
        <v>51</v>
      </c>
      <c r="E23" s="33"/>
      <c r="F23" s="43">
        <v>5063205</v>
      </c>
      <c r="G23" s="37">
        <f t="shared" si="0"/>
        <v>1774301.4189684044</v>
      </c>
      <c r="H23" s="37">
        <f t="shared" si="0"/>
        <v>553746.56678552751</v>
      </c>
      <c r="I23" s="37">
        <f t="shared" si="0"/>
        <v>42034.617456922941</v>
      </c>
      <c r="J23" s="37">
        <f t="shared" si="0"/>
        <v>849842.00239483186</v>
      </c>
      <c r="K23" s="37">
        <f t="shared" si="0"/>
        <v>189313.98411242859</v>
      </c>
      <c r="L23" s="37">
        <f t="shared" si="0"/>
        <v>136320.62828166713</v>
      </c>
      <c r="M23" s="37">
        <f t="shared" si="0"/>
        <v>964910.10709059401</v>
      </c>
      <c r="N23" s="37">
        <f t="shared" si="0"/>
        <v>398191.50163694407</v>
      </c>
      <c r="O23" s="37">
        <f t="shared" si="0"/>
        <v>128073.23520438408</v>
      </c>
      <c r="P23" s="37">
        <f t="shared" si="0"/>
        <v>26163.295895556366</v>
      </c>
      <c r="Q23" s="37">
        <f t="shared" si="0"/>
        <v>8.5078366695290288</v>
      </c>
      <c r="R23" s="37">
        <f t="shared" si="0"/>
        <v>299.13433607071352</v>
      </c>
      <c r="T23" s="96">
        <f t="shared" si="1"/>
        <v>0</v>
      </c>
    </row>
    <row r="24" spans="1:20" x14ac:dyDescent="0.2">
      <c r="A24" s="34">
        <v>512</v>
      </c>
      <c r="B24" s="34" t="s">
        <v>133</v>
      </c>
      <c r="C24" s="33"/>
      <c r="D24" s="31">
        <v>1</v>
      </c>
      <c r="E24" s="33"/>
      <c r="F24" s="43">
        <v>34867058</v>
      </c>
      <c r="G24" s="37">
        <f t="shared" si="0"/>
        <v>11649683.821485039</v>
      </c>
      <c r="H24" s="37">
        <f t="shared" si="0"/>
        <v>3676515.1967056249</v>
      </c>
      <c r="I24" s="37">
        <f t="shared" si="0"/>
        <v>306184.58854426164</v>
      </c>
      <c r="J24" s="37">
        <f t="shared" si="0"/>
        <v>5984813.8321224311</v>
      </c>
      <c r="K24" s="37">
        <f t="shared" si="0"/>
        <v>1276294.6447391151</v>
      </c>
      <c r="L24" s="37">
        <f t="shared" si="0"/>
        <v>967361.67716863018</v>
      </c>
      <c r="M24" s="37">
        <f t="shared" si="0"/>
        <v>6971822.3625343023</v>
      </c>
      <c r="N24" s="37">
        <f t="shared" si="0"/>
        <v>2860490.0969848074</v>
      </c>
      <c r="O24" s="37">
        <f t="shared" si="0"/>
        <v>929693.27243050397</v>
      </c>
      <c r="P24" s="37">
        <f t="shared" si="0"/>
        <v>241806.33920833704</v>
      </c>
      <c r="Q24" s="37">
        <f t="shared" si="0"/>
        <v>78.631103965409523</v>
      </c>
      <c r="R24" s="37">
        <f t="shared" si="0"/>
        <v>2313.5369729801914</v>
      </c>
      <c r="T24" s="96">
        <f t="shared" si="1"/>
        <v>0</v>
      </c>
    </row>
    <row r="25" spans="1:20" x14ac:dyDescent="0.2">
      <c r="A25" s="34">
        <v>513</v>
      </c>
      <c r="B25" s="34" t="s">
        <v>134</v>
      </c>
      <c r="C25" s="33"/>
      <c r="D25" s="31">
        <v>1</v>
      </c>
      <c r="E25" s="33"/>
      <c r="F25" s="43">
        <v>11091401</v>
      </c>
      <c r="G25" s="37">
        <f t="shared" si="0"/>
        <v>3705827.8558317991</v>
      </c>
      <c r="H25" s="37">
        <f t="shared" si="0"/>
        <v>1169519.5025991572</v>
      </c>
      <c r="I25" s="37">
        <f t="shared" si="0"/>
        <v>97398.984782840358</v>
      </c>
      <c r="J25" s="37">
        <f t="shared" si="0"/>
        <v>1903801.8671496906</v>
      </c>
      <c r="K25" s="37">
        <f t="shared" si="0"/>
        <v>405996.27588178124</v>
      </c>
      <c r="L25" s="37">
        <f t="shared" si="0"/>
        <v>307723.01676584879</v>
      </c>
      <c r="M25" s="37">
        <f t="shared" si="0"/>
        <v>2217774.6549088061</v>
      </c>
      <c r="N25" s="37">
        <f t="shared" si="0"/>
        <v>909937.47514308174</v>
      </c>
      <c r="O25" s="37">
        <f t="shared" si="0"/>
        <v>295740.49211519264</v>
      </c>
      <c r="P25" s="37">
        <f t="shared" si="0"/>
        <v>76919.913131233741</v>
      </c>
      <c r="Q25" s="37">
        <f t="shared" si="0"/>
        <v>25.012982315658725</v>
      </c>
      <c r="R25" s="37">
        <f t="shared" si="0"/>
        <v>735.94870825205464</v>
      </c>
      <c r="T25" s="96">
        <f t="shared" si="1"/>
        <v>0</v>
      </c>
    </row>
    <row r="26" spans="1:20" x14ac:dyDescent="0.2">
      <c r="A26" s="34">
        <v>514</v>
      </c>
      <c r="B26" s="34" t="s">
        <v>135</v>
      </c>
      <c r="C26" s="33"/>
      <c r="D26" s="31">
        <v>1</v>
      </c>
      <c r="E26" s="33"/>
      <c r="F26" s="43">
        <v>1928065</v>
      </c>
      <c r="G26" s="37">
        <f t="shared" si="0"/>
        <v>644199.68089282291</v>
      </c>
      <c r="H26" s="37">
        <f t="shared" si="0"/>
        <v>203302.5061287428</v>
      </c>
      <c r="I26" s="37">
        <f t="shared" si="0"/>
        <v>16931.276183714494</v>
      </c>
      <c r="J26" s="37">
        <f t="shared" si="0"/>
        <v>330945.90547992708</v>
      </c>
      <c r="K26" s="37">
        <f t="shared" si="0"/>
        <v>70576.044420177976</v>
      </c>
      <c r="L26" s="37">
        <f t="shared" si="0"/>
        <v>53492.789442978952</v>
      </c>
      <c r="M26" s="37">
        <f t="shared" si="0"/>
        <v>385525.11896529095</v>
      </c>
      <c r="N26" s="37">
        <f t="shared" si="0"/>
        <v>158178.26783214728</v>
      </c>
      <c r="O26" s="37">
        <f t="shared" si="0"/>
        <v>51409.816661581244</v>
      </c>
      <c r="P26" s="37">
        <f t="shared" si="0"/>
        <v>13371.312813536559</v>
      </c>
      <c r="Q26" s="37">
        <f t="shared" si="0"/>
        <v>4.3481121770316067</v>
      </c>
      <c r="R26" s="37">
        <f t="shared" si="0"/>
        <v>127.9330669025489</v>
      </c>
      <c r="T26" s="96">
        <f t="shared" si="1"/>
        <v>0</v>
      </c>
    </row>
    <row r="27" spans="1:20" x14ac:dyDescent="0.2">
      <c r="A27" s="33"/>
      <c r="B27" s="39" t="s">
        <v>27</v>
      </c>
      <c r="C27" s="39"/>
      <c r="D27" s="40"/>
      <c r="E27" s="39"/>
      <c r="F27" s="42">
        <f t="shared" ref="F27:R27" si="2">SUM(F14:F26)</f>
        <v>527958345</v>
      </c>
      <c r="G27" s="42">
        <f t="shared" si="2"/>
        <v>177253868.97481942</v>
      </c>
      <c r="H27" s="42">
        <f t="shared" si="2"/>
        <v>55875281.895457901</v>
      </c>
      <c r="I27" s="42">
        <f t="shared" si="2"/>
        <v>4611159.5028666016</v>
      </c>
      <c r="J27" s="42">
        <f t="shared" si="2"/>
        <v>90423375.510419369</v>
      </c>
      <c r="K27" s="42">
        <f t="shared" si="2"/>
        <v>19366821.930363618</v>
      </c>
      <c r="L27" s="42">
        <f t="shared" si="2"/>
        <v>14604879.436791612</v>
      </c>
      <c r="M27" s="42">
        <f t="shared" si="2"/>
        <v>105076542.08310308</v>
      </c>
      <c r="N27" s="42">
        <f t="shared" si="2"/>
        <v>43135904.825016104</v>
      </c>
      <c r="O27" s="42">
        <f t="shared" si="2"/>
        <v>14005789.937724376</v>
      </c>
      <c r="P27" s="42">
        <f t="shared" si="2"/>
        <v>3568909.3925798321</v>
      </c>
      <c r="Q27" s="42">
        <f t="shared" si="2"/>
        <v>1160.5456102177975</v>
      </c>
      <c r="R27" s="42">
        <f t="shared" si="2"/>
        <v>34650.965247876607</v>
      </c>
      <c r="T27" s="96">
        <f t="shared" si="1"/>
        <v>0</v>
      </c>
    </row>
    <row r="28" spans="1:20" x14ac:dyDescent="0.2">
      <c r="A28" s="33"/>
      <c r="B28" s="33"/>
      <c r="C28" s="33"/>
      <c r="D28" s="31"/>
      <c r="E28" s="3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36"/>
      <c r="T28" s="96">
        <f t="shared" si="1"/>
        <v>0</v>
      </c>
    </row>
    <row r="29" spans="1:20" x14ac:dyDescent="0.2">
      <c r="A29" s="33"/>
      <c r="B29" s="30" t="s">
        <v>136</v>
      </c>
      <c r="C29" s="33"/>
      <c r="D29" s="31"/>
      <c r="E29" s="3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36"/>
      <c r="T29" s="96">
        <f t="shared" si="1"/>
        <v>0</v>
      </c>
    </row>
    <row r="30" spans="1:20" x14ac:dyDescent="0.2">
      <c r="A30" s="34">
        <v>535</v>
      </c>
      <c r="B30" s="34" t="s">
        <v>123</v>
      </c>
      <c r="C30" s="33"/>
      <c r="D30" s="31">
        <v>62</v>
      </c>
      <c r="E30" s="33"/>
      <c r="F30" s="43">
        <v>6861</v>
      </c>
      <c r="G30" s="37">
        <f t="shared" ref="G30:R30" si="3">INDEX(ALLOC,($D30)+1,(G$1)+1)*$F30</f>
        <v>2404.3036052346724</v>
      </c>
      <c r="H30" s="37">
        <f t="shared" si="3"/>
        <v>750.36566655221407</v>
      </c>
      <c r="I30" s="37">
        <f t="shared" si="3"/>
        <v>56.959872328287759</v>
      </c>
      <c r="J30" s="37">
        <f t="shared" si="3"/>
        <v>1151.5958722648877</v>
      </c>
      <c r="K30" s="37">
        <f t="shared" si="3"/>
        <v>256.53380516794647</v>
      </c>
      <c r="L30" s="37">
        <f t="shared" si="3"/>
        <v>184.72406916972909</v>
      </c>
      <c r="M30" s="37">
        <f t="shared" si="3"/>
        <v>1307.5212725434903</v>
      </c>
      <c r="N30" s="37">
        <f t="shared" si="3"/>
        <v>539.57757837793906</v>
      </c>
      <c r="O30" s="37">
        <f t="shared" si="3"/>
        <v>173.54826967055038</v>
      </c>
      <c r="P30" s="37">
        <f t="shared" si="3"/>
        <v>35.453111841099101</v>
      </c>
      <c r="Q30" s="37">
        <f t="shared" si="3"/>
        <v>1.1528718941784631E-2</v>
      </c>
      <c r="R30" s="37">
        <f t="shared" si="3"/>
        <v>0.40534813024184585</v>
      </c>
      <c r="T30" s="96">
        <f t="shared" si="1"/>
        <v>0</v>
      </c>
    </row>
    <row r="31" spans="1:20" x14ac:dyDescent="0.2">
      <c r="A31" s="34">
        <v>536</v>
      </c>
      <c r="B31" s="34" t="s">
        <v>137</v>
      </c>
      <c r="C31" s="33"/>
      <c r="D31" s="31"/>
      <c r="E31" s="33"/>
      <c r="F31" s="43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T31" s="96">
        <f t="shared" si="1"/>
        <v>0</v>
      </c>
    </row>
    <row r="32" spans="1:20" x14ac:dyDescent="0.2">
      <c r="A32" s="34">
        <v>537</v>
      </c>
      <c r="B32" s="34" t="s">
        <v>138</v>
      </c>
      <c r="C32" s="33"/>
      <c r="D32" s="31"/>
      <c r="E32" s="33"/>
      <c r="F32" s="43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T32" s="96">
        <f t="shared" si="1"/>
        <v>0</v>
      </c>
    </row>
    <row r="33" spans="1:20" x14ac:dyDescent="0.2">
      <c r="A33" s="34">
        <v>538</v>
      </c>
      <c r="B33" s="34" t="s">
        <v>139</v>
      </c>
      <c r="C33" s="33"/>
      <c r="D33" s="31"/>
      <c r="E33" s="33"/>
      <c r="F33" s="43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T33" s="96">
        <f t="shared" si="1"/>
        <v>0</v>
      </c>
    </row>
    <row r="34" spans="1:20" x14ac:dyDescent="0.2">
      <c r="A34" s="34">
        <v>539</v>
      </c>
      <c r="B34" s="34" t="s">
        <v>140</v>
      </c>
      <c r="C34" s="33"/>
      <c r="D34" s="31">
        <v>51</v>
      </c>
      <c r="E34" s="33"/>
      <c r="F34" s="43">
        <v>38553</v>
      </c>
      <c r="G34" s="37">
        <f t="shared" ref="G34:R34" si="4">INDEX(ALLOC,($D34)+1,(G$1)+1)*$F34</f>
        <v>13510.146755955742</v>
      </c>
      <c r="H34" s="37">
        <f t="shared" si="4"/>
        <v>4216.4185312035443</v>
      </c>
      <c r="I34" s="37">
        <f t="shared" si="4"/>
        <v>320.06616497193971</v>
      </c>
      <c r="J34" s="37">
        <f t="shared" si="4"/>
        <v>6470.9919346200586</v>
      </c>
      <c r="K34" s="37">
        <f t="shared" si="4"/>
        <v>1441.5023743827198</v>
      </c>
      <c r="L34" s="37">
        <f t="shared" si="4"/>
        <v>1037.9925723219014</v>
      </c>
      <c r="M34" s="37">
        <f t="shared" si="4"/>
        <v>7347.1604169026668</v>
      </c>
      <c r="N34" s="37">
        <f t="shared" si="4"/>
        <v>3031.9682814756866</v>
      </c>
      <c r="O34" s="37">
        <f t="shared" si="4"/>
        <v>975.19405926377055</v>
      </c>
      <c r="P34" s="37">
        <f t="shared" si="4"/>
        <v>199.21641463487742</v>
      </c>
      <c r="Q34" s="37">
        <f t="shared" si="4"/>
        <v>6.4781620953596117E-2</v>
      </c>
      <c r="R34" s="37">
        <f t="shared" si="4"/>
        <v>2.2777126461469011</v>
      </c>
      <c r="T34" s="96">
        <f t="shared" si="1"/>
        <v>0</v>
      </c>
    </row>
    <row r="35" spans="1:20" x14ac:dyDescent="0.2">
      <c r="A35" s="34">
        <v>540</v>
      </c>
      <c r="B35" s="34" t="s">
        <v>130</v>
      </c>
      <c r="C35" s="33"/>
      <c r="D35" s="31"/>
      <c r="E35" s="33"/>
      <c r="F35" s="43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T35" s="96">
        <f t="shared" si="1"/>
        <v>0</v>
      </c>
    </row>
    <row r="36" spans="1:20" x14ac:dyDescent="0.2">
      <c r="A36" s="34">
        <v>541</v>
      </c>
      <c r="B36" s="34" t="s">
        <v>131</v>
      </c>
      <c r="C36" s="33"/>
      <c r="D36" s="31">
        <v>63</v>
      </c>
      <c r="E36" s="33"/>
      <c r="F36" s="43">
        <v>102609</v>
      </c>
      <c r="G36" s="37">
        <f t="shared" ref="G36:R40" si="5">INDEX(ALLOC,($D36)+1,(G$1)+1)*$F36</f>
        <v>34757.306347804704</v>
      </c>
      <c r="H36" s="37">
        <f t="shared" si="5"/>
        <v>10933.440065713834</v>
      </c>
      <c r="I36" s="37">
        <f t="shared" si="5"/>
        <v>887.13059193278934</v>
      </c>
      <c r="J36" s="37">
        <f t="shared" si="5"/>
        <v>17502.107615648682</v>
      </c>
      <c r="K36" s="37">
        <f t="shared" si="5"/>
        <v>3778.7801473953527</v>
      </c>
      <c r="L36" s="37">
        <f t="shared" si="5"/>
        <v>2822.9792449882007</v>
      </c>
      <c r="M36" s="37">
        <f t="shared" si="5"/>
        <v>20244.60780622403</v>
      </c>
      <c r="N36" s="37">
        <f t="shared" si="5"/>
        <v>8319.3916860330337</v>
      </c>
      <c r="O36" s="37">
        <f t="shared" si="5"/>
        <v>2696.1919496695245</v>
      </c>
      <c r="P36" s="37">
        <f t="shared" si="5"/>
        <v>660.25268846490997</v>
      </c>
      <c r="Q36" s="37">
        <f t="shared" si="5"/>
        <v>0.2147023852232221</v>
      </c>
      <c r="R36" s="37">
        <f t="shared" si="5"/>
        <v>6.5971537397142805</v>
      </c>
      <c r="T36" s="96">
        <f t="shared" si="1"/>
        <v>0</v>
      </c>
    </row>
    <row r="37" spans="1:20" x14ac:dyDescent="0.2">
      <c r="A37" s="34">
        <v>542</v>
      </c>
      <c r="B37" s="34" t="s">
        <v>132</v>
      </c>
      <c r="C37" s="33"/>
      <c r="D37" s="31">
        <v>51</v>
      </c>
      <c r="E37" s="33"/>
      <c r="F37" s="43">
        <v>146078</v>
      </c>
      <c r="G37" s="37">
        <f t="shared" si="5"/>
        <v>51190.185402342307</v>
      </c>
      <c r="H37" s="37">
        <f t="shared" si="5"/>
        <v>15976.08451225978</v>
      </c>
      <c r="I37" s="37">
        <f t="shared" si="5"/>
        <v>1212.73636932978</v>
      </c>
      <c r="J37" s="37">
        <f t="shared" si="5"/>
        <v>24518.703079538009</v>
      </c>
      <c r="K37" s="37">
        <f t="shared" si="5"/>
        <v>5461.8780340071844</v>
      </c>
      <c r="L37" s="37">
        <f t="shared" si="5"/>
        <v>3932.9722454708772</v>
      </c>
      <c r="M37" s="37">
        <f t="shared" si="5"/>
        <v>27838.520980995196</v>
      </c>
      <c r="N37" s="37">
        <f t="shared" si="5"/>
        <v>11488.181532472321</v>
      </c>
      <c r="O37" s="37">
        <f t="shared" si="5"/>
        <v>3695.0275669632215</v>
      </c>
      <c r="P37" s="37">
        <f t="shared" si="5"/>
        <v>754.83452434398419</v>
      </c>
      <c r="Q37" s="37">
        <f t="shared" si="5"/>
        <v>0.24545870945605827</v>
      </c>
      <c r="R37" s="37">
        <f t="shared" si="5"/>
        <v>8.630293567915519</v>
      </c>
      <c r="T37" s="96">
        <f t="shared" si="1"/>
        <v>0</v>
      </c>
    </row>
    <row r="38" spans="1:20" x14ac:dyDescent="0.2">
      <c r="A38" s="34">
        <v>543</v>
      </c>
      <c r="B38" s="34" t="s">
        <v>141</v>
      </c>
      <c r="C38" s="33"/>
      <c r="D38" s="31">
        <v>51</v>
      </c>
      <c r="E38" s="33"/>
      <c r="F38" s="43">
        <v>36620</v>
      </c>
      <c r="G38" s="37">
        <f t="shared" si="5"/>
        <v>12832.76461502605</v>
      </c>
      <c r="H38" s="37">
        <f t="shared" si="5"/>
        <v>4005.012492223012</v>
      </c>
      <c r="I38" s="37">
        <f t="shared" si="5"/>
        <v>304.01844114005218</v>
      </c>
      <c r="J38" s="37">
        <f t="shared" si="5"/>
        <v>6146.544358306397</v>
      </c>
      <c r="K38" s="37">
        <f t="shared" si="5"/>
        <v>1369.2272183719867</v>
      </c>
      <c r="L38" s="37">
        <f t="shared" si="5"/>
        <v>985.94890147142974</v>
      </c>
      <c r="M38" s="37">
        <f t="shared" si="5"/>
        <v>6978.7828305702715</v>
      </c>
      <c r="N38" s="37">
        <f t="shared" si="5"/>
        <v>2879.9491211485397</v>
      </c>
      <c r="O38" s="37">
        <f t="shared" si="5"/>
        <v>926.299028616172</v>
      </c>
      <c r="P38" s="37">
        <f t="shared" si="5"/>
        <v>189.22794864029288</v>
      </c>
      <c r="Q38" s="37">
        <f t="shared" si="5"/>
        <v>6.1533550160057321E-2</v>
      </c>
      <c r="R38" s="37">
        <f t="shared" si="5"/>
        <v>2.1635109356444246</v>
      </c>
      <c r="T38" s="96">
        <f t="shared" si="1"/>
        <v>0</v>
      </c>
    </row>
    <row r="39" spans="1:20" x14ac:dyDescent="0.2">
      <c r="A39" s="34">
        <v>544</v>
      </c>
      <c r="B39" s="34" t="s">
        <v>134</v>
      </c>
      <c r="C39" s="33"/>
      <c r="D39" s="31">
        <v>1</v>
      </c>
      <c r="E39" s="33"/>
      <c r="F39" s="43">
        <v>79975</v>
      </c>
      <c r="G39" s="37">
        <f t="shared" si="5"/>
        <v>26721.023139470668</v>
      </c>
      <c r="H39" s="37">
        <f t="shared" si="5"/>
        <v>8432.8681489712253</v>
      </c>
      <c r="I39" s="37">
        <f t="shared" si="5"/>
        <v>702.29935857586054</v>
      </c>
      <c r="J39" s="37">
        <f t="shared" si="5"/>
        <v>13727.441134379373</v>
      </c>
      <c r="K39" s="37">
        <f t="shared" si="5"/>
        <v>2927.4527324046308</v>
      </c>
      <c r="L39" s="37">
        <f t="shared" si="5"/>
        <v>2218.8493830354482</v>
      </c>
      <c r="M39" s="37">
        <f t="shared" si="5"/>
        <v>15991.354746468165</v>
      </c>
      <c r="N39" s="37">
        <f t="shared" si="5"/>
        <v>6561.1413359383514</v>
      </c>
      <c r="O39" s="37">
        <f t="shared" si="5"/>
        <v>2132.4488995495276</v>
      </c>
      <c r="P39" s="37">
        <f t="shared" si="5"/>
        <v>554.63417585122193</v>
      </c>
      <c r="Q39" s="37">
        <f t="shared" si="5"/>
        <v>0.18035713078039525</v>
      </c>
      <c r="R39" s="37">
        <f t="shared" si="5"/>
        <v>5.3065882247389737</v>
      </c>
      <c r="T39" s="96">
        <f t="shared" si="1"/>
        <v>0</v>
      </c>
    </row>
    <row r="40" spans="1:20" x14ac:dyDescent="0.2">
      <c r="A40" s="34">
        <v>545</v>
      </c>
      <c r="B40" s="34" t="s">
        <v>142</v>
      </c>
      <c r="C40" s="33"/>
      <c r="D40" s="31">
        <v>1</v>
      </c>
      <c r="E40" s="33"/>
      <c r="F40" s="43">
        <v>6837</v>
      </c>
      <c r="G40" s="37">
        <f t="shared" si="5"/>
        <v>2284.3593023389931</v>
      </c>
      <c r="H40" s="37">
        <f t="shared" si="5"/>
        <v>720.91928145690861</v>
      </c>
      <c r="I40" s="37">
        <f t="shared" si="5"/>
        <v>60.039021126391475</v>
      </c>
      <c r="J40" s="37">
        <f t="shared" si="5"/>
        <v>1173.5481717505693</v>
      </c>
      <c r="K40" s="37">
        <f t="shared" si="5"/>
        <v>250.2656371547416</v>
      </c>
      <c r="L40" s="37">
        <f t="shared" si="5"/>
        <v>189.68769280166754</v>
      </c>
      <c r="M40" s="37">
        <f t="shared" si="5"/>
        <v>1367.0883701357029</v>
      </c>
      <c r="N40" s="37">
        <f t="shared" si="5"/>
        <v>560.90682480538305</v>
      </c>
      <c r="O40" s="37">
        <f t="shared" si="5"/>
        <v>182.30138326002026</v>
      </c>
      <c r="P40" s="37">
        <f t="shared" si="5"/>
        <v>47.415240516346415</v>
      </c>
      <c r="Q40" s="37">
        <f t="shared" si="5"/>
        <v>1.5418589598569081E-2</v>
      </c>
      <c r="R40" s="37">
        <f t="shared" si="5"/>
        <v>0.45365606367665345</v>
      </c>
      <c r="T40" s="96">
        <f t="shared" si="1"/>
        <v>0</v>
      </c>
    </row>
    <row r="41" spans="1:20" x14ac:dyDescent="0.2">
      <c r="A41" s="33"/>
      <c r="B41" s="39" t="s">
        <v>27</v>
      </c>
      <c r="C41" s="39"/>
      <c r="D41" s="40"/>
      <c r="E41" s="39"/>
      <c r="F41" s="42">
        <f t="shared" ref="F41:R41" si="6">SUM(F30:F40)</f>
        <v>417533</v>
      </c>
      <c r="G41" s="42">
        <f t="shared" si="6"/>
        <v>143700.08916817314</v>
      </c>
      <c r="H41" s="42">
        <f t="shared" si="6"/>
        <v>45035.108698380522</v>
      </c>
      <c r="I41" s="42">
        <f t="shared" si="6"/>
        <v>3543.2498194051009</v>
      </c>
      <c r="J41" s="42">
        <f t="shared" si="6"/>
        <v>70690.932166507977</v>
      </c>
      <c r="K41" s="42">
        <f t="shared" si="6"/>
        <v>15485.639948884562</v>
      </c>
      <c r="L41" s="42">
        <f t="shared" si="6"/>
        <v>11373.154109259252</v>
      </c>
      <c r="M41" s="42">
        <f t="shared" si="6"/>
        <v>81075.036423839527</v>
      </c>
      <c r="N41" s="42">
        <f t="shared" si="6"/>
        <v>33381.116360251253</v>
      </c>
      <c r="O41" s="42">
        <f t="shared" si="6"/>
        <v>10781.011156992789</v>
      </c>
      <c r="P41" s="42">
        <f t="shared" si="6"/>
        <v>2441.0341042927316</v>
      </c>
      <c r="Q41" s="42">
        <f t="shared" si="6"/>
        <v>0.79378070511368293</v>
      </c>
      <c r="R41" s="42">
        <f t="shared" si="6"/>
        <v>25.834263308078597</v>
      </c>
      <c r="T41" s="96">
        <f t="shared" si="1"/>
        <v>0</v>
      </c>
    </row>
    <row r="42" spans="1:20" x14ac:dyDescent="0.2">
      <c r="A42" s="33"/>
      <c r="B42" s="33"/>
      <c r="C42" s="33"/>
      <c r="D42" s="31"/>
      <c r="E42" s="3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36"/>
      <c r="T42" s="96">
        <f t="shared" si="1"/>
        <v>0</v>
      </c>
    </row>
    <row r="43" spans="1:20" x14ac:dyDescent="0.2">
      <c r="A43" s="33"/>
      <c r="B43" s="88" t="s">
        <v>143</v>
      </c>
      <c r="C43" s="33"/>
      <c r="D43" s="31"/>
      <c r="E43" s="3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36"/>
      <c r="T43" s="96">
        <f t="shared" si="1"/>
        <v>0</v>
      </c>
    </row>
    <row r="44" spans="1:20" x14ac:dyDescent="0.2">
      <c r="A44" s="34">
        <v>546</v>
      </c>
      <c r="B44" s="34" t="s">
        <v>123</v>
      </c>
      <c r="C44" s="33"/>
      <c r="D44" s="31">
        <v>51</v>
      </c>
      <c r="E44" s="33"/>
      <c r="F44" s="43">
        <v>182409</v>
      </c>
      <c r="G44" s="37">
        <f t="shared" ref="G44:R52" si="7">INDEX(ALLOC,($D44)+1,(G$1)+1)*$F44</f>
        <v>63921.675605196251</v>
      </c>
      <c r="H44" s="37">
        <f t="shared" si="7"/>
        <v>19949.489997102879</v>
      </c>
      <c r="I44" s="37">
        <f t="shared" si="7"/>
        <v>1514.3555387743249</v>
      </c>
      <c r="J44" s="37">
        <f t="shared" si="7"/>
        <v>30616.739755715775</v>
      </c>
      <c r="K44" s="37">
        <f t="shared" si="7"/>
        <v>6820.2994996181251</v>
      </c>
      <c r="L44" s="37">
        <f t="shared" si="7"/>
        <v>4911.1401739077564</v>
      </c>
      <c r="M44" s="37">
        <f t="shared" si="7"/>
        <v>34762.228217954471</v>
      </c>
      <c r="N44" s="37">
        <f t="shared" si="7"/>
        <v>14345.40249152332</v>
      </c>
      <c r="O44" s="37">
        <f t="shared" si="7"/>
        <v>4614.0163711318219</v>
      </c>
      <c r="P44" s="37">
        <f t="shared" si="7"/>
        <v>942.56911205699566</v>
      </c>
      <c r="Q44" s="37">
        <f t="shared" si="7"/>
        <v>0.30650664530709709</v>
      </c>
      <c r="R44" s="37">
        <f t="shared" si="7"/>
        <v>10.776730373019221</v>
      </c>
      <c r="T44" s="96">
        <f t="shared" si="1"/>
        <v>0</v>
      </c>
    </row>
    <row r="45" spans="1:20" x14ac:dyDescent="0.2">
      <c r="A45" s="34">
        <v>547</v>
      </c>
      <c r="B45" s="34" t="s">
        <v>124</v>
      </c>
      <c r="C45" s="33"/>
      <c r="D45" s="31">
        <v>1</v>
      </c>
      <c r="E45" s="33"/>
      <c r="F45" s="43">
        <v>27501175</v>
      </c>
      <c r="G45" s="37">
        <f t="shared" si="7"/>
        <v>9188615.6115990281</v>
      </c>
      <c r="H45" s="37">
        <f t="shared" si="7"/>
        <v>2899828.4803599091</v>
      </c>
      <c r="I45" s="37">
        <f t="shared" si="7"/>
        <v>241501.18865373541</v>
      </c>
      <c r="J45" s="37">
        <f t="shared" si="7"/>
        <v>4720484.6631918186</v>
      </c>
      <c r="K45" s="37">
        <f t="shared" si="7"/>
        <v>1006669.4579317026</v>
      </c>
      <c r="L45" s="37">
        <f t="shared" si="7"/>
        <v>763000.50242575677</v>
      </c>
      <c r="M45" s="37">
        <f t="shared" si="7"/>
        <v>5498981.4988396578</v>
      </c>
      <c r="N45" s="37">
        <f t="shared" si="7"/>
        <v>2256193.761542662</v>
      </c>
      <c r="O45" s="37">
        <f t="shared" si="7"/>
        <v>733289.78262043116</v>
      </c>
      <c r="P45" s="37">
        <f t="shared" si="7"/>
        <v>190723.24515242549</v>
      </c>
      <c r="Q45" s="37">
        <f t="shared" si="7"/>
        <v>62.019793886708797</v>
      </c>
      <c r="R45" s="37">
        <f t="shared" si="7"/>
        <v>1824.7878889838803</v>
      </c>
      <c r="T45" s="96">
        <f t="shared" si="1"/>
        <v>0</v>
      </c>
    </row>
    <row r="46" spans="1:20" x14ac:dyDescent="0.2">
      <c r="A46" s="34">
        <v>548</v>
      </c>
      <c r="B46" s="34" t="s">
        <v>144</v>
      </c>
      <c r="C46" s="33"/>
      <c r="D46" s="31">
        <v>51</v>
      </c>
      <c r="E46" s="33"/>
      <c r="F46" s="43">
        <v>267069</v>
      </c>
      <c r="G46" s="37">
        <f t="shared" si="7"/>
        <v>93589.1210532603</v>
      </c>
      <c r="H46" s="37">
        <f t="shared" si="7"/>
        <v>29208.483923689448</v>
      </c>
      <c r="I46" s="37">
        <f t="shared" si="7"/>
        <v>2217.2010119287984</v>
      </c>
      <c r="J46" s="37">
        <f t="shared" si="7"/>
        <v>44826.63722633892</v>
      </c>
      <c r="K46" s="37">
        <f t="shared" si="7"/>
        <v>9985.7494260892436</v>
      </c>
      <c r="L46" s="37">
        <f t="shared" si="7"/>
        <v>7190.5075687349336</v>
      </c>
      <c r="M46" s="37">
        <f t="shared" si="7"/>
        <v>50896.137405176727</v>
      </c>
      <c r="N46" s="37">
        <f t="shared" si="7"/>
        <v>21003.417035391023</v>
      </c>
      <c r="O46" s="37">
        <f t="shared" si="7"/>
        <v>6755.4821210675154</v>
      </c>
      <c r="P46" s="37">
        <f t="shared" si="7"/>
        <v>1380.0360189900157</v>
      </c>
      <c r="Q46" s="37">
        <f t="shared" si="7"/>
        <v>0.44876307230192103</v>
      </c>
      <c r="R46" s="37">
        <f t="shared" si="7"/>
        <v>15.778446260830718</v>
      </c>
      <c r="T46" s="96">
        <f t="shared" si="1"/>
        <v>0</v>
      </c>
    </row>
    <row r="47" spans="1:20" x14ac:dyDescent="0.2">
      <c r="A47" s="34">
        <v>549</v>
      </c>
      <c r="B47" s="34" t="s">
        <v>145</v>
      </c>
      <c r="C47" s="33"/>
      <c r="D47" s="31">
        <v>51</v>
      </c>
      <c r="E47" s="33"/>
      <c r="F47" s="43">
        <v>140149</v>
      </c>
      <c r="G47" s="37">
        <f t="shared" si="7"/>
        <v>49112.483015600381</v>
      </c>
      <c r="H47" s="37">
        <f t="shared" si="7"/>
        <v>15327.6487103376</v>
      </c>
      <c r="I47" s="37">
        <f t="shared" si="7"/>
        <v>1163.5139406700484</v>
      </c>
      <c r="J47" s="37">
        <f t="shared" si="7"/>
        <v>23523.540285971689</v>
      </c>
      <c r="K47" s="37">
        <f t="shared" si="7"/>
        <v>5240.1918467399119</v>
      </c>
      <c r="L47" s="37">
        <f t="shared" si="7"/>
        <v>3773.3411412430205</v>
      </c>
      <c r="M47" s="37">
        <f t="shared" si="7"/>
        <v>26708.613733522474</v>
      </c>
      <c r="N47" s="37">
        <f t="shared" si="7"/>
        <v>11021.900310754962</v>
      </c>
      <c r="O47" s="37">
        <f t="shared" si="7"/>
        <v>3545.0541387637327</v>
      </c>
      <c r="P47" s="37">
        <f t="shared" si="7"/>
        <v>724.19737230989642</v>
      </c>
      <c r="Q47" s="37">
        <f t="shared" si="7"/>
        <v>0.23549605465269999</v>
      </c>
      <c r="R47" s="37">
        <f t="shared" si="7"/>
        <v>8.2800080316665898</v>
      </c>
      <c r="T47" s="96">
        <f t="shared" si="1"/>
        <v>0</v>
      </c>
    </row>
    <row r="48" spans="1:20" x14ac:dyDescent="0.2">
      <c r="A48" s="34">
        <v>550</v>
      </c>
      <c r="B48" s="34" t="s">
        <v>130</v>
      </c>
      <c r="C48" s="33"/>
      <c r="D48" s="31">
        <v>51</v>
      </c>
      <c r="E48" s="33"/>
      <c r="F48" s="43"/>
      <c r="G48" s="37">
        <f t="shared" si="7"/>
        <v>0</v>
      </c>
      <c r="H48" s="37">
        <f t="shared" si="7"/>
        <v>0</v>
      </c>
      <c r="I48" s="37">
        <f t="shared" si="7"/>
        <v>0</v>
      </c>
      <c r="J48" s="37">
        <f t="shared" si="7"/>
        <v>0</v>
      </c>
      <c r="K48" s="37">
        <f t="shared" si="7"/>
        <v>0</v>
      </c>
      <c r="L48" s="37">
        <f t="shared" si="7"/>
        <v>0</v>
      </c>
      <c r="M48" s="37">
        <f t="shared" si="7"/>
        <v>0</v>
      </c>
      <c r="N48" s="37">
        <f t="shared" si="7"/>
        <v>0</v>
      </c>
      <c r="O48" s="37">
        <f t="shared" si="7"/>
        <v>0</v>
      </c>
      <c r="P48" s="37">
        <f t="shared" si="7"/>
        <v>0</v>
      </c>
      <c r="Q48" s="37">
        <f t="shared" si="7"/>
        <v>0</v>
      </c>
      <c r="R48" s="37">
        <f t="shared" si="7"/>
        <v>0</v>
      </c>
      <c r="T48" s="96">
        <f t="shared" si="1"/>
        <v>0</v>
      </c>
    </row>
    <row r="49" spans="1:20" x14ac:dyDescent="0.2">
      <c r="A49" s="34">
        <v>551</v>
      </c>
      <c r="B49" s="34" t="s">
        <v>131</v>
      </c>
      <c r="C49" s="33"/>
      <c r="D49" s="31">
        <v>51</v>
      </c>
      <c r="E49" s="33"/>
      <c r="F49" s="43">
        <v>42784</v>
      </c>
      <c r="G49" s="37">
        <f t="shared" si="7"/>
        <v>14992.818167375055</v>
      </c>
      <c r="H49" s="37">
        <f t="shared" si="7"/>
        <v>4679.1494939177865</v>
      </c>
      <c r="I49" s="37">
        <f t="shared" si="7"/>
        <v>355.1918346732931</v>
      </c>
      <c r="J49" s="37">
        <f t="shared" si="7"/>
        <v>7181.1511148492873</v>
      </c>
      <c r="K49" s="37">
        <f t="shared" si="7"/>
        <v>1599.7000904103518</v>
      </c>
      <c r="L49" s="37">
        <f t="shared" si="7"/>
        <v>1151.9070944990074</v>
      </c>
      <c r="M49" s="37">
        <f t="shared" si="7"/>
        <v>8153.4747302872338</v>
      </c>
      <c r="N49" s="37">
        <f t="shared" si="7"/>
        <v>3364.7117203500579</v>
      </c>
      <c r="O49" s="37">
        <f t="shared" si="7"/>
        <v>1082.2167569719907</v>
      </c>
      <c r="P49" s="37">
        <f t="shared" si="7"/>
        <v>221.07942530383099</v>
      </c>
      <c r="Q49" s="37">
        <f t="shared" si="7"/>
        <v>7.1891081650679756E-2</v>
      </c>
      <c r="R49" s="37">
        <f t="shared" si="7"/>
        <v>2.5276802804645295</v>
      </c>
      <c r="T49" s="96">
        <f t="shared" si="1"/>
        <v>0</v>
      </c>
    </row>
    <row r="50" spans="1:20" x14ac:dyDescent="0.2">
      <c r="A50" s="34">
        <v>552</v>
      </c>
      <c r="B50" s="34" t="s">
        <v>132</v>
      </c>
      <c r="C50" s="33"/>
      <c r="D50" s="31">
        <v>51</v>
      </c>
      <c r="E50" s="33"/>
      <c r="F50" s="43">
        <v>228539</v>
      </c>
      <c r="G50" s="37">
        <f t="shared" si="7"/>
        <v>80087.034198619294</v>
      </c>
      <c r="H50" s="37">
        <f t="shared" si="7"/>
        <v>24994.580829059392</v>
      </c>
      <c r="I50" s="37">
        <f t="shared" si="7"/>
        <v>1897.3257924551172</v>
      </c>
      <c r="J50" s="37">
        <f t="shared" si="7"/>
        <v>38359.505764691035</v>
      </c>
      <c r="K50" s="37">
        <f t="shared" si="7"/>
        <v>8545.1070251096517</v>
      </c>
      <c r="L50" s="37">
        <f t="shared" si="7"/>
        <v>6153.1342434019416</v>
      </c>
      <c r="M50" s="37">
        <f t="shared" si="7"/>
        <v>43553.36016700435</v>
      </c>
      <c r="N50" s="37">
        <f t="shared" si="7"/>
        <v>17973.257569583999</v>
      </c>
      <c r="O50" s="37">
        <f t="shared" si="7"/>
        <v>5780.8698443722369</v>
      </c>
      <c r="P50" s="37">
        <f t="shared" si="7"/>
        <v>1180.9384531486589</v>
      </c>
      <c r="Q50" s="37">
        <f t="shared" si="7"/>
        <v>0.38402009885388694</v>
      </c>
      <c r="R50" s="37">
        <f t="shared" si="7"/>
        <v>13.502092455522698</v>
      </c>
      <c r="T50" s="96">
        <f t="shared" si="1"/>
        <v>0</v>
      </c>
    </row>
    <row r="51" spans="1:20" x14ac:dyDescent="0.2">
      <c r="A51" s="34">
        <v>553</v>
      </c>
      <c r="B51" s="34" t="s">
        <v>146</v>
      </c>
      <c r="C51" s="33"/>
      <c r="D51" s="31">
        <v>51</v>
      </c>
      <c r="E51" s="33"/>
      <c r="F51" s="43">
        <v>1363702</v>
      </c>
      <c r="G51" s="37">
        <f t="shared" si="7"/>
        <v>477882.76272638596</v>
      </c>
      <c r="H51" s="37">
        <f t="shared" si="7"/>
        <v>149143.73417994281</v>
      </c>
      <c r="I51" s="37">
        <f t="shared" si="7"/>
        <v>11321.424255040181</v>
      </c>
      <c r="J51" s="37">
        <f t="shared" si="7"/>
        <v>228892.81361308441</v>
      </c>
      <c r="K51" s="37">
        <f t="shared" si="7"/>
        <v>50989.0195562074</v>
      </c>
      <c r="L51" s="37">
        <f t="shared" si="7"/>
        <v>36716.015533435057</v>
      </c>
      <c r="M51" s="37">
        <f t="shared" si="7"/>
        <v>259884.76525435119</v>
      </c>
      <c r="N51" s="37">
        <f t="shared" si="7"/>
        <v>107247.19760809683</v>
      </c>
      <c r="O51" s="37">
        <f t="shared" si="7"/>
        <v>34494.697922499479</v>
      </c>
      <c r="P51" s="37">
        <f t="shared" si="7"/>
        <v>7046.7103226833606</v>
      </c>
      <c r="Q51" s="37">
        <f t="shared" si="7"/>
        <v>2.2914643752149231</v>
      </c>
      <c r="R51" s="37">
        <f t="shared" si="7"/>
        <v>80.5675638984209</v>
      </c>
      <c r="T51" s="96">
        <f t="shared" si="1"/>
        <v>0</v>
      </c>
    </row>
    <row r="52" spans="1:20" x14ac:dyDescent="0.2">
      <c r="A52" s="34">
        <v>554</v>
      </c>
      <c r="B52" s="34" t="s">
        <v>147</v>
      </c>
      <c r="C52" s="33"/>
      <c r="D52" s="31">
        <v>51</v>
      </c>
      <c r="E52" s="33"/>
      <c r="F52" s="43">
        <v>196771</v>
      </c>
      <c r="G52" s="37">
        <f t="shared" si="7"/>
        <v>68954.558330510394</v>
      </c>
      <c r="H52" s="37">
        <f t="shared" si="7"/>
        <v>21520.216087034798</v>
      </c>
      <c r="I52" s="37">
        <f t="shared" si="7"/>
        <v>1633.5885494693941</v>
      </c>
      <c r="J52" s="37">
        <f t="shared" si="7"/>
        <v>33027.353356862594</v>
      </c>
      <c r="K52" s="37">
        <f t="shared" si="7"/>
        <v>7357.2968046497599</v>
      </c>
      <c r="L52" s="37">
        <f t="shared" si="7"/>
        <v>5297.8195328081574</v>
      </c>
      <c r="M52" s="37">
        <f t="shared" si="7"/>
        <v>37499.2374755364</v>
      </c>
      <c r="N52" s="37">
        <f t="shared" si="7"/>
        <v>15474.889910363716</v>
      </c>
      <c r="O52" s="37">
        <f t="shared" si="7"/>
        <v>4977.3016428135652</v>
      </c>
      <c r="P52" s="37">
        <f t="shared" si="7"/>
        <v>1016.7824326023776</v>
      </c>
      <c r="Q52" s="37">
        <f t="shared" si="7"/>
        <v>0.33063949204108789</v>
      </c>
      <c r="R52" s="37">
        <f t="shared" si="7"/>
        <v>11.625237856845688</v>
      </c>
      <c r="T52" s="96">
        <f t="shared" si="1"/>
        <v>0</v>
      </c>
    </row>
    <row r="53" spans="1:20" x14ac:dyDescent="0.2">
      <c r="A53" s="33"/>
      <c r="B53" s="39" t="s">
        <v>27</v>
      </c>
      <c r="C53" s="39"/>
      <c r="D53" s="40"/>
      <c r="E53" s="39"/>
      <c r="F53" s="42">
        <f t="shared" ref="F53:R53" si="8">SUM(F44:F52)</f>
        <v>29922598</v>
      </c>
      <c r="G53" s="42">
        <f t="shared" si="8"/>
        <v>10037156.064695975</v>
      </c>
      <c r="H53" s="42">
        <f t="shared" si="8"/>
        <v>3164651.7835809938</v>
      </c>
      <c r="I53" s="42">
        <f t="shared" si="8"/>
        <v>261603.78957674655</v>
      </c>
      <c r="J53" s="42">
        <f t="shared" si="8"/>
        <v>5126912.4043093324</v>
      </c>
      <c r="K53" s="42">
        <f t="shared" si="8"/>
        <v>1097206.822180527</v>
      </c>
      <c r="L53" s="42">
        <f t="shared" si="8"/>
        <v>828194.36771378655</v>
      </c>
      <c r="M53" s="42">
        <f t="shared" si="8"/>
        <v>5960439.3158234917</v>
      </c>
      <c r="N53" s="42">
        <f t="shared" si="8"/>
        <v>2446624.5381887262</v>
      </c>
      <c r="O53" s="42">
        <f t="shared" si="8"/>
        <v>794539.42141805158</v>
      </c>
      <c r="P53" s="42">
        <f t="shared" si="8"/>
        <v>203235.55828952059</v>
      </c>
      <c r="Q53" s="42">
        <f t="shared" si="8"/>
        <v>66.088574706731094</v>
      </c>
      <c r="R53" s="42">
        <f t="shared" si="8"/>
        <v>1967.8456481406504</v>
      </c>
      <c r="T53" s="96">
        <f t="shared" si="1"/>
        <v>0</v>
      </c>
    </row>
    <row r="54" spans="1:20" x14ac:dyDescent="0.2">
      <c r="A54" s="33"/>
      <c r="B54" s="33"/>
      <c r="C54" s="33"/>
      <c r="D54" s="31"/>
      <c r="E54" s="3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36"/>
      <c r="T54" s="96">
        <f t="shared" si="1"/>
        <v>0</v>
      </c>
    </row>
    <row r="55" spans="1:20" x14ac:dyDescent="0.2">
      <c r="A55" s="33"/>
      <c r="B55" s="30" t="s">
        <v>148</v>
      </c>
      <c r="C55" s="33"/>
      <c r="D55" s="31"/>
      <c r="E55" s="3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36"/>
      <c r="T55" s="96">
        <f t="shared" si="1"/>
        <v>0</v>
      </c>
    </row>
    <row r="56" spans="1:20" x14ac:dyDescent="0.2">
      <c r="A56" s="34">
        <v>555</v>
      </c>
      <c r="B56" s="34" t="s">
        <v>149</v>
      </c>
      <c r="C56" s="33"/>
      <c r="D56" s="31"/>
      <c r="E56" s="52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36"/>
      <c r="T56" s="96">
        <f t="shared" si="1"/>
        <v>0</v>
      </c>
    </row>
    <row r="57" spans="1:20" x14ac:dyDescent="0.2">
      <c r="B57" s="34" t="s">
        <v>150</v>
      </c>
      <c r="C57" s="33"/>
      <c r="D57" s="31">
        <v>51</v>
      </c>
      <c r="E57" s="33"/>
      <c r="F57" s="43">
        <v>7557848</v>
      </c>
      <c r="G57" s="37">
        <f t="shared" ref="G57:R57" si="9">INDEX(ALLOC,($D57)+1,(G$1)+1)*$F57</f>
        <v>2648500.3926855652</v>
      </c>
      <c r="H57" s="37">
        <f t="shared" si="9"/>
        <v>826577.70765490737</v>
      </c>
      <c r="I57" s="37">
        <f t="shared" si="9"/>
        <v>62745.089222650495</v>
      </c>
      <c r="J57" s="37">
        <f t="shared" si="9"/>
        <v>1268559.475295939</v>
      </c>
      <c r="K57" s="37">
        <f t="shared" si="9"/>
        <v>282589.05499503779</v>
      </c>
      <c r="L57" s="37">
        <f t="shared" si="9"/>
        <v>203485.85289699736</v>
      </c>
      <c r="M57" s="37">
        <f t="shared" si="9"/>
        <v>1440321.6782758019</v>
      </c>
      <c r="N57" s="37">
        <f t="shared" si="9"/>
        <v>594380.6036421149</v>
      </c>
      <c r="O57" s="37">
        <f t="shared" si="9"/>
        <v>191174.96616135113</v>
      </c>
      <c r="P57" s="37">
        <f t="shared" si="9"/>
        <v>39053.961583155113</v>
      </c>
      <c r="Q57" s="37">
        <f t="shared" si="9"/>
        <v>12.699650983344863</v>
      </c>
      <c r="R57" s="37">
        <f t="shared" si="9"/>
        <v>446.5179354980433</v>
      </c>
      <c r="T57" s="96">
        <f t="shared" si="1"/>
        <v>0</v>
      </c>
    </row>
    <row r="58" spans="1:20" x14ac:dyDescent="0.2">
      <c r="B58" s="34" t="s">
        <v>151</v>
      </c>
      <c r="C58" s="33"/>
      <c r="D58" s="31">
        <v>1</v>
      </c>
      <c r="E58" s="33"/>
      <c r="F58" s="43">
        <v>82502853</v>
      </c>
      <c r="G58" s="37">
        <f t="shared" ref="G58:R58" si="10">INDEX(ALLOC,($D58)+1,(G$1)+1)*$F58</f>
        <v>27565622.308038101</v>
      </c>
      <c r="H58" s="37">
        <f t="shared" si="10"/>
        <v>8699414.5828440785</v>
      </c>
      <c r="I58" s="37">
        <f t="shared" si="10"/>
        <v>724497.66480248212</v>
      </c>
      <c r="J58" s="37">
        <f t="shared" si="10"/>
        <v>14161338.643024128</v>
      </c>
      <c r="K58" s="37">
        <f t="shared" si="10"/>
        <v>3019983.7755051902</v>
      </c>
      <c r="L58" s="37">
        <f t="shared" si="10"/>
        <v>2288982.8631161526</v>
      </c>
      <c r="M58" s="37">
        <f t="shared" si="10"/>
        <v>16496810.127148675</v>
      </c>
      <c r="N58" s="37">
        <f t="shared" si="10"/>
        <v>6768526.1538123842</v>
      </c>
      <c r="O58" s="37">
        <f t="shared" si="10"/>
        <v>2199851.4296911089</v>
      </c>
      <c r="P58" s="37">
        <f t="shared" si="10"/>
        <v>572165.0750738295</v>
      </c>
      <c r="Q58" s="37">
        <f t="shared" si="10"/>
        <v>186.05786618664237</v>
      </c>
      <c r="R58" s="37">
        <f t="shared" si="10"/>
        <v>5474.319077676405</v>
      </c>
      <c r="T58" s="96">
        <f t="shared" si="1"/>
        <v>0</v>
      </c>
    </row>
    <row r="59" spans="1:20" x14ac:dyDescent="0.2">
      <c r="A59" s="34">
        <v>555</v>
      </c>
      <c r="B59" s="34" t="s">
        <v>152</v>
      </c>
      <c r="C59" s="33"/>
      <c r="D59" s="31"/>
      <c r="E59" s="3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36"/>
      <c r="T59" s="96">
        <f t="shared" si="1"/>
        <v>0</v>
      </c>
    </row>
    <row r="60" spans="1:20" x14ac:dyDescent="0.2">
      <c r="A60" s="34">
        <v>555</v>
      </c>
      <c r="B60" s="34" t="s">
        <v>153</v>
      </c>
      <c r="C60" s="33"/>
      <c r="D60" s="31"/>
      <c r="E60" s="3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36"/>
      <c r="T60" s="96">
        <f t="shared" si="1"/>
        <v>0</v>
      </c>
    </row>
    <row r="61" spans="1:20" x14ac:dyDescent="0.2">
      <c r="A61" s="34">
        <v>555</v>
      </c>
      <c r="B61" s="34" t="s">
        <v>154</v>
      </c>
      <c r="C61" s="33"/>
      <c r="D61" s="31"/>
      <c r="E61" s="3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36"/>
      <c r="T61" s="96">
        <f t="shared" si="1"/>
        <v>0</v>
      </c>
    </row>
    <row r="62" spans="1:20" x14ac:dyDescent="0.2">
      <c r="A62" s="34">
        <v>556</v>
      </c>
      <c r="B62" s="34" t="s">
        <v>155</v>
      </c>
      <c r="C62" s="33"/>
      <c r="D62" s="31">
        <v>51</v>
      </c>
      <c r="E62" s="33"/>
      <c r="F62" s="43">
        <v>1594179</v>
      </c>
      <c r="G62" s="37">
        <f t="shared" ref="G62:R63" si="11">INDEX(ALLOC,($D62)+1,(G$1)+1)*$F62</f>
        <v>558648.93121839466</v>
      </c>
      <c r="H62" s="37">
        <f t="shared" si="11"/>
        <v>174350.26788202045</v>
      </c>
      <c r="I62" s="37">
        <f t="shared" si="11"/>
        <v>13234.839281218112</v>
      </c>
      <c r="J62" s="37">
        <f t="shared" si="11"/>
        <v>267577.60618734389</v>
      </c>
      <c r="K62" s="37">
        <f t="shared" si="11"/>
        <v>59606.588688067597</v>
      </c>
      <c r="L62" s="37">
        <f t="shared" si="11"/>
        <v>42921.3280665981</v>
      </c>
      <c r="M62" s="37">
        <f t="shared" si="11"/>
        <v>303807.4558726293</v>
      </c>
      <c r="N62" s="37">
        <f t="shared" si="11"/>
        <v>125372.8675588055</v>
      </c>
      <c r="O62" s="37">
        <f t="shared" si="11"/>
        <v>40324.589271990728</v>
      </c>
      <c r="P62" s="37">
        <f t="shared" si="11"/>
        <v>8237.6630785208472</v>
      </c>
      <c r="Q62" s="37">
        <f t="shared" si="11"/>
        <v>2.6787409464939929</v>
      </c>
      <c r="R62" s="37">
        <f t="shared" si="11"/>
        <v>94.184153464628437</v>
      </c>
      <c r="T62" s="96">
        <f t="shared" si="1"/>
        <v>0</v>
      </c>
    </row>
    <row r="63" spans="1:20" x14ac:dyDescent="0.2">
      <c r="A63" s="34">
        <v>557</v>
      </c>
      <c r="B63" s="34" t="s">
        <v>156</v>
      </c>
      <c r="C63" s="33"/>
      <c r="D63" s="31">
        <v>51</v>
      </c>
      <c r="E63" s="33"/>
      <c r="F63" s="43">
        <v>345976</v>
      </c>
      <c r="G63" s="37">
        <f t="shared" si="11"/>
        <v>121240.53988116473</v>
      </c>
      <c r="H63" s="37">
        <f t="shared" si="11"/>
        <v>37838.290606481401</v>
      </c>
      <c r="I63" s="37">
        <f t="shared" si="11"/>
        <v>2872.2852045841259</v>
      </c>
      <c r="J63" s="37">
        <f t="shared" si="11"/>
        <v>58070.912913965432</v>
      </c>
      <c r="K63" s="37">
        <f t="shared" si="11"/>
        <v>12936.093831334421</v>
      </c>
      <c r="L63" s="37">
        <f t="shared" si="11"/>
        <v>9314.9824449885145</v>
      </c>
      <c r="M63" s="37">
        <f t="shared" si="11"/>
        <v>65933.680190862375</v>
      </c>
      <c r="N63" s="37">
        <f t="shared" si="11"/>
        <v>27208.991729614612</v>
      </c>
      <c r="O63" s="37">
        <f t="shared" si="11"/>
        <v>8751.4263441973981</v>
      </c>
      <c r="P63" s="37">
        <f t="shared" si="11"/>
        <v>1787.7752255263235</v>
      </c>
      <c r="Q63" s="37">
        <f t="shared" si="11"/>
        <v>0.5813525819272527</v>
      </c>
      <c r="R63" s="37">
        <f t="shared" si="11"/>
        <v>20.440274698812548</v>
      </c>
      <c r="T63" s="96">
        <f t="shared" si="1"/>
        <v>0</v>
      </c>
    </row>
    <row r="64" spans="1:20" x14ac:dyDescent="0.2">
      <c r="A64" s="33"/>
      <c r="B64" s="39" t="s">
        <v>27</v>
      </c>
      <c r="C64" s="39"/>
      <c r="D64" s="40"/>
      <c r="E64" s="39"/>
      <c r="F64" s="42">
        <f t="shared" ref="F64:R64" si="12">SUM(F56:F63)</f>
        <v>92000856</v>
      </c>
      <c r="G64" s="42">
        <f t="shared" si="12"/>
        <v>30894012.171823226</v>
      </c>
      <c r="H64" s="42">
        <f t="shared" si="12"/>
        <v>9738180.8489874899</v>
      </c>
      <c r="I64" s="42">
        <f t="shared" si="12"/>
        <v>803349.87851093488</v>
      </c>
      <c r="J64" s="42">
        <f t="shared" si="12"/>
        <v>15755546.637421375</v>
      </c>
      <c r="K64" s="42">
        <f t="shared" si="12"/>
        <v>3375115.5130196298</v>
      </c>
      <c r="L64" s="42">
        <f t="shared" si="12"/>
        <v>2544705.0265247365</v>
      </c>
      <c r="M64" s="42">
        <f t="shared" si="12"/>
        <v>18306872.941487968</v>
      </c>
      <c r="N64" s="42">
        <f t="shared" si="12"/>
        <v>7515488.6167429192</v>
      </c>
      <c r="O64" s="42">
        <f t="shared" si="12"/>
        <v>2440102.4114686479</v>
      </c>
      <c r="P64" s="42">
        <f t="shared" si="12"/>
        <v>621244.47496103169</v>
      </c>
      <c r="Q64" s="42">
        <f t="shared" si="12"/>
        <v>202.0176106984085</v>
      </c>
      <c r="R64" s="42">
        <f t="shared" si="12"/>
        <v>6035.4614413378895</v>
      </c>
      <c r="T64" s="96">
        <f t="shared" si="1"/>
        <v>0</v>
      </c>
    </row>
    <row r="65" spans="1:20" x14ac:dyDescent="0.2">
      <c r="A65" s="33"/>
      <c r="B65" s="30"/>
      <c r="C65" s="33"/>
      <c r="D65" s="31"/>
      <c r="E65" s="3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36"/>
      <c r="T65" s="96">
        <f t="shared" si="1"/>
        <v>0</v>
      </c>
    </row>
    <row r="66" spans="1:20" x14ac:dyDescent="0.2">
      <c r="A66" s="88" t="s">
        <v>118</v>
      </c>
      <c r="C66" s="33"/>
      <c r="D66" s="31"/>
      <c r="E66" s="3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36"/>
      <c r="T66" s="96">
        <f t="shared" si="1"/>
        <v>0</v>
      </c>
    </row>
    <row r="67" spans="1:20" x14ac:dyDescent="0.2">
      <c r="A67" s="34">
        <v>560</v>
      </c>
      <c r="B67" s="34" t="s">
        <v>157</v>
      </c>
      <c r="C67" s="33"/>
      <c r="D67" s="31">
        <v>51</v>
      </c>
      <c r="E67" s="33"/>
      <c r="F67" s="43">
        <v>1203373</v>
      </c>
      <c r="G67" s="37">
        <f t="shared" ref="G67:R73" si="13">INDEX(ALLOC,($D67)+1,(G$1)+1)*$F67</f>
        <v>421698.5923833354</v>
      </c>
      <c r="H67" s="37">
        <f t="shared" si="13"/>
        <v>131609.06329338838</v>
      </c>
      <c r="I67" s="37">
        <f t="shared" si="13"/>
        <v>9990.3763945938845</v>
      </c>
      <c r="J67" s="37">
        <f t="shared" si="13"/>
        <v>201982.12791065659</v>
      </c>
      <c r="K67" s="37">
        <f t="shared" si="13"/>
        <v>44994.294523592376</v>
      </c>
      <c r="L67" s="37">
        <f t="shared" si="13"/>
        <v>32399.352468879817</v>
      </c>
      <c r="M67" s="37">
        <f t="shared" si="13"/>
        <v>229330.3886174724</v>
      </c>
      <c r="N67" s="37">
        <f t="shared" si="13"/>
        <v>94638.258158489392</v>
      </c>
      <c r="O67" s="37">
        <f t="shared" si="13"/>
        <v>30439.192817119845</v>
      </c>
      <c r="P67" s="37">
        <f t="shared" si="13"/>
        <v>6218.2360524062033</v>
      </c>
      <c r="Q67" s="37">
        <f t="shared" si="13"/>
        <v>2.022059335247369</v>
      </c>
      <c r="R67" s="37">
        <f t="shared" si="13"/>
        <v>71.095320730727423</v>
      </c>
      <c r="T67" s="96">
        <f t="shared" si="1"/>
        <v>0</v>
      </c>
    </row>
    <row r="68" spans="1:20" x14ac:dyDescent="0.2">
      <c r="A68" s="34">
        <v>561</v>
      </c>
      <c r="B68" s="34" t="s">
        <v>158</v>
      </c>
      <c r="C68" s="33"/>
      <c r="D68" s="31">
        <v>51</v>
      </c>
      <c r="E68" s="33"/>
      <c r="F68" s="43">
        <v>2285040</v>
      </c>
      <c r="G68" s="37">
        <f t="shared" si="13"/>
        <v>800747.69131401216</v>
      </c>
      <c r="H68" s="37">
        <f t="shared" si="13"/>
        <v>249907.5299079539</v>
      </c>
      <c r="I68" s="37">
        <f t="shared" si="13"/>
        <v>18970.352232186371</v>
      </c>
      <c r="J68" s="37">
        <f t="shared" si="13"/>
        <v>383536.31131907291</v>
      </c>
      <c r="K68" s="37">
        <f t="shared" si="13"/>
        <v>85437.983699309785</v>
      </c>
      <c r="L68" s="37">
        <f t="shared" si="13"/>
        <v>61521.91911027515</v>
      </c>
      <c r="M68" s="37">
        <f t="shared" si="13"/>
        <v>435466.90112414781</v>
      </c>
      <c r="N68" s="37">
        <f t="shared" si="13"/>
        <v>179705.05024001253</v>
      </c>
      <c r="O68" s="37">
        <f t="shared" si="13"/>
        <v>57799.845230723586</v>
      </c>
      <c r="P68" s="37">
        <f t="shared" si="13"/>
        <v>11807.575962889536</v>
      </c>
      <c r="Q68" s="37">
        <f t="shared" si="13"/>
        <v>3.8396128743237954</v>
      </c>
      <c r="R68" s="37">
        <f t="shared" si="13"/>
        <v>135.00024654246141</v>
      </c>
      <c r="T68" s="96">
        <f t="shared" si="1"/>
        <v>0</v>
      </c>
    </row>
    <row r="69" spans="1:20" x14ac:dyDescent="0.2">
      <c r="A69" s="34">
        <v>562</v>
      </c>
      <c r="B69" s="34" t="s">
        <v>159</v>
      </c>
      <c r="C69" s="33"/>
      <c r="D69" s="31">
        <v>51</v>
      </c>
      <c r="E69" s="33"/>
      <c r="F69" s="43">
        <v>619141</v>
      </c>
      <c r="G69" s="37">
        <f t="shared" si="13"/>
        <v>216965.88521332177</v>
      </c>
      <c r="H69" s="37">
        <f t="shared" si="13"/>
        <v>67713.474588952697</v>
      </c>
      <c r="I69" s="37">
        <f t="shared" si="13"/>
        <v>5140.0950755295753</v>
      </c>
      <c r="J69" s="37">
        <f t="shared" si="13"/>
        <v>103920.74332458168</v>
      </c>
      <c r="K69" s="37">
        <f t="shared" si="13"/>
        <v>23149.773599400607</v>
      </c>
      <c r="L69" s="37">
        <f t="shared" si="13"/>
        <v>16669.617389566425</v>
      </c>
      <c r="M69" s="37">
        <f t="shared" si="13"/>
        <v>117991.55053255348</v>
      </c>
      <c r="N69" s="37">
        <f t="shared" si="13"/>
        <v>48691.823561360674</v>
      </c>
      <c r="O69" s="37">
        <f t="shared" si="13"/>
        <v>15661.106140809539</v>
      </c>
      <c r="P69" s="37">
        <f t="shared" si="13"/>
        <v>3199.311342138164</v>
      </c>
      <c r="Q69" s="37">
        <f t="shared" si="13"/>
        <v>1.0403589235294388</v>
      </c>
      <c r="R69" s="37">
        <f t="shared" si="13"/>
        <v>36.5788728619832</v>
      </c>
      <c r="T69" s="96">
        <f t="shared" si="1"/>
        <v>0</v>
      </c>
    </row>
    <row r="70" spans="1:20" x14ac:dyDescent="0.2">
      <c r="A70" s="34">
        <v>563</v>
      </c>
      <c r="B70" s="34" t="s">
        <v>160</v>
      </c>
      <c r="C70" s="33"/>
      <c r="D70" s="31">
        <v>51</v>
      </c>
      <c r="E70" s="33"/>
      <c r="F70" s="43">
        <v>391173</v>
      </c>
      <c r="G70" s="37">
        <f t="shared" si="13"/>
        <v>137078.94682560308</v>
      </c>
      <c r="H70" s="37">
        <f t="shared" si="13"/>
        <v>42781.342207000336</v>
      </c>
      <c r="I70" s="37">
        <f t="shared" si="13"/>
        <v>3247.5097126181768</v>
      </c>
      <c r="J70" s="37">
        <f t="shared" si="13"/>
        <v>65657.077997591157</v>
      </c>
      <c r="K70" s="37">
        <f t="shared" si="13"/>
        <v>14626.016348777312</v>
      </c>
      <c r="L70" s="37">
        <f t="shared" si="13"/>
        <v>10531.856625758701</v>
      </c>
      <c r="M70" s="37">
        <f t="shared" si="13"/>
        <v>74547.007541853221</v>
      </c>
      <c r="N70" s="37">
        <f t="shared" si="13"/>
        <v>30763.471806855207</v>
      </c>
      <c r="O70" s="37">
        <f t="shared" si="13"/>
        <v>9894.67968107247</v>
      </c>
      <c r="P70" s="37">
        <f t="shared" si="13"/>
        <v>2021.3234394721269</v>
      </c>
      <c r="Q70" s="37">
        <f t="shared" si="13"/>
        <v>0.65729829100928738</v>
      </c>
      <c r="R70" s="37">
        <f t="shared" si="13"/>
        <v>23.110515107286634</v>
      </c>
      <c r="T70" s="96">
        <f t="shared" si="1"/>
        <v>0</v>
      </c>
    </row>
    <row r="71" spans="1:20" x14ac:dyDescent="0.2">
      <c r="A71" s="34">
        <v>565</v>
      </c>
      <c r="B71" s="34" t="s">
        <v>161</v>
      </c>
      <c r="C71" s="33"/>
      <c r="D71" s="31">
        <v>51</v>
      </c>
      <c r="E71" s="33"/>
      <c r="F71" s="43">
        <v>1918210</v>
      </c>
      <c r="G71" s="37">
        <f t="shared" si="13"/>
        <v>672199.27395382628</v>
      </c>
      <c r="H71" s="37">
        <f t="shared" si="13"/>
        <v>209788.5038969717</v>
      </c>
      <c r="I71" s="37">
        <f t="shared" si="13"/>
        <v>15924.937574529205</v>
      </c>
      <c r="J71" s="37">
        <f t="shared" si="13"/>
        <v>321965.12434590154</v>
      </c>
      <c r="K71" s="37">
        <f t="shared" si="13"/>
        <v>71722.155722373805</v>
      </c>
      <c r="L71" s="37">
        <f t="shared" si="13"/>
        <v>51645.468112821174</v>
      </c>
      <c r="M71" s="37">
        <f t="shared" si="13"/>
        <v>365559.01183583291</v>
      </c>
      <c r="N71" s="37">
        <f t="shared" si="13"/>
        <v>150856.01320803768</v>
      </c>
      <c r="O71" s="37">
        <f t="shared" si="13"/>
        <v>48520.919161164042</v>
      </c>
      <c r="P71" s="37">
        <f t="shared" si="13"/>
        <v>9912.0410530119116</v>
      </c>
      <c r="Q71" s="37">
        <f t="shared" si="13"/>
        <v>3.2232187671360886</v>
      </c>
      <c r="R71" s="37">
        <f t="shared" si="13"/>
        <v>113.32791676303911</v>
      </c>
      <c r="T71" s="96">
        <f t="shared" si="1"/>
        <v>0</v>
      </c>
    </row>
    <row r="72" spans="1:20" x14ac:dyDescent="0.2">
      <c r="A72" s="34">
        <v>566</v>
      </c>
      <c r="B72" s="34" t="s">
        <v>162</v>
      </c>
      <c r="C72" s="33"/>
      <c r="D72" s="31">
        <v>51</v>
      </c>
      <c r="E72" s="33"/>
      <c r="F72" s="43">
        <v>9779438</v>
      </c>
      <c r="G72" s="37">
        <f t="shared" si="13"/>
        <v>3427013.2692856668</v>
      </c>
      <c r="H72" s="37">
        <f t="shared" si="13"/>
        <v>1069545.9136242608</v>
      </c>
      <c r="I72" s="37">
        <f t="shared" si="13"/>
        <v>81188.680938989346</v>
      </c>
      <c r="J72" s="37">
        <f t="shared" si="13"/>
        <v>1641445.916611338</v>
      </c>
      <c r="K72" s="37">
        <f t="shared" si="13"/>
        <v>365654.6338061525</v>
      </c>
      <c r="L72" s="37">
        <f t="shared" si="13"/>
        <v>263299.45803134778</v>
      </c>
      <c r="M72" s="37">
        <f t="shared" si="13"/>
        <v>1863696.7232940053</v>
      </c>
      <c r="N72" s="37">
        <f t="shared" si="13"/>
        <v>769095.68196140451</v>
      </c>
      <c r="O72" s="37">
        <f t="shared" si="13"/>
        <v>247369.85034986562</v>
      </c>
      <c r="P72" s="37">
        <f t="shared" si="13"/>
        <v>50533.669896093073</v>
      </c>
      <c r="Q72" s="37">
        <f t="shared" si="13"/>
        <v>16.432647152107336</v>
      </c>
      <c r="R72" s="37">
        <f t="shared" si="13"/>
        <v>577.76955372628731</v>
      </c>
      <c r="T72" s="96">
        <f t="shared" si="1"/>
        <v>0</v>
      </c>
    </row>
    <row r="73" spans="1:20" x14ac:dyDescent="0.2">
      <c r="A73" s="34">
        <v>567</v>
      </c>
      <c r="B73" s="34" t="s">
        <v>130</v>
      </c>
      <c r="C73" s="33"/>
      <c r="D73" s="31">
        <v>51</v>
      </c>
      <c r="E73" s="33"/>
      <c r="F73" s="43">
        <v>114629</v>
      </c>
      <c r="G73" s="37">
        <f t="shared" si="13"/>
        <v>40169.496861163876</v>
      </c>
      <c r="H73" s="37">
        <f t="shared" si="13"/>
        <v>12536.607781841389</v>
      </c>
      <c r="I73" s="37">
        <f t="shared" si="13"/>
        <v>951.64745738511863</v>
      </c>
      <c r="J73" s="37">
        <f t="shared" si="13"/>
        <v>19240.093753367124</v>
      </c>
      <c r="K73" s="37">
        <f t="shared" si="13"/>
        <v>4285.9952707472003</v>
      </c>
      <c r="L73" s="37">
        <f t="shared" si="13"/>
        <v>3086.2462213754375</v>
      </c>
      <c r="M73" s="37">
        <f t="shared" si="13"/>
        <v>21845.191072786445</v>
      </c>
      <c r="N73" s="37">
        <f t="shared" si="13"/>
        <v>9014.9013601347888</v>
      </c>
      <c r="O73" s="37">
        <f t="shared" si="13"/>
        <v>2899.528436680589</v>
      </c>
      <c r="P73" s="37">
        <f t="shared" si="13"/>
        <v>592.32688489044597</v>
      </c>
      <c r="Q73" s="37">
        <f t="shared" si="13"/>
        <v>0.19261412674214121</v>
      </c>
      <c r="R73" s="37">
        <f t="shared" si="13"/>
        <v>6.7722855008734237</v>
      </c>
      <c r="T73" s="96">
        <f t="shared" si="1"/>
        <v>0</v>
      </c>
    </row>
    <row r="74" spans="1:20" x14ac:dyDescent="0.2">
      <c r="A74" s="34">
        <v>568</v>
      </c>
      <c r="B74" s="34" t="s">
        <v>163</v>
      </c>
      <c r="C74" s="33"/>
      <c r="D74" s="31"/>
      <c r="E74" s="3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36"/>
      <c r="T74" s="96">
        <f t="shared" si="1"/>
        <v>0</v>
      </c>
    </row>
    <row r="75" spans="1:20" x14ac:dyDescent="0.2">
      <c r="A75" s="34">
        <v>569</v>
      </c>
      <c r="B75" s="34" t="s">
        <v>164</v>
      </c>
      <c r="C75" s="33"/>
      <c r="D75" s="31"/>
      <c r="E75" s="3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36"/>
      <c r="T75" s="96">
        <f t="shared" si="1"/>
        <v>0</v>
      </c>
    </row>
    <row r="76" spans="1:20" x14ac:dyDescent="0.2">
      <c r="A76" s="34">
        <v>570</v>
      </c>
      <c r="B76" s="34" t="s">
        <v>165</v>
      </c>
      <c r="C76" s="33"/>
      <c r="D76" s="31">
        <v>51</v>
      </c>
      <c r="E76" s="33"/>
      <c r="F76" s="43">
        <v>1568775</v>
      </c>
      <c r="G76" s="37">
        <f t="shared" ref="G76:R77" si="14">INDEX(ALLOC,($D76)+1,(G$1)+1)*$F76</f>
        <v>549746.59500102373</v>
      </c>
      <c r="H76" s="37">
        <f t="shared" si="14"/>
        <v>171571.91350319923</v>
      </c>
      <c r="I76" s="37">
        <f t="shared" si="14"/>
        <v>13023.93582740266</v>
      </c>
      <c r="J76" s="37">
        <f t="shared" si="14"/>
        <v>263313.6298662512</v>
      </c>
      <c r="K76" s="37">
        <f t="shared" si="14"/>
        <v>58656.729369238492</v>
      </c>
      <c r="L76" s="37">
        <f t="shared" si="14"/>
        <v>42237.356305457186</v>
      </c>
      <c r="M76" s="37">
        <f t="shared" si="14"/>
        <v>298966.13967853296</v>
      </c>
      <c r="N76" s="37">
        <f t="shared" si="14"/>
        <v>123374.99133068815</v>
      </c>
      <c r="O76" s="37">
        <f t="shared" si="14"/>
        <v>39681.997777644327</v>
      </c>
      <c r="P76" s="37">
        <f t="shared" si="14"/>
        <v>8106.3920024078498</v>
      </c>
      <c r="Q76" s="37">
        <f t="shared" si="14"/>
        <v>2.6360539364375732</v>
      </c>
      <c r="R76" s="37">
        <f t="shared" si="14"/>
        <v>92.683284218066149</v>
      </c>
      <c r="T76" s="96">
        <f t="shared" si="1"/>
        <v>0</v>
      </c>
    </row>
    <row r="77" spans="1:20" x14ac:dyDescent="0.2">
      <c r="A77" s="34">
        <v>571</v>
      </c>
      <c r="B77" s="34" t="s">
        <v>166</v>
      </c>
      <c r="C77" s="33"/>
      <c r="D77" s="31">
        <v>51</v>
      </c>
      <c r="E77" s="33"/>
      <c r="F77" s="43">
        <v>3755066</v>
      </c>
      <c r="G77" s="37">
        <f t="shared" si="14"/>
        <v>1315889.6256659587</v>
      </c>
      <c r="H77" s="37">
        <f t="shared" si="14"/>
        <v>410679.58053309383</v>
      </c>
      <c r="I77" s="37">
        <f t="shared" si="14"/>
        <v>31174.476015784032</v>
      </c>
      <c r="J77" s="37">
        <f t="shared" si="14"/>
        <v>630275.2522492673</v>
      </c>
      <c r="K77" s="37">
        <f t="shared" si="14"/>
        <v>140402.47334743917</v>
      </c>
      <c r="L77" s="37">
        <f t="shared" si="14"/>
        <v>101100.57885452529</v>
      </c>
      <c r="M77" s="37">
        <f t="shared" si="14"/>
        <v>715614.14878367528</v>
      </c>
      <c r="N77" s="37">
        <f t="shared" si="14"/>
        <v>295314.00946353801</v>
      </c>
      <c r="O77" s="37">
        <f t="shared" si="14"/>
        <v>94983.997492889524</v>
      </c>
      <c r="P77" s="37">
        <f t="shared" si="14"/>
        <v>19403.698421324687</v>
      </c>
      <c r="Q77" s="37">
        <f t="shared" si="14"/>
        <v>6.3097362661203116</v>
      </c>
      <c r="R77" s="37">
        <f t="shared" si="14"/>
        <v>221.84943623884675</v>
      </c>
      <c r="T77" s="96">
        <f t="shared" si="1"/>
        <v>0</v>
      </c>
    </row>
    <row r="78" spans="1:20" x14ac:dyDescent="0.2">
      <c r="A78" s="34">
        <v>572</v>
      </c>
      <c r="B78" s="34" t="s">
        <v>46</v>
      </c>
      <c r="C78" s="33"/>
      <c r="D78" s="31"/>
      <c r="E78" s="3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36"/>
      <c r="T78" s="96">
        <f t="shared" ref="T78:T141" si="15">SUM(G78:R78)-F78</f>
        <v>0</v>
      </c>
    </row>
    <row r="79" spans="1:20" x14ac:dyDescent="0.2">
      <c r="A79" s="34">
        <v>573</v>
      </c>
      <c r="B79" s="34" t="s">
        <v>167</v>
      </c>
      <c r="C79" s="33"/>
      <c r="D79" s="31">
        <v>51</v>
      </c>
      <c r="E79" s="33"/>
      <c r="F79" s="43">
        <v>546407</v>
      </c>
      <c r="G79" s="37">
        <f t="shared" ref="G79:R80" si="16">INDEX(ALLOC,($D79)+1,(G$1)+1)*$F79</f>
        <v>191477.67381219385</v>
      </c>
      <c r="H79" s="37">
        <f t="shared" si="16"/>
        <v>59758.78920912341</v>
      </c>
      <c r="I79" s="37">
        <f t="shared" si="16"/>
        <v>4536.2589942111554</v>
      </c>
      <c r="J79" s="37">
        <f t="shared" si="16"/>
        <v>91712.585013356729</v>
      </c>
      <c r="K79" s="37">
        <f t="shared" si="16"/>
        <v>20430.238577525455</v>
      </c>
      <c r="L79" s="37">
        <f t="shared" si="16"/>
        <v>14711.343020379561</v>
      </c>
      <c r="M79" s="37">
        <f t="shared" si="16"/>
        <v>104130.41480347926</v>
      </c>
      <c r="N79" s="37">
        <f t="shared" si="16"/>
        <v>42971.719263774168</v>
      </c>
      <c r="O79" s="37">
        <f t="shared" si="16"/>
        <v>13821.307300084016</v>
      </c>
      <c r="P79" s="37">
        <f t="shared" si="16"/>
        <v>2823.4701183150328</v>
      </c>
      <c r="Q79" s="37">
        <f t="shared" si="16"/>
        <v>0.91814206833168877</v>
      </c>
      <c r="R79" s="37">
        <f t="shared" si="16"/>
        <v>32.281745489149735</v>
      </c>
      <c r="T79" s="96">
        <f t="shared" si="15"/>
        <v>0</v>
      </c>
    </row>
    <row r="80" spans="1:20" x14ac:dyDescent="0.2">
      <c r="A80" s="34">
        <v>575</v>
      </c>
      <c r="B80" s="34" t="s">
        <v>168</v>
      </c>
      <c r="C80" s="33"/>
      <c r="D80" s="31">
        <v>51</v>
      </c>
      <c r="E80" s="33"/>
      <c r="F80" s="43">
        <v>1224445</v>
      </c>
      <c r="G80" s="37">
        <f t="shared" si="16"/>
        <v>429082.86370960053</v>
      </c>
      <c r="H80" s="37">
        <f t="shared" si="16"/>
        <v>133913.64066193352</v>
      </c>
      <c r="I80" s="37">
        <f t="shared" si="16"/>
        <v>10165.315678911284</v>
      </c>
      <c r="J80" s="37">
        <f t="shared" si="16"/>
        <v>205518.99253977271</v>
      </c>
      <c r="K80" s="37">
        <f t="shared" si="16"/>
        <v>45782.179721449684</v>
      </c>
      <c r="L80" s="37">
        <f t="shared" si="16"/>
        <v>32966.690405848851</v>
      </c>
      <c r="M80" s="37">
        <f t="shared" si="16"/>
        <v>233346.14262636853</v>
      </c>
      <c r="N80" s="37">
        <f t="shared" si="16"/>
        <v>96295.447887622169</v>
      </c>
      <c r="O80" s="37">
        <f t="shared" si="16"/>
        <v>30972.206829435519</v>
      </c>
      <c r="P80" s="37">
        <f t="shared" si="16"/>
        <v>6327.122216626527</v>
      </c>
      <c r="Q80" s="37">
        <f t="shared" si="16"/>
        <v>2.0574671716474984</v>
      </c>
      <c r="R80" s="37">
        <f t="shared" si="16"/>
        <v>72.340255259288298</v>
      </c>
      <c r="T80" s="96">
        <f t="shared" si="15"/>
        <v>0</v>
      </c>
    </row>
    <row r="81" spans="1:20" x14ac:dyDescent="0.2">
      <c r="A81" s="33"/>
      <c r="B81" s="39" t="s">
        <v>27</v>
      </c>
      <c r="C81" s="39"/>
      <c r="D81" s="40"/>
      <c r="E81" s="39"/>
      <c r="F81" s="42">
        <f t="shared" ref="F81:R81" si="17">SUM(F67:F80)</f>
        <v>23405697</v>
      </c>
      <c r="G81" s="42">
        <f t="shared" si="17"/>
        <v>8202069.9140257053</v>
      </c>
      <c r="H81" s="42">
        <f t="shared" si="17"/>
        <v>2559806.3592077191</v>
      </c>
      <c r="I81" s="42">
        <f t="shared" si="17"/>
        <v>194313.5859021408</v>
      </c>
      <c r="J81" s="42">
        <f t="shared" si="17"/>
        <v>3928567.8549311571</v>
      </c>
      <c r="K81" s="42">
        <f t="shared" si="17"/>
        <v>875142.47398600646</v>
      </c>
      <c r="L81" s="42">
        <f t="shared" si="17"/>
        <v>630169.8865462353</v>
      </c>
      <c r="M81" s="42">
        <f t="shared" si="17"/>
        <v>4460493.6199107068</v>
      </c>
      <c r="N81" s="42">
        <f t="shared" si="17"/>
        <v>1840721.3682419173</v>
      </c>
      <c r="O81" s="42">
        <f t="shared" si="17"/>
        <v>592044.63121748914</v>
      </c>
      <c r="P81" s="42">
        <f t="shared" si="17"/>
        <v>120945.16738957555</v>
      </c>
      <c r="Q81" s="42">
        <f t="shared" si="17"/>
        <v>39.329208912632531</v>
      </c>
      <c r="R81" s="42">
        <f t="shared" si="17"/>
        <v>1382.8094324380095</v>
      </c>
      <c r="T81" s="96">
        <f t="shared" si="15"/>
        <v>0</v>
      </c>
    </row>
    <row r="82" spans="1:20" x14ac:dyDescent="0.2">
      <c r="A82" s="33"/>
      <c r="B82" s="30"/>
      <c r="C82" s="33"/>
      <c r="D82" s="31"/>
      <c r="E82" s="3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36"/>
      <c r="T82" s="96">
        <f t="shared" si="15"/>
        <v>0</v>
      </c>
    </row>
    <row r="83" spans="1:20" x14ac:dyDescent="0.2">
      <c r="A83" s="33"/>
      <c r="B83" s="30" t="s">
        <v>169</v>
      </c>
      <c r="C83" s="33"/>
      <c r="D83" s="31"/>
      <c r="E83" s="3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36"/>
      <c r="T83" s="96">
        <f t="shared" si="15"/>
        <v>0</v>
      </c>
    </row>
    <row r="84" spans="1:20" x14ac:dyDescent="0.2">
      <c r="A84" s="34">
        <v>580</v>
      </c>
      <c r="B84" s="34" t="s">
        <v>170</v>
      </c>
      <c r="C84" s="33"/>
      <c r="D84" s="31">
        <v>64</v>
      </c>
      <c r="E84" s="33"/>
      <c r="F84" s="43">
        <v>1886829</v>
      </c>
      <c r="G84" s="37">
        <f t="shared" ref="G84:R90" si="18">INDEX(ALLOC,($D84)+1,(G$1)+1)*$F84</f>
        <v>1030939.6809883785</v>
      </c>
      <c r="H84" s="37">
        <f t="shared" si="18"/>
        <v>340347.21816504648</v>
      </c>
      <c r="I84" s="37">
        <f t="shared" si="18"/>
        <v>16351.461634958468</v>
      </c>
      <c r="J84" s="37">
        <f t="shared" si="18"/>
        <v>197076.00095684701</v>
      </c>
      <c r="K84" s="37">
        <f t="shared" si="18"/>
        <v>51234.90515837432</v>
      </c>
      <c r="L84" s="37">
        <f t="shared" si="18"/>
        <v>22926.680895845369</v>
      </c>
      <c r="M84" s="37">
        <f t="shared" si="18"/>
        <v>155163.12646693288</v>
      </c>
      <c r="N84" s="37">
        <f t="shared" si="18"/>
        <v>20139.988038614076</v>
      </c>
      <c r="O84" s="37">
        <f t="shared" si="18"/>
        <v>739.93801228472171</v>
      </c>
      <c r="P84" s="37">
        <f t="shared" si="18"/>
        <v>50933.388140042538</v>
      </c>
      <c r="Q84" s="37">
        <f t="shared" si="18"/>
        <v>16.453664294915338</v>
      </c>
      <c r="R84" s="37">
        <f t="shared" si="18"/>
        <v>960.15787838059839</v>
      </c>
      <c r="T84" s="96">
        <f t="shared" si="15"/>
        <v>0</v>
      </c>
    </row>
    <row r="85" spans="1:20" x14ac:dyDescent="0.2">
      <c r="A85" s="34">
        <v>581</v>
      </c>
      <c r="B85" s="34" t="s">
        <v>158</v>
      </c>
      <c r="C85" s="33"/>
      <c r="D85" s="31">
        <v>28</v>
      </c>
      <c r="E85" s="33"/>
      <c r="F85" s="43">
        <v>705213</v>
      </c>
      <c r="G85" s="37">
        <f t="shared" si="18"/>
        <v>318997.95273853326</v>
      </c>
      <c r="H85" s="37">
        <f t="shared" si="18"/>
        <v>97798.760711000636</v>
      </c>
      <c r="I85" s="37">
        <f t="shared" si="18"/>
        <v>9210.0126857727519</v>
      </c>
      <c r="J85" s="37">
        <f t="shared" si="18"/>
        <v>107994.3500718287</v>
      </c>
      <c r="K85" s="37">
        <f t="shared" si="18"/>
        <v>26932.35399579363</v>
      </c>
      <c r="L85" s="37">
        <f t="shared" si="18"/>
        <v>15973.849209109325</v>
      </c>
      <c r="M85" s="37">
        <f t="shared" si="18"/>
        <v>122842.8671409599</v>
      </c>
      <c r="N85" s="37">
        <f t="shared" si="18"/>
        <v>0</v>
      </c>
      <c r="O85" s="37">
        <f t="shared" si="18"/>
        <v>0</v>
      </c>
      <c r="P85" s="37">
        <f t="shared" si="18"/>
        <v>5434.0641856487318</v>
      </c>
      <c r="Q85" s="37">
        <f t="shared" si="18"/>
        <v>1.822105148928254</v>
      </c>
      <c r="R85" s="37">
        <f t="shared" si="18"/>
        <v>26.967156204138156</v>
      </c>
      <c r="T85" s="96">
        <f t="shared" si="15"/>
        <v>0</v>
      </c>
    </row>
    <row r="86" spans="1:20" x14ac:dyDescent="0.2">
      <c r="A86" s="34">
        <v>582</v>
      </c>
      <c r="B86" s="34" t="s">
        <v>159</v>
      </c>
      <c r="C86" s="33"/>
      <c r="D86" s="31">
        <v>28</v>
      </c>
      <c r="E86" s="33"/>
      <c r="F86" s="43">
        <v>1404339</v>
      </c>
      <c r="G86" s="37">
        <f t="shared" si="18"/>
        <v>635242.49546006531</v>
      </c>
      <c r="H86" s="37">
        <f t="shared" si="18"/>
        <v>194753.37779951011</v>
      </c>
      <c r="I86" s="37">
        <f t="shared" si="18"/>
        <v>18340.52974792782</v>
      </c>
      <c r="J86" s="37">
        <f t="shared" si="18"/>
        <v>215056.55395677878</v>
      </c>
      <c r="K86" s="37">
        <f t="shared" si="18"/>
        <v>53632.243135192955</v>
      </c>
      <c r="L86" s="37">
        <f t="shared" si="18"/>
        <v>31809.821180935942</v>
      </c>
      <c r="M86" s="37">
        <f t="shared" si="18"/>
        <v>244625.42408870583</v>
      </c>
      <c r="N86" s="37">
        <f t="shared" si="18"/>
        <v>0</v>
      </c>
      <c r="O86" s="37">
        <f t="shared" si="18"/>
        <v>0</v>
      </c>
      <c r="P86" s="37">
        <f t="shared" si="18"/>
        <v>10821.224600808202</v>
      </c>
      <c r="Q86" s="37">
        <f t="shared" si="18"/>
        <v>3.628482916141301</v>
      </c>
      <c r="R86" s="37">
        <f t="shared" si="18"/>
        <v>53.701547158891252</v>
      </c>
      <c r="T86" s="96">
        <f t="shared" si="15"/>
        <v>0</v>
      </c>
    </row>
    <row r="87" spans="1:20" x14ac:dyDescent="0.2">
      <c r="A87" s="34">
        <v>583</v>
      </c>
      <c r="B87" s="34" t="s">
        <v>160</v>
      </c>
      <c r="C87" s="33"/>
      <c r="D87" s="31">
        <v>55</v>
      </c>
      <c r="E87" s="33"/>
      <c r="F87" s="43">
        <v>3298413</v>
      </c>
      <c r="G87" s="37">
        <f t="shared" si="18"/>
        <v>1607089.4712359267</v>
      </c>
      <c r="H87" s="37">
        <f t="shared" si="18"/>
        <v>467557.61863534723</v>
      </c>
      <c r="I87" s="37">
        <f t="shared" si="18"/>
        <v>41239.081296161748</v>
      </c>
      <c r="J87" s="37">
        <f t="shared" si="18"/>
        <v>490143.51853112632</v>
      </c>
      <c r="K87" s="37">
        <f t="shared" si="18"/>
        <v>107072.50507000335</v>
      </c>
      <c r="L87" s="37">
        <f t="shared" si="18"/>
        <v>72696.733642325635</v>
      </c>
      <c r="M87" s="37">
        <f t="shared" si="18"/>
        <v>488375.19055402535</v>
      </c>
      <c r="N87" s="37">
        <f t="shared" si="18"/>
        <v>0</v>
      </c>
      <c r="O87" s="37">
        <f t="shared" si="18"/>
        <v>0</v>
      </c>
      <c r="P87" s="37">
        <f t="shared" si="18"/>
        <v>24109.97169865363</v>
      </c>
      <c r="Q87" s="37">
        <f t="shared" si="18"/>
        <v>8.0843549269535693</v>
      </c>
      <c r="R87" s="37">
        <f t="shared" si="18"/>
        <v>120.82498150226878</v>
      </c>
      <c r="T87" s="96">
        <f t="shared" si="15"/>
        <v>0</v>
      </c>
    </row>
    <row r="88" spans="1:20" x14ac:dyDescent="0.2">
      <c r="A88" s="34">
        <v>584</v>
      </c>
      <c r="B88" s="34" t="s">
        <v>171</v>
      </c>
      <c r="C88" s="33"/>
      <c r="D88" s="31">
        <v>58</v>
      </c>
      <c r="E88" s="33"/>
      <c r="F88" s="43">
        <v>255302</v>
      </c>
      <c r="G88" s="37">
        <f t="shared" si="18"/>
        <v>124391.07997175369</v>
      </c>
      <c r="H88" s="37">
        <f t="shared" si="18"/>
        <v>36189.64485999474</v>
      </c>
      <c r="I88" s="37">
        <f t="shared" si="18"/>
        <v>3191.9653323605771</v>
      </c>
      <c r="J88" s="37">
        <f t="shared" si="18"/>
        <v>37937.826672409596</v>
      </c>
      <c r="K88" s="37">
        <f t="shared" si="18"/>
        <v>8287.5688523147801</v>
      </c>
      <c r="L88" s="37">
        <f t="shared" si="18"/>
        <v>5626.8337253447235</v>
      </c>
      <c r="M88" s="37">
        <f t="shared" si="18"/>
        <v>37800.955668615781</v>
      </c>
      <c r="N88" s="37">
        <f t="shared" si="18"/>
        <v>0</v>
      </c>
      <c r="O88" s="37">
        <f t="shared" si="18"/>
        <v>0</v>
      </c>
      <c r="P88" s="37">
        <f t="shared" si="18"/>
        <v>1866.1471456368774</v>
      </c>
      <c r="Q88" s="37">
        <f t="shared" si="18"/>
        <v>0.62574091997346926</v>
      </c>
      <c r="R88" s="37">
        <f t="shared" si="18"/>
        <v>9.3520306492933525</v>
      </c>
      <c r="T88" s="96">
        <f t="shared" si="15"/>
        <v>0</v>
      </c>
    </row>
    <row r="89" spans="1:20" x14ac:dyDescent="0.2">
      <c r="A89" s="34">
        <v>585</v>
      </c>
      <c r="B89" s="34" t="s">
        <v>172</v>
      </c>
      <c r="C89" s="33"/>
      <c r="D89" s="31">
        <v>15</v>
      </c>
      <c r="E89" s="33"/>
      <c r="F89" s="43">
        <v>21918</v>
      </c>
      <c r="G89" s="37">
        <f t="shared" si="18"/>
        <v>0</v>
      </c>
      <c r="H89" s="37">
        <f t="shared" si="18"/>
        <v>0</v>
      </c>
      <c r="I89" s="37">
        <f t="shared" si="18"/>
        <v>0</v>
      </c>
      <c r="J89" s="37">
        <f t="shared" si="18"/>
        <v>0</v>
      </c>
      <c r="K89" s="37">
        <f t="shared" si="18"/>
        <v>0</v>
      </c>
      <c r="L89" s="37">
        <f t="shared" si="18"/>
        <v>0</v>
      </c>
      <c r="M89" s="37">
        <f t="shared" si="18"/>
        <v>0</v>
      </c>
      <c r="N89" s="37">
        <f t="shared" si="18"/>
        <v>0</v>
      </c>
      <c r="O89" s="37">
        <f t="shared" si="18"/>
        <v>0</v>
      </c>
      <c r="P89" s="37">
        <f t="shared" si="18"/>
        <v>21918</v>
      </c>
      <c r="Q89" s="37">
        <f t="shared" si="18"/>
        <v>0</v>
      </c>
      <c r="R89" s="37">
        <f t="shared" si="18"/>
        <v>0</v>
      </c>
      <c r="T89" s="96">
        <f t="shared" si="15"/>
        <v>0</v>
      </c>
    </row>
    <row r="90" spans="1:20" x14ac:dyDescent="0.2">
      <c r="A90" s="34">
        <v>586</v>
      </c>
      <c r="B90" s="34" t="s">
        <v>173</v>
      </c>
      <c r="C90" s="33"/>
      <c r="D90" s="31">
        <v>26</v>
      </c>
      <c r="E90" s="33"/>
      <c r="F90" s="43">
        <v>7329419</v>
      </c>
      <c r="G90" s="37">
        <f t="shared" si="18"/>
        <v>4599330.1892957324</v>
      </c>
      <c r="H90" s="37">
        <f t="shared" si="18"/>
        <v>1676825.5323001838</v>
      </c>
      <c r="I90" s="37">
        <f t="shared" si="18"/>
        <v>39187.088442187924</v>
      </c>
      <c r="J90" s="37">
        <f t="shared" si="18"/>
        <v>492036.66257464659</v>
      </c>
      <c r="K90" s="37">
        <f t="shared" si="18"/>
        <v>180589.07872828541</v>
      </c>
      <c r="L90" s="37">
        <f t="shared" si="18"/>
        <v>18501.010401745854</v>
      </c>
      <c r="M90" s="37">
        <f t="shared" si="18"/>
        <v>130672.73878136584</v>
      </c>
      <c r="N90" s="37">
        <f t="shared" si="18"/>
        <v>177739.77187987801</v>
      </c>
      <c r="O90" s="37">
        <f t="shared" si="18"/>
        <v>6530.1137844065506</v>
      </c>
      <c r="P90" s="37">
        <f t="shared" si="18"/>
        <v>0</v>
      </c>
      <c r="Q90" s="37">
        <f t="shared" si="18"/>
        <v>120.46341949489727</v>
      </c>
      <c r="R90" s="37">
        <f t="shared" si="18"/>
        <v>7886.3503920728826</v>
      </c>
      <c r="T90" s="96">
        <f t="shared" si="15"/>
        <v>0</v>
      </c>
    </row>
    <row r="91" spans="1:20" x14ac:dyDescent="0.2">
      <c r="A91" s="34">
        <v>586</v>
      </c>
      <c r="B91" s="34" t="s">
        <v>174</v>
      </c>
      <c r="C91" s="33"/>
      <c r="D91" s="31"/>
      <c r="E91" s="33"/>
      <c r="F91" s="43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T91" s="96">
        <f t="shared" si="15"/>
        <v>0</v>
      </c>
    </row>
    <row r="92" spans="1:20" x14ac:dyDescent="0.2">
      <c r="A92" s="34">
        <v>587</v>
      </c>
      <c r="B92" s="34" t="s">
        <v>175</v>
      </c>
      <c r="C92" s="33"/>
      <c r="D92" s="31">
        <v>7</v>
      </c>
      <c r="E92" s="33"/>
      <c r="F92" s="43">
        <v>-70814</v>
      </c>
      <c r="G92" s="37">
        <f t="shared" ref="G92:R93" si="19">INDEX(ALLOC,($D92)+1,(G$1)+1)*$F92</f>
        <v>0</v>
      </c>
      <c r="H92" s="37">
        <f t="shared" si="19"/>
        <v>0</v>
      </c>
      <c r="I92" s="37">
        <f t="shared" si="19"/>
        <v>0</v>
      </c>
      <c r="J92" s="37">
        <f t="shared" si="19"/>
        <v>0</v>
      </c>
      <c r="K92" s="37">
        <f t="shared" si="19"/>
        <v>0</v>
      </c>
      <c r="L92" s="37">
        <f t="shared" si="19"/>
        <v>0</v>
      </c>
      <c r="M92" s="37">
        <f t="shared" si="19"/>
        <v>0</v>
      </c>
      <c r="N92" s="37">
        <f t="shared" si="19"/>
        <v>0</v>
      </c>
      <c r="O92" s="37">
        <f t="shared" si="19"/>
        <v>0</v>
      </c>
      <c r="P92" s="37">
        <f t="shared" si="19"/>
        <v>-70814</v>
      </c>
      <c r="Q92" s="37">
        <f t="shared" si="19"/>
        <v>0</v>
      </c>
      <c r="R92" s="37">
        <f t="shared" si="19"/>
        <v>0</v>
      </c>
      <c r="T92" s="96">
        <f t="shared" si="15"/>
        <v>0</v>
      </c>
    </row>
    <row r="93" spans="1:20" x14ac:dyDescent="0.2">
      <c r="A93" s="34">
        <v>588</v>
      </c>
      <c r="B93" s="34" t="s">
        <v>176</v>
      </c>
      <c r="C93" s="33"/>
      <c r="D93" s="31">
        <v>53</v>
      </c>
      <c r="E93" s="33"/>
      <c r="F93" s="43">
        <v>4706180</v>
      </c>
      <c r="G93" s="37">
        <f t="shared" si="19"/>
        <v>2374820.3880958739</v>
      </c>
      <c r="H93" s="37">
        <f t="shared" si="19"/>
        <v>702495.72633370943</v>
      </c>
      <c r="I93" s="37">
        <f t="shared" si="19"/>
        <v>43320.705444330721</v>
      </c>
      <c r="J93" s="37">
        <f t="shared" si="19"/>
        <v>518881.9764124502</v>
      </c>
      <c r="K93" s="37">
        <f t="shared" si="19"/>
        <v>102168.22169516933</v>
      </c>
      <c r="L93" s="37">
        <f t="shared" si="19"/>
        <v>74132.347671953743</v>
      </c>
      <c r="M93" s="37">
        <f t="shared" si="19"/>
        <v>443901.28978067596</v>
      </c>
      <c r="N93" s="37">
        <f t="shared" si="19"/>
        <v>5669.1835630458927</v>
      </c>
      <c r="O93" s="37">
        <f t="shared" si="19"/>
        <v>208.28435492983846</v>
      </c>
      <c r="P93" s="37">
        <f t="shared" si="19"/>
        <v>439886.10433389404</v>
      </c>
      <c r="Q93" s="37">
        <f t="shared" si="19"/>
        <v>16.53586356359579</v>
      </c>
      <c r="R93" s="37">
        <f t="shared" si="19"/>
        <v>679.23645040334713</v>
      </c>
      <c r="T93" s="96">
        <f t="shared" si="15"/>
        <v>0</v>
      </c>
    </row>
    <row r="94" spans="1:20" x14ac:dyDescent="0.2">
      <c r="A94" s="34">
        <v>588</v>
      </c>
      <c r="B94" s="34" t="s">
        <v>177</v>
      </c>
      <c r="C94" s="33"/>
      <c r="D94" s="31"/>
      <c r="E94" s="33"/>
      <c r="F94" s="43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T94" s="96">
        <f t="shared" si="15"/>
        <v>0</v>
      </c>
    </row>
    <row r="95" spans="1:20" x14ac:dyDescent="0.2">
      <c r="A95" s="34">
        <v>589</v>
      </c>
      <c r="B95" s="34" t="s">
        <v>130</v>
      </c>
      <c r="C95" s="33"/>
      <c r="D95" s="31">
        <v>53</v>
      </c>
      <c r="E95" s="33"/>
      <c r="F95" s="43">
        <v>10707</v>
      </c>
      <c r="G95" s="37">
        <f t="shared" ref="G95:R96" si="20">INDEX(ALLOC,($D95)+1,(G$1)+1)*$F95</f>
        <v>5402.938666889605</v>
      </c>
      <c r="H95" s="37">
        <f t="shared" si="20"/>
        <v>1598.2435312408422</v>
      </c>
      <c r="I95" s="37">
        <f t="shared" si="20"/>
        <v>98.558659718168258</v>
      </c>
      <c r="J95" s="37">
        <f t="shared" si="20"/>
        <v>1180.505063862433</v>
      </c>
      <c r="K95" s="37">
        <f t="shared" si="20"/>
        <v>232.44226733575383</v>
      </c>
      <c r="L95" s="37">
        <f t="shared" si="20"/>
        <v>168.65802976588415</v>
      </c>
      <c r="M95" s="37">
        <f t="shared" si="20"/>
        <v>1009.9169835581506</v>
      </c>
      <c r="N95" s="37">
        <f t="shared" si="20"/>
        <v>12.897923243380484</v>
      </c>
      <c r="O95" s="37">
        <f t="shared" si="20"/>
        <v>0.47386640294969173</v>
      </c>
      <c r="P95" s="37">
        <f t="shared" si="20"/>
        <v>1000.7820608440397</v>
      </c>
      <c r="Q95" s="37">
        <f t="shared" si="20"/>
        <v>3.7620637369463153E-2</v>
      </c>
      <c r="R95" s="37">
        <f t="shared" si="20"/>
        <v>1.5453265014233706</v>
      </c>
      <c r="T95" s="96">
        <f t="shared" si="15"/>
        <v>0</v>
      </c>
    </row>
    <row r="96" spans="1:20" x14ac:dyDescent="0.2">
      <c r="A96" s="34">
        <v>590</v>
      </c>
      <c r="B96" s="34" t="s">
        <v>178</v>
      </c>
      <c r="C96" s="33"/>
      <c r="D96" s="31">
        <v>65</v>
      </c>
      <c r="E96" s="33"/>
      <c r="F96" s="43">
        <v>133026</v>
      </c>
      <c r="G96" s="37">
        <f t="shared" si="20"/>
        <v>64943.057725498402</v>
      </c>
      <c r="H96" s="37">
        <f t="shared" si="20"/>
        <v>18867.623947863231</v>
      </c>
      <c r="I96" s="37">
        <f t="shared" si="20"/>
        <v>1653.3895022588126</v>
      </c>
      <c r="J96" s="37">
        <f t="shared" si="20"/>
        <v>19645.090379553247</v>
      </c>
      <c r="K96" s="37">
        <f t="shared" si="20"/>
        <v>4298.1373541618368</v>
      </c>
      <c r="L96" s="37">
        <f t="shared" si="20"/>
        <v>2911.9846229741697</v>
      </c>
      <c r="M96" s="37">
        <f t="shared" si="20"/>
        <v>19598.48133254837</v>
      </c>
      <c r="N96" s="37">
        <f t="shared" si="20"/>
        <v>1.5453413429196874</v>
      </c>
      <c r="O96" s="37">
        <f t="shared" si="20"/>
        <v>5.6775445913327505E-2</v>
      </c>
      <c r="P96" s="37">
        <f t="shared" si="20"/>
        <v>1101.2204716256538</v>
      </c>
      <c r="Q96" s="37">
        <f t="shared" si="20"/>
        <v>0.32763781523268143</v>
      </c>
      <c r="R96" s="37">
        <f t="shared" si="20"/>
        <v>5.0849089122118531</v>
      </c>
      <c r="T96" s="96">
        <f t="shared" si="15"/>
        <v>0</v>
      </c>
    </row>
    <row r="97" spans="1:20" x14ac:dyDescent="0.2">
      <c r="A97" s="34">
        <v>591</v>
      </c>
      <c r="B97" s="34" t="s">
        <v>164</v>
      </c>
      <c r="C97" s="33"/>
      <c r="D97" s="31"/>
      <c r="E97" s="33"/>
      <c r="F97" s="43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T97" s="96">
        <f t="shared" si="15"/>
        <v>0</v>
      </c>
    </row>
    <row r="98" spans="1:20" x14ac:dyDescent="0.2">
      <c r="A98" s="34">
        <v>592</v>
      </c>
      <c r="B98" s="34" t="s">
        <v>179</v>
      </c>
      <c r="C98" s="33"/>
      <c r="D98" s="31">
        <v>28</v>
      </c>
      <c r="E98" s="33"/>
      <c r="F98" s="43">
        <v>649934.30000000005</v>
      </c>
      <c r="G98" s="37">
        <f t="shared" ref="G98:R101" si="21">INDEX(ALLOC,($D98)+1,(G$1)+1)*$F98</f>
        <v>293993.03630896157</v>
      </c>
      <c r="H98" s="37">
        <f t="shared" si="21"/>
        <v>90132.724557788504</v>
      </c>
      <c r="I98" s="37">
        <f t="shared" si="21"/>
        <v>8488.0782797804841</v>
      </c>
      <c r="J98" s="37">
        <f t="shared" si="21"/>
        <v>99529.124275770489</v>
      </c>
      <c r="K98" s="37">
        <f t="shared" si="21"/>
        <v>24821.239315793009</v>
      </c>
      <c r="L98" s="37">
        <f t="shared" si="21"/>
        <v>14721.725923980446</v>
      </c>
      <c r="M98" s="37">
        <f t="shared" si="21"/>
        <v>113213.72814348685</v>
      </c>
      <c r="N98" s="37">
        <f t="shared" si="21"/>
        <v>0</v>
      </c>
      <c r="O98" s="37">
        <f t="shared" si="21"/>
        <v>0</v>
      </c>
      <c r="P98" s="37">
        <f t="shared" si="21"/>
        <v>5008.1106029733983</v>
      </c>
      <c r="Q98" s="37">
        <f t="shared" si="21"/>
        <v>1.6792779408421012</v>
      </c>
      <c r="R98" s="37">
        <f t="shared" si="21"/>
        <v>24.853313524463093</v>
      </c>
      <c r="T98" s="96">
        <f t="shared" si="15"/>
        <v>0</v>
      </c>
    </row>
    <row r="99" spans="1:20" x14ac:dyDescent="0.2">
      <c r="A99" s="34">
        <v>593</v>
      </c>
      <c r="B99" s="34" t="s">
        <v>180</v>
      </c>
      <c r="C99" s="33"/>
      <c r="D99" s="31">
        <v>55</v>
      </c>
      <c r="E99" s="33"/>
      <c r="F99" s="43">
        <v>29856454</v>
      </c>
      <c r="G99" s="37">
        <f t="shared" si="21"/>
        <v>14546993.621429386</v>
      </c>
      <c r="H99" s="37">
        <f t="shared" si="21"/>
        <v>4232220.9296215447</v>
      </c>
      <c r="I99" s="37">
        <f t="shared" si="21"/>
        <v>373286.40583247569</v>
      </c>
      <c r="J99" s="37">
        <f t="shared" si="21"/>
        <v>4436663.1511647329</v>
      </c>
      <c r="K99" s="37">
        <f t="shared" si="21"/>
        <v>969194.98021846311</v>
      </c>
      <c r="L99" s="37">
        <f t="shared" si="21"/>
        <v>658033.63130764628</v>
      </c>
      <c r="M99" s="37">
        <f t="shared" si="21"/>
        <v>4420656.6647407385</v>
      </c>
      <c r="N99" s="37">
        <f t="shared" si="21"/>
        <v>0</v>
      </c>
      <c r="O99" s="37">
        <f t="shared" si="21"/>
        <v>0</v>
      </c>
      <c r="P99" s="37">
        <f t="shared" si="21"/>
        <v>218237.75887439016</v>
      </c>
      <c r="Q99" s="37">
        <f t="shared" si="21"/>
        <v>73.177667865201414</v>
      </c>
      <c r="R99" s="37">
        <f t="shared" si="21"/>
        <v>1093.6791427493581</v>
      </c>
      <c r="T99" s="96">
        <f t="shared" si="15"/>
        <v>0</v>
      </c>
    </row>
    <row r="100" spans="1:20" x14ac:dyDescent="0.2">
      <c r="A100" s="34">
        <v>594</v>
      </c>
      <c r="B100" s="34" t="s">
        <v>181</v>
      </c>
      <c r="C100" s="33"/>
      <c r="D100" s="31">
        <v>58</v>
      </c>
      <c r="E100" s="33"/>
      <c r="F100" s="43">
        <v>476334.5</v>
      </c>
      <c r="G100" s="37">
        <f t="shared" si="21"/>
        <v>232084.99299968395</v>
      </c>
      <c r="H100" s="37">
        <f t="shared" si="21"/>
        <v>67521.509387169572</v>
      </c>
      <c r="I100" s="37">
        <f t="shared" si="21"/>
        <v>5955.4692505632911</v>
      </c>
      <c r="J100" s="37">
        <f t="shared" si="21"/>
        <v>70783.212427199513</v>
      </c>
      <c r="K100" s="37">
        <f t="shared" si="21"/>
        <v>15462.687191964555</v>
      </c>
      <c r="L100" s="37">
        <f t="shared" si="21"/>
        <v>10498.37067138219</v>
      </c>
      <c r="M100" s="37">
        <f t="shared" si="21"/>
        <v>70527.842782008214</v>
      </c>
      <c r="N100" s="37">
        <f t="shared" si="21"/>
        <v>0</v>
      </c>
      <c r="O100" s="37">
        <f t="shared" si="21"/>
        <v>0</v>
      </c>
      <c r="P100" s="37">
        <f t="shared" si="21"/>
        <v>3481.7990753827594</v>
      </c>
      <c r="Q100" s="37">
        <f t="shared" si="21"/>
        <v>1.1674878702286018</v>
      </c>
      <c r="R100" s="37">
        <f t="shared" si="21"/>
        <v>17.44872677580209</v>
      </c>
      <c r="T100" s="96">
        <f t="shared" si="15"/>
        <v>0</v>
      </c>
    </row>
    <row r="101" spans="1:20" x14ac:dyDescent="0.2">
      <c r="A101" s="34">
        <v>595</v>
      </c>
      <c r="B101" s="34" t="s">
        <v>182</v>
      </c>
      <c r="C101" s="33"/>
      <c r="D101" s="31">
        <v>70</v>
      </c>
      <c r="E101" s="33"/>
      <c r="F101" s="43">
        <v>187043.7</v>
      </c>
      <c r="G101" s="37">
        <f t="shared" si="21"/>
        <v>137708.68357575272</v>
      </c>
      <c r="H101" s="37">
        <f t="shared" si="21"/>
        <v>29464.545398521896</v>
      </c>
      <c r="I101" s="37">
        <f t="shared" si="21"/>
        <v>1047.1343471436521</v>
      </c>
      <c r="J101" s="37">
        <f t="shared" si="21"/>
        <v>13307.043899311406</v>
      </c>
      <c r="K101" s="37">
        <f t="shared" si="21"/>
        <v>0</v>
      </c>
      <c r="L101" s="37">
        <f t="shared" si="21"/>
        <v>1894.877892034636</v>
      </c>
      <c r="M101" s="37">
        <f t="shared" si="21"/>
        <v>0</v>
      </c>
      <c r="N101" s="37">
        <f t="shared" si="21"/>
        <v>0</v>
      </c>
      <c r="O101" s="37">
        <f t="shared" si="21"/>
        <v>0</v>
      </c>
      <c r="P101" s="37">
        <f t="shared" si="21"/>
        <v>3605.1873345342924</v>
      </c>
      <c r="Q101" s="37">
        <f t="shared" si="21"/>
        <v>0.37108715651743468</v>
      </c>
      <c r="R101" s="37">
        <f t="shared" si="21"/>
        <v>15.856465544854483</v>
      </c>
      <c r="T101" s="96">
        <f t="shared" si="15"/>
        <v>0</v>
      </c>
    </row>
    <row r="102" spans="1:20" x14ac:dyDescent="0.2">
      <c r="A102" s="34">
        <v>596</v>
      </c>
      <c r="B102" s="34" t="s">
        <v>183</v>
      </c>
      <c r="C102" s="33"/>
      <c r="D102" s="31"/>
      <c r="E102" s="33"/>
      <c r="F102" s="43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T102" s="96">
        <f t="shared" si="15"/>
        <v>0</v>
      </c>
    </row>
    <row r="103" spans="1:20" x14ac:dyDescent="0.2">
      <c r="A103" s="34">
        <v>597</v>
      </c>
      <c r="B103" s="34" t="s">
        <v>184</v>
      </c>
      <c r="C103" s="33"/>
      <c r="D103" s="31"/>
      <c r="E103" s="33"/>
      <c r="F103" s="43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T103" s="96">
        <f t="shared" si="15"/>
        <v>0</v>
      </c>
    </row>
    <row r="104" spans="1:20" x14ac:dyDescent="0.2">
      <c r="A104" s="34">
        <v>598</v>
      </c>
      <c r="B104" s="34" t="s">
        <v>185</v>
      </c>
      <c r="C104" s="33"/>
      <c r="D104" s="31">
        <v>53</v>
      </c>
      <c r="E104" s="33"/>
      <c r="F104" s="43">
        <v>127093.2</v>
      </c>
      <c r="G104" s="37">
        <f t="shared" ref="G104:R104" si="22">INDEX(ALLOC,($D104)+1,(G$1)+1)*$F104</f>
        <v>64133.442101310728</v>
      </c>
      <c r="H104" s="37">
        <f t="shared" si="22"/>
        <v>18971.316406528309</v>
      </c>
      <c r="I104" s="37">
        <f t="shared" si="22"/>
        <v>1169.9015084797891</v>
      </c>
      <c r="J104" s="37">
        <f t="shared" si="22"/>
        <v>14012.717491592504</v>
      </c>
      <c r="K104" s="37">
        <f t="shared" si="22"/>
        <v>2759.1138106805292</v>
      </c>
      <c r="L104" s="37">
        <f t="shared" si="22"/>
        <v>2001.9882981826345</v>
      </c>
      <c r="M104" s="37">
        <f t="shared" si="22"/>
        <v>11987.819293429789</v>
      </c>
      <c r="N104" s="37">
        <f t="shared" si="22"/>
        <v>153.09968603302556</v>
      </c>
      <c r="O104" s="37">
        <f t="shared" si="22"/>
        <v>5.6248433289778426</v>
      </c>
      <c r="P104" s="37">
        <f t="shared" si="22"/>
        <v>11879.386813791325</v>
      </c>
      <c r="Q104" s="37">
        <f t="shared" si="22"/>
        <v>0.44656086572566117</v>
      </c>
      <c r="R104" s="37">
        <f t="shared" si="22"/>
        <v>18.343185776660196</v>
      </c>
      <c r="T104" s="96">
        <f t="shared" si="15"/>
        <v>0</v>
      </c>
    </row>
    <row r="105" spans="1:20" x14ac:dyDescent="0.2">
      <c r="A105" s="33"/>
      <c r="B105" s="39" t="s">
        <v>27</v>
      </c>
      <c r="C105" s="39"/>
      <c r="D105" s="40"/>
      <c r="E105" s="39"/>
      <c r="F105" s="42">
        <f t="shared" ref="F105:R105" si="23">SUM(F84:F104)</f>
        <v>50977391.700000003</v>
      </c>
      <c r="G105" s="42">
        <f t="shared" si="23"/>
        <v>26036071.030593749</v>
      </c>
      <c r="H105" s="42">
        <f t="shared" si="23"/>
        <v>7974744.7716554496</v>
      </c>
      <c r="I105" s="42">
        <f t="shared" si="23"/>
        <v>562539.78196411999</v>
      </c>
      <c r="J105" s="42">
        <f t="shared" si="23"/>
        <v>6714247.7338781105</v>
      </c>
      <c r="K105" s="42">
        <f t="shared" si="23"/>
        <v>1546685.4767935325</v>
      </c>
      <c r="L105" s="42">
        <f t="shared" si="23"/>
        <v>931898.51347322681</v>
      </c>
      <c r="M105" s="42">
        <f t="shared" si="23"/>
        <v>6260376.0457570516</v>
      </c>
      <c r="N105" s="42">
        <f t="shared" si="23"/>
        <v>203716.48643215731</v>
      </c>
      <c r="O105" s="42">
        <f t="shared" si="23"/>
        <v>7484.4916367989517</v>
      </c>
      <c r="P105" s="42">
        <f t="shared" si="23"/>
        <v>728469.14533822576</v>
      </c>
      <c r="Q105" s="42">
        <f t="shared" si="23"/>
        <v>244.82097141652235</v>
      </c>
      <c r="R105" s="42">
        <f t="shared" si="23"/>
        <v>10913.401506156195</v>
      </c>
      <c r="T105" s="96">
        <f t="shared" si="15"/>
        <v>0</v>
      </c>
    </row>
    <row r="106" spans="1:20" x14ac:dyDescent="0.2">
      <c r="A106" s="33"/>
      <c r="B106" s="33"/>
      <c r="C106" s="33"/>
      <c r="D106" s="31"/>
      <c r="E106" s="3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36"/>
      <c r="T106" s="96">
        <f t="shared" si="15"/>
        <v>0</v>
      </c>
    </row>
    <row r="107" spans="1:20" x14ac:dyDescent="0.2">
      <c r="A107" s="33"/>
      <c r="B107" s="30" t="s">
        <v>186</v>
      </c>
      <c r="C107" s="33"/>
      <c r="D107" s="31"/>
      <c r="E107" s="3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36"/>
      <c r="T107" s="96">
        <f t="shared" si="15"/>
        <v>0</v>
      </c>
    </row>
    <row r="108" spans="1:20" x14ac:dyDescent="0.2">
      <c r="A108" s="34">
        <v>901</v>
      </c>
      <c r="B108" s="34" t="s">
        <v>187</v>
      </c>
      <c r="C108" s="33"/>
      <c r="D108" s="31">
        <v>6</v>
      </c>
      <c r="E108" s="33"/>
      <c r="F108" s="43">
        <v>2581408</v>
      </c>
      <c r="G108" s="37">
        <f t="shared" ref="G108:R112" si="24">INDEX(ALLOC,($D108)+1,(G$1)+1)*$F108</f>
        <v>1674841.6209027653</v>
      </c>
      <c r="H108" s="37">
        <f t="shared" si="24"/>
        <v>654273.10915051645</v>
      </c>
      <c r="I108" s="37">
        <f t="shared" si="24"/>
        <v>25500.267335107335</v>
      </c>
      <c r="J108" s="37">
        <f t="shared" si="24"/>
        <v>112221.09835832783</v>
      </c>
      <c r="K108" s="37">
        <f t="shared" si="24"/>
        <v>5916.8589050991241</v>
      </c>
      <c r="L108" s="37">
        <f t="shared" si="24"/>
        <v>13646.627441053535</v>
      </c>
      <c r="M108" s="37">
        <f t="shared" si="24"/>
        <v>16535.329600108664</v>
      </c>
      <c r="N108" s="37">
        <f t="shared" si="24"/>
        <v>2868.7800751995755</v>
      </c>
      <c r="O108" s="37">
        <f t="shared" si="24"/>
        <v>199.22083855552606</v>
      </c>
      <c r="P108" s="37">
        <f t="shared" si="24"/>
        <v>75102.271718662203</v>
      </c>
      <c r="Q108" s="37">
        <f t="shared" si="24"/>
        <v>3.9844167711105216</v>
      </c>
      <c r="R108" s="37">
        <f t="shared" si="24"/>
        <v>298.8312578332891</v>
      </c>
      <c r="T108" s="96">
        <f t="shared" si="15"/>
        <v>0</v>
      </c>
    </row>
    <row r="109" spans="1:20" x14ac:dyDescent="0.2">
      <c r="A109" s="34">
        <v>902</v>
      </c>
      <c r="B109" s="34" t="s">
        <v>188</v>
      </c>
      <c r="C109" s="33"/>
      <c r="D109" s="31">
        <v>6</v>
      </c>
      <c r="E109" s="33"/>
      <c r="F109" s="43">
        <v>4654897</v>
      </c>
      <c r="G109" s="37">
        <f t="shared" si="24"/>
        <v>3020140.650612154</v>
      </c>
      <c r="H109" s="37">
        <f t="shared" si="24"/>
        <v>1179811.1468490884</v>
      </c>
      <c r="I109" s="37">
        <f t="shared" si="24"/>
        <v>45983.090591409469</v>
      </c>
      <c r="J109" s="37">
        <f t="shared" si="24"/>
        <v>202361.5228917262</v>
      </c>
      <c r="K109" s="37">
        <f t="shared" si="24"/>
        <v>10669.513988787978</v>
      </c>
      <c r="L109" s="37">
        <f t="shared" si="24"/>
        <v>24608.138324308973</v>
      </c>
      <c r="M109" s="37">
        <f t="shared" si="24"/>
        <v>29817.160305367077</v>
      </c>
      <c r="N109" s="37">
        <f t="shared" si="24"/>
        <v>5173.097691533565</v>
      </c>
      <c r="O109" s="37">
        <f t="shared" si="24"/>
        <v>359.24289524538648</v>
      </c>
      <c r="P109" s="37">
        <f t="shared" si="24"/>
        <v>135427.38664960579</v>
      </c>
      <c r="Q109" s="37">
        <f t="shared" si="24"/>
        <v>7.1848579049077301</v>
      </c>
      <c r="R109" s="37">
        <f t="shared" si="24"/>
        <v>538.86434286807969</v>
      </c>
      <c r="T109" s="96">
        <f t="shared" si="15"/>
        <v>0</v>
      </c>
    </row>
    <row r="110" spans="1:20" x14ac:dyDescent="0.2">
      <c r="A110" s="34">
        <v>903</v>
      </c>
      <c r="B110" s="34" t="s">
        <v>189</v>
      </c>
      <c r="C110" s="33"/>
      <c r="D110" s="31">
        <v>6</v>
      </c>
      <c r="E110" s="33"/>
      <c r="F110" s="43">
        <v>13547808</v>
      </c>
      <c r="G110" s="37">
        <f t="shared" si="24"/>
        <v>8789944.3677246869</v>
      </c>
      <c r="H110" s="37">
        <f t="shared" si="24"/>
        <v>3433771.9811568884</v>
      </c>
      <c r="I110" s="37">
        <f t="shared" si="24"/>
        <v>133831.1207700239</v>
      </c>
      <c r="J110" s="37">
        <f t="shared" si="24"/>
        <v>588961.48695120669</v>
      </c>
      <c r="K110" s="37">
        <f t="shared" si="24"/>
        <v>31053.002241169608</v>
      </c>
      <c r="L110" s="37">
        <f t="shared" si="24"/>
        <v>71620.560724583105</v>
      </c>
      <c r="M110" s="37">
        <f t="shared" si="24"/>
        <v>86781.117374312365</v>
      </c>
      <c r="N110" s="37">
        <f t="shared" si="24"/>
        <v>15056.00108662769</v>
      </c>
      <c r="O110" s="37">
        <f t="shared" si="24"/>
        <v>1045.5556310158117</v>
      </c>
      <c r="P110" s="37">
        <f t="shared" si="24"/>
        <v>394153.56178034068</v>
      </c>
      <c r="Q110" s="37">
        <f t="shared" si="24"/>
        <v>20.911112620316235</v>
      </c>
      <c r="R110" s="37">
        <f t="shared" si="24"/>
        <v>1568.3334465237174</v>
      </c>
      <c r="T110" s="96">
        <f t="shared" si="15"/>
        <v>0</v>
      </c>
    </row>
    <row r="111" spans="1:20" x14ac:dyDescent="0.2">
      <c r="A111" s="34">
        <v>904</v>
      </c>
      <c r="B111" s="34" t="s">
        <v>190</v>
      </c>
      <c r="C111" s="33"/>
      <c r="D111" s="31">
        <v>6</v>
      </c>
      <c r="E111" s="33"/>
      <c r="F111" s="43">
        <v>5121451</v>
      </c>
      <c r="G111" s="37">
        <f t="shared" si="24"/>
        <v>3322845.2434539939</v>
      </c>
      <c r="H111" s="37">
        <f t="shared" si="24"/>
        <v>1298062.0146571258</v>
      </c>
      <c r="I111" s="37">
        <f t="shared" si="24"/>
        <v>50591.91326735363</v>
      </c>
      <c r="J111" s="37">
        <f t="shared" si="24"/>
        <v>222643.94330859609</v>
      </c>
      <c r="K111" s="37">
        <f t="shared" si="24"/>
        <v>11738.904875315648</v>
      </c>
      <c r="L111" s="37">
        <f t="shared" si="24"/>
        <v>27074.578584482217</v>
      </c>
      <c r="M111" s="37">
        <f t="shared" si="24"/>
        <v>32805.693759299618</v>
      </c>
      <c r="N111" s="37">
        <f t="shared" si="24"/>
        <v>5691.5902425772838</v>
      </c>
      <c r="O111" s="37">
        <f t="shared" si="24"/>
        <v>395.24932240120023</v>
      </c>
      <c r="P111" s="37">
        <f t="shared" si="24"/>
        <v>149001.08955880447</v>
      </c>
      <c r="Q111" s="37">
        <f t="shared" si="24"/>
        <v>7.9049864480240055</v>
      </c>
      <c r="R111" s="37">
        <f t="shared" si="24"/>
        <v>592.87398360180032</v>
      </c>
      <c r="T111" s="96">
        <f t="shared" si="15"/>
        <v>0</v>
      </c>
    </row>
    <row r="112" spans="1:20" x14ac:dyDescent="0.2">
      <c r="A112" s="34">
        <v>905</v>
      </c>
      <c r="B112" s="34" t="s">
        <v>191</v>
      </c>
      <c r="C112" s="33"/>
      <c r="D112" s="31">
        <v>6</v>
      </c>
      <c r="E112" s="33"/>
      <c r="F112" s="43">
        <v>709907</v>
      </c>
      <c r="G112" s="37">
        <f t="shared" si="24"/>
        <v>460594.29217319359</v>
      </c>
      <c r="H112" s="37">
        <f t="shared" si="24"/>
        <v>179930.12344337496</v>
      </c>
      <c r="I112" s="37">
        <f t="shared" si="24"/>
        <v>7012.7691101383598</v>
      </c>
      <c r="J112" s="37">
        <f t="shared" si="24"/>
        <v>30861.662810476078</v>
      </c>
      <c r="K112" s="37">
        <f t="shared" si="24"/>
        <v>1627.1815825867914</v>
      </c>
      <c r="L112" s="37">
        <f t="shared" si="24"/>
        <v>3752.9272190974816</v>
      </c>
      <c r="M112" s="37">
        <f t="shared" si="24"/>
        <v>4547.3424698553426</v>
      </c>
      <c r="N112" s="37">
        <f t="shared" si="24"/>
        <v>788.93652489056558</v>
      </c>
      <c r="O112" s="37">
        <f t="shared" si="24"/>
        <v>54.787258672955936</v>
      </c>
      <c r="P112" s="37">
        <f t="shared" si="24"/>
        <v>20653.700774530927</v>
      </c>
      <c r="Q112" s="37">
        <f t="shared" si="24"/>
        <v>1.0957451734591188</v>
      </c>
      <c r="R112" s="37">
        <f t="shared" si="24"/>
        <v>82.1808880094339</v>
      </c>
      <c r="T112" s="96">
        <f t="shared" si="15"/>
        <v>0</v>
      </c>
    </row>
    <row r="113" spans="1:20" x14ac:dyDescent="0.2">
      <c r="A113" s="33"/>
      <c r="B113" s="39" t="s">
        <v>27</v>
      </c>
      <c r="C113" s="39"/>
      <c r="D113" s="40"/>
      <c r="E113" s="39"/>
      <c r="F113" s="42">
        <f t="shared" ref="F113:R113" si="25">SUM(F108:F112)</f>
        <v>26615471</v>
      </c>
      <c r="G113" s="42">
        <f t="shared" si="25"/>
        <v>17268366.174866792</v>
      </c>
      <c r="H113" s="42">
        <f t="shared" si="25"/>
        <v>6745848.3752569947</v>
      </c>
      <c r="I113" s="42">
        <f t="shared" si="25"/>
        <v>262919.16107403272</v>
      </c>
      <c r="J113" s="42">
        <f t="shared" si="25"/>
        <v>1157049.7143203327</v>
      </c>
      <c r="K113" s="42">
        <f t="shared" si="25"/>
        <v>61005.461592959145</v>
      </c>
      <c r="L113" s="42">
        <f t="shared" si="25"/>
        <v>140702.83229352531</v>
      </c>
      <c r="M113" s="42">
        <f t="shared" si="25"/>
        <v>170486.64350894309</v>
      </c>
      <c r="N113" s="42">
        <f t="shared" si="25"/>
        <v>29578.405620828682</v>
      </c>
      <c r="O113" s="42">
        <f t="shared" si="25"/>
        <v>2054.0559458908806</v>
      </c>
      <c r="P113" s="42">
        <f t="shared" si="25"/>
        <v>774338.01048194407</v>
      </c>
      <c r="Q113" s="42">
        <f t="shared" si="25"/>
        <v>41.081118917817612</v>
      </c>
      <c r="R113" s="42">
        <f t="shared" si="25"/>
        <v>3081.0839188363207</v>
      </c>
      <c r="T113" s="96">
        <f t="shared" si="15"/>
        <v>0</v>
      </c>
    </row>
    <row r="114" spans="1:20" x14ac:dyDescent="0.2">
      <c r="A114" s="33"/>
      <c r="B114" s="33"/>
      <c r="C114" s="33"/>
      <c r="D114" s="31"/>
      <c r="E114" s="3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36"/>
      <c r="T114" s="96">
        <f t="shared" si="15"/>
        <v>0</v>
      </c>
    </row>
    <row r="115" spans="1:20" x14ac:dyDescent="0.2">
      <c r="A115" s="33"/>
      <c r="B115" s="30" t="s">
        <v>192</v>
      </c>
      <c r="C115" s="33"/>
      <c r="D115" s="31"/>
      <c r="E115" s="3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36"/>
      <c r="T115" s="96">
        <f t="shared" si="15"/>
        <v>0</v>
      </c>
    </row>
    <row r="116" spans="1:20" x14ac:dyDescent="0.2">
      <c r="A116" s="34">
        <v>907</v>
      </c>
      <c r="B116" s="34" t="s">
        <v>193</v>
      </c>
      <c r="C116" s="33"/>
      <c r="D116" s="31">
        <v>6</v>
      </c>
      <c r="E116" s="33"/>
      <c r="F116" s="43">
        <v>205546</v>
      </c>
      <c r="G116" s="37">
        <f t="shared" ref="G116:R117" si="26">INDEX(ALLOC,($D116)+1,(G$1)+1)*$F116</f>
        <v>133360.16461174667</v>
      </c>
      <c r="H116" s="37">
        <f t="shared" si="26"/>
        <v>52096.848112910498</v>
      </c>
      <c r="I116" s="37">
        <f t="shared" si="26"/>
        <v>2030.4724978236577</v>
      </c>
      <c r="J116" s="37">
        <f t="shared" si="26"/>
        <v>8935.6652970630184</v>
      </c>
      <c r="K116" s="37">
        <f t="shared" si="26"/>
        <v>471.13307176064558</v>
      </c>
      <c r="L116" s="37">
        <f t="shared" si="26"/>
        <v>1086.6200476634417</v>
      </c>
      <c r="M116" s="37">
        <f t="shared" si="26"/>
        <v>1316.634510307528</v>
      </c>
      <c r="N116" s="37">
        <f t="shared" si="26"/>
        <v>228.4281560051615</v>
      </c>
      <c r="O116" s="37">
        <f t="shared" si="26"/>
        <v>15.863066389247326</v>
      </c>
      <c r="P116" s="37">
        <f t="shared" si="26"/>
        <v>5980.0587674184562</v>
      </c>
      <c r="Q116" s="37">
        <f t="shared" si="26"/>
        <v>0.31726132778494653</v>
      </c>
      <c r="R116" s="37">
        <f t="shared" si="26"/>
        <v>23.794599583870987</v>
      </c>
      <c r="T116" s="96">
        <f t="shared" si="15"/>
        <v>0</v>
      </c>
    </row>
    <row r="117" spans="1:20" x14ac:dyDescent="0.2">
      <c r="A117" s="34">
        <v>908</v>
      </c>
      <c r="B117" s="34" t="s">
        <v>194</v>
      </c>
      <c r="C117" s="33"/>
      <c r="D117" s="31">
        <v>6</v>
      </c>
      <c r="E117" s="33"/>
      <c r="F117" s="43">
        <v>13664342</v>
      </c>
      <c r="G117" s="37">
        <f t="shared" si="26"/>
        <v>8865552.7153591122</v>
      </c>
      <c r="H117" s="37">
        <f t="shared" si="26"/>
        <v>3463308.2119664876</v>
      </c>
      <c r="I117" s="37">
        <f t="shared" si="26"/>
        <v>134982.29414270632</v>
      </c>
      <c r="J117" s="37">
        <f t="shared" si="26"/>
        <v>594027.54914520681</v>
      </c>
      <c r="K117" s="37">
        <f t="shared" si="26"/>
        <v>31320.110437799827</v>
      </c>
      <c r="L117" s="37">
        <f t="shared" si="26"/>
        <v>72236.618349807686</v>
      </c>
      <c r="M117" s="37">
        <f t="shared" si="26"/>
        <v>87527.581358161129</v>
      </c>
      <c r="N117" s="37">
        <f t="shared" si="26"/>
        <v>15185.508091054462</v>
      </c>
      <c r="O117" s="37">
        <f t="shared" si="26"/>
        <v>1054.5491729898931</v>
      </c>
      <c r="P117" s="37">
        <f t="shared" si="26"/>
        <v>397543.94723372988</v>
      </c>
      <c r="Q117" s="37">
        <f t="shared" si="26"/>
        <v>21.090983459797865</v>
      </c>
      <c r="R117" s="37">
        <f t="shared" si="26"/>
        <v>1581.8237594848397</v>
      </c>
      <c r="T117" s="96">
        <f t="shared" si="15"/>
        <v>0</v>
      </c>
    </row>
    <row r="118" spans="1:20" x14ac:dyDescent="0.2">
      <c r="A118" s="34">
        <v>908</v>
      </c>
      <c r="B118" s="34" t="s">
        <v>195</v>
      </c>
      <c r="C118" s="33"/>
      <c r="D118" s="31"/>
      <c r="E118" s="33"/>
      <c r="F118" s="43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6"/>
      <c r="T118" s="96">
        <f t="shared" si="15"/>
        <v>0</v>
      </c>
    </row>
    <row r="119" spans="1:20" x14ac:dyDescent="0.2">
      <c r="A119" s="34">
        <v>909</v>
      </c>
      <c r="B119" s="34" t="s">
        <v>196</v>
      </c>
      <c r="C119" s="33"/>
      <c r="D119" s="31">
        <v>6</v>
      </c>
      <c r="E119" s="33"/>
      <c r="F119" s="43">
        <v>148605</v>
      </c>
      <c r="G119" s="37">
        <f t="shared" ref="G119:R119" si="27">INDEX(ALLOC,($D119)+1,(G$1)+1)*$F119</f>
        <v>96416.311979452847</v>
      </c>
      <c r="H119" s="37">
        <f t="shared" si="27"/>
        <v>37664.815242422934</v>
      </c>
      <c r="I119" s="37">
        <f t="shared" si="27"/>
        <v>1467.984614339781</v>
      </c>
      <c r="J119" s="37">
        <f t="shared" si="27"/>
        <v>6460.279166074989</v>
      </c>
      <c r="K119" s="37">
        <f t="shared" si="27"/>
        <v>340.61830504602733</v>
      </c>
      <c r="L119" s="37">
        <f t="shared" si="27"/>
        <v>785.60114126777353</v>
      </c>
      <c r="M119" s="37">
        <f t="shared" si="27"/>
        <v>951.8962733609518</v>
      </c>
      <c r="N119" s="37">
        <f t="shared" si="27"/>
        <v>165.14826911322538</v>
      </c>
      <c r="O119" s="37">
        <f t="shared" si="27"/>
        <v>11.468629799529539</v>
      </c>
      <c r="P119" s="37">
        <f t="shared" si="27"/>
        <v>4323.4440618266453</v>
      </c>
      <c r="Q119" s="37">
        <f t="shared" si="27"/>
        <v>0.22937259599059082</v>
      </c>
      <c r="R119" s="37">
        <f t="shared" si="27"/>
        <v>17.20294469929431</v>
      </c>
      <c r="T119" s="96">
        <f t="shared" si="15"/>
        <v>0</v>
      </c>
    </row>
    <row r="120" spans="1:20" x14ac:dyDescent="0.2">
      <c r="A120" s="34">
        <v>909</v>
      </c>
      <c r="B120" s="34" t="s">
        <v>197</v>
      </c>
      <c r="C120" s="33"/>
      <c r="D120" s="31"/>
      <c r="E120" s="33"/>
      <c r="F120" s="43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6"/>
      <c r="T120" s="96">
        <f t="shared" si="15"/>
        <v>0</v>
      </c>
    </row>
    <row r="121" spans="1:20" x14ac:dyDescent="0.2">
      <c r="A121" s="34">
        <v>910</v>
      </c>
      <c r="B121" s="34" t="s">
        <v>198</v>
      </c>
      <c r="C121" s="33"/>
      <c r="D121" s="31">
        <v>6</v>
      </c>
      <c r="E121" s="33"/>
      <c r="F121" s="43">
        <v>417350</v>
      </c>
      <c r="G121" s="37">
        <f t="shared" ref="G121:R121" si="28">INDEX(ALLOC,($D121)+1,(G$1)+1)*$F121</f>
        <v>270780.57807358197</v>
      </c>
      <c r="H121" s="37">
        <f t="shared" si="28"/>
        <v>105779.82329952029</v>
      </c>
      <c r="I121" s="37">
        <f t="shared" si="28"/>
        <v>4122.7642326618061</v>
      </c>
      <c r="J121" s="37">
        <f t="shared" si="28"/>
        <v>18143.383533268712</v>
      </c>
      <c r="K121" s="37">
        <f t="shared" si="28"/>
        <v>956.61013835980964</v>
      </c>
      <c r="L121" s="37">
        <f t="shared" si="28"/>
        <v>2206.3230463854193</v>
      </c>
      <c r="M121" s="37">
        <f t="shared" si="28"/>
        <v>2673.3549321166397</v>
      </c>
      <c r="N121" s="37">
        <f t="shared" si="28"/>
        <v>463.81097617445317</v>
      </c>
      <c r="O121" s="37">
        <f t="shared" si="28"/>
        <v>32.20909556767036</v>
      </c>
      <c r="P121" s="37">
        <f t="shared" si="28"/>
        <v>12142.18484710037</v>
      </c>
      <c r="Q121" s="37">
        <f t="shared" si="28"/>
        <v>0.64418191135340719</v>
      </c>
      <c r="R121" s="37">
        <f t="shared" si="28"/>
        <v>48.313643351505533</v>
      </c>
      <c r="T121" s="96">
        <f t="shared" si="15"/>
        <v>0</v>
      </c>
    </row>
    <row r="122" spans="1:20" x14ac:dyDescent="0.2">
      <c r="A122" s="34">
        <v>911</v>
      </c>
      <c r="B122" s="34" t="s">
        <v>199</v>
      </c>
      <c r="C122" s="33"/>
      <c r="D122" s="31"/>
      <c r="E122" s="33"/>
      <c r="F122" s="43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6"/>
      <c r="T122" s="96">
        <f t="shared" si="15"/>
        <v>0</v>
      </c>
    </row>
    <row r="123" spans="1:20" x14ac:dyDescent="0.2">
      <c r="A123" s="34">
        <v>912</v>
      </c>
      <c r="B123" s="34" t="s">
        <v>199</v>
      </c>
      <c r="C123" s="33"/>
      <c r="D123" s="31"/>
      <c r="E123" s="33"/>
      <c r="F123" s="43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6"/>
      <c r="T123" s="96">
        <f t="shared" si="15"/>
        <v>0</v>
      </c>
    </row>
    <row r="124" spans="1:20" x14ac:dyDescent="0.2">
      <c r="A124" s="34">
        <v>913</v>
      </c>
      <c r="B124" s="34" t="s">
        <v>200</v>
      </c>
      <c r="C124" s="33"/>
      <c r="D124" s="31">
        <v>6</v>
      </c>
      <c r="E124" s="33"/>
      <c r="F124" s="43">
        <v>22672</v>
      </c>
      <c r="G124" s="37">
        <f t="shared" ref="G124:R124" si="29">INDEX(ALLOC,($D124)+1,(G$1)+1)*$F124</f>
        <v>14709.805357815383</v>
      </c>
      <c r="H124" s="37">
        <f t="shared" si="29"/>
        <v>5746.352351375881</v>
      </c>
      <c r="I124" s="37">
        <f t="shared" si="29"/>
        <v>223.96384493328972</v>
      </c>
      <c r="J124" s="37">
        <f t="shared" si="29"/>
        <v>985.61588946032884</v>
      </c>
      <c r="K124" s="37">
        <f t="shared" si="29"/>
        <v>51.96661089467738</v>
      </c>
      <c r="L124" s="37">
        <f t="shared" si="29"/>
        <v>119.85565139008082</v>
      </c>
      <c r="M124" s="37">
        <f t="shared" si="29"/>
        <v>145.22655569893004</v>
      </c>
      <c r="N124" s="37">
        <f t="shared" si="29"/>
        <v>25.195932554995093</v>
      </c>
      <c r="O124" s="37">
        <f t="shared" si="29"/>
        <v>1.7497175385413259</v>
      </c>
      <c r="P124" s="37">
        <f t="shared" si="29"/>
        <v>659.60851767930899</v>
      </c>
      <c r="Q124" s="37">
        <f t="shared" si="29"/>
        <v>3.4994350770826521E-2</v>
      </c>
      <c r="R124" s="37">
        <f t="shared" si="29"/>
        <v>2.6245763078119886</v>
      </c>
      <c r="T124" s="96">
        <f t="shared" si="15"/>
        <v>0</v>
      </c>
    </row>
    <row r="125" spans="1:20" x14ac:dyDescent="0.2">
      <c r="A125" s="34">
        <v>915</v>
      </c>
      <c r="B125" s="34" t="s">
        <v>201</v>
      </c>
      <c r="C125" s="33"/>
      <c r="D125" s="31"/>
      <c r="E125" s="3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36"/>
      <c r="T125" s="96">
        <f t="shared" si="15"/>
        <v>0</v>
      </c>
    </row>
    <row r="126" spans="1:20" x14ac:dyDescent="0.2">
      <c r="A126" s="34">
        <v>916</v>
      </c>
      <c r="B126" s="34" t="s">
        <v>202</v>
      </c>
      <c r="C126" s="33"/>
      <c r="D126" s="31"/>
      <c r="E126" s="3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36"/>
      <c r="T126" s="96">
        <f t="shared" si="15"/>
        <v>0</v>
      </c>
    </row>
    <row r="127" spans="1:20" x14ac:dyDescent="0.2">
      <c r="A127" s="33"/>
      <c r="B127" s="39" t="s">
        <v>27</v>
      </c>
      <c r="C127" s="39"/>
      <c r="D127" s="40"/>
      <c r="E127" s="39"/>
      <c r="F127" s="42">
        <f t="shared" ref="F127:R127" si="30">SUM(F116:F126)</f>
        <v>14458515</v>
      </c>
      <c r="G127" s="42">
        <f t="shared" si="30"/>
        <v>9380819.5753817093</v>
      </c>
      <c r="H127" s="42">
        <f t="shared" si="30"/>
        <v>3664596.0509727169</v>
      </c>
      <c r="I127" s="42">
        <f t="shared" si="30"/>
        <v>142827.47933246483</v>
      </c>
      <c r="J127" s="42">
        <f t="shared" si="30"/>
        <v>628552.49303107383</v>
      </c>
      <c r="K127" s="42">
        <f t="shared" si="30"/>
        <v>33140.438563860989</v>
      </c>
      <c r="L127" s="42">
        <f t="shared" si="30"/>
        <v>76435.018236514399</v>
      </c>
      <c r="M127" s="42">
        <f t="shared" si="30"/>
        <v>92614.693629645175</v>
      </c>
      <c r="N127" s="42">
        <f t="shared" si="30"/>
        <v>16068.091424902297</v>
      </c>
      <c r="O127" s="42">
        <f t="shared" si="30"/>
        <v>1115.8396822848815</v>
      </c>
      <c r="P127" s="42">
        <f t="shared" si="30"/>
        <v>420649.24342775461</v>
      </c>
      <c r="Q127" s="42">
        <f t="shared" si="30"/>
        <v>22.316793645697636</v>
      </c>
      <c r="R127" s="42">
        <f t="shared" si="30"/>
        <v>1673.7595234273224</v>
      </c>
      <c r="T127" s="96">
        <f t="shared" si="15"/>
        <v>0</v>
      </c>
    </row>
    <row r="128" spans="1:20" x14ac:dyDescent="0.2">
      <c r="A128" s="33"/>
      <c r="B128" s="33"/>
      <c r="C128" s="33"/>
      <c r="D128" s="31"/>
      <c r="E128" s="3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36"/>
      <c r="T128" s="96">
        <f t="shared" si="15"/>
        <v>0</v>
      </c>
    </row>
    <row r="129" spans="1:20" x14ac:dyDescent="0.2">
      <c r="A129" s="33"/>
      <c r="B129" s="30" t="s">
        <v>203</v>
      </c>
      <c r="C129" s="33"/>
      <c r="D129" s="31"/>
      <c r="E129" s="3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36"/>
      <c r="T129" s="96">
        <f t="shared" si="15"/>
        <v>0</v>
      </c>
    </row>
    <row r="130" spans="1:20" x14ac:dyDescent="0.2">
      <c r="A130" s="34">
        <v>920</v>
      </c>
      <c r="B130" s="34" t="s">
        <v>204</v>
      </c>
      <c r="C130" s="33"/>
      <c r="D130" s="31">
        <v>66</v>
      </c>
      <c r="E130" s="33"/>
      <c r="F130" s="43">
        <v>19422909</v>
      </c>
      <c r="G130" s="37">
        <f t="shared" ref="G130:R137" si="31">INDEX(ALLOC,($D130)+1,(G$1)+1)*$F130</f>
        <v>8484975.0386368819</v>
      </c>
      <c r="H130" s="37">
        <f t="shared" si="31"/>
        <v>2826269.6314285113</v>
      </c>
      <c r="I130" s="37">
        <f t="shared" si="31"/>
        <v>176869.01174146641</v>
      </c>
      <c r="J130" s="37">
        <f t="shared" si="31"/>
        <v>2663825.2557777576</v>
      </c>
      <c r="K130" s="37">
        <f t="shared" si="31"/>
        <v>572091.16068558092</v>
      </c>
      <c r="L130" s="37">
        <f t="shared" si="31"/>
        <v>406559.81983839435</v>
      </c>
      <c r="M130" s="37">
        <f t="shared" si="31"/>
        <v>2771624.1868164451</v>
      </c>
      <c r="N130" s="37">
        <f t="shared" si="31"/>
        <v>963197.24076925812</v>
      </c>
      <c r="O130" s="37">
        <f t="shared" si="31"/>
        <v>301503.34343374579</v>
      </c>
      <c r="P130" s="37">
        <f t="shared" si="31"/>
        <v>253320.76125398304</v>
      </c>
      <c r="Q130" s="37">
        <f t="shared" si="31"/>
        <v>56.522912621988638</v>
      </c>
      <c r="R130" s="37">
        <f t="shared" si="31"/>
        <v>2617.0267053537891</v>
      </c>
      <c r="T130" s="96">
        <f t="shared" si="15"/>
        <v>0</v>
      </c>
    </row>
    <row r="131" spans="1:20" x14ac:dyDescent="0.2">
      <c r="A131" s="34">
        <v>921</v>
      </c>
      <c r="B131" s="34" t="s">
        <v>205</v>
      </c>
      <c r="C131" s="33"/>
      <c r="D131" s="31">
        <v>66</v>
      </c>
      <c r="E131" s="33"/>
      <c r="F131" s="43">
        <v>6626712</v>
      </c>
      <c r="G131" s="37">
        <f t="shared" si="31"/>
        <v>2894905.490636623</v>
      </c>
      <c r="H131" s="37">
        <f t="shared" si="31"/>
        <v>964267.2414221213</v>
      </c>
      <c r="I131" s="37">
        <f t="shared" si="31"/>
        <v>60344.205007360972</v>
      </c>
      <c r="J131" s="37">
        <f t="shared" si="31"/>
        <v>908844.43665804819</v>
      </c>
      <c r="K131" s="37">
        <f t="shared" si="31"/>
        <v>195186.17729244713</v>
      </c>
      <c r="L131" s="37">
        <f t="shared" si="31"/>
        <v>138710.16112163867</v>
      </c>
      <c r="M131" s="37">
        <f t="shared" si="31"/>
        <v>945623.29763614608</v>
      </c>
      <c r="N131" s="37">
        <f t="shared" si="31"/>
        <v>328623.82837568421</v>
      </c>
      <c r="O131" s="37">
        <f t="shared" si="31"/>
        <v>102866.97136729232</v>
      </c>
      <c r="P131" s="37">
        <f t="shared" si="31"/>
        <v>86428.028286128741</v>
      </c>
      <c r="Q131" s="37">
        <f t="shared" si="31"/>
        <v>19.284498699298005</v>
      </c>
      <c r="R131" s="37">
        <f t="shared" si="31"/>
        <v>892.87769780975748</v>
      </c>
      <c r="T131" s="96">
        <f t="shared" si="15"/>
        <v>0</v>
      </c>
    </row>
    <row r="132" spans="1:20" x14ac:dyDescent="0.2">
      <c r="A132" s="34">
        <v>922</v>
      </c>
      <c r="B132" s="34" t="s">
        <v>206</v>
      </c>
      <c r="C132" s="33"/>
      <c r="D132" s="31">
        <v>66</v>
      </c>
      <c r="E132" s="33"/>
      <c r="F132" s="43">
        <v>-2579862</v>
      </c>
      <c r="G132" s="37">
        <f t="shared" si="31"/>
        <v>-1127022.974423029</v>
      </c>
      <c r="H132" s="37">
        <f t="shared" si="31"/>
        <v>-375401.31727314496</v>
      </c>
      <c r="I132" s="37">
        <f t="shared" si="31"/>
        <v>-23492.754992023238</v>
      </c>
      <c r="J132" s="37">
        <f t="shared" si="31"/>
        <v>-353824.52505035762</v>
      </c>
      <c r="K132" s="37">
        <f t="shared" si="31"/>
        <v>-75988.424081512407</v>
      </c>
      <c r="L132" s="37">
        <f t="shared" si="31"/>
        <v>-54001.603463617103</v>
      </c>
      <c r="M132" s="37">
        <f t="shared" si="31"/>
        <v>-368142.99638888531</v>
      </c>
      <c r="N132" s="37">
        <f t="shared" si="31"/>
        <v>-127937.37333400779</v>
      </c>
      <c r="O132" s="37">
        <f t="shared" si="31"/>
        <v>-40047.400654436999</v>
      </c>
      <c r="P132" s="37">
        <f t="shared" si="31"/>
        <v>-33647.514168460715</v>
      </c>
      <c r="Q132" s="37">
        <f t="shared" si="31"/>
        <v>-7.5076969367868038</v>
      </c>
      <c r="R132" s="37">
        <f t="shared" si="31"/>
        <v>-347.6084735879387</v>
      </c>
      <c r="T132" s="96">
        <f t="shared" si="15"/>
        <v>0</v>
      </c>
    </row>
    <row r="133" spans="1:20" x14ac:dyDescent="0.2">
      <c r="A133" s="34">
        <v>923</v>
      </c>
      <c r="B133" s="34" t="s">
        <v>207</v>
      </c>
      <c r="C133" s="33"/>
      <c r="D133" s="31">
        <v>66</v>
      </c>
      <c r="E133" s="33"/>
      <c r="F133" s="43">
        <v>7878029</v>
      </c>
      <c r="G133" s="37">
        <f t="shared" si="31"/>
        <v>3441548.2983860695</v>
      </c>
      <c r="H133" s="37">
        <f t="shared" si="31"/>
        <v>1146349.0931360037</v>
      </c>
      <c r="I133" s="37">
        <f t="shared" si="31"/>
        <v>71738.955462367303</v>
      </c>
      <c r="J133" s="37">
        <f t="shared" si="31"/>
        <v>1080460.8421915374</v>
      </c>
      <c r="K133" s="37">
        <f t="shared" si="31"/>
        <v>232043.03508422276</v>
      </c>
      <c r="L133" s="37">
        <f t="shared" si="31"/>
        <v>164902.69562204333</v>
      </c>
      <c r="M133" s="37">
        <f t="shared" si="31"/>
        <v>1124184.627588039</v>
      </c>
      <c r="N133" s="37">
        <f t="shared" si="31"/>
        <v>390677.61659698852</v>
      </c>
      <c r="O133" s="37">
        <f t="shared" si="31"/>
        <v>122291.26353668283</v>
      </c>
      <c r="P133" s="37">
        <f t="shared" si="31"/>
        <v>102748.16730392727</v>
      </c>
      <c r="Q133" s="37">
        <f t="shared" si="31"/>
        <v>22.925975959651179</v>
      </c>
      <c r="R133" s="37">
        <f t="shared" si="31"/>
        <v>1061.4791161587384</v>
      </c>
      <c r="T133" s="96">
        <f t="shared" si="15"/>
        <v>0</v>
      </c>
    </row>
    <row r="134" spans="1:20" x14ac:dyDescent="0.2">
      <c r="A134" s="34">
        <v>924</v>
      </c>
      <c r="B134" s="34" t="s">
        <v>208</v>
      </c>
      <c r="C134" s="33"/>
      <c r="D134" s="31">
        <v>23</v>
      </c>
      <c r="E134" s="33"/>
      <c r="F134" s="43">
        <v>3722836</v>
      </c>
      <c r="G134" s="37">
        <f t="shared" si="31"/>
        <v>1441286.1911038812</v>
      </c>
      <c r="H134" s="37">
        <f t="shared" si="31"/>
        <v>442530.7620921674</v>
      </c>
      <c r="I134" s="37">
        <f t="shared" si="31"/>
        <v>31707.516892136973</v>
      </c>
      <c r="J134" s="37">
        <f t="shared" si="31"/>
        <v>573809.37086420145</v>
      </c>
      <c r="K134" s="37">
        <f t="shared" si="31"/>
        <v>125295.95230672238</v>
      </c>
      <c r="L134" s="37">
        <f t="shared" si="31"/>
        <v>90328.846912476001</v>
      </c>
      <c r="M134" s="37">
        <f t="shared" si="31"/>
        <v>624143.77618811734</v>
      </c>
      <c r="N134" s="37">
        <f t="shared" si="31"/>
        <v>224127.03537421301</v>
      </c>
      <c r="O134" s="37">
        <f t="shared" si="31"/>
        <v>71783.360507721067</v>
      </c>
      <c r="P134" s="37">
        <f t="shared" si="31"/>
        <v>97519.786394980823</v>
      </c>
      <c r="Q134" s="37">
        <f t="shared" si="31"/>
        <v>7.8808700176992934</v>
      </c>
      <c r="R134" s="37">
        <f t="shared" si="31"/>
        <v>295.52049336486709</v>
      </c>
      <c r="T134" s="96">
        <f t="shared" si="15"/>
        <v>0</v>
      </c>
    </row>
    <row r="135" spans="1:20" x14ac:dyDescent="0.2">
      <c r="A135" s="34">
        <v>925</v>
      </c>
      <c r="B135" s="34" t="s">
        <v>209</v>
      </c>
      <c r="C135" s="33"/>
      <c r="D135" s="31">
        <v>66</v>
      </c>
      <c r="E135" s="33"/>
      <c r="F135" s="43">
        <v>3166637</v>
      </c>
      <c r="G135" s="37">
        <f t="shared" si="31"/>
        <v>1383357.9666889226</v>
      </c>
      <c r="H135" s="37">
        <f t="shared" si="31"/>
        <v>460784.22067764861</v>
      </c>
      <c r="I135" s="37">
        <f t="shared" si="31"/>
        <v>28836.049055986517</v>
      </c>
      <c r="J135" s="37">
        <f t="shared" si="31"/>
        <v>434299.90927107318</v>
      </c>
      <c r="K135" s="37">
        <f t="shared" si="31"/>
        <v>93271.560753330297</v>
      </c>
      <c r="L135" s="37">
        <f t="shared" si="31"/>
        <v>66283.962315510696</v>
      </c>
      <c r="M135" s="37">
        <f t="shared" si="31"/>
        <v>451875.03581816028</v>
      </c>
      <c r="N135" s="37">
        <f t="shared" si="31"/>
        <v>157036.0042832843</v>
      </c>
      <c r="O135" s="37">
        <f t="shared" si="31"/>
        <v>49155.955111616204</v>
      </c>
      <c r="P135" s="37">
        <f t="shared" si="31"/>
        <v>41300.450692274215</v>
      </c>
      <c r="Q135" s="37">
        <f t="shared" si="31"/>
        <v>9.2152800827392145</v>
      </c>
      <c r="R135" s="37">
        <f t="shared" si="31"/>
        <v>426.6700521101863</v>
      </c>
      <c r="T135" s="96">
        <f t="shared" si="15"/>
        <v>0</v>
      </c>
    </row>
    <row r="136" spans="1:20" x14ac:dyDescent="0.2">
      <c r="A136" s="34">
        <v>926</v>
      </c>
      <c r="B136" s="34" t="s">
        <v>210</v>
      </c>
      <c r="C136" s="33"/>
      <c r="D136" s="31">
        <v>66</v>
      </c>
      <c r="E136" s="33"/>
      <c r="F136" s="43">
        <v>35853084</v>
      </c>
      <c r="G136" s="37">
        <f t="shared" si="31"/>
        <v>15662562.327720907</v>
      </c>
      <c r="H136" s="37">
        <f t="shared" si="31"/>
        <v>5217060.0450352449</v>
      </c>
      <c r="I136" s="37">
        <f t="shared" si="31"/>
        <v>326485.57098031929</v>
      </c>
      <c r="J136" s="37">
        <f t="shared" si="31"/>
        <v>4917201.1595544945</v>
      </c>
      <c r="K136" s="37">
        <f t="shared" si="31"/>
        <v>1056032.9783616671</v>
      </c>
      <c r="L136" s="37">
        <f t="shared" si="31"/>
        <v>750475.81037890969</v>
      </c>
      <c r="M136" s="37">
        <f t="shared" si="31"/>
        <v>5116189.0727265263</v>
      </c>
      <c r="N136" s="37">
        <f t="shared" si="31"/>
        <v>1777982.462970322</v>
      </c>
      <c r="O136" s="37">
        <f t="shared" si="31"/>
        <v>556550.24169710802</v>
      </c>
      <c r="P136" s="37">
        <f t="shared" si="31"/>
        <v>467609.17904640338</v>
      </c>
      <c r="Q136" s="37">
        <f t="shared" si="31"/>
        <v>104.33662301361855</v>
      </c>
      <c r="R136" s="37">
        <f t="shared" si="31"/>
        <v>4830.8149050841275</v>
      </c>
      <c r="T136" s="96">
        <f t="shared" si="15"/>
        <v>0</v>
      </c>
    </row>
    <row r="137" spans="1:20" x14ac:dyDescent="0.2">
      <c r="A137" s="34">
        <v>928</v>
      </c>
      <c r="B137" s="34" t="s">
        <v>211</v>
      </c>
      <c r="C137" s="33"/>
      <c r="D137" s="31">
        <v>23</v>
      </c>
      <c r="E137" s="33"/>
      <c r="F137" s="43">
        <v>1496158</v>
      </c>
      <c r="G137" s="37">
        <f t="shared" si="31"/>
        <v>579233.64475620224</v>
      </c>
      <c r="H137" s="37">
        <f t="shared" si="31"/>
        <v>177847.19497455514</v>
      </c>
      <c r="I137" s="37">
        <f t="shared" si="31"/>
        <v>12742.826989506351</v>
      </c>
      <c r="J137" s="37">
        <f t="shared" si="31"/>
        <v>230606.31214843789</v>
      </c>
      <c r="K137" s="37">
        <f t="shared" si="31"/>
        <v>50354.767551222008</v>
      </c>
      <c r="L137" s="37">
        <f t="shared" si="31"/>
        <v>36301.955535746478</v>
      </c>
      <c r="M137" s="37">
        <f t="shared" si="31"/>
        <v>250835.03648671636</v>
      </c>
      <c r="N137" s="37">
        <f t="shared" si="31"/>
        <v>90073.658090609359</v>
      </c>
      <c r="O137" s="37">
        <f t="shared" si="31"/>
        <v>28848.772572982245</v>
      </c>
      <c r="P137" s="37">
        <f t="shared" si="31"/>
        <v>39191.897943702519</v>
      </c>
      <c r="Q137" s="37">
        <f t="shared" si="31"/>
        <v>3.1672162630695899</v>
      </c>
      <c r="R137" s="37">
        <f t="shared" si="31"/>
        <v>118.76573405645395</v>
      </c>
      <c r="T137" s="96">
        <f t="shared" si="15"/>
        <v>0</v>
      </c>
    </row>
    <row r="138" spans="1:20" x14ac:dyDescent="0.2">
      <c r="A138" s="34">
        <v>929</v>
      </c>
      <c r="B138" s="34" t="s">
        <v>212</v>
      </c>
      <c r="C138" s="33"/>
      <c r="D138" s="31"/>
      <c r="E138" s="33"/>
      <c r="F138" s="43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6"/>
      <c r="T138" s="96">
        <f t="shared" si="15"/>
        <v>0</v>
      </c>
    </row>
    <row r="139" spans="1:20" x14ac:dyDescent="0.2">
      <c r="A139" s="34">
        <v>930</v>
      </c>
      <c r="B139" s="34" t="s">
        <v>213</v>
      </c>
      <c r="C139" s="33"/>
      <c r="D139" s="31">
        <v>66</v>
      </c>
      <c r="E139" s="33"/>
      <c r="F139" s="43">
        <v>3577675</v>
      </c>
      <c r="G139" s="37">
        <f t="shared" ref="G139:R140" si="32">INDEX(ALLOC,($D139)+1,(G$1)+1)*$F139</f>
        <v>1562921.5516252073</v>
      </c>
      <c r="H139" s="37">
        <f t="shared" si="32"/>
        <v>520595.25190696202</v>
      </c>
      <c r="I139" s="37">
        <f t="shared" si="32"/>
        <v>32579.045784653106</v>
      </c>
      <c r="J139" s="37">
        <f t="shared" si="32"/>
        <v>490673.20564415393</v>
      </c>
      <c r="K139" s="37">
        <f t="shared" si="32"/>
        <v>105378.46021447075</v>
      </c>
      <c r="L139" s="37">
        <f t="shared" si="32"/>
        <v>74887.798910056546</v>
      </c>
      <c r="M139" s="37">
        <f t="shared" si="32"/>
        <v>510529.63088940619</v>
      </c>
      <c r="N139" s="37">
        <f t="shared" si="32"/>
        <v>177419.70002377892</v>
      </c>
      <c r="O139" s="37">
        <f t="shared" si="32"/>
        <v>55536.530301373823</v>
      </c>
      <c r="P139" s="37">
        <f t="shared" si="32"/>
        <v>46661.360279211716</v>
      </c>
      <c r="Q139" s="37">
        <f t="shared" si="32"/>
        <v>10.411448224098315</v>
      </c>
      <c r="R139" s="37">
        <f t="shared" si="32"/>
        <v>482.05297250152472</v>
      </c>
      <c r="T139" s="96">
        <f t="shared" si="15"/>
        <v>0</v>
      </c>
    </row>
    <row r="140" spans="1:20" x14ac:dyDescent="0.2">
      <c r="A140" s="34">
        <v>931</v>
      </c>
      <c r="B140" s="34" t="s">
        <v>214</v>
      </c>
      <c r="C140" s="33"/>
      <c r="D140" s="31">
        <v>59</v>
      </c>
      <c r="E140" s="33"/>
      <c r="F140" s="43">
        <v>2113482</v>
      </c>
      <c r="G140" s="37">
        <f t="shared" si="32"/>
        <v>820878.01472473098</v>
      </c>
      <c r="H140" s="37">
        <f t="shared" si="32"/>
        <v>251913.61312725124</v>
      </c>
      <c r="I140" s="37">
        <f t="shared" si="32"/>
        <v>18016.11133672942</v>
      </c>
      <c r="J140" s="37">
        <f t="shared" si="32"/>
        <v>324766.45238209883</v>
      </c>
      <c r="K140" s="37">
        <f t="shared" si="32"/>
        <v>70862.05162192577</v>
      </c>
      <c r="L140" s="37">
        <f t="shared" si="32"/>
        <v>51088.431632235253</v>
      </c>
      <c r="M140" s="37">
        <f t="shared" si="32"/>
        <v>352677.49806912098</v>
      </c>
      <c r="N140" s="37">
        <f t="shared" si="32"/>
        <v>125908.15674561083</v>
      </c>
      <c r="O140" s="37">
        <f t="shared" si="32"/>
        <v>40318.13606384438</v>
      </c>
      <c r="P140" s="37">
        <f t="shared" si="32"/>
        <v>56879.79495284328</v>
      </c>
      <c r="Q140" s="37">
        <f t="shared" si="32"/>
        <v>4.5055265175928216</v>
      </c>
      <c r="R140" s="37">
        <f t="shared" si="32"/>
        <v>169.23381709122609</v>
      </c>
      <c r="T140" s="96">
        <f t="shared" si="15"/>
        <v>0</v>
      </c>
    </row>
    <row r="141" spans="1:20" x14ac:dyDescent="0.2">
      <c r="A141" s="34">
        <v>932</v>
      </c>
      <c r="B141" s="34" t="s">
        <v>215</v>
      </c>
      <c r="C141" s="33"/>
      <c r="D141" s="31"/>
      <c r="E141" s="3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36"/>
      <c r="T141" s="96">
        <f t="shared" si="15"/>
        <v>0</v>
      </c>
    </row>
    <row r="142" spans="1:20" x14ac:dyDescent="0.2">
      <c r="A142" s="34">
        <v>935</v>
      </c>
      <c r="B142" s="34" t="s">
        <v>215</v>
      </c>
      <c r="C142" s="33"/>
      <c r="D142" s="31">
        <v>59</v>
      </c>
      <c r="E142" s="33"/>
      <c r="F142" s="43">
        <v>11753914</v>
      </c>
      <c r="G142" s="37">
        <f t="shared" ref="G142:R142" si="33">INDEX(ALLOC,($D142)+1,(G$1)+1)*$F142</f>
        <v>4565229.128786155</v>
      </c>
      <c r="H142" s="37">
        <f t="shared" si="33"/>
        <v>1400991.7965362289</v>
      </c>
      <c r="I142" s="37">
        <f t="shared" si="33"/>
        <v>100194.7607154178</v>
      </c>
      <c r="J142" s="37">
        <f t="shared" si="33"/>
        <v>1806155.4114888534</v>
      </c>
      <c r="K142" s="37">
        <f t="shared" si="33"/>
        <v>394092.05312733963</v>
      </c>
      <c r="L142" s="37">
        <f t="shared" si="33"/>
        <v>284123.08777655679</v>
      </c>
      <c r="M142" s="37">
        <f t="shared" si="33"/>
        <v>1961379.8376516164</v>
      </c>
      <c r="N142" s="37">
        <f t="shared" si="33"/>
        <v>700225.33728057751</v>
      </c>
      <c r="O142" s="37">
        <f t="shared" si="33"/>
        <v>224225.19043678883</v>
      </c>
      <c r="P142" s="37">
        <f t="shared" si="33"/>
        <v>316331.16260907543</v>
      </c>
      <c r="Q142" s="37">
        <f t="shared" si="33"/>
        <v>25.0570249533734</v>
      </c>
      <c r="R142" s="37">
        <f t="shared" si="33"/>
        <v>941.17656643491728</v>
      </c>
      <c r="T142" s="96">
        <f t="shared" ref="T142:T205" si="34">SUM(G142:R142)-F142</f>
        <v>0</v>
      </c>
    </row>
    <row r="143" spans="1:20" x14ac:dyDescent="0.2">
      <c r="A143" s="33"/>
      <c r="B143" s="39" t="s">
        <v>27</v>
      </c>
      <c r="C143" s="39"/>
      <c r="D143" s="40"/>
      <c r="E143" s="39"/>
      <c r="F143" s="42">
        <f t="shared" ref="F143:R143" si="35">SUM(F130:F142)</f>
        <v>93031574</v>
      </c>
      <c r="G143" s="42">
        <f t="shared" si="35"/>
        <v>39709874.678642549</v>
      </c>
      <c r="H143" s="42">
        <f t="shared" si="35"/>
        <v>13033207.53306355</v>
      </c>
      <c r="I143" s="42">
        <f t="shared" si="35"/>
        <v>836021.29897392087</v>
      </c>
      <c r="J143" s="42">
        <f t="shared" si="35"/>
        <v>13076817.830930298</v>
      </c>
      <c r="K143" s="42">
        <f t="shared" si="35"/>
        <v>2818619.7729174159</v>
      </c>
      <c r="L143" s="42">
        <f t="shared" si="35"/>
        <v>2009660.9665799506</v>
      </c>
      <c r="M143" s="42">
        <f t="shared" si="35"/>
        <v>13740919.00348141</v>
      </c>
      <c r="N143" s="42">
        <f t="shared" si="35"/>
        <v>4807333.6671763193</v>
      </c>
      <c r="O143" s="42">
        <f t="shared" si="35"/>
        <v>1513032.3643747189</v>
      </c>
      <c r="P143" s="42">
        <f t="shared" si="35"/>
        <v>1474343.0745940697</v>
      </c>
      <c r="Q143" s="42">
        <f t="shared" si="35"/>
        <v>255.79967941634217</v>
      </c>
      <c r="R143" s="42">
        <f t="shared" si="35"/>
        <v>11488.00958637765</v>
      </c>
      <c r="T143" s="96">
        <f t="shared" si="34"/>
        <v>0</v>
      </c>
    </row>
    <row r="144" spans="1:20" x14ac:dyDescent="0.2">
      <c r="A144" s="33"/>
      <c r="B144" s="33"/>
      <c r="C144" s="33"/>
      <c r="D144" s="31"/>
      <c r="E144" s="3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T144" s="96">
        <f t="shared" si="34"/>
        <v>0</v>
      </c>
    </row>
    <row r="145" spans="1:20" x14ac:dyDescent="0.2">
      <c r="A145" s="33"/>
      <c r="B145" s="61" t="s">
        <v>216</v>
      </c>
      <c r="C145" s="39"/>
      <c r="D145" s="40"/>
      <c r="E145" s="39"/>
      <c r="F145" s="42">
        <f>F27+F41+F53+F64+F81+F105+F113+F127+F143</f>
        <v>858787980.70000005</v>
      </c>
      <c r="G145" s="64">
        <f t="shared" ref="G145:R145" si="36">SUM(G143,G127,G113,G105,G81,G64,G53,G41,G27)</f>
        <v>318925938.67401731</v>
      </c>
      <c r="H145" s="64">
        <f t="shared" si="36"/>
        <v>102801352.72688121</v>
      </c>
      <c r="I145" s="64">
        <f t="shared" si="36"/>
        <v>7678277.7280203672</v>
      </c>
      <c r="J145" s="64">
        <f t="shared" si="36"/>
        <v>136881761.11140755</v>
      </c>
      <c r="K145" s="64">
        <f t="shared" si="36"/>
        <v>29189223.529366434</v>
      </c>
      <c r="L145" s="64">
        <f t="shared" si="36"/>
        <v>21778019.202268846</v>
      </c>
      <c r="M145" s="64">
        <f t="shared" si="36"/>
        <v>154149819.38312614</v>
      </c>
      <c r="N145" s="64">
        <f t="shared" si="36"/>
        <v>60028817.115204126</v>
      </c>
      <c r="O145" s="64">
        <f t="shared" si="36"/>
        <v>19366944.16462525</v>
      </c>
      <c r="P145" s="64">
        <f t="shared" si="36"/>
        <v>7914575.1011662465</v>
      </c>
      <c r="Q145" s="64">
        <f t="shared" si="36"/>
        <v>2032.793348637063</v>
      </c>
      <c r="R145" s="64">
        <f t="shared" si="36"/>
        <v>71219.17056789872</v>
      </c>
      <c r="T145" s="96">
        <f t="shared" si="34"/>
        <v>0</v>
      </c>
    </row>
    <row r="146" spans="1:20" x14ac:dyDescent="0.2">
      <c r="A146" s="33"/>
      <c r="B146" s="33"/>
      <c r="C146" s="30"/>
      <c r="D146" s="58"/>
      <c r="E146" s="3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T146" s="96">
        <f t="shared" si="34"/>
        <v>0</v>
      </c>
    </row>
    <row r="147" spans="1:20" x14ac:dyDescent="0.2">
      <c r="A147" s="33"/>
      <c r="B147" s="61" t="s">
        <v>217</v>
      </c>
      <c r="C147" s="61"/>
      <c r="D147" s="62"/>
      <c r="E147" s="61"/>
      <c r="F147" s="64">
        <f t="shared" ref="F147:R147" si="37">F145-F57-F58</f>
        <v>768727279.70000005</v>
      </c>
      <c r="G147" s="64">
        <f t="shared" si="37"/>
        <v>288711815.9732936</v>
      </c>
      <c r="H147" s="64">
        <f t="shared" si="37"/>
        <v>93275360.436382219</v>
      </c>
      <c r="I147" s="64">
        <f t="shared" si="37"/>
        <v>6891034.9739952348</v>
      </c>
      <c r="J147" s="64">
        <f t="shared" si="37"/>
        <v>121451862.99308749</v>
      </c>
      <c r="K147" s="64">
        <f t="shared" si="37"/>
        <v>25886650.698866207</v>
      </c>
      <c r="L147" s="64">
        <f t="shared" si="37"/>
        <v>19285550.486255698</v>
      </c>
      <c r="M147" s="64">
        <f t="shared" si="37"/>
        <v>136212687.57770166</v>
      </c>
      <c r="N147" s="64">
        <f t="shared" si="37"/>
        <v>52665910.357749626</v>
      </c>
      <c r="O147" s="64">
        <f t="shared" si="37"/>
        <v>16975917.768772788</v>
      </c>
      <c r="P147" s="64">
        <f t="shared" si="37"/>
        <v>7303356.0645092614</v>
      </c>
      <c r="Q147" s="64">
        <f t="shared" si="37"/>
        <v>1834.0358314670759</v>
      </c>
      <c r="R147" s="64">
        <f t="shared" si="37"/>
        <v>65298.333554724268</v>
      </c>
      <c r="T147" s="96">
        <f t="shared" si="34"/>
        <v>0</v>
      </c>
    </row>
    <row r="148" spans="1:20" x14ac:dyDescent="0.2">
      <c r="A148" s="33"/>
      <c r="B148" s="33"/>
      <c r="C148" s="30"/>
      <c r="D148" s="58"/>
      <c r="E148" s="3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43"/>
      <c r="Q148" s="43"/>
      <c r="R148" s="36"/>
      <c r="T148" s="96">
        <f t="shared" si="34"/>
        <v>0</v>
      </c>
    </row>
    <row r="149" spans="1:20" x14ac:dyDescent="0.2">
      <c r="C149" s="30"/>
      <c r="D149" s="58"/>
      <c r="E149" s="3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43"/>
      <c r="Q149" s="43"/>
      <c r="R149" s="36"/>
      <c r="T149" s="96">
        <f t="shared" si="34"/>
        <v>0</v>
      </c>
    </row>
    <row r="150" spans="1:20" x14ac:dyDescent="0.2">
      <c r="B150" s="88" t="s">
        <v>218</v>
      </c>
      <c r="C150" s="33"/>
      <c r="D150" s="31"/>
      <c r="E150" s="3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36"/>
      <c r="T150" s="96">
        <f t="shared" si="34"/>
        <v>0</v>
      </c>
    </row>
    <row r="151" spans="1:20" x14ac:dyDescent="0.2">
      <c r="C151" s="33"/>
      <c r="D151" s="31"/>
      <c r="E151" s="97"/>
      <c r="F151" s="43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43"/>
      <c r="R151" s="36"/>
      <c r="T151" s="96">
        <f t="shared" si="34"/>
        <v>0</v>
      </c>
    </row>
    <row r="152" spans="1:20" x14ac:dyDescent="0.2">
      <c r="B152" s="34" t="s">
        <v>219</v>
      </c>
      <c r="C152" s="33"/>
      <c r="D152" s="31">
        <v>51</v>
      </c>
      <c r="E152" s="33"/>
      <c r="F152" s="43">
        <v>98366735</v>
      </c>
      <c r="G152" s="37">
        <f t="shared" ref="G152:R159" si="38">INDEX(ALLOC,($D152)+1,(G$1)+1)*$F152</f>
        <v>34470703.337073855</v>
      </c>
      <c r="H152" s="37">
        <f t="shared" si="38"/>
        <v>10758055.775373856</v>
      </c>
      <c r="I152" s="37">
        <f t="shared" si="38"/>
        <v>816638.4881140528</v>
      </c>
      <c r="J152" s="37">
        <f t="shared" si="38"/>
        <v>16510527.036025954</v>
      </c>
      <c r="K152" s="37">
        <f t="shared" si="38"/>
        <v>3677946.7761983713</v>
      </c>
      <c r="L152" s="37">
        <f t="shared" si="38"/>
        <v>2648404.5416324753</v>
      </c>
      <c r="M152" s="37">
        <f t="shared" si="38"/>
        <v>18746042.635643248</v>
      </c>
      <c r="N152" s="37">
        <f t="shared" si="38"/>
        <v>7735969.1975287078</v>
      </c>
      <c r="O152" s="37">
        <f t="shared" si="38"/>
        <v>2488176.1627155761</v>
      </c>
      <c r="P152" s="37">
        <f t="shared" si="38"/>
        <v>508294.25118769251</v>
      </c>
      <c r="Q152" s="37">
        <f t="shared" si="38"/>
        <v>165.28821469698434</v>
      </c>
      <c r="R152" s="37">
        <f t="shared" si="38"/>
        <v>5811.5102915384268</v>
      </c>
      <c r="T152" s="96">
        <f t="shared" si="34"/>
        <v>0</v>
      </c>
    </row>
    <row r="153" spans="1:20" x14ac:dyDescent="0.2">
      <c r="B153" s="34" t="s">
        <v>220</v>
      </c>
      <c r="C153" s="33"/>
      <c r="D153" s="31">
        <v>51</v>
      </c>
      <c r="E153" s="33"/>
      <c r="F153" s="43">
        <v>129934</v>
      </c>
      <c r="G153" s="37">
        <f t="shared" si="38"/>
        <v>45532.835540382162</v>
      </c>
      <c r="H153" s="37">
        <f t="shared" si="38"/>
        <v>14210.466771286314</v>
      </c>
      <c r="I153" s="37">
        <f t="shared" si="38"/>
        <v>1078.7092335087805</v>
      </c>
      <c r="J153" s="37">
        <f t="shared" si="38"/>
        <v>21808.986746373113</v>
      </c>
      <c r="K153" s="37">
        <f t="shared" si="38"/>
        <v>4858.2514853070925</v>
      </c>
      <c r="L153" s="37">
        <f t="shared" si="38"/>
        <v>3498.3147068211019</v>
      </c>
      <c r="M153" s="37">
        <f t="shared" si="38"/>
        <v>24761.910658310149</v>
      </c>
      <c r="N153" s="37">
        <f t="shared" si="38"/>
        <v>10218.550221390342</v>
      </c>
      <c r="O153" s="37">
        <f t="shared" si="38"/>
        <v>3286.6667936704994</v>
      </c>
      <c r="P153" s="37">
        <f t="shared" si="38"/>
        <v>671.41300597017516</v>
      </c>
      <c r="Q153" s="37">
        <f t="shared" si="38"/>
        <v>0.21833152120417498</v>
      </c>
      <c r="R153" s="37">
        <f t="shared" si="38"/>
        <v>7.6765054590940114</v>
      </c>
      <c r="T153" s="96">
        <f t="shared" si="34"/>
        <v>0</v>
      </c>
    </row>
    <row r="154" spans="1:20" x14ac:dyDescent="0.2">
      <c r="B154" s="34" t="s">
        <v>221</v>
      </c>
      <c r="C154" s="33"/>
      <c r="D154" s="31">
        <v>51</v>
      </c>
      <c r="E154" s="33"/>
      <c r="F154" s="43">
        <v>14936094</v>
      </c>
      <c r="G154" s="37">
        <f t="shared" si="38"/>
        <v>5234062.7681568237</v>
      </c>
      <c r="H154" s="37">
        <f t="shared" si="38"/>
        <v>1633512.9179414848</v>
      </c>
      <c r="I154" s="37">
        <f t="shared" si="38"/>
        <v>123999.12655929237</v>
      </c>
      <c r="J154" s="37">
        <f t="shared" si="38"/>
        <v>2506973.3563854187</v>
      </c>
      <c r="K154" s="37">
        <f t="shared" si="38"/>
        <v>558462.764635787</v>
      </c>
      <c r="L154" s="37">
        <f t="shared" si="38"/>
        <v>402136.14067651593</v>
      </c>
      <c r="M154" s="37">
        <f t="shared" si="38"/>
        <v>2846416.0667117327</v>
      </c>
      <c r="N154" s="37">
        <f t="shared" si="38"/>
        <v>1174636.5589484428</v>
      </c>
      <c r="O154" s="37">
        <f t="shared" si="38"/>
        <v>377806.91871982074</v>
      </c>
      <c r="P154" s="37">
        <f t="shared" si="38"/>
        <v>77179.858774401597</v>
      </c>
      <c r="Q154" s="37">
        <f t="shared" si="38"/>
        <v>25.097511997387528</v>
      </c>
      <c r="R154" s="37">
        <f t="shared" si="38"/>
        <v>882.42497828544731</v>
      </c>
      <c r="T154" s="96">
        <f t="shared" si="34"/>
        <v>0</v>
      </c>
    </row>
    <row r="155" spans="1:20" x14ac:dyDescent="0.2">
      <c r="B155" s="34" t="s">
        <v>222</v>
      </c>
      <c r="C155" s="33"/>
      <c r="D155" s="31">
        <v>52</v>
      </c>
      <c r="E155" s="33"/>
      <c r="F155" s="43">
        <v>9156938</v>
      </c>
      <c r="G155" s="37">
        <f t="shared" si="38"/>
        <v>3208870.2880499014</v>
      </c>
      <c r="H155" s="37">
        <f t="shared" si="38"/>
        <v>1001465.0759287708</v>
      </c>
      <c r="I155" s="37">
        <f t="shared" si="38"/>
        <v>76020.699518735826</v>
      </c>
      <c r="J155" s="37">
        <f t="shared" si="38"/>
        <v>1536961.3763861672</v>
      </c>
      <c r="K155" s="37">
        <f t="shared" si="38"/>
        <v>342379.26669974712</v>
      </c>
      <c r="L155" s="37">
        <f t="shared" si="38"/>
        <v>246539.40365761847</v>
      </c>
      <c r="M155" s="37">
        <f t="shared" si="38"/>
        <v>1745065.0380938412</v>
      </c>
      <c r="N155" s="37">
        <f t="shared" si="38"/>
        <v>720139.69266825949</v>
      </c>
      <c r="O155" s="37">
        <f t="shared" si="38"/>
        <v>231623.77865916194</v>
      </c>
      <c r="P155" s="37">
        <f t="shared" si="38"/>
        <v>47317.001462762033</v>
      </c>
      <c r="Q155" s="37">
        <f t="shared" si="38"/>
        <v>15.386644012439509</v>
      </c>
      <c r="R155" s="37">
        <f t="shared" si="38"/>
        <v>540.99223102179087</v>
      </c>
      <c r="T155" s="96">
        <f t="shared" si="34"/>
        <v>0</v>
      </c>
    </row>
    <row r="156" spans="1:20" x14ac:dyDescent="0.2">
      <c r="B156" s="34" t="s">
        <v>223</v>
      </c>
      <c r="C156" s="33"/>
      <c r="D156" s="31">
        <v>52</v>
      </c>
      <c r="E156" s="33"/>
      <c r="F156" s="43">
        <v>133401</v>
      </c>
      <c r="G156" s="37">
        <f t="shared" si="38"/>
        <v>46747.778055955481</v>
      </c>
      <c r="H156" s="37">
        <f t="shared" si="38"/>
        <v>14589.641493037734</v>
      </c>
      <c r="I156" s="37">
        <f t="shared" si="38"/>
        <v>1107.4921918766818</v>
      </c>
      <c r="J156" s="37">
        <f t="shared" si="38"/>
        <v>22390.91108526574</v>
      </c>
      <c r="K156" s="37">
        <f t="shared" si="38"/>
        <v>4987.8831282916799</v>
      </c>
      <c r="L156" s="37">
        <f t="shared" si="38"/>
        <v>3591.6594594535818</v>
      </c>
      <c r="M156" s="37">
        <f t="shared" si="38"/>
        <v>25422.627208653863</v>
      </c>
      <c r="N156" s="37">
        <f t="shared" si="38"/>
        <v>10491.209522401317</v>
      </c>
      <c r="O156" s="37">
        <f t="shared" si="38"/>
        <v>3374.3641921470758</v>
      </c>
      <c r="P156" s="37">
        <f t="shared" si="38"/>
        <v>689.32816975870298</v>
      </c>
      <c r="Q156" s="37">
        <f t="shared" si="38"/>
        <v>0.22415721258606786</v>
      </c>
      <c r="R156" s="37">
        <f t="shared" si="38"/>
        <v>7.8813359455461995</v>
      </c>
      <c r="T156" s="96">
        <f t="shared" si="34"/>
        <v>0</v>
      </c>
    </row>
    <row r="157" spans="1:20" x14ac:dyDescent="0.2">
      <c r="B157" s="34" t="s">
        <v>224</v>
      </c>
      <c r="C157" s="33"/>
      <c r="D157" s="31">
        <v>53</v>
      </c>
      <c r="E157" s="33"/>
      <c r="F157" s="43">
        <v>32743234</v>
      </c>
      <c r="G157" s="37">
        <f t="shared" si="38"/>
        <v>16522806.113534547</v>
      </c>
      <c r="H157" s="37">
        <f t="shared" si="38"/>
        <v>4887612.0232002623</v>
      </c>
      <c r="I157" s="37">
        <f t="shared" si="38"/>
        <v>301403.68524127739</v>
      </c>
      <c r="J157" s="37">
        <f t="shared" si="38"/>
        <v>3610119.8789794138</v>
      </c>
      <c r="K157" s="37">
        <f t="shared" si="38"/>
        <v>710835.11262399773</v>
      </c>
      <c r="L157" s="37">
        <f t="shared" si="38"/>
        <v>515775.59863671527</v>
      </c>
      <c r="M157" s="37">
        <f t="shared" si="38"/>
        <v>3088441.9644362265</v>
      </c>
      <c r="N157" s="37">
        <f t="shared" si="38"/>
        <v>39443.328558143847</v>
      </c>
      <c r="O157" s="37">
        <f t="shared" si="38"/>
        <v>1449.1378085850422</v>
      </c>
      <c r="P157" s="37">
        <f t="shared" si="38"/>
        <v>3060506.3230801001</v>
      </c>
      <c r="Q157" s="37">
        <f t="shared" si="38"/>
        <v>115.04822383650662</v>
      </c>
      <c r="R157" s="37">
        <f t="shared" si="38"/>
        <v>4725.785676894252</v>
      </c>
      <c r="T157" s="96">
        <f t="shared" si="34"/>
        <v>0</v>
      </c>
    </row>
    <row r="158" spans="1:20" x14ac:dyDescent="0.2">
      <c r="B158" s="34" t="s">
        <v>54</v>
      </c>
      <c r="C158" s="33"/>
      <c r="D158" s="31">
        <v>59</v>
      </c>
      <c r="E158" s="33"/>
      <c r="F158" s="43">
        <v>5699724</v>
      </c>
      <c r="G158" s="37">
        <f t="shared" si="38"/>
        <v>2213777.1325229658</v>
      </c>
      <c r="H158" s="37">
        <f t="shared" si="38"/>
        <v>679370.85183034872</v>
      </c>
      <c r="I158" s="37">
        <f t="shared" si="38"/>
        <v>48586.579953190398</v>
      </c>
      <c r="J158" s="37">
        <f t="shared" si="38"/>
        <v>875843.34431857278</v>
      </c>
      <c r="K158" s="37">
        <f t="shared" si="38"/>
        <v>191103.65563498021</v>
      </c>
      <c r="L158" s="37">
        <f t="shared" si="38"/>
        <v>137777.35504565947</v>
      </c>
      <c r="M158" s="37">
        <f t="shared" si="38"/>
        <v>951114.98465779331</v>
      </c>
      <c r="N158" s="37">
        <f t="shared" si="38"/>
        <v>339554.22511226492</v>
      </c>
      <c r="O158" s="37">
        <f t="shared" si="38"/>
        <v>108731.58501390566</v>
      </c>
      <c r="P158" s="37">
        <f t="shared" si="38"/>
        <v>153395.73859999739</v>
      </c>
      <c r="Q158" s="37">
        <f t="shared" si="38"/>
        <v>12.150686698519424</v>
      </c>
      <c r="R158" s="37">
        <f t="shared" si="38"/>
        <v>456.39662362228381</v>
      </c>
      <c r="T158" s="96">
        <f t="shared" si="34"/>
        <v>0</v>
      </c>
    </row>
    <row r="159" spans="1:20" x14ac:dyDescent="0.2">
      <c r="B159" s="34" t="s">
        <v>23</v>
      </c>
      <c r="C159" s="33"/>
      <c r="D159" s="31">
        <v>56</v>
      </c>
      <c r="E159" s="33"/>
      <c r="F159" s="43">
        <v>6534688</v>
      </c>
      <c r="G159" s="37">
        <f t="shared" si="38"/>
        <v>2538077.7845685571</v>
      </c>
      <c r="H159" s="37">
        <f t="shared" si="38"/>
        <v>778893.25044608442</v>
      </c>
      <c r="I159" s="37">
        <f t="shared" si="38"/>
        <v>55704.125494700071</v>
      </c>
      <c r="J159" s="37">
        <f t="shared" si="38"/>
        <v>1004147.3923997806</v>
      </c>
      <c r="K159" s="37">
        <f t="shared" si="38"/>
        <v>219098.81342220042</v>
      </c>
      <c r="L159" s="37">
        <f t="shared" si="38"/>
        <v>157960.6361095047</v>
      </c>
      <c r="M159" s="37">
        <f t="shared" si="38"/>
        <v>1090445.7262954253</v>
      </c>
      <c r="N159" s="37">
        <f t="shared" si="38"/>
        <v>389296.20455138118</v>
      </c>
      <c r="O159" s="37">
        <f t="shared" si="38"/>
        <v>124659.89297224728</v>
      </c>
      <c r="P159" s="37">
        <f t="shared" si="38"/>
        <v>175866.98799460111</v>
      </c>
      <c r="Q159" s="37">
        <f t="shared" si="38"/>
        <v>13.930665162133202</v>
      </c>
      <c r="R159" s="37">
        <f t="shared" si="38"/>
        <v>523.25508035565497</v>
      </c>
      <c r="T159" s="96">
        <f t="shared" si="34"/>
        <v>0</v>
      </c>
    </row>
    <row r="160" spans="1:20" x14ac:dyDescent="0.2">
      <c r="C160" s="33"/>
      <c r="D160" s="31"/>
      <c r="E160" s="33"/>
      <c r="F160" s="43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6"/>
      <c r="T160" s="96">
        <f t="shared" si="34"/>
        <v>0</v>
      </c>
    </row>
    <row r="161" spans="1:20" x14ac:dyDescent="0.2">
      <c r="B161" s="95" t="s">
        <v>225</v>
      </c>
      <c r="C161" s="39"/>
      <c r="D161" s="40"/>
      <c r="E161" s="39"/>
      <c r="F161" s="42">
        <f>SUM(F152:F159)</f>
        <v>167700748</v>
      </c>
      <c r="G161" s="64">
        <f t="shared" ref="G161:R161" si="39">SUM(G151:G160)</f>
        <v>64280578.037502989</v>
      </c>
      <c r="H161" s="64">
        <f t="shared" si="39"/>
        <v>19767710.002985131</v>
      </c>
      <c r="I161" s="64">
        <f t="shared" si="39"/>
        <v>1424538.9063066344</v>
      </c>
      <c r="J161" s="64">
        <f t="shared" si="39"/>
        <v>26088772.282326944</v>
      </c>
      <c r="K161" s="64">
        <f t="shared" si="39"/>
        <v>5709672.5238286834</v>
      </c>
      <c r="L161" s="64">
        <f t="shared" si="39"/>
        <v>4115683.6499247639</v>
      </c>
      <c r="M161" s="64">
        <f t="shared" si="39"/>
        <v>28517710.953705233</v>
      </c>
      <c r="N161" s="64">
        <f t="shared" si="39"/>
        <v>10419748.967110991</v>
      </c>
      <c r="O161" s="64">
        <f t="shared" si="39"/>
        <v>3339108.5068751145</v>
      </c>
      <c r="P161" s="64">
        <f t="shared" si="39"/>
        <v>4023920.9022752834</v>
      </c>
      <c r="Q161" s="64">
        <f t="shared" si="39"/>
        <v>347.34443513776091</v>
      </c>
      <c r="R161" s="64">
        <f t="shared" si="39"/>
        <v>12955.922723122498</v>
      </c>
      <c r="T161" s="96">
        <f t="shared" si="34"/>
        <v>0</v>
      </c>
    </row>
    <row r="162" spans="1:20" x14ac:dyDescent="0.2">
      <c r="C162" s="33"/>
      <c r="D162" s="31"/>
      <c r="E162" s="3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36"/>
      <c r="T162" s="96">
        <f t="shared" si="34"/>
        <v>0</v>
      </c>
    </row>
    <row r="163" spans="1:20" x14ac:dyDescent="0.2">
      <c r="B163" s="34" t="s">
        <v>226</v>
      </c>
      <c r="C163" s="33"/>
      <c r="D163" s="31"/>
      <c r="E163" s="97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36"/>
      <c r="T163" s="96">
        <f t="shared" si="34"/>
        <v>0</v>
      </c>
    </row>
    <row r="164" spans="1:20" x14ac:dyDescent="0.2">
      <c r="B164" s="34" t="s">
        <v>227</v>
      </c>
      <c r="C164" s="33"/>
      <c r="D164" s="31"/>
      <c r="E164" s="52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36"/>
      <c r="T164" s="96">
        <f t="shared" si="34"/>
        <v>0</v>
      </c>
    </row>
    <row r="165" spans="1:20" x14ac:dyDescent="0.2">
      <c r="B165" s="34" t="s">
        <v>228</v>
      </c>
      <c r="C165" s="33"/>
      <c r="D165" s="31">
        <v>51</v>
      </c>
      <c r="E165" s="33"/>
      <c r="F165" s="43">
        <v>-2647544</v>
      </c>
      <c r="G165" s="37">
        <f t="shared" ref="G165:R171" si="40">INDEX(ALLOC,($D165)+1,(G$1)+1)*$F165</f>
        <v>-927780.14636604395</v>
      </c>
      <c r="H165" s="37">
        <f t="shared" si="40"/>
        <v>-289553.43510950526</v>
      </c>
      <c r="I165" s="37">
        <f t="shared" si="40"/>
        <v>-21979.852532214591</v>
      </c>
      <c r="J165" s="37">
        <f t="shared" si="40"/>
        <v>-444381.3936801735</v>
      </c>
      <c r="K165" s="37">
        <f t="shared" si="40"/>
        <v>-98992.061896161744</v>
      </c>
      <c r="L165" s="37">
        <f t="shared" si="40"/>
        <v>-71281.897826250002</v>
      </c>
      <c r="M165" s="37">
        <f t="shared" si="40"/>
        <v>-504550.37166519219</v>
      </c>
      <c r="N165" s="37">
        <f t="shared" si="40"/>
        <v>-208213.87263795984</v>
      </c>
      <c r="O165" s="37">
        <f t="shared" si="40"/>
        <v>-66969.345587618081</v>
      </c>
      <c r="P165" s="37">
        <f t="shared" si="40"/>
        <v>-13680.756964907579</v>
      </c>
      <c r="Q165" s="37">
        <f t="shared" si="40"/>
        <v>-4.4487378898131844</v>
      </c>
      <c r="R165" s="37">
        <f t="shared" si="40"/>
        <v>-156.41699608410113</v>
      </c>
      <c r="T165" s="96">
        <f t="shared" si="34"/>
        <v>0</v>
      </c>
    </row>
    <row r="166" spans="1:20" x14ac:dyDescent="0.2">
      <c r="B166" s="34" t="s">
        <v>229</v>
      </c>
      <c r="C166" s="33"/>
      <c r="D166" s="31">
        <v>52</v>
      </c>
      <c r="E166" s="33"/>
      <c r="F166" s="43">
        <v>-5404</v>
      </c>
      <c r="G166" s="37">
        <f t="shared" si="40"/>
        <v>-1893.7263784708018</v>
      </c>
      <c r="H166" s="37">
        <f t="shared" si="40"/>
        <v>-591.01822796212855</v>
      </c>
      <c r="I166" s="37">
        <f t="shared" si="40"/>
        <v>-44.863890112529802</v>
      </c>
      <c r="J166" s="37">
        <f t="shared" si="40"/>
        <v>-907.04330181015189</v>
      </c>
      <c r="K166" s="37">
        <f t="shared" si="40"/>
        <v>-202.0563595871713</v>
      </c>
      <c r="L166" s="37">
        <f t="shared" si="40"/>
        <v>-145.49611861145837</v>
      </c>
      <c r="M166" s="37">
        <f t="shared" si="40"/>
        <v>-1029.8564286292119</v>
      </c>
      <c r="N166" s="37">
        <f t="shared" si="40"/>
        <v>-424.99303797615249</v>
      </c>
      <c r="O166" s="37">
        <f t="shared" si="40"/>
        <v>-136.69360870130507</v>
      </c>
      <c r="P166" s="37">
        <f t="shared" si="40"/>
        <v>-27.924299138507436</v>
      </c>
      <c r="Q166" s="37">
        <f t="shared" si="40"/>
        <v>-9.0804834807468506E-3</v>
      </c>
      <c r="R166" s="37">
        <f t="shared" si="40"/>
        <v>-0.31926851710055892</v>
      </c>
      <c r="T166" s="96">
        <f t="shared" si="34"/>
        <v>0</v>
      </c>
    </row>
    <row r="167" spans="1:20" x14ac:dyDescent="0.2">
      <c r="B167" s="34" t="s">
        <v>230</v>
      </c>
      <c r="C167" s="33"/>
      <c r="D167" s="31">
        <v>53</v>
      </c>
      <c r="E167" s="33"/>
      <c r="F167" s="43">
        <v>-12404</v>
      </c>
      <c r="G167" s="37">
        <f t="shared" si="40"/>
        <v>-6259.2744208553904</v>
      </c>
      <c r="H167" s="37">
        <f t="shared" si="40"/>
        <v>-1851.5562493239383</v>
      </c>
      <c r="I167" s="37">
        <f t="shared" si="40"/>
        <v>-114.17965958197058</v>
      </c>
      <c r="J167" s="37">
        <f t="shared" si="40"/>
        <v>-1367.6085562855717</v>
      </c>
      <c r="K167" s="37">
        <f t="shared" si="40"/>
        <v>-269.28307500071827</v>
      </c>
      <c r="L167" s="37">
        <f t="shared" si="40"/>
        <v>-195.38939023218708</v>
      </c>
      <c r="M167" s="37">
        <f t="shared" si="40"/>
        <v>-1169.9832132301578</v>
      </c>
      <c r="N167" s="37">
        <f t="shared" si="40"/>
        <v>-14.942172402250073</v>
      </c>
      <c r="O167" s="37">
        <f t="shared" si="40"/>
        <v>-0.54897159448846322</v>
      </c>
      <c r="P167" s="37">
        <f t="shared" si="40"/>
        <v>-1159.4004560296507</v>
      </c>
      <c r="Q167" s="37">
        <f t="shared" si="40"/>
        <v>-4.3583299330421307E-2</v>
      </c>
      <c r="R167" s="37">
        <f t="shared" si="40"/>
        <v>-1.7902521643462679</v>
      </c>
      <c r="T167" s="96">
        <f t="shared" si="34"/>
        <v>0</v>
      </c>
    </row>
    <row r="168" spans="1:20" x14ac:dyDescent="0.2">
      <c r="B168" s="34" t="s">
        <v>231</v>
      </c>
      <c r="C168" s="33"/>
      <c r="D168" s="31">
        <v>23</v>
      </c>
      <c r="E168" s="33"/>
      <c r="F168" s="43">
        <v>17000077</v>
      </c>
      <c r="G168" s="37">
        <f t="shared" si="40"/>
        <v>6581535.2134240391</v>
      </c>
      <c r="H168" s="37">
        <f t="shared" si="40"/>
        <v>2020786.5805626481</v>
      </c>
      <c r="I168" s="37">
        <f t="shared" si="40"/>
        <v>144790.2160194887</v>
      </c>
      <c r="J168" s="37">
        <f t="shared" si="40"/>
        <v>2620261.4050183734</v>
      </c>
      <c r="K168" s="37">
        <f t="shared" si="40"/>
        <v>572155.43123645743</v>
      </c>
      <c r="L168" s="37">
        <f t="shared" si="40"/>
        <v>412480.5263603619</v>
      </c>
      <c r="M168" s="37">
        <f t="shared" si="40"/>
        <v>2850110.0382259013</v>
      </c>
      <c r="N168" s="37">
        <f t="shared" si="40"/>
        <v>1023460.8398391294</v>
      </c>
      <c r="O168" s="37">
        <f t="shared" si="40"/>
        <v>327793.82598374388</v>
      </c>
      <c r="P168" s="37">
        <f t="shared" si="40"/>
        <v>445317.46167121688</v>
      </c>
      <c r="Q168" s="37">
        <f t="shared" si="40"/>
        <v>35.98745610278813</v>
      </c>
      <c r="R168" s="37">
        <f t="shared" si="40"/>
        <v>1349.4742025382609</v>
      </c>
      <c r="T168" s="96">
        <f t="shared" si="34"/>
        <v>0</v>
      </c>
    </row>
    <row r="169" spans="1:20" x14ac:dyDescent="0.2">
      <c r="B169" s="34" t="s">
        <v>232</v>
      </c>
      <c r="C169" s="33"/>
      <c r="D169" s="31">
        <v>23</v>
      </c>
      <c r="E169" s="33"/>
      <c r="F169" s="43">
        <v>8845973</v>
      </c>
      <c r="G169" s="37">
        <f t="shared" si="40"/>
        <v>3424695.2408802789</v>
      </c>
      <c r="H169" s="37">
        <f t="shared" si="40"/>
        <v>1051514.2684600493</v>
      </c>
      <c r="I169" s="37">
        <f t="shared" si="40"/>
        <v>75341.443545965376</v>
      </c>
      <c r="J169" s="37">
        <f t="shared" si="40"/>
        <v>1363450.3915326146</v>
      </c>
      <c r="K169" s="37">
        <f t="shared" si="40"/>
        <v>297720.50423777837</v>
      </c>
      <c r="L169" s="37">
        <f t="shared" si="40"/>
        <v>214633.82778851822</v>
      </c>
      <c r="M169" s="37">
        <f t="shared" si="40"/>
        <v>1483051.8970693655</v>
      </c>
      <c r="N169" s="37">
        <f t="shared" si="40"/>
        <v>532556.82052347541</v>
      </c>
      <c r="O169" s="37">
        <f t="shared" si="40"/>
        <v>170567.18826737651</v>
      </c>
      <c r="P169" s="37">
        <f t="shared" si="40"/>
        <v>231720.49411141605</v>
      </c>
      <c r="Q169" s="37">
        <f t="shared" si="40"/>
        <v>18.726036654066274</v>
      </c>
      <c r="R169" s="37">
        <f t="shared" si="40"/>
        <v>702.19754650817094</v>
      </c>
      <c r="T169" s="96">
        <f t="shared" si="34"/>
        <v>0</v>
      </c>
    </row>
    <row r="170" spans="1:20" x14ac:dyDescent="0.2">
      <c r="B170" s="34" t="s">
        <v>233</v>
      </c>
      <c r="C170" s="33"/>
      <c r="D170" s="31">
        <v>1</v>
      </c>
      <c r="E170" s="33"/>
      <c r="F170" s="43">
        <v>-767</v>
      </c>
      <c r="G170" s="37">
        <f t="shared" si="40"/>
        <v>-256.26789306625824</v>
      </c>
      <c r="H170" s="37">
        <f t="shared" si="40"/>
        <v>-80.875396939805313</v>
      </c>
      <c r="I170" s="37">
        <f t="shared" si="40"/>
        <v>-6.7353999128188189</v>
      </c>
      <c r="J170" s="37">
        <f t="shared" si="40"/>
        <v>-131.65298343318511</v>
      </c>
      <c r="K170" s="37">
        <f t="shared" si="40"/>
        <v>-28.075726736534563</v>
      </c>
      <c r="L170" s="37">
        <f t="shared" si="40"/>
        <v>-21.279868418733216</v>
      </c>
      <c r="M170" s="37">
        <f t="shared" si="40"/>
        <v>-153.36504020682818</v>
      </c>
      <c r="N170" s="37">
        <f t="shared" si="40"/>
        <v>-62.92460649783952</v>
      </c>
      <c r="O170" s="37">
        <f t="shared" si="40"/>
        <v>-20.45124483844311</v>
      </c>
      <c r="P170" s="37">
        <f t="shared" si="40"/>
        <v>-5.3192174164162207</v>
      </c>
      <c r="Q170" s="37">
        <f t="shared" si="40"/>
        <v>-1.7297145271467727E-3</v>
      </c>
      <c r="R170" s="37">
        <f t="shared" si="40"/>
        <v>-5.0892818610500691E-2</v>
      </c>
      <c r="T170" s="96">
        <f t="shared" si="34"/>
        <v>0</v>
      </c>
    </row>
    <row r="171" spans="1:20" x14ac:dyDescent="0.2">
      <c r="B171" s="34" t="s">
        <v>234</v>
      </c>
      <c r="C171" s="33"/>
      <c r="D171" s="31">
        <v>23</v>
      </c>
      <c r="E171" s="33"/>
      <c r="F171" s="43">
        <v>59882590</v>
      </c>
      <c r="G171" s="37">
        <f t="shared" si="40"/>
        <v>23183387.625599239</v>
      </c>
      <c r="H171" s="37">
        <f t="shared" si="40"/>
        <v>7118199.1870586844</v>
      </c>
      <c r="I171" s="37">
        <f t="shared" si="40"/>
        <v>510021.99236547423</v>
      </c>
      <c r="J171" s="37">
        <f t="shared" si="40"/>
        <v>9229842.8653905038</v>
      </c>
      <c r="K171" s="37">
        <f t="shared" si="40"/>
        <v>2015411.4069604492</v>
      </c>
      <c r="L171" s="37">
        <f t="shared" si="40"/>
        <v>1452958.2567785864</v>
      </c>
      <c r="M171" s="37">
        <f t="shared" si="40"/>
        <v>10039482.225519683</v>
      </c>
      <c r="N171" s="37">
        <f t="shared" si="40"/>
        <v>3605129.8975376552</v>
      </c>
      <c r="O171" s="37">
        <f t="shared" si="40"/>
        <v>1154650.257520356</v>
      </c>
      <c r="P171" s="37">
        <f t="shared" si="40"/>
        <v>1568626.0113467837</v>
      </c>
      <c r="Q171" s="37">
        <f t="shared" si="40"/>
        <v>126.76543047106547</v>
      </c>
      <c r="R171" s="37">
        <f t="shared" si="40"/>
        <v>4753.5084921189264</v>
      </c>
      <c r="T171" s="96">
        <f t="shared" si="34"/>
        <v>0</v>
      </c>
    </row>
    <row r="172" spans="1:20" x14ac:dyDescent="0.2">
      <c r="B172" s="34" t="s">
        <v>226</v>
      </c>
      <c r="C172" s="33"/>
      <c r="D172" s="31"/>
      <c r="E172" s="3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36"/>
      <c r="T172" s="96">
        <f t="shared" si="34"/>
        <v>0</v>
      </c>
    </row>
    <row r="173" spans="1:20" x14ac:dyDescent="0.2">
      <c r="B173" s="95" t="s">
        <v>235</v>
      </c>
      <c r="C173" s="39"/>
      <c r="D173" s="40"/>
      <c r="E173" s="39"/>
      <c r="F173" s="42">
        <f t="shared" ref="F173:R173" si="41">SUM(F164:F172)</f>
        <v>83062521</v>
      </c>
      <c r="G173" s="42">
        <f t="shared" si="41"/>
        <v>32253428.66484512</v>
      </c>
      <c r="H173" s="42">
        <f t="shared" si="41"/>
        <v>9898423.1510976516</v>
      </c>
      <c r="I173" s="42">
        <f t="shared" si="41"/>
        <v>708008.02044910635</v>
      </c>
      <c r="J173" s="42">
        <f t="shared" si="41"/>
        <v>12766766.963419789</v>
      </c>
      <c r="K173" s="42">
        <f t="shared" si="41"/>
        <v>2785795.8653771989</v>
      </c>
      <c r="L173" s="42">
        <f t="shared" si="41"/>
        <v>2008428.5477239541</v>
      </c>
      <c r="M173" s="42">
        <f t="shared" si="41"/>
        <v>13865740.584467692</v>
      </c>
      <c r="N173" s="42">
        <f t="shared" si="41"/>
        <v>4952430.8254454238</v>
      </c>
      <c r="O173" s="42">
        <f t="shared" si="41"/>
        <v>1585884.2323587241</v>
      </c>
      <c r="P173" s="42">
        <f t="shared" si="41"/>
        <v>2230790.5661919247</v>
      </c>
      <c r="Q173" s="42">
        <f t="shared" si="41"/>
        <v>176.97579184076838</v>
      </c>
      <c r="R173" s="42">
        <f t="shared" si="41"/>
        <v>6646.6028315812</v>
      </c>
      <c r="T173" s="96">
        <f t="shared" si="34"/>
        <v>0</v>
      </c>
    </row>
    <row r="174" spans="1:20" x14ac:dyDescent="0.2">
      <c r="C174" s="33"/>
      <c r="D174" s="31"/>
      <c r="E174" s="3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T174" s="96">
        <f t="shared" si="34"/>
        <v>0</v>
      </c>
    </row>
    <row r="175" spans="1:20" x14ac:dyDescent="0.2">
      <c r="A175" s="98" t="s">
        <v>119</v>
      </c>
      <c r="B175" s="98"/>
      <c r="C175" s="99"/>
      <c r="D175" s="100"/>
      <c r="E175" s="99"/>
      <c r="F175" s="101">
        <f t="shared" ref="F175:R175" si="42">SUM(F173,F145,F161)</f>
        <v>1109551249.7</v>
      </c>
      <c r="G175" s="101">
        <f t="shared" si="42"/>
        <v>415459945.37636542</v>
      </c>
      <c r="H175" s="101">
        <f t="shared" si="42"/>
        <v>132467485.880964</v>
      </c>
      <c r="I175" s="101">
        <f t="shared" si="42"/>
        <v>9810824.6547761075</v>
      </c>
      <c r="J175" s="101">
        <f t="shared" si="42"/>
        <v>175737300.35715428</v>
      </c>
      <c r="K175" s="101">
        <f t="shared" si="42"/>
        <v>37684691.918572314</v>
      </c>
      <c r="L175" s="101">
        <f t="shared" si="42"/>
        <v>27902131.399917562</v>
      </c>
      <c r="M175" s="101">
        <f t="shared" si="42"/>
        <v>196533270.92129904</v>
      </c>
      <c r="N175" s="101">
        <f t="shared" si="42"/>
        <v>75400996.907760531</v>
      </c>
      <c r="O175" s="101">
        <f t="shared" si="42"/>
        <v>24291936.903859086</v>
      </c>
      <c r="P175" s="101">
        <f t="shared" si="42"/>
        <v>14169286.569633454</v>
      </c>
      <c r="Q175" s="101">
        <f t="shared" si="42"/>
        <v>2557.1135756155927</v>
      </c>
      <c r="R175" s="101">
        <f t="shared" si="42"/>
        <v>90821.696122602414</v>
      </c>
      <c r="T175" s="96">
        <f t="shared" si="34"/>
        <v>0</v>
      </c>
    </row>
    <row r="176" spans="1:20" x14ac:dyDescent="0.2">
      <c r="C176" s="33"/>
      <c r="D176" s="31"/>
      <c r="E176" s="3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36"/>
      <c r="T176" s="96">
        <f t="shared" si="34"/>
        <v>0</v>
      </c>
    </row>
    <row r="177" spans="1:20" x14ac:dyDescent="0.2">
      <c r="C177" s="33"/>
      <c r="D177" s="31"/>
      <c r="E177" s="3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36"/>
      <c r="T177" s="96">
        <f t="shared" si="34"/>
        <v>0</v>
      </c>
    </row>
    <row r="178" spans="1:20" x14ac:dyDescent="0.2">
      <c r="A178" s="34" t="s">
        <v>120</v>
      </c>
      <c r="C178" s="33"/>
      <c r="D178" s="31"/>
      <c r="E178" s="3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36"/>
      <c r="T178" s="96">
        <f t="shared" si="34"/>
        <v>0</v>
      </c>
    </row>
    <row r="179" spans="1:20" x14ac:dyDescent="0.2">
      <c r="C179" s="33"/>
      <c r="D179" s="31"/>
      <c r="E179" s="3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36"/>
      <c r="T179" s="96">
        <f t="shared" si="34"/>
        <v>0</v>
      </c>
    </row>
    <row r="180" spans="1:20" x14ac:dyDescent="0.2">
      <c r="B180" s="34" t="s">
        <v>236</v>
      </c>
      <c r="C180" s="33"/>
      <c r="D180" s="31"/>
      <c r="E180" s="33"/>
      <c r="F180" s="43">
        <f>Revenues!F29</f>
        <v>1342076920</v>
      </c>
      <c r="G180" s="43">
        <f>Revenues!G29</f>
        <v>495746733.4353686</v>
      </c>
      <c r="H180" s="43">
        <f>Revenues!H29</f>
        <v>187157041.51901606</v>
      </c>
      <c r="I180" s="43">
        <f>Revenues!I29</f>
        <v>11472511.326478552</v>
      </c>
      <c r="J180" s="43">
        <f>Revenues!J29</f>
        <v>229350646.65977719</v>
      </c>
      <c r="K180" s="43">
        <f>Revenues!K29</f>
        <v>53138236.960445672</v>
      </c>
      <c r="L180" s="43">
        <f>Revenues!L29</f>
        <v>26333983.74868707</v>
      </c>
      <c r="M180" s="43">
        <f>Revenues!M29</f>
        <v>210446101.26640734</v>
      </c>
      <c r="N180" s="43">
        <f>Revenues!N29</f>
        <v>89022911.017145216</v>
      </c>
      <c r="O180" s="43">
        <f>Revenues!O29</f>
        <v>15784061.466960225</v>
      </c>
      <c r="P180" s="43">
        <f>Revenues!P29</f>
        <v>23512840.393297017</v>
      </c>
      <c r="Q180" s="43">
        <f>Revenues!Q29</f>
        <v>2332.9463529812251</v>
      </c>
      <c r="R180" s="43">
        <f>Revenues!R29</f>
        <v>109519.26006409957</v>
      </c>
      <c r="T180" s="96">
        <f t="shared" si="34"/>
        <v>0</v>
      </c>
    </row>
    <row r="181" spans="1:20" x14ac:dyDescent="0.2">
      <c r="C181" s="33"/>
      <c r="D181" s="31"/>
      <c r="E181" s="3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T181" s="96">
        <f t="shared" si="34"/>
        <v>0</v>
      </c>
    </row>
    <row r="182" spans="1:20" x14ac:dyDescent="0.2">
      <c r="B182" s="34" t="s">
        <v>237</v>
      </c>
      <c r="C182" s="33"/>
      <c r="D182" s="31"/>
      <c r="E182" s="33"/>
      <c r="F182" s="43">
        <f t="shared" ref="F182:R182" si="43">F145</f>
        <v>858787980.70000005</v>
      </c>
      <c r="G182" s="43">
        <f t="shared" si="43"/>
        <v>318925938.67401731</v>
      </c>
      <c r="H182" s="43">
        <f t="shared" si="43"/>
        <v>102801352.72688121</v>
      </c>
      <c r="I182" s="43">
        <f t="shared" si="43"/>
        <v>7678277.7280203672</v>
      </c>
      <c r="J182" s="43">
        <f t="shared" si="43"/>
        <v>136881761.11140755</v>
      </c>
      <c r="K182" s="43">
        <f t="shared" si="43"/>
        <v>29189223.529366434</v>
      </c>
      <c r="L182" s="43">
        <f t="shared" si="43"/>
        <v>21778019.202268846</v>
      </c>
      <c r="M182" s="43">
        <f t="shared" si="43"/>
        <v>154149819.38312614</v>
      </c>
      <c r="N182" s="43">
        <f t="shared" si="43"/>
        <v>60028817.115204126</v>
      </c>
      <c r="O182" s="43">
        <f t="shared" si="43"/>
        <v>19366944.16462525</v>
      </c>
      <c r="P182" s="43">
        <f t="shared" si="43"/>
        <v>7914575.1011662465</v>
      </c>
      <c r="Q182" s="43">
        <f t="shared" si="43"/>
        <v>2032.793348637063</v>
      </c>
      <c r="R182" s="43">
        <f t="shared" si="43"/>
        <v>71219.17056789872</v>
      </c>
      <c r="T182" s="96">
        <f t="shared" si="34"/>
        <v>0</v>
      </c>
    </row>
    <row r="183" spans="1:20" x14ac:dyDescent="0.2">
      <c r="B183" s="34" t="s">
        <v>218</v>
      </c>
      <c r="C183" s="33"/>
      <c r="D183" s="31"/>
      <c r="E183" s="33"/>
      <c r="F183" s="36">
        <f t="shared" ref="F183:R183" si="44">F161</f>
        <v>167700748</v>
      </c>
      <c r="G183" s="36">
        <f t="shared" si="44"/>
        <v>64280578.037502989</v>
      </c>
      <c r="H183" s="36">
        <f t="shared" si="44"/>
        <v>19767710.002985131</v>
      </c>
      <c r="I183" s="36">
        <f t="shared" si="44"/>
        <v>1424538.9063066344</v>
      </c>
      <c r="J183" s="36">
        <f t="shared" si="44"/>
        <v>26088772.282326944</v>
      </c>
      <c r="K183" s="36">
        <f t="shared" si="44"/>
        <v>5709672.5238286834</v>
      </c>
      <c r="L183" s="36">
        <f t="shared" si="44"/>
        <v>4115683.6499247639</v>
      </c>
      <c r="M183" s="36">
        <f t="shared" si="44"/>
        <v>28517710.953705233</v>
      </c>
      <c r="N183" s="36">
        <f t="shared" si="44"/>
        <v>10419748.967110991</v>
      </c>
      <c r="O183" s="36">
        <f t="shared" si="44"/>
        <v>3339108.5068751145</v>
      </c>
      <c r="P183" s="36">
        <f t="shared" si="44"/>
        <v>4023920.9022752834</v>
      </c>
      <c r="Q183" s="36">
        <f t="shared" si="44"/>
        <v>347.34443513776091</v>
      </c>
      <c r="R183" s="36">
        <f t="shared" si="44"/>
        <v>12955.922723122498</v>
      </c>
      <c r="T183" s="96">
        <f t="shared" si="34"/>
        <v>0</v>
      </c>
    </row>
    <row r="184" spans="1:20" x14ac:dyDescent="0.2">
      <c r="B184" s="34" t="s">
        <v>238</v>
      </c>
      <c r="C184" s="33"/>
      <c r="D184" s="31"/>
      <c r="E184" s="33"/>
      <c r="F184" s="43">
        <f t="shared" ref="F184:R184" si="45">SUM(F165:F167)</f>
        <v>-2665352</v>
      </c>
      <c r="G184" s="43">
        <f t="shared" si="45"/>
        <v>-935933.14716537006</v>
      </c>
      <c r="H184" s="43">
        <f t="shared" si="45"/>
        <v>-291996.00958679133</v>
      </c>
      <c r="I184" s="43">
        <f t="shared" si="45"/>
        <v>-22138.896081909093</v>
      </c>
      <c r="J184" s="43">
        <f t="shared" si="45"/>
        <v>-446656.04553826922</v>
      </c>
      <c r="K184" s="43">
        <f t="shared" si="45"/>
        <v>-99463.401330749621</v>
      </c>
      <c r="L184" s="43">
        <f t="shared" si="45"/>
        <v>-71622.783335093642</v>
      </c>
      <c r="M184" s="43">
        <f t="shared" si="45"/>
        <v>-506750.21130705153</v>
      </c>
      <c r="N184" s="43">
        <f t="shared" si="45"/>
        <v>-208653.80784833824</v>
      </c>
      <c r="O184" s="43">
        <f t="shared" si="45"/>
        <v>-67106.588167913869</v>
      </c>
      <c r="P184" s="43">
        <f t="shared" si="45"/>
        <v>-14868.081720075737</v>
      </c>
      <c r="Q184" s="43">
        <f t="shared" si="45"/>
        <v>-4.5014016726243531</v>
      </c>
      <c r="R184" s="43">
        <f t="shared" si="45"/>
        <v>-158.52651676554797</v>
      </c>
      <c r="T184" s="96">
        <f t="shared" si="34"/>
        <v>0</v>
      </c>
    </row>
    <row r="185" spans="1:20" x14ac:dyDescent="0.2">
      <c r="B185" s="34" t="s">
        <v>239</v>
      </c>
      <c r="C185" s="33"/>
      <c r="D185" s="31"/>
      <c r="E185" s="33"/>
      <c r="F185" s="43">
        <f t="shared" ref="F185:R185" si="46">F168</f>
        <v>17000077</v>
      </c>
      <c r="G185" s="43">
        <f t="shared" si="46"/>
        <v>6581535.2134240391</v>
      </c>
      <c r="H185" s="43">
        <f t="shared" si="46"/>
        <v>2020786.5805626481</v>
      </c>
      <c r="I185" s="43">
        <f t="shared" si="46"/>
        <v>144790.2160194887</v>
      </c>
      <c r="J185" s="43">
        <f t="shared" si="46"/>
        <v>2620261.4050183734</v>
      </c>
      <c r="K185" s="43">
        <f t="shared" si="46"/>
        <v>572155.43123645743</v>
      </c>
      <c r="L185" s="43">
        <f t="shared" si="46"/>
        <v>412480.5263603619</v>
      </c>
      <c r="M185" s="43">
        <f t="shared" si="46"/>
        <v>2850110.0382259013</v>
      </c>
      <c r="N185" s="43">
        <f t="shared" si="46"/>
        <v>1023460.8398391294</v>
      </c>
      <c r="O185" s="43">
        <f t="shared" si="46"/>
        <v>327793.82598374388</v>
      </c>
      <c r="P185" s="43">
        <f t="shared" si="46"/>
        <v>445317.46167121688</v>
      </c>
      <c r="Q185" s="43">
        <f t="shared" si="46"/>
        <v>35.98745610278813</v>
      </c>
      <c r="R185" s="43">
        <f t="shared" si="46"/>
        <v>1349.4742025382609</v>
      </c>
      <c r="T185" s="96">
        <f t="shared" si="34"/>
        <v>0</v>
      </c>
    </row>
    <row r="186" spans="1:20" x14ac:dyDescent="0.2">
      <c r="B186" s="34" t="s">
        <v>232</v>
      </c>
      <c r="C186" s="33"/>
      <c r="D186" s="31"/>
      <c r="E186" s="33"/>
      <c r="F186" s="43">
        <f t="shared" ref="F186:R186" si="47">F169</f>
        <v>8845973</v>
      </c>
      <c r="G186" s="43">
        <f t="shared" si="47"/>
        <v>3424695.2408802789</v>
      </c>
      <c r="H186" s="43">
        <f t="shared" si="47"/>
        <v>1051514.2684600493</v>
      </c>
      <c r="I186" s="43">
        <f t="shared" si="47"/>
        <v>75341.443545965376</v>
      </c>
      <c r="J186" s="43">
        <f t="shared" si="47"/>
        <v>1363450.3915326146</v>
      </c>
      <c r="K186" s="43">
        <f t="shared" si="47"/>
        <v>297720.50423777837</v>
      </c>
      <c r="L186" s="43">
        <f t="shared" si="47"/>
        <v>214633.82778851822</v>
      </c>
      <c r="M186" s="43">
        <f t="shared" si="47"/>
        <v>1483051.8970693655</v>
      </c>
      <c r="N186" s="43">
        <f t="shared" si="47"/>
        <v>532556.82052347541</v>
      </c>
      <c r="O186" s="43">
        <f t="shared" si="47"/>
        <v>170567.18826737651</v>
      </c>
      <c r="P186" s="43">
        <f t="shared" si="47"/>
        <v>231720.49411141605</v>
      </c>
      <c r="Q186" s="43">
        <f t="shared" si="47"/>
        <v>18.726036654066274</v>
      </c>
      <c r="R186" s="43">
        <f t="shared" si="47"/>
        <v>702.19754650817094</v>
      </c>
      <c r="T186" s="96">
        <f t="shared" si="34"/>
        <v>0</v>
      </c>
    </row>
    <row r="187" spans="1:20" x14ac:dyDescent="0.2">
      <c r="B187" s="34" t="s">
        <v>240</v>
      </c>
      <c r="C187" s="33"/>
      <c r="D187" s="31"/>
      <c r="E187" s="33"/>
      <c r="F187" s="43">
        <f t="shared" ref="F187:R187" si="48">F170</f>
        <v>-767</v>
      </c>
      <c r="G187" s="43">
        <f t="shared" si="48"/>
        <v>-256.26789306625824</v>
      </c>
      <c r="H187" s="43">
        <f t="shared" si="48"/>
        <v>-80.875396939805313</v>
      </c>
      <c r="I187" s="43">
        <f t="shared" si="48"/>
        <v>-6.7353999128188189</v>
      </c>
      <c r="J187" s="43">
        <f t="shared" si="48"/>
        <v>-131.65298343318511</v>
      </c>
      <c r="K187" s="43">
        <f t="shared" si="48"/>
        <v>-28.075726736534563</v>
      </c>
      <c r="L187" s="43">
        <f t="shared" si="48"/>
        <v>-21.279868418733216</v>
      </c>
      <c r="M187" s="43">
        <f t="shared" si="48"/>
        <v>-153.36504020682818</v>
      </c>
      <c r="N187" s="43">
        <f t="shared" si="48"/>
        <v>-62.92460649783952</v>
      </c>
      <c r="O187" s="43">
        <f t="shared" si="48"/>
        <v>-20.45124483844311</v>
      </c>
      <c r="P187" s="43">
        <f t="shared" si="48"/>
        <v>-5.3192174164162207</v>
      </c>
      <c r="Q187" s="43">
        <f t="shared" si="48"/>
        <v>-1.7297145271467727E-3</v>
      </c>
      <c r="R187" s="43">
        <f t="shared" si="48"/>
        <v>-5.0892818610500691E-2</v>
      </c>
      <c r="T187" s="96">
        <f t="shared" si="34"/>
        <v>0</v>
      </c>
    </row>
    <row r="188" spans="1:20" x14ac:dyDescent="0.2">
      <c r="B188" s="34" t="s">
        <v>241</v>
      </c>
      <c r="C188" s="33"/>
      <c r="D188" s="31" t="s">
        <v>284</v>
      </c>
      <c r="E188" s="33"/>
      <c r="F188" s="43">
        <v>-5672873</v>
      </c>
      <c r="G188" s="43"/>
      <c r="H188" s="43"/>
      <c r="I188" s="43"/>
      <c r="J188" s="43"/>
      <c r="K188" s="43">
        <v>-70827</v>
      </c>
      <c r="L188" s="43"/>
      <c r="M188" s="43">
        <v>-190332</v>
      </c>
      <c r="N188" s="43"/>
      <c r="O188" s="43">
        <v>-5411714</v>
      </c>
      <c r="P188" s="43"/>
      <c r="Q188" s="43"/>
      <c r="R188" s="43"/>
      <c r="T188" s="96">
        <f t="shared" si="34"/>
        <v>0</v>
      </c>
    </row>
    <row r="189" spans="1:20" x14ac:dyDescent="0.2">
      <c r="B189" s="34" t="s">
        <v>242</v>
      </c>
      <c r="C189" s="33"/>
      <c r="D189" s="31">
        <v>88</v>
      </c>
      <c r="E189" s="33"/>
      <c r="F189" s="43">
        <f>-F188</f>
        <v>5672873</v>
      </c>
      <c r="G189" s="37">
        <f t="shared" ref="G189:R189" si="49">INDEX(ALLOC,($D189)+1,(G$1)+1)*$F189</f>
        <v>2258461.4444584409</v>
      </c>
      <c r="H189" s="37">
        <f t="shared" si="49"/>
        <v>685476.89951248991</v>
      </c>
      <c r="I189" s="37">
        <f t="shared" si="49"/>
        <v>39144.666883729544</v>
      </c>
      <c r="J189" s="37">
        <f t="shared" si="49"/>
        <v>889159.50972460688</v>
      </c>
      <c r="K189" s="37">
        <f t="shared" si="49"/>
        <v>225135.87506362592</v>
      </c>
      <c r="L189" s="37">
        <f t="shared" si="49"/>
        <v>139129.23781097101</v>
      </c>
      <c r="M189" s="37">
        <f t="shared" si="49"/>
        <v>925529.56080680271</v>
      </c>
      <c r="N189" s="37">
        <f t="shared" si="49"/>
        <v>389828.68066930812</v>
      </c>
      <c r="O189" s="37">
        <f t="shared" si="49"/>
        <v>120792.57629002181</v>
      </c>
      <c r="P189" s="37">
        <f t="shared" si="49"/>
        <v>0</v>
      </c>
      <c r="Q189" s="37">
        <f t="shared" si="49"/>
        <v>0</v>
      </c>
      <c r="R189" s="37">
        <f t="shared" si="49"/>
        <v>214.54878000230903</v>
      </c>
      <c r="T189" s="96">
        <f t="shared" si="34"/>
        <v>0</v>
      </c>
    </row>
    <row r="190" spans="1:20" x14ac:dyDescent="0.2">
      <c r="B190" s="34" t="s">
        <v>243</v>
      </c>
      <c r="C190" s="33"/>
      <c r="D190" s="31"/>
      <c r="E190" s="33"/>
      <c r="F190" s="43">
        <f t="shared" ref="F190:R190" si="50">SUM(F182:F189)</f>
        <v>1049668659.7</v>
      </c>
      <c r="G190" s="43">
        <f t="shared" si="50"/>
        <v>394535019.19522458</v>
      </c>
      <c r="H190" s="43">
        <f t="shared" si="50"/>
        <v>126034763.59341779</v>
      </c>
      <c r="I190" s="43">
        <f t="shared" si="50"/>
        <v>9339947.329294363</v>
      </c>
      <c r="J190" s="43">
        <f t="shared" si="50"/>
        <v>167396617.00148836</v>
      </c>
      <c r="K190" s="43">
        <f t="shared" si="50"/>
        <v>35823589.386675499</v>
      </c>
      <c r="L190" s="43">
        <f t="shared" si="50"/>
        <v>26588302.380949944</v>
      </c>
      <c r="M190" s="43">
        <f t="shared" si="50"/>
        <v>187228986.25658616</v>
      </c>
      <c r="N190" s="43">
        <f t="shared" si="50"/>
        <v>72185695.69089219</v>
      </c>
      <c r="O190" s="43">
        <f t="shared" si="50"/>
        <v>17846365.222628754</v>
      </c>
      <c r="P190" s="43">
        <f t="shared" si="50"/>
        <v>12600660.558286671</v>
      </c>
      <c r="Q190" s="43">
        <f t="shared" si="50"/>
        <v>2430.3481451445268</v>
      </c>
      <c r="R190" s="43">
        <f t="shared" si="50"/>
        <v>86282.736410485799</v>
      </c>
      <c r="T190" s="96">
        <f t="shared" si="34"/>
        <v>0</v>
      </c>
    </row>
    <row r="191" spans="1:20" x14ac:dyDescent="0.2">
      <c r="C191" s="33"/>
      <c r="D191" s="31"/>
      <c r="E191" s="3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T191" s="96">
        <f t="shared" si="34"/>
        <v>0</v>
      </c>
    </row>
    <row r="192" spans="1:20" x14ac:dyDescent="0.2">
      <c r="B192" s="34" t="s">
        <v>234</v>
      </c>
      <c r="C192" s="33"/>
      <c r="D192" s="31"/>
      <c r="E192" s="33"/>
      <c r="F192" s="43">
        <f t="shared" ref="F192:R192" si="51">F171</f>
        <v>59882590</v>
      </c>
      <c r="G192" s="43">
        <f t="shared" si="51"/>
        <v>23183387.625599239</v>
      </c>
      <c r="H192" s="43">
        <f t="shared" si="51"/>
        <v>7118199.1870586844</v>
      </c>
      <c r="I192" s="43">
        <f t="shared" si="51"/>
        <v>510021.99236547423</v>
      </c>
      <c r="J192" s="43">
        <f t="shared" si="51"/>
        <v>9229842.8653905038</v>
      </c>
      <c r="K192" s="43">
        <f t="shared" si="51"/>
        <v>2015411.4069604492</v>
      </c>
      <c r="L192" s="43">
        <f t="shared" si="51"/>
        <v>1452958.2567785864</v>
      </c>
      <c r="M192" s="43">
        <f t="shared" si="51"/>
        <v>10039482.225519683</v>
      </c>
      <c r="N192" s="43">
        <f t="shared" si="51"/>
        <v>3605129.8975376552</v>
      </c>
      <c r="O192" s="43">
        <f t="shared" si="51"/>
        <v>1154650.257520356</v>
      </c>
      <c r="P192" s="43">
        <f t="shared" si="51"/>
        <v>1568626.0113467837</v>
      </c>
      <c r="Q192" s="43">
        <f t="shared" si="51"/>
        <v>126.76543047106547</v>
      </c>
      <c r="R192" s="43">
        <f t="shared" si="51"/>
        <v>4753.5084921189264</v>
      </c>
      <c r="T192" s="96">
        <f t="shared" si="34"/>
        <v>0</v>
      </c>
    </row>
    <row r="193" spans="1:20" x14ac:dyDescent="0.2">
      <c r="C193" s="33"/>
      <c r="D193" s="31"/>
      <c r="E193" s="3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T193" s="96">
        <f t="shared" si="34"/>
        <v>0</v>
      </c>
    </row>
    <row r="194" spans="1:20" x14ac:dyDescent="0.2">
      <c r="B194" s="34" t="s">
        <v>244</v>
      </c>
      <c r="C194" s="33"/>
      <c r="D194" s="31"/>
      <c r="E194" s="33"/>
      <c r="F194" s="43">
        <f t="shared" ref="F194:R194" si="52">F180-F190-F192</f>
        <v>232525670.29999995</v>
      </c>
      <c r="G194" s="43">
        <f t="shared" si="52"/>
        <v>78028326.614544779</v>
      </c>
      <c r="H194" s="43">
        <f t="shared" si="52"/>
        <v>54004078.738539577</v>
      </c>
      <c r="I194" s="43">
        <f t="shared" si="52"/>
        <v>1622542.0048187147</v>
      </c>
      <c r="J194" s="43">
        <f t="shared" si="52"/>
        <v>52724186.792898335</v>
      </c>
      <c r="K194" s="43">
        <f t="shared" si="52"/>
        <v>15299236.166809723</v>
      </c>
      <c r="L194" s="43">
        <f t="shared" si="52"/>
        <v>-1707276.8890414608</v>
      </c>
      <c r="M194" s="43">
        <f t="shared" si="52"/>
        <v>13177632.784301493</v>
      </c>
      <c r="N194" s="43">
        <f t="shared" si="52"/>
        <v>13232085.428715371</v>
      </c>
      <c r="O194" s="43">
        <f t="shared" si="52"/>
        <v>-3216954.0131888846</v>
      </c>
      <c r="P194" s="43">
        <f t="shared" si="52"/>
        <v>9343553.8236635625</v>
      </c>
      <c r="Q194" s="43">
        <f t="shared" si="52"/>
        <v>-224.16722263436719</v>
      </c>
      <c r="R194" s="43">
        <f t="shared" si="52"/>
        <v>18483.015161494841</v>
      </c>
      <c r="T194" s="96">
        <f t="shared" si="34"/>
        <v>0</v>
      </c>
    </row>
    <row r="195" spans="1:20" x14ac:dyDescent="0.2">
      <c r="C195" s="33"/>
      <c r="D195" s="31"/>
      <c r="E195" s="3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T195" s="96">
        <f t="shared" si="34"/>
        <v>0</v>
      </c>
    </row>
    <row r="196" spans="1:20" x14ac:dyDescent="0.2">
      <c r="B196" s="34" t="s">
        <v>245</v>
      </c>
      <c r="C196" s="33"/>
      <c r="D196" s="31" t="s">
        <v>285</v>
      </c>
      <c r="E196" s="33"/>
      <c r="F196" s="43">
        <v>89659334</v>
      </c>
      <c r="G196" s="43">
        <f t="shared" ref="G196:R196" si="53">G194/$F194*$F196</f>
        <v>30086862.187596332</v>
      </c>
      <c r="H196" s="43">
        <f t="shared" si="53"/>
        <v>20823377.164052494</v>
      </c>
      <c r="I196" s="43">
        <f t="shared" si="53"/>
        <v>625634.30244660936</v>
      </c>
      <c r="J196" s="43">
        <f t="shared" si="53"/>
        <v>20329864.945422594</v>
      </c>
      <c r="K196" s="43">
        <f t="shared" si="53"/>
        <v>5899216.7344582118</v>
      </c>
      <c r="L196" s="43">
        <f t="shared" si="53"/>
        <v>-658307.13928297535</v>
      </c>
      <c r="M196" s="43">
        <f t="shared" si="53"/>
        <v>5081149.8687981116</v>
      </c>
      <c r="N196" s="43">
        <f t="shared" si="53"/>
        <v>5102146.2079394544</v>
      </c>
      <c r="O196" s="43">
        <f t="shared" si="53"/>
        <v>-1240421.9885013816</v>
      </c>
      <c r="P196" s="43">
        <f t="shared" si="53"/>
        <v>3602771.3066776553</v>
      </c>
      <c r="Q196" s="43">
        <f t="shared" si="53"/>
        <v>-86.436408763368661</v>
      </c>
      <c r="R196" s="43">
        <f t="shared" si="53"/>
        <v>7126.8468017035539</v>
      </c>
      <c r="T196" s="96">
        <f t="shared" si="34"/>
        <v>0</v>
      </c>
    </row>
    <row r="197" spans="1:20" x14ac:dyDescent="0.2">
      <c r="C197" s="33"/>
      <c r="D197" s="31"/>
      <c r="E197" s="3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36"/>
      <c r="T197" s="96">
        <f t="shared" si="34"/>
        <v>0</v>
      </c>
    </row>
    <row r="198" spans="1:20" x14ac:dyDescent="0.2">
      <c r="C198" s="33"/>
      <c r="D198" s="31"/>
      <c r="E198" s="3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36"/>
      <c r="T198" s="96">
        <f t="shared" si="34"/>
        <v>0</v>
      </c>
    </row>
    <row r="199" spans="1:20" x14ac:dyDescent="0.2">
      <c r="A199" s="88" t="s">
        <v>121</v>
      </c>
      <c r="B199" s="88"/>
      <c r="C199" s="33"/>
      <c r="D199" s="31"/>
      <c r="E199" s="3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36"/>
      <c r="T199" s="96">
        <f t="shared" si="34"/>
        <v>0</v>
      </c>
    </row>
    <row r="200" spans="1:20" x14ac:dyDescent="0.2">
      <c r="A200" s="88"/>
      <c r="B200" s="88" t="s">
        <v>246</v>
      </c>
      <c r="C200" s="33"/>
      <c r="D200" s="31"/>
      <c r="E200" s="33"/>
      <c r="F200" s="43">
        <f>Revenues!F47</f>
        <v>-54380384</v>
      </c>
      <c r="G200" s="43">
        <f>Revenues!G47</f>
        <v>-22058874.722235922</v>
      </c>
      <c r="H200" s="43">
        <f>Revenues!H47</f>
        <v>-10457240.790357415</v>
      </c>
      <c r="I200" s="43">
        <f>Revenues!I47</f>
        <v>-219327.32089331039</v>
      </c>
      <c r="J200" s="43">
        <f>Revenues!J47</f>
        <v>-8345214.7720983224</v>
      </c>
      <c r="K200" s="43">
        <f>Revenues!K47</f>
        <v>-6487096.5062496383</v>
      </c>
      <c r="L200" s="43">
        <f>Revenues!L47</f>
        <v>2045997.8359967433</v>
      </c>
      <c r="M200" s="43">
        <f>Revenues!M47</f>
        <v>-2598522.7670738348</v>
      </c>
      <c r="N200" s="43">
        <f>Revenues!N47</f>
        <v>-4440929.8870589202</v>
      </c>
      <c r="O200" s="43">
        <f>Revenues!O47</f>
        <v>-1545131.0429382746</v>
      </c>
      <c r="P200" s="43">
        <f>Revenues!P47</f>
        <v>-283240.69534551702</v>
      </c>
      <c r="Q200" s="43">
        <f>Revenues!Q47</f>
        <v>-37.074395939839334</v>
      </c>
      <c r="R200" s="43">
        <f>Revenues!R47</f>
        <v>9233.7426503542811</v>
      </c>
      <c r="T200" s="96">
        <f t="shared" si="34"/>
        <v>0</v>
      </c>
    </row>
    <row r="201" spans="1:20" x14ac:dyDescent="0.2">
      <c r="C201" s="33"/>
      <c r="D201" s="31"/>
      <c r="E201" s="3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36"/>
      <c r="T201" s="96">
        <f t="shared" si="34"/>
        <v>0</v>
      </c>
    </row>
    <row r="202" spans="1:20" x14ac:dyDescent="0.2">
      <c r="B202" s="88" t="s">
        <v>247</v>
      </c>
      <c r="C202" s="33"/>
      <c r="D202" s="31"/>
      <c r="E202" s="3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36"/>
      <c r="T202" s="96">
        <f t="shared" si="34"/>
        <v>0</v>
      </c>
    </row>
    <row r="203" spans="1:20" x14ac:dyDescent="0.2">
      <c r="B203" s="34" t="s">
        <v>248</v>
      </c>
      <c r="C203" s="33"/>
      <c r="D203" s="31">
        <v>2</v>
      </c>
      <c r="E203" s="33"/>
      <c r="F203" s="43">
        <v>-12785149</v>
      </c>
      <c r="G203" s="37">
        <f t="shared" ref="G203:R204" si="54">INDEX(ALLOC,($D203)+1,(G$1)+1)*$F203</f>
        <v>-4275356.8995537302</v>
      </c>
      <c r="H203" s="37">
        <f t="shared" si="54"/>
        <v>-1368498.1011999643</v>
      </c>
      <c r="I203" s="37">
        <f t="shared" si="54"/>
        <v>-113092.41196374537</v>
      </c>
      <c r="J203" s="37">
        <f t="shared" si="54"/>
        <v>-2202931.5247023432</v>
      </c>
      <c r="K203" s="37">
        <f t="shared" si="54"/>
        <v>-503709.8359423856</v>
      </c>
      <c r="L203" s="37">
        <f t="shared" si="54"/>
        <v>-326110.69281413488</v>
      </c>
      <c r="M203" s="37">
        <f t="shared" si="54"/>
        <v>-2515431.2119372091</v>
      </c>
      <c r="N203" s="37">
        <f t="shared" si="54"/>
        <v>-1049615.5761074293</v>
      </c>
      <c r="O203" s="37">
        <f t="shared" si="54"/>
        <v>-340902.50687914912</v>
      </c>
      <c r="P203" s="37">
        <f t="shared" si="54"/>
        <v>-88666.216136725852</v>
      </c>
      <c r="Q203" s="37">
        <f t="shared" si="54"/>
        <v>-28.805775570366741</v>
      </c>
      <c r="R203" s="37">
        <f t="shared" si="54"/>
        <v>-805.21698761245329</v>
      </c>
      <c r="T203" s="96">
        <f t="shared" si="34"/>
        <v>0</v>
      </c>
    </row>
    <row r="204" spans="1:20" x14ac:dyDescent="0.2">
      <c r="B204" s="34" t="s">
        <v>249</v>
      </c>
      <c r="C204" s="33"/>
      <c r="D204" s="31">
        <v>49</v>
      </c>
      <c r="E204" s="33"/>
      <c r="F204" s="43">
        <v>-9309387</v>
      </c>
      <c r="G204" s="37">
        <f t="shared" si="54"/>
        <v>-3527953.5572937722</v>
      </c>
      <c r="H204" s="37">
        <f t="shared" si="54"/>
        <v>-1641705.8934442773</v>
      </c>
      <c r="I204" s="37">
        <f t="shared" si="54"/>
        <v>-78629.697573710626</v>
      </c>
      <c r="J204" s="37">
        <f t="shared" si="54"/>
        <v>-1743614.8568182352</v>
      </c>
      <c r="K204" s="37">
        <f t="shared" si="54"/>
        <v>-433823.60365474597</v>
      </c>
      <c r="L204" s="37">
        <f t="shared" si="54"/>
        <v>-138668.13024556555</v>
      </c>
      <c r="M204" s="37">
        <f t="shared" si="54"/>
        <v>-1036325.3778633086</v>
      </c>
      <c r="N204" s="37">
        <f t="shared" si="54"/>
        <v>-436180.26069384028</v>
      </c>
      <c r="O204" s="37">
        <f t="shared" si="54"/>
        <v>-107760.73771351328</v>
      </c>
      <c r="P204" s="37">
        <f t="shared" si="54"/>
        <v>-164054.08543441235</v>
      </c>
      <c r="Q204" s="37">
        <f t="shared" si="54"/>
        <v>-6.9611244441559172</v>
      </c>
      <c r="R204" s="37">
        <f t="shared" si="54"/>
        <v>-663.83814017450527</v>
      </c>
      <c r="T204" s="96">
        <f t="shared" si="34"/>
        <v>0</v>
      </c>
    </row>
    <row r="205" spans="1:20" x14ac:dyDescent="0.2">
      <c r="B205" s="34" t="s">
        <v>250</v>
      </c>
      <c r="C205" s="33"/>
      <c r="D205" s="31"/>
      <c r="E205" s="3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36"/>
      <c r="T205" s="96">
        <f t="shared" si="34"/>
        <v>0</v>
      </c>
    </row>
    <row r="206" spans="1:20" x14ac:dyDescent="0.2">
      <c r="B206" s="34" t="s">
        <v>251</v>
      </c>
      <c r="C206" s="30"/>
      <c r="D206" s="58">
        <v>43</v>
      </c>
      <c r="E206" s="30"/>
      <c r="F206" s="43">
        <v>-2614696</v>
      </c>
      <c r="G206" s="37">
        <f t="shared" ref="G206:R215" si="55">INDEX(ALLOC,($D206)+1,(G$1)+1)*$F206</f>
        <v>-799275.4834968833</v>
      </c>
      <c r="H206" s="37">
        <f t="shared" si="55"/>
        <v>-284365.84857915406</v>
      </c>
      <c r="I206" s="37">
        <f t="shared" si="55"/>
        <v>-25066.542004841514</v>
      </c>
      <c r="J206" s="37">
        <f t="shared" si="55"/>
        <v>-468460.46782031877</v>
      </c>
      <c r="K206" s="37">
        <f t="shared" si="55"/>
        <v>-139320.74860807927</v>
      </c>
      <c r="L206" s="37">
        <f t="shared" si="55"/>
        <v>-60972.982409838318</v>
      </c>
      <c r="M206" s="37">
        <f t="shared" si="55"/>
        <v>-490795.34385959286</v>
      </c>
      <c r="N206" s="37">
        <f t="shared" si="55"/>
        <v>-246570.09023661684</v>
      </c>
      <c r="O206" s="37">
        <f t="shared" si="55"/>
        <v>-81124.984031418397</v>
      </c>
      <c r="P206" s="37">
        <f t="shared" si="55"/>
        <v>-18596.007667662365</v>
      </c>
      <c r="Q206" s="37">
        <f t="shared" si="55"/>
        <v>-5.7843641409580044</v>
      </c>
      <c r="R206" s="37">
        <f t="shared" si="55"/>
        <v>-141.71692145347112</v>
      </c>
      <c r="T206" s="96">
        <f t="shared" ref="T206:T269" si="56">SUM(G206:R206)-F206</f>
        <v>0</v>
      </c>
    </row>
    <row r="207" spans="1:20" x14ac:dyDescent="0.2">
      <c r="B207" s="34" t="s">
        <v>252</v>
      </c>
      <c r="C207" s="33"/>
      <c r="D207" s="31">
        <v>2</v>
      </c>
      <c r="E207" s="33"/>
      <c r="F207" s="43">
        <v>-6018</v>
      </c>
      <c r="G207" s="37">
        <f t="shared" si="55"/>
        <v>-2012.4206469173216</v>
      </c>
      <c r="H207" s="37">
        <f t="shared" si="55"/>
        <v>-644.15530652176085</v>
      </c>
      <c r="I207" s="37">
        <f t="shared" si="55"/>
        <v>-53.232866914403552</v>
      </c>
      <c r="J207" s="37">
        <f t="shared" si="55"/>
        <v>-1036.9251008070928</v>
      </c>
      <c r="K207" s="37">
        <f t="shared" si="55"/>
        <v>-237.09741612720168</v>
      </c>
      <c r="L207" s="37">
        <f t="shared" si="55"/>
        <v>-153.5010776452792</v>
      </c>
      <c r="M207" s="37">
        <f t="shared" si="55"/>
        <v>-1184.0194457990381</v>
      </c>
      <c r="N207" s="37">
        <f t="shared" si="55"/>
        <v>-494.05654459048623</v>
      </c>
      <c r="O207" s="37">
        <f t="shared" si="55"/>
        <v>-160.46361965736335</v>
      </c>
      <c r="P207" s="37">
        <f t="shared" si="55"/>
        <v>-41.735398524555023</v>
      </c>
      <c r="Q207" s="37">
        <f t="shared" si="55"/>
        <v>-1.3558946976876613E-2</v>
      </c>
      <c r="R207" s="37">
        <f t="shared" si="55"/>
        <v>-0.37901754852068942</v>
      </c>
      <c r="T207" s="96">
        <f t="shared" si="56"/>
        <v>0</v>
      </c>
    </row>
    <row r="208" spans="1:20" x14ac:dyDescent="0.2">
      <c r="B208" s="34" t="s">
        <v>253</v>
      </c>
      <c r="C208" s="33"/>
      <c r="D208" s="31">
        <v>48</v>
      </c>
      <c r="E208" s="33"/>
      <c r="F208" s="43">
        <v>-13589518</v>
      </c>
      <c r="G208" s="37">
        <f t="shared" si="55"/>
        <v>-10081285.782885034</v>
      </c>
      <c r="H208" s="37">
        <f t="shared" si="55"/>
        <v>-2740195.5552644283</v>
      </c>
      <c r="I208" s="37">
        <f t="shared" si="55"/>
        <v>-34140.903929138076</v>
      </c>
      <c r="J208" s="37">
        <f t="shared" si="55"/>
        <v>-465083.23509743629</v>
      </c>
      <c r="K208" s="37">
        <f t="shared" si="55"/>
        <v>-85849.466019419997</v>
      </c>
      <c r="L208" s="37">
        <f t="shared" si="55"/>
        <v>-61807.980237567339</v>
      </c>
      <c r="M208" s="37">
        <f t="shared" si="55"/>
        <v>-121155.07656697645</v>
      </c>
      <c r="N208" s="37">
        <f t="shared" si="55"/>
        <v>0</v>
      </c>
      <c r="O208" s="37">
        <f t="shared" si="55"/>
        <v>0</v>
      </c>
      <c r="P208" s="37">
        <f t="shared" si="55"/>
        <v>0</v>
      </c>
      <c r="Q208" s="37">
        <f t="shared" si="55"/>
        <v>0</v>
      </c>
      <c r="R208" s="37">
        <f t="shared" si="55"/>
        <v>0</v>
      </c>
      <c r="T208" s="96">
        <f t="shared" si="56"/>
        <v>0</v>
      </c>
    </row>
    <row r="209" spans="2:20" x14ac:dyDescent="0.2">
      <c r="B209" s="34" t="s">
        <v>254</v>
      </c>
      <c r="C209" s="33"/>
      <c r="D209" s="31">
        <v>86</v>
      </c>
      <c r="E209" s="33"/>
      <c r="F209" s="43">
        <v>-1909033</v>
      </c>
      <c r="G209" s="37">
        <f t="shared" si="55"/>
        <v>-397727.76699186687</v>
      </c>
      <c r="H209" s="37">
        <f t="shared" si="55"/>
        <v>23923.824328210776</v>
      </c>
      <c r="I209" s="37">
        <f t="shared" si="55"/>
        <v>41176.339846728224</v>
      </c>
      <c r="J209" s="37">
        <f t="shared" si="55"/>
        <v>-875036.15825307509</v>
      </c>
      <c r="K209" s="37">
        <f t="shared" si="55"/>
        <v>96141.246406940845</v>
      </c>
      <c r="L209" s="37">
        <f t="shared" si="55"/>
        <v>65171.874582030097</v>
      </c>
      <c r="M209" s="37">
        <f t="shared" si="55"/>
        <v>-1017045.1737956568</v>
      </c>
      <c r="N209" s="37">
        <f t="shared" si="55"/>
        <v>93512.051559452535</v>
      </c>
      <c r="O209" s="37">
        <f t="shared" si="55"/>
        <v>0</v>
      </c>
      <c r="P209" s="37">
        <f t="shared" si="55"/>
        <v>54652.294004299874</v>
      </c>
      <c r="Q209" s="37">
        <f t="shared" si="55"/>
        <v>0</v>
      </c>
      <c r="R209" s="37">
        <f t="shared" si="55"/>
        <v>6198.4683129364221</v>
      </c>
      <c r="T209" s="96">
        <f t="shared" si="56"/>
        <v>0</v>
      </c>
    </row>
    <row r="210" spans="2:20" x14ac:dyDescent="0.2">
      <c r="B210" s="34" t="s">
        <v>255</v>
      </c>
      <c r="C210" s="33"/>
      <c r="D210" s="31">
        <v>71</v>
      </c>
      <c r="E210" s="33"/>
      <c r="F210" s="43">
        <v>712846</v>
      </c>
      <c r="G210" s="37">
        <f t="shared" si="55"/>
        <v>273237.61806788034</v>
      </c>
      <c r="H210" s="37">
        <f t="shared" si="55"/>
        <v>84026.655652054294</v>
      </c>
      <c r="I210" s="37">
        <f t="shared" si="55"/>
        <v>6055.2911857319723</v>
      </c>
      <c r="J210" s="37">
        <f t="shared" si="55"/>
        <v>110895.61130858895</v>
      </c>
      <c r="K210" s="37">
        <f t="shared" si="55"/>
        <v>24270.119653379126</v>
      </c>
      <c r="L210" s="37">
        <f t="shared" si="55"/>
        <v>17494.547055414849</v>
      </c>
      <c r="M210" s="37">
        <f t="shared" si="55"/>
        <v>121220.30715393681</v>
      </c>
      <c r="N210" s="37">
        <f t="shared" si="55"/>
        <v>44291.253681284703</v>
      </c>
      <c r="O210" s="37">
        <f t="shared" si="55"/>
        <v>14193.557101438195</v>
      </c>
      <c r="P210" s="37">
        <f t="shared" si="55"/>
        <v>17104.490908432475</v>
      </c>
      <c r="Q210" s="37">
        <f t="shared" si="55"/>
        <v>1.4764578820495913</v>
      </c>
      <c r="R210" s="37">
        <f t="shared" si="55"/>
        <v>55.07177397614813</v>
      </c>
      <c r="T210" s="96">
        <f t="shared" si="56"/>
        <v>0</v>
      </c>
    </row>
    <row r="211" spans="2:20" x14ac:dyDescent="0.2">
      <c r="B211" s="34" t="s">
        <v>256</v>
      </c>
      <c r="C211" s="33"/>
      <c r="D211" s="31">
        <v>72</v>
      </c>
      <c r="E211" s="33"/>
      <c r="F211" s="43">
        <v>2883454</v>
      </c>
      <c r="G211" s="37">
        <f t="shared" si="55"/>
        <v>1254425.5547966319</v>
      </c>
      <c r="H211" s="37">
        <f t="shared" si="55"/>
        <v>416740.76280191611</v>
      </c>
      <c r="I211" s="37">
        <f t="shared" si="55"/>
        <v>26194.610403102495</v>
      </c>
      <c r="J211" s="37">
        <f t="shared" si="55"/>
        <v>397241.96746765054</v>
      </c>
      <c r="K211" s="37">
        <f t="shared" si="55"/>
        <v>85369.71227062479</v>
      </c>
      <c r="L211" s="37">
        <f t="shared" si="55"/>
        <v>60705.695566714283</v>
      </c>
      <c r="M211" s="37">
        <f t="shared" si="55"/>
        <v>414070.65631958185</v>
      </c>
      <c r="N211" s="37">
        <f t="shared" si="55"/>
        <v>144068.81172287982</v>
      </c>
      <c r="O211" s="37">
        <f t="shared" si="55"/>
        <v>45143.123020808787</v>
      </c>
      <c r="P211" s="37">
        <f t="shared" si="55"/>
        <v>39102.17657092178</v>
      </c>
      <c r="Q211" s="37">
        <f t="shared" si="55"/>
        <v>8.307290100459106</v>
      </c>
      <c r="R211" s="37">
        <f t="shared" si="55"/>
        <v>382.62176906642338</v>
      </c>
      <c r="T211" s="96">
        <f t="shared" si="56"/>
        <v>0</v>
      </c>
    </row>
    <row r="212" spans="2:20" x14ac:dyDescent="0.2">
      <c r="B212" s="34" t="s">
        <v>257</v>
      </c>
      <c r="C212" s="33"/>
      <c r="D212" s="31">
        <v>72</v>
      </c>
      <c r="E212" s="33"/>
      <c r="F212" s="43">
        <v>-4067870</v>
      </c>
      <c r="G212" s="37">
        <f t="shared" si="55"/>
        <v>-1769697.0652524976</v>
      </c>
      <c r="H212" s="37">
        <f t="shared" si="55"/>
        <v>-587922.41762103036</v>
      </c>
      <c r="I212" s="37">
        <f t="shared" si="55"/>
        <v>-36954.385199302138</v>
      </c>
      <c r="J212" s="37">
        <f t="shared" si="55"/>
        <v>-560414.24007548986</v>
      </c>
      <c r="K212" s="37">
        <f t="shared" si="55"/>
        <v>-120436.42501468948</v>
      </c>
      <c r="L212" s="37">
        <f t="shared" si="55"/>
        <v>-85641.344659900948</v>
      </c>
      <c r="M212" s="37">
        <f t="shared" si="55"/>
        <v>-584155.53038915736</v>
      </c>
      <c r="N212" s="37">
        <f t="shared" si="55"/>
        <v>-203246.93827026582</v>
      </c>
      <c r="O212" s="37">
        <f t="shared" si="55"/>
        <v>-63686.244289888949</v>
      </c>
      <c r="P212" s="37">
        <f t="shared" si="55"/>
        <v>-55163.901004682433</v>
      </c>
      <c r="Q212" s="37">
        <f t="shared" si="55"/>
        <v>-11.719616883416412</v>
      </c>
      <c r="R212" s="37">
        <f t="shared" si="55"/>
        <v>-539.78860621054878</v>
      </c>
      <c r="T212" s="96">
        <f t="shared" si="56"/>
        <v>0</v>
      </c>
    </row>
    <row r="213" spans="2:20" x14ac:dyDescent="0.2">
      <c r="B213" s="34" t="s">
        <v>258</v>
      </c>
      <c r="D213" s="77">
        <v>22</v>
      </c>
      <c r="F213" s="36">
        <v>1079050</v>
      </c>
      <c r="G213" s="37">
        <f t="shared" si="55"/>
        <v>415866.12116901443</v>
      </c>
      <c r="H213" s="37">
        <f t="shared" si="55"/>
        <v>127777.96501332276</v>
      </c>
      <c r="I213" s="37">
        <f t="shared" si="55"/>
        <v>9179.2622622112031</v>
      </c>
      <c r="J213" s="37">
        <f t="shared" si="55"/>
        <v>167020.6582182624</v>
      </c>
      <c r="K213" s="37">
        <f t="shared" si="55"/>
        <v>36508.290153268856</v>
      </c>
      <c r="L213" s="37">
        <f t="shared" si="55"/>
        <v>26318.072931672352</v>
      </c>
      <c r="M213" s="37">
        <f t="shared" si="55"/>
        <v>182082.57938653571</v>
      </c>
      <c r="N213" s="37">
        <f t="shared" si="55"/>
        <v>65909.236736429782</v>
      </c>
      <c r="O213" s="37">
        <f t="shared" si="55"/>
        <v>21114.878329917563</v>
      </c>
      <c r="P213" s="37">
        <f t="shared" si="55"/>
        <v>27186.060813598782</v>
      </c>
      <c r="Q213" s="37">
        <f t="shared" si="55"/>
        <v>2.2618243298578942</v>
      </c>
      <c r="R213" s="37">
        <f t="shared" si="55"/>
        <v>84.613161436603122</v>
      </c>
      <c r="T213" s="96">
        <f t="shared" si="56"/>
        <v>0</v>
      </c>
    </row>
    <row r="214" spans="2:20" x14ac:dyDescent="0.2">
      <c r="B214" s="34" t="s">
        <v>259</v>
      </c>
      <c r="D214" s="77">
        <v>69</v>
      </c>
      <c r="F214" s="36">
        <v>-475875</v>
      </c>
      <c r="G214" s="37">
        <f t="shared" si="55"/>
        <v>-183815.96576566758</v>
      </c>
      <c r="H214" s="37">
        <f t="shared" si="55"/>
        <v>-56531.357051136794</v>
      </c>
      <c r="I214" s="37">
        <f t="shared" si="55"/>
        <v>-4055.9656597213452</v>
      </c>
      <c r="J214" s="37">
        <f t="shared" si="55"/>
        <v>-73484.981999749842</v>
      </c>
      <c r="K214" s="37">
        <f t="shared" si="55"/>
        <v>-16039.842405586354</v>
      </c>
      <c r="L214" s="37">
        <f t="shared" si="55"/>
        <v>-11574.4436777868</v>
      </c>
      <c r="M214" s="37">
        <f t="shared" si="55"/>
        <v>-80055.665323611291</v>
      </c>
      <c r="N214" s="37">
        <f t="shared" si="55"/>
        <v>-28895.61199052427</v>
      </c>
      <c r="O214" s="37">
        <f t="shared" si="55"/>
        <v>-9257.1762032011375</v>
      </c>
      <c r="P214" s="37">
        <f t="shared" si="55"/>
        <v>-12125.242263957203</v>
      </c>
      <c r="Q214" s="37">
        <f t="shared" si="55"/>
        <v>-1.0080637136194297</v>
      </c>
      <c r="R214" s="37">
        <f t="shared" si="55"/>
        <v>-37.739595343802286</v>
      </c>
      <c r="T214" s="96">
        <f t="shared" si="56"/>
        <v>0</v>
      </c>
    </row>
    <row r="215" spans="2:20" x14ac:dyDescent="0.2">
      <c r="B215" s="34" t="s">
        <v>260</v>
      </c>
      <c r="D215" s="77">
        <v>39</v>
      </c>
      <c r="F215" s="36">
        <v>-834318</v>
      </c>
      <c r="G215" s="37">
        <f t="shared" si="55"/>
        <v>-460505.88729522884</v>
      </c>
      <c r="H215" s="37">
        <f t="shared" si="55"/>
        <v>-133321.25420385919</v>
      </c>
      <c r="I215" s="37">
        <f t="shared" si="55"/>
        <v>-8162.3812281338214</v>
      </c>
      <c r="J215" s="37">
        <f t="shared" si="55"/>
        <v>-97987.666223685737</v>
      </c>
      <c r="K215" s="37">
        <f t="shared" si="55"/>
        <v>-17730.498398719021</v>
      </c>
      <c r="L215" s="37">
        <f t="shared" si="55"/>
        <v>-14289.356761627076</v>
      </c>
      <c r="M215" s="37">
        <f t="shared" si="55"/>
        <v>-80871.700241167899</v>
      </c>
      <c r="N215" s="37">
        <f t="shared" si="55"/>
        <v>0</v>
      </c>
      <c r="O215" s="37">
        <f t="shared" si="55"/>
        <v>0</v>
      </c>
      <c r="P215" s="37">
        <f t="shared" si="55"/>
        <v>-21352.509059621061</v>
      </c>
      <c r="Q215" s="37">
        <f t="shared" si="55"/>
        <v>-2.6226956530825389</v>
      </c>
      <c r="R215" s="37">
        <f t="shared" si="55"/>
        <v>-94.12389230435754</v>
      </c>
      <c r="T215" s="96">
        <f t="shared" si="56"/>
        <v>0</v>
      </c>
    </row>
    <row r="216" spans="2:20" x14ac:dyDescent="0.2">
      <c r="B216" s="34" t="s">
        <v>261</v>
      </c>
      <c r="D216" s="77">
        <v>74</v>
      </c>
      <c r="F216" s="36">
        <v>-808453</v>
      </c>
      <c r="G216" s="37">
        <f t="shared" ref="G216:R221" si="57">INDEX(ALLOC,($D216)+1,(G$1)+1)*$F216</f>
        <v>-296767.25221342739</v>
      </c>
      <c r="H216" s="37">
        <f t="shared" si="57"/>
        <v>-113580.31220005569</v>
      </c>
      <c r="I216" s="37">
        <f t="shared" si="57"/>
        <v>-6954.2409772827696</v>
      </c>
      <c r="J216" s="37">
        <f t="shared" si="57"/>
        <v>-139063.34802313201</v>
      </c>
      <c r="K216" s="37">
        <f t="shared" si="57"/>
        <v>-32199.63049478313</v>
      </c>
      <c r="L216" s="37">
        <f t="shared" si="57"/>
        <v>-15772.092568876635</v>
      </c>
      <c r="M216" s="37">
        <f t="shared" si="57"/>
        <v>-126668.86939943774</v>
      </c>
      <c r="N216" s="37">
        <f t="shared" si="57"/>
        <v>-53650.988964044904</v>
      </c>
      <c r="O216" s="37">
        <f t="shared" si="57"/>
        <v>-9221.689083759913</v>
      </c>
      <c r="P216" s="37">
        <f t="shared" si="57"/>
        <v>-14506.209685988724</v>
      </c>
      <c r="Q216" s="37">
        <f t="shared" si="57"/>
        <v>-1.4088613420441001</v>
      </c>
      <c r="R216" s="37">
        <f t="shared" si="57"/>
        <v>-66.95752786904481</v>
      </c>
      <c r="T216" s="96">
        <f t="shared" si="56"/>
        <v>0</v>
      </c>
    </row>
    <row r="217" spans="2:20" x14ac:dyDescent="0.2">
      <c r="B217" s="34" t="s">
        <v>262</v>
      </c>
      <c r="D217" s="77">
        <v>52</v>
      </c>
      <c r="F217" s="36">
        <v>-3328434</v>
      </c>
      <c r="G217" s="37">
        <f t="shared" si="57"/>
        <v>-1166384.7640264775</v>
      </c>
      <c r="H217" s="37">
        <f t="shared" si="57"/>
        <v>-364020.20069742773</v>
      </c>
      <c r="I217" s="37">
        <f t="shared" si="57"/>
        <v>-27632.586458698745</v>
      </c>
      <c r="J217" s="37">
        <f t="shared" si="57"/>
        <v>-558666.49985513894</v>
      </c>
      <c r="K217" s="37">
        <f t="shared" si="57"/>
        <v>-124450.63974207382</v>
      </c>
      <c r="L217" s="37">
        <f t="shared" si="57"/>
        <v>-89614.031838343974</v>
      </c>
      <c r="M217" s="37">
        <f t="shared" si="57"/>
        <v>-634309.61365063686</v>
      </c>
      <c r="N217" s="37">
        <f t="shared" si="57"/>
        <v>-261761.89440472191</v>
      </c>
      <c r="O217" s="37">
        <f t="shared" si="57"/>
        <v>-84192.386155462562</v>
      </c>
      <c r="P217" s="37">
        <f t="shared" si="57"/>
        <v>-17199.146313615631</v>
      </c>
      <c r="Q217" s="37">
        <f t="shared" si="57"/>
        <v>-5.5928552838186834</v>
      </c>
      <c r="R217" s="37">
        <f t="shared" si="57"/>
        <v>-196.64400211826086</v>
      </c>
      <c r="T217" s="96">
        <f t="shared" si="56"/>
        <v>0</v>
      </c>
    </row>
    <row r="218" spans="2:20" x14ac:dyDescent="0.2">
      <c r="B218" s="34" t="s">
        <v>263</v>
      </c>
      <c r="D218" s="77">
        <v>78</v>
      </c>
      <c r="F218" s="36">
        <v>-25313</v>
      </c>
      <c r="G218" s="37">
        <f t="shared" si="57"/>
        <v>-9400.4253285835493</v>
      </c>
      <c r="H218" s="37">
        <f t="shared" si="57"/>
        <v>-3030.0967177655143</v>
      </c>
      <c r="I218" s="37">
        <f t="shared" si="57"/>
        <v>-226.31924118331986</v>
      </c>
      <c r="J218" s="37">
        <f t="shared" si="57"/>
        <v>-4034.6256548546721</v>
      </c>
      <c r="K218" s="37">
        <f t="shared" si="57"/>
        <v>-860.35998617097619</v>
      </c>
      <c r="L218" s="37">
        <f t="shared" si="57"/>
        <v>-641.91280322495004</v>
      </c>
      <c r="M218" s="37">
        <f t="shared" si="57"/>
        <v>-4543.6061818943335</v>
      </c>
      <c r="N218" s="37">
        <f t="shared" si="57"/>
        <v>-1769.3650607436382</v>
      </c>
      <c r="O218" s="37">
        <f t="shared" si="57"/>
        <v>-570.84573684830445</v>
      </c>
      <c r="P218" s="37">
        <f t="shared" si="57"/>
        <v>-233.28416796485934</v>
      </c>
      <c r="Q218" s="37">
        <f t="shared" si="57"/>
        <v>-5.9917114806506709E-2</v>
      </c>
      <c r="R218" s="37">
        <f t="shared" si="57"/>
        <v>-2.0992036510755283</v>
      </c>
      <c r="T218" s="96">
        <f t="shared" si="56"/>
        <v>0</v>
      </c>
    </row>
    <row r="219" spans="2:20" x14ac:dyDescent="0.2">
      <c r="B219" s="34" t="s">
        <v>264</v>
      </c>
      <c r="D219" s="77">
        <v>22</v>
      </c>
      <c r="F219" s="36">
        <v>-1233028</v>
      </c>
      <c r="G219" s="37">
        <f t="shared" si="57"/>
        <v>-475209.27821026597</v>
      </c>
      <c r="H219" s="37">
        <f t="shared" si="57"/>
        <v>-146011.59227510064</v>
      </c>
      <c r="I219" s="37">
        <f t="shared" si="57"/>
        <v>-10489.122272971368</v>
      </c>
      <c r="J219" s="37">
        <f t="shared" si="57"/>
        <v>-190854.12924475016</v>
      </c>
      <c r="K219" s="37">
        <f t="shared" si="57"/>
        <v>-41717.940772999202</v>
      </c>
      <c r="L219" s="37">
        <f t="shared" si="57"/>
        <v>-30073.60254927399</v>
      </c>
      <c r="M219" s="37">
        <f t="shared" si="57"/>
        <v>-208065.35257478466</v>
      </c>
      <c r="N219" s="37">
        <f t="shared" si="57"/>
        <v>-75314.336086971452</v>
      </c>
      <c r="O219" s="37">
        <f t="shared" si="57"/>
        <v>-24127.923819453772</v>
      </c>
      <c r="P219" s="37">
        <f t="shared" si="57"/>
        <v>-31065.450343237178</v>
      </c>
      <c r="Q219" s="37">
        <f t="shared" si="57"/>
        <v>-2.5845815576627769</v>
      </c>
      <c r="R219" s="37">
        <f t="shared" si="57"/>
        <v>-96.687268634309689</v>
      </c>
      <c r="T219" s="96">
        <f t="shared" si="56"/>
        <v>0</v>
      </c>
    </row>
    <row r="220" spans="2:20" x14ac:dyDescent="0.2">
      <c r="B220" s="34" t="s">
        <v>265</v>
      </c>
      <c r="D220" s="77">
        <v>52</v>
      </c>
      <c r="F220" s="36">
        <v>-1509951</v>
      </c>
      <c r="G220" s="37">
        <f t="shared" si="57"/>
        <v>-529132.87174285075</v>
      </c>
      <c r="H220" s="37">
        <f t="shared" si="57"/>
        <v>-165138.52041629239</v>
      </c>
      <c r="I220" s="37">
        <f t="shared" si="57"/>
        <v>-12535.580262639616</v>
      </c>
      <c r="J220" s="37">
        <f t="shared" si="57"/>
        <v>-253440.21846993719</v>
      </c>
      <c r="K220" s="37">
        <f t="shared" si="57"/>
        <v>-56457.291305516083</v>
      </c>
      <c r="L220" s="37">
        <f t="shared" si="57"/>
        <v>-40653.591745649552</v>
      </c>
      <c r="M220" s="37">
        <f t="shared" si="57"/>
        <v>-287755.87421634106</v>
      </c>
      <c r="N220" s="37">
        <f t="shared" si="57"/>
        <v>-118748.82729184483</v>
      </c>
      <c r="O220" s="37">
        <f t="shared" si="57"/>
        <v>-38194.050916384957</v>
      </c>
      <c r="P220" s="37">
        <f t="shared" si="57"/>
        <v>-7802.428461970474</v>
      </c>
      <c r="Q220" s="37">
        <f t="shared" si="57"/>
        <v>-2.5372104204732029</v>
      </c>
      <c r="R220" s="37">
        <f t="shared" si="57"/>
        <v>-89.207960152573293</v>
      </c>
      <c r="T220" s="96">
        <f t="shared" si="56"/>
        <v>0</v>
      </c>
    </row>
    <row r="221" spans="2:20" x14ac:dyDescent="0.2">
      <c r="B221" s="34" t="s">
        <v>266</v>
      </c>
      <c r="D221" s="77">
        <v>78</v>
      </c>
      <c r="F221" s="36">
        <v>47507</v>
      </c>
      <c r="G221" s="37">
        <f t="shared" si="57"/>
        <v>17642.555449177049</v>
      </c>
      <c r="H221" s="37">
        <f t="shared" si="57"/>
        <v>5686.8330411601264</v>
      </c>
      <c r="I221" s="37">
        <f t="shared" si="57"/>
        <v>424.75203219278535</v>
      </c>
      <c r="J221" s="37">
        <f t="shared" si="57"/>
        <v>7572.1155526875873</v>
      </c>
      <c r="K221" s="37">
        <f t="shared" si="57"/>
        <v>1614.7087213299319</v>
      </c>
      <c r="L221" s="37">
        <f t="shared" si="57"/>
        <v>1204.7308316994313</v>
      </c>
      <c r="M221" s="37">
        <f t="shared" si="57"/>
        <v>8527.3613907183699</v>
      </c>
      <c r="N221" s="37">
        <f t="shared" si="57"/>
        <v>3320.7137020798809</v>
      </c>
      <c r="O221" s="37">
        <f t="shared" si="57"/>
        <v>1071.3533923459249</v>
      </c>
      <c r="P221" s="37">
        <f t="shared" si="57"/>
        <v>437.82368614966907</v>
      </c>
      <c r="Q221" s="37">
        <f t="shared" si="57"/>
        <v>0.11245140335451011</v>
      </c>
      <c r="R221" s="37">
        <f t="shared" si="57"/>
        <v>3.9397490558861108</v>
      </c>
      <c r="T221" s="96">
        <f t="shared" si="56"/>
        <v>0</v>
      </c>
    </row>
    <row r="222" spans="2:20" x14ac:dyDescent="0.2">
      <c r="B222" s="95" t="s">
        <v>267</v>
      </c>
      <c r="C222" s="95"/>
      <c r="D222" s="102"/>
      <c r="E222" s="95"/>
      <c r="F222" s="73">
        <f t="shared" ref="F222:R222" si="58">SUM(F203:F221)</f>
        <v>-47774186</v>
      </c>
      <c r="G222" s="73">
        <f t="shared" si="58"/>
        <v>-22013353.571220499</v>
      </c>
      <c r="H222" s="73">
        <f t="shared" si="58"/>
        <v>-6946809.264140348</v>
      </c>
      <c r="I222" s="73">
        <f t="shared" si="58"/>
        <v>-274963.11390831647</v>
      </c>
      <c r="J222" s="73">
        <f t="shared" si="58"/>
        <v>-6951378.524791766</v>
      </c>
      <c r="K222" s="73">
        <f t="shared" si="58"/>
        <v>-1328929.3025557529</v>
      </c>
      <c r="L222" s="73">
        <f t="shared" si="58"/>
        <v>-705078.74242190435</v>
      </c>
      <c r="M222" s="73">
        <f t="shared" si="58"/>
        <v>-6462461.511194801</v>
      </c>
      <c r="N222" s="73">
        <f t="shared" si="58"/>
        <v>-2125145.8782494669</v>
      </c>
      <c r="O222" s="73">
        <f t="shared" si="58"/>
        <v>-677676.09660422732</v>
      </c>
      <c r="P222" s="73">
        <f t="shared" si="58"/>
        <v>-292323.36995496007</v>
      </c>
      <c r="Q222" s="73">
        <f t="shared" si="58"/>
        <v>-56.940601355660093</v>
      </c>
      <c r="R222" s="73">
        <f t="shared" si="58"/>
        <v>3990.3156433985605</v>
      </c>
      <c r="T222" s="96">
        <f t="shared" si="56"/>
        <v>0</v>
      </c>
    </row>
    <row r="223" spans="2:20" x14ac:dyDescent="0.2">
      <c r="D223" s="7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T223" s="96">
        <f t="shared" si="56"/>
        <v>0</v>
      </c>
    </row>
    <row r="224" spans="2:20" x14ac:dyDescent="0.2">
      <c r="B224" s="34" t="s">
        <v>268</v>
      </c>
      <c r="D224" s="77"/>
      <c r="F224" s="36">
        <f t="shared" ref="F224:R224" si="59">F200-F222</f>
        <v>-6606198</v>
      </c>
      <c r="G224" s="36">
        <f t="shared" si="59"/>
        <v>-45521.151015423238</v>
      </c>
      <c r="H224" s="36">
        <f t="shared" si="59"/>
        <v>-3510431.5262170667</v>
      </c>
      <c r="I224" s="36">
        <f t="shared" si="59"/>
        <v>55635.793015006086</v>
      </c>
      <c r="J224" s="36">
        <f t="shared" si="59"/>
        <v>-1393836.2473065564</v>
      </c>
      <c r="K224" s="36">
        <f t="shared" si="59"/>
        <v>-5158167.2036938854</v>
      </c>
      <c r="L224" s="36">
        <f t="shared" si="59"/>
        <v>2751076.5784186479</v>
      </c>
      <c r="M224" s="36">
        <f t="shared" si="59"/>
        <v>3863938.7441209662</v>
      </c>
      <c r="N224" s="36">
        <f t="shared" si="59"/>
        <v>-2315784.0088094533</v>
      </c>
      <c r="O224" s="36">
        <f t="shared" si="59"/>
        <v>-867454.94633404724</v>
      </c>
      <c r="P224" s="36">
        <f t="shared" si="59"/>
        <v>9082.6746094430564</v>
      </c>
      <c r="Q224" s="36">
        <f t="shared" si="59"/>
        <v>19.866205415820758</v>
      </c>
      <c r="R224" s="36">
        <f t="shared" si="59"/>
        <v>5243.4270069557206</v>
      </c>
      <c r="T224" s="96">
        <f t="shared" si="56"/>
        <v>0</v>
      </c>
    </row>
    <row r="225" spans="2:22" x14ac:dyDescent="0.2">
      <c r="D225" s="7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T225" s="96">
        <f t="shared" si="56"/>
        <v>0</v>
      </c>
    </row>
    <row r="226" spans="2:22" x14ac:dyDescent="0.2">
      <c r="B226" s="34" t="s">
        <v>269</v>
      </c>
      <c r="D226" s="77" t="s">
        <v>286</v>
      </c>
      <c r="E226" s="96"/>
      <c r="F226" s="36">
        <v>-2427596</v>
      </c>
      <c r="G226" s="43">
        <f t="shared" ref="G226:R226" si="60">G224/$F224*$F226</f>
        <v>-16727.770514967517</v>
      </c>
      <c r="H226" s="43">
        <f t="shared" si="60"/>
        <v>-1289986.9987727355</v>
      </c>
      <c r="I226" s="43">
        <f t="shared" si="60"/>
        <v>20444.623152387609</v>
      </c>
      <c r="J226" s="43">
        <f t="shared" si="60"/>
        <v>-512196.47043827741</v>
      </c>
      <c r="K226" s="43">
        <f t="shared" si="60"/>
        <v>-1895484.5239301729</v>
      </c>
      <c r="L226" s="43">
        <f t="shared" si="60"/>
        <v>1010944.9485865843</v>
      </c>
      <c r="M226" s="43">
        <f t="shared" si="60"/>
        <v>1419891.1748441511</v>
      </c>
      <c r="N226" s="43">
        <f t="shared" si="60"/>
        <v>-850986.90603124432</v>
      </c>
      <c r="O226" s="43">
        <f t="shared" si="60"/>
        <v>-318765.82535079145</v>
      </c>
      <c r="P226" s="43">
        <f t="shared" si="60"/>
        <v>3337.6330154175712</v>
      </c>
      <c r="Q226" s="43">
        <f t="shared" si="60"/>
        <v>7.300283885318728</v>
      </c>
      <c r="R226" s="43">
        <f t="shared" si="60"/>
        <v>1926.8151557639781</v>
      </c>
      <c r="T226" s="96">
        <f t="shared" si="56"/>
        <v>0</v>
      </c>
    </row>
    <row r="227" spans="2:22" x14ac:dyDescent="0.2">
      <c r="B227" s="34" t="s">
        <v>270</v>
      </c>
      <c r="D227" s="77" t="s">
        <v>285</v>
      </c>
      <c r="F227" s="36">
        <v>145218</v>
      </c>
      <c r="G227" s="43">
        <f t="shared" ref="G227:R229" si="61">G$196/$F$196*$F227</f>
        <v>48730.60905358012</v>
      </c>
      <c r="H227" s="43">
        <f t="shared" si="61"/>
        <v>33726.875385995787</v>
      </c>
      <c r="I227" s="43">
        <f t="shared" si="61"/>
        <v>1013.3173879329922</v>
      </c>
      <c r="J227" s="43">
        <f t="shared" si="61"/>
        <v>32927.551387392399</v>
      </c>
      <c r="K227" s="43">
        <f t="shared" si="61"/>
        <v>9554.7492662008026</v>
      </c>
      <c r="L227" s="43">
        <f t="shared" si="61"/>
        <v>-1066.2364071586246</v>
      </c>
      <c r="M227" s="43">
        <f t="shared" si="61"/>
        <v>8229.7557736389626</v>
      </c>
      <c r="N227" s="43">
        <f t="shared" si="61"/>
        <v>8263.7627893215413</v>
      </c>
      <c r="O227" s="43">
        <f t="shared" si="61"/>
        <v>-2009.0669012352205</v>
      </c>
      <c r="P227" s="43">
        <f t="shared" si="61"/>
        <v>5835.2791647227241</v>
      </c>
      <c r="Q227" s="43">
        <f t="shared" si="61"/>
        <v>-0.1399979438593518</v>
      </c>
      <c r="R227" s="43">
        <f t="shared" si="61"/>
        <v>11.543097552451</v>
      </c>
      <c r="T227" s="96">
        <f t="shared" si="56"/>
        <v>0</v>
      </c>
    </row>
    <row r="228" spans="2:22" x14ac:dyDescent="0.2">
      <c r="B228" s="34" t="s">
        <v>271</v>
      </c>
      <c r="C228" s="88"/>
      <c r="D228" s="77" t="s">
        <v>285</v>
      </c>
      <c r="F228" s="36">
        <v>-331159</v>
      </c>
      <c r="G228" s="43">
        <f t="shared" si="61"/>
        <v>-111126.58047607417</v>
      </c>
      <c r="H228" s="43">
        <f t="shared" si="61"/>
        <v>-76911.666087888414</v>
      </c>
      <c r="I228" s="43">
        <f t="shared" si="61"/>
        <v>-2310.7959954723365</v>
      </c>
      <c r="J228" s="43">
        <f t="shared" si="61"/>
        <v>-75088.86632440523</v>
      </c>
      <c r="K228" s="43">
        <f t="shared" si="61"/>
        <v>-21788.905041012764</v>
      </c>
      <c r="L228" s="43">
        <f t="shared" si="61"/>
        <v>2431.4739382049261</v>
      </c>
      <c r="M228" s="43">
        <f t="shared" si="61"/>
        <v>-18767.354544495211</v>
      </c>
      <c r="N228" s="43">
        <f t="shared" si="61"/>
        <v>-18844.90504998645</v>
      </c>
      <c r="O228" s="43">
        <f t="shared" si="61"/>
        <v>4581.5297411213096</v>
      </c>
      <c r="P228" s="43">
        <f t="shared" si="61"/>
        <v>-13306.926227536618</v>
      </c>
      <c r="Q228" s="43">
        <f t="shared" si="61"/>
        <v>0.3192550447638659</v>
      </c>
      <c r="R228" s="43">
        <f t="shared" si="61"/>
        <v>-26.323187499980172</v>
      </c>
      <c r="T228" s="96">
        <f t="shared" si="56"/>
        <v>0</v>
      </c>
    </row>
    <row r="229" spans="2:22" x14ac:dyDescent="0.2">
      <c r="B229" s="34" t="s">
        <v>272</v>
      </c>
      <c r="D229" s="77" t="s">
        <v>285</v>
      </c>
      <c r="F229" s="36">
        <v>-436228</v>
      </c>
      <c r="G229" s="43">
        <f t="shared" si="61"/>
        <v>-146384.44356915224</v>
      </c>
      <c r="H229" s="43">
        <f t="shared" si="61"/>
        <v>-101313.93763777334</v>
      </c>
      <c r="I229" s="43">
        <f t="shared" si="61"/>
        <v>-3043.9574811885118</v>
      </c>
      <c r="J229" s="43">
        <f t="shared" si="61"/>
        <v>-98912.806171544915</v>
      </c>
      <c r="K229" s="43">
        <f t="shared" si="61"/>
        <v>-28702.014646230105</v>
      </c>
      <c r="L229" s="43">
        <f t="shared" si="61"/>
        <v>3202.9237107107419</v>
      </c>
      <c r="M229" s="43">
        <f t="shared" si="61"/>
        <v>-24721.796895859865</v>
      </c>
      <c r="N229" s="43">
        <f t="shared" si="61"/>
        <v>-24823.952361691783</v>
      </c>
      <c r="O229" s="43">
        <f t="shared" si="61"/>
        <v>6035.1418983324229</v>
      </c>
      <c r="P229" s="43">
        <f t="shared" si="61"/>
        <v>-17528.902473995404</v>
      </c>
      <c r="Q229" s="43">
        <f t="shared" si="61"/>
        <v>0.42054719837676674</v>
      </c>
      <c r="R229" s="43">
        <f t="shared" si="61"/>
        <v>-34.674918805592938</v>
      </c>
      <c r="T229" s="96">
        <f t="shared" si="56"/>
        <v>0</v>
      </c>
    </row>
    <row r="230" spans="2:22" x14ac:dyDescent="0.2">
      <c r="B230" s="95" t="s">
        <v>273</v>
      </c>
      <c r="C230" s="95"/>
      <c r="D230" s="102"/>
      <c r="E230" s="95"/>
      <c r="F230" s="73">
        <f t="shared" ref="F230:R230" si="62">F222+SUM(F226:F229)</f>
        <v>-50823951</v>
      </c>
      <c r="G230" s="73">
        <f t="shared" si="62"/>
        <v>-22238861.756727111</v>
      </c>
      <c r="H230" s="73">
        <f t="shared" si="62"/>
        <v>-8381294.9912527492</v>
      </c>
      <c r="I230" s="73">
        <f t="shared" si="62"/>
        <v>-258859.92684465673</v>
      </c>
      <c r="J230" s="73">
        <f t="shared" si="62"/>
        <v>-7604649.1163386013</v>
      </c>
      <c r="K230" s="73">
        <f t="shared" si="62"/>
        <v>-3265349.9969069678</v>
      </c>
      <c r="L230" s="73">
        <f t="shared" si="62"/>
        <v>310434.36740643694</v>
      </c>
      <c r="M230" s="73">
        <f t="shared" si="62"/>
        <v>-5077829.7320173662</v>
      </c>
      <c r="N230" s="73">
        <f t="shared" si="62"/>
        <v>-3011537.8789030677</v>
      </c>
      <c r="O230" s="73">
        <f t="shared" si="62"/>
        <v>-987834.31721680029</v>
      </c>
      <c r="P230" s="73">
        <f t="shared" si="62"/>
        <v>-313986.28647635179</v>
      </c>
      <c r="Q230" s="73">
        <f t="shared" si="62"/>
        <v>-49.040513171060084</v>
      </c>
      <c r="R230" s="73">
        <f t="shared" si="62"/>
        <v>5867.6757904094165</v>
      </c>
      <c r="T230" s="96">
        <f t="shared" si="56"/>
        <v>0</v>
      </c>
    </row>
    <row r="231" spans="2:22" x14ac:dyDescent="0.2">
      <c r="D231" s="77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36"/>
      <c r="T231" s="96">
        <f t="shared" si="56"/>
        <v>0</v>
      </c>
    </row>
    <row r="232" spans="2:22" x14ac:dyDescent="0.2">
      <c r="D232" s="77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T232" s="96">
        <f t="shared" si="56"/>
        <v>0</v>
      </c>
    </row>
    <row r="233" spans="2:22" x14ac:dyDescent="0.2">
      <c r="B233" s="95" t="s">
        <v>274</v>
      </c>
      <c r="C233" s="95"/>
      <c r="D233" s="102"/>
      <c r="E233" s="95"/>
      <c r="F233" s="73">
        <f t="shared" ref="F233:R233" si="63">F190+F196+F230</f>
        <v>1088504042.7</v>
      </c>
      <c r="G233" s="73">
        <f t="shared" si="63"/>
        <v>402383019.6260938</v>
      </c>
      <c r="H233" s="73">
        <f t="shared" si="63"/>
        <v>138476845.76621753</v>
      </c>
      <c r="I233" s="73">
        <f t="shared" si="63"/>
        <v>9706721.7048963159</v>
      </c>
      <c r="J233" s="73">
        <f t="shared" si="63"/>
        <v>180121832.83057234</v>
      </c>
      <c r="K233" s="73">
        <f t="shared" si="63"/>
        <v>38457456.124226749</v>
      </c>
      <c r="L233" s="73">
        <f t="shared" si="63"/>
        <v>26240429.609073404</v>
      </c>
      <c r="M233" s="73">
        <f t="shared" si="63"/>
        <v>187232306.3933669</v>
      </c>
      <c r="N233" s="73">
        <f t="shared" si="63"/>
        <v>74276304.019928589</v>
      </c>
      <c r="O233" s="73">
        <f t="shared" si="63"/>
        <v>15618108.916910572</v>
      </c>
      <c r="P233" s="73">
        <f t="shared" si="63"/>
        <v>15889445.578487974</v>
      </c>
      <c r="Q233" s="73">
        <f t="shared" si="63"/>
        <v>2294.8712232100984</v>
      </c>
      <c r="R233" s="73">
        <f t="shared" si="63"/>
        <v>99277.259002598759</v>
      </c>
      <c r="S233" s="36"/>
      <c r="T233" s="96">
        <f t="shared" si="56"/>
        <v>0</v>
      </c>
      <c r="U233" s="36"/>
      <c r="V233" s="36"/>
    </row>
    <row r="234" spans="2:22" x14ac:dyDescent="0.2">
      <c r="D234" s="77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96">
        <f t="shared" si="56"/>
        <v>0</v>
      </c>
      <c r="U234" s="36"/>
      <c r="V234" s="36"/>
    </row>
    <row r="235" spans="2:22" x14ac:dyDescent="0.2">
      <c r="B235" s="34" t="s">
        <v>275</v>
      </c>
      <c r="D235" s="77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96">
        <f t="shared" si="56"/>
        <v>0</v>
      </c>
      <c r="U235" s="36"/>
      <c r="V235" s="36"/>
    </row>
    <row r="236" spans="2:22" x14ac:dyDescent="0.2">
      <c r="B236" s="34" t="s">
        <v>276</v>
      </c>
      <c r="D236" s="77"/>
      <c r="F236" s="36">
        <f t="shared" ref="F236:R236" si="64">F180+F200</f>
        <v>1287696536</v>
      </c>
      <c r="G236" s="36">
        <f t="shared" si="64"/>
        <v>473687858.71313268</v>
      </c>
      <c r="H236" s="36">
        <f t="shared" si="64"/>
        <v>176699800.72865865</v>
      </c>
      <c r="I236" s="36">
        <f t="shared" si="64"/>
        <v>11253184.005585242</v>
      </c>
      <c r="J236" s="36">
        <f t="shared" si="64"/>
        <v>221005431.88767886</v>
      </c>
      <c r="K236" s="36">
        <f t="shared" si="64"/>
        <v>46651140.454196036</v>
      </c>
      <c r="L236" s="36">
        <f t="shared" si="64"/>
        <v>28379981.584683813</v>
      </c>
      <c r="M236" s="36">
        <f t="shared" si="64"/>
        <v>207847578.4993335</v>
      </c>
      <c r="N236" s="36">
        <f t="shared" si="64"/>
        <v>84581981.130086303</v>
      </c>
      <c r="O236" s="36">
        <f t="shared" si="64"/>
        <v>14238930.42402195</v>
      </c>
      <c r="P236" s="36">
        <f t="shared" si="64"/>
        <v>23229599.697951499</v>
      </c>
      <c r="Q236" s="36">
        <f t="shared" si="64"/>
        <v>2295.8719570413859</v>
      </c>
      <c r="R236" s="36">
        <f t="shared" si="64"/>
        <v>118753.00271445385</v>
      </c>
      <c r="S236" s="36"/>
      <c r="T236" s="96">
        <f t="shared" si="56"/>
        <v>0</v>
      </c>
      <c r="U236" s="36"/>
      <c r="V236" s="36"/>
    </row>
    <row r="237" spans="2:22" x14ac:dyDescent="0.2">
      <c r="B237" s="34" t="s">
        <v>277</v>
      </c>
      <c r="D237" s="77"/>
      <c r="F237" s="36">
        <f t="shared" ref="F237:R237" si="65">F233</f>
        <v>1088504042.7</v>
      </c>
      <c r="G237" s="36">
        <f t="shared" si="65"/>
        <v>402383019.6260938</v>
      </c>
      <c r="H237" s="36">
        <f t="shared" si="65"/>
        <v>138476845.76621753</v>
      </c>
      <c r="I237" s="36">
        <f t="shared" si="65"/>
        <v>9706721.7048963159</v>
      </c>
      <c r="J237" s="36">
        <f t="shared" si="65"/>
        <v>180121832.83057234</v>
      </c>
      <c r="K237" s="36">
        <f t="shared" si="65"/>
        <v>38457456.124226749</v>
      </c>
      <c r="L237" s="36">
        <f t="shared" si="65"/>
        <v>26240429.609073404</v>
      </c>
      <c r="M237" s="36">
        <f t="shared" si="65"/>
        <v>187232306.3933669</v>
      </c>
      <c r="N237" s="36">
        <f t="shared" si="65"/>
        <v>74276304.019928589</v>
      </c>
      <c r="O237" s="36">
        <f t="shared" si="65"/>
        <v>15618108.916910572</v>
      </c>
      <c r="P237" s="36">
        <f t="shared" si="65"/>
        <v>15889445.578487974</v>
      </c>
      <c r="Q237" s="36">
        <f t="shared" si="65"/>
        <v>2294.8712232100984</v>
      </c>
      <c r="R237" s="36">
        <f t="shared" si="65"/>
        <v>99277.259002598759</v>
      </c>
      <c r="S237" s="36"/>
      <c r="T237" s="96">
        <f t="shared" si="56"/>
        <v>0</v>
      </c>
      <c r="U237" s="36"/>
      <c r="V237" s="36"/>
    </row>
    <row r="238" spans="2:22" x14ac:dyDescent="0.2">
      <c r="B238" s="34" t="s">
        <v>275</v>
      </c>
      <c r="D238" s="77"/>
      <c r="F238" s="36">
        <f t="shared" ref="F238:R238" si="66">F236-F237</f>
        <v>199192493.29999995</v>
      </c>
      <c r="G238" s="36">
        <f t="shared" si="66"/>
        <v>71304839.087038875</v>
      </c>
      <c r="H238" s="36">
        <f t="shared" si="66"/>
        <v>38222954.962441117</v>
      </c>
      <c r="I238" s="36">
        <f t="shared" si="66"/>
        <v>1546462.3006889261</v>
      </c>
      <c r="J238" s="36">
        <f t="shared" si="66"/>
        <v>40883599.057106525</v>
      </c>
      <c r="K238" s="36">
        <f t="shared" si="66"/>
        <v>8193684.3299692869</v>
      </c>
      <c r="L238" s="36">
        <f t="shared" si="66"/>
        <v>2139551.9756104089</v>
      </c>
      <c r="M238" s="36">
        <f t="shared" si="66"/>
        <v>20615272.105966598</v>
      </c>
      <c r="N238" s="36">
        <f t="shared" si="66"/>
        <v>10305677.110157713</v>
      </c>
      <c r="O238" s="36">
        <f t="shared" si="66"/>
        <v>-1379178.492888622</v>
      </c>
      <c r="P238" s="36">
        <f t="shared" si="66"/>
        <v>7340154.1194635257</v>
      </c>
      <c r="Q238" s="36">
        <f t="shared" si="66"/>
        <v>1.0007338312875618</v>
      </c>
      <c r="R238" s="36">
        <f t="shared" si="66"/>
        <v>19475.743711855088</v>
      </c>
      <c r="S238" s="36"/>
      <c r="T238" s="96">
        <f t="shared" si="56"/>
        <v>0</v>
      </c>
      <c r="U238" s="36"/>
      <c r="V238" s="36"/>
    </row>
    <row r="239" spans="2:22" x14ac:dyDescent="0.2">
      <c r="D239" s="77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T239" s="96">
        <f t="shared" si="56"/>
        <v>0</v>
      </c>
    </row>
    <row r="240" spans="2:22" x14ac:dyDescent="0.2">
      <c r="B240" s="34" t="s">
        <v>278</v>
      </c>
      <c r="D240" s="77"/>
      <c r="F240" s="36">
        <f>'Rate Base'!F151</f>
        <v>3500935144</v>
      </c>
      <c r="G240" s="36">
        <f>'Rate Base'!G151</f>
        <v>1352304228.1635442</v>
      </c>
      <c r="H240" s="36">
        <f>'Rate Base'!H151</f>
        <v>415892019.2032299</v>
      </c>
      <c r="I240" s="36">
        <f>'Rate Base'!I151</f>
        <v>29839081.105281018</v>
      </c>
      <c r="J240" s="36">
        <f>'Rate Base'!J151</f>
        <v>540617086.501984</v>
      </c>
      <c r="K240" s="36">
        <f>'Rate Base'!K151</f>
        <v>118002517.42986873</v>
      </c>
      <c r="L240" s="36">
        <f>'Rate Base'!L151</f>
        <v>85151303.690701172</v>
      </c>
      <c r="M240" s="36">
        <f>'Rate Base'!M151</f>
        <v>588956537.34222841</v>
      </c>
      <c r="N240" s="36">
        <f>'Rate Base'!N151</f>
        <v>212580327.86974359</v>
      </c>
      <c r="O240" s="36">
        <f>'Rate Base'!O151</f>
        <v>68103542.955581516</v>
      </c>
      <c r="P240" s="36">
        <f>'Rate Base'!P151</f>
        <v>89203439.498611823</v>
      </c>
      <c r="Q240" s="36">
        <f>'Rate Base'!Q151</f>
        <v>7416.1611397980832</v>
      </c>
      <c r="R240" s="36">
        <f>'Rate Base'!R151</f>
        <v>277644.07808659039</v>
      </c>
      <c r="T240" s="96">
        <f t="shared" si="56"/>
        <v>0</v>
      </c>
    </row>
    <row r="241" spans="2:20" x14ac:dyDescent="0.2">
      <c r="B241" s="34" t="s">
        <v>279</v>
      </c>
      <c r="D241" s="77">
        <v>51</v>
      </c>
      <c r="F241" s="36">
        <v>-183667066</v>
      </c>
      <c r="G241" s="37">
        <f t="shared" ref="G241:R243" si="67">INDEX(ALLOC,($D241)+1,(G$1)+1)*$F241</f>
        <v>-64362540.292475536</v>
      </c>
      <c r="H241" s="37">
        <f t="shared" si="67"/>
        <v>-20087080.659201212</v>
      </c>
      <c r="I241" s="37">
        <f t="shared" si="67"/>
        <v>-1524799.9752617991</v>
      </c>
      <c r="J241" s="37">
        <f t="shared" si="67"/>
        <v>-30827901.92050761</v>
      </c>
      <c r="K241" s="37">
        <f t="shared" si="67"/>
        <v>-6867338.7735042078</v>
      </c>
      <c r="L241" s="37">
        <f t="shared" si="67"/>
        <v>-4945012.0687924791</v>
      </c>
      <c r="M241" s="37">
        <f t="shared" si="67"/>
        <v>-35001981.615019575</v>
      </c>
      <c r="N241" s="37">
        <f t="shared" si="67"/>
        <v>-14444342.034697728</v>
      </c>
      <c r="O241" s="37">
        <f t="shared" si="67"/>
        <v>-4645839.0176019212</v>
      </c>
      <c r="P241" s="37">
        <f t="shared" si="67"/>
        <v>-949069.96537305519</v>
      </c>
      <c r="Q241" s="37">
        <f t="shared" si="67"/>
        <v>-308.62060673024462</v>
      </c>
      <c r="R241" s="37">
        <f t="shared" si="67"/>
        <v>-10851.05695818477</v>
      </c>
      <c r="T241" s="96">
        <f t="shared" si="56"/>
        <v>0</v>
      </c>
    </row>
    <row r="242" spans="2:20" x14ac:dyDescent="0.2">
      <c r="B242" s="34" t="s">
        <v>280</v>
      </c>
      <c r="D242" s="77">
        <v>71</v>
      </c>
      <c r="F242" s="36">
        <v>-712846</v>
      </c>
      <c r="G242" s="37">
        <f t="shared" si="67"/>
        <v>-273237.61806788034</v>
      </c>
      <c r="H242" s="37">
        <f t="shared" si="67"/>
        <v>-84026.655652054294</v>
      </c>
      <c r="I242" s="37">
        <f t="shared" si="67"/>
        <v>-6055.2911857319723</v>
      </c>
      <c r="J242" s="37">
        <f t="shared" si="67"/>
        <v>-110895.61130858895</v>
      </c>
      <c r="K242" s="37">
        <f t="shared" si="67"/>
        <v>-24270.119653379126</v>
      </c>
      <c r="L242" s="37">
        <f t="shared" si="67"/>
        <v>-17494.547055414849</v>
      </c>
      <c r="M242" s="37">
        <f t="shared" si="67"/>
        <v>-121220.30715393681</v>
      </c>
      <c r="N242" s="37">
        <f t="shared" si="67"/>
        <v>-44291.253681284703</v>
      </c>
      <c r="O242" s="37">
        <f t="shared" si="67"/>
        <v>-14193.557101438195</v>
      </c>
      <c r="P242" s="37">
        <f t="shared" si="67"/>
        <v>-17104.490908432475</v>
      </c>
      <c r="Q242" s="37">
        <f t="shared" si="67"/>
        <v>-1.4764578820495913</v>
      </c>
      <c r="R242" s="37">
        <f t="shared" si="67"/>
        <v>-55.07177397614813</v>
      </c>
      <c r="T242" s="96">
        <f t="shared" si="56"/>
        <v>0</v>
      </c>
    </row>
    <row r="243" spans="2:20" x14ac:dyDescent="0.2">
      <c r="B243" s="34" t="s">
        <v>281</v>
      </c>
      <c r="D243" s="77">
        <v>87</v>
      </c>
      <c r="F243" s="36">
        <v>-5709964</v>
      </c>
      <c r="G243" s="37">
        <f t="shared" si="67"/>
        <v>-2475789.2405016944</v>
      </c>
      <c r="H243" s="37">
        <f t="shared" si="67"/>
        <v>-819850.21824244154</v>
      </c>
      <c r="I243" s="37">
        <f t="shared" si="67"/>
        <v>-52645.644863616282</v>
      </c>
      <c r="J243" s="37">
        <f t="shared" si="67"/>
        <v>-792987.59497020615</v>
      </c>
      <c r="K243" s="37">
        <f t="shared" si="67"/>
        <v>-168866.03707672551</v>
      </c>
      <c r="L243" s="37">
        <f t="shared" si="67"/>
        <v>-122018.12014621941</v>
      </c>
      <c r="M243" s="37">
        <f t="shared" si="67"/>
        <v>-829854.07589088287</v>
      </c>
      <c r="N243" s="37">
        <f t="shared" si="67"/>
        <v>-283068.77141285746</v>
      </c>
      <c r="O243" s="37">
        <f t="shared" si="67"/>
        <v>-89485.241144582033</v>
      </c>
      <c r="P243" s="37">
        <f t="shared" si="67"/>
        <v>-74750.794878332788</v>
      </c>
      <c r="Q243" s="37">
        <f t="shared" si="67"/>
        <v>-14.666919905260126</v>
      </c>
      <c r="R243" s="37">
        <f t="shared" si="67"/>
        <v>-633.59395253597575</v>
      </c>
      <c r="T243" s="96">
        <f t="shared" si="56"/>
        <v>0</v>
      </c>
    </row>
    <row r="244" spans="2:20" x14ac:dyDescent="0.2">
      <c r="B244" s="34" t="s">
        <v>282</v>
      </c>
      <c r="D244" s="77"/>
      <c r="F244" s="36">
        <f t="shared" ref="F244:R244" si="68">SUM(F240:F243)</f>
        <v>3310845268</v>
      </c>
      <c r="G244" s="36">
        <f t="shared" si="68"/>
        <v>1285192661.0124991</v>
      </c>
      <c r="H244" s="36">
        <f t="shared" si="68"/>
        <v>394901061.67013419</v>
      </c>
      <c r="I244" s="36">
        <f t="shared" si="68"/>
        <v>28255580.193969868</v>
      </c>
      <c r="J244" s="36">
        <f t="shared" si="68"/>
        <v>508885301.37519759</v>
      </c>
      <c r="K244" s="36">
        <f t="shared" si="68"/>
        <v>110942042.49963441</v>
      </c>
      <c r="L244" s="36">
        <f t="shared" si="68"/>
        <v>80066778.954707071</v>
      </c>
      <c r="M244" s="36">
        <f t="shared" si="68"/>
        <v>553003481.34416401</v>
      </c>
      <c r="N244" s="36">
        <f t="shared" si="68"/>
        <v>197808625.80995172</v>
      </c>
      <c r="O244" s="36">
        <f t="shared" si="68"/>
        <v>63354025.139733575</v>
      </c>
      <c r="P244" s="36">
        <f t="shared" si="68"/>
        <v>88162514.247452006</v>
      </c>
      <c r="Q244" s="36">
        <f t="shared" si="68"/>
        <v>7091.3971552805288</v>
      </c>
      <c r="R244" s="36">
        <f t="shared" si="68"/>
        <v>266104.3554018935</v>
      </c>
      <c r="T244" s="96">
        <f t="shared" si="56"/>
        <v>0</v>
      </c>
    </row>
    <row r="245" spans="2:20" x14ac:dyDescent="0.2">
      <c r="D245" s="77"/>
      <c r="R245" s="52"/>
      <c r="T245" s="96">
        <f t="shared" si="56"/>
        <v>0</v>
      </c>
    </row>
    <row r="246" spans="2:20" x14ac:dyDescent="0.2">
      <c r="B246" s="103" t="s">
        <v>283</v>
      </c>
      <c r="C246" s="103"/>
      <c r="D246" s="104"/>
      <c r="E246" s="103"/>
      <c r="F246" s="105">
        <f t="shared" ref="F246:R246" si="69">F238/F244</f>
        <v>6.0163637130746142E-2</v>
      </c>
      <c r="G246" s="105">
        <f t="shared" si="69"/>
        <v>5.5481828717309646E-2</v>
      </c>
      <c r="H246" s="105">
        <f t="shared" si="69"/>
        <v>9.6791218541643811E-2</v>
      </c>
      <c r="I246" s="105">
        <f t="shared" si="69"/>
        <v>5.4731217340883431E-2</v>
      </c>
      <c r="J246" s="105">
        <f t="shared" si="69"/>
        <v>8.0339516481658671E-2</v>
      </c>
      <c r="K246" s="105">
        <f t="shared" si="69"/>
        <v>7.3855538850353217E-2</v>
      </c>
      <c r="L246" s="105">
        <f t="shared" si="69"/>
        <v>2.6722093776505369E-2</v>
      </c>
      <c r="M246" s="105">
        <f t="shared" si="69"/>
        <v>3.7278738383089122E-2</v>
      </c>
      <c r="N246" s="105">
        <f t="shared" si="69"/>
        <v>5.2099230091508152E-2</v>
      </c>
      <c r="O246" s="105">
        <f t="shared" si="69"/>
        <v>-2.1769390182339754E-2</v>
      </c>
      <c r="P246" s="105">
        <f t="shared" si="69"/>
        <v>8.3257087007085492E-2</v>
      </c>
      <c r="Q246" s="105">
        <f t="shared" si="69"/>
        <v>1.4111941686165139E-4</v>
      </c>
      <c r="R246" s="105">
        <f t="shared" si="69"/>
        <v>7.318836883538099E-2</v>
      </c>
      <c r="T246" s="96">
        <f t="shared" si="56"/>
        <v>0.55195293012919366</v>
      </c>
    </row>
    <row r="247" spans="2:20" x14ac:dyDescent="0.2">
      <c r="D247" s="77"/>
      <c r="R247" s="52"/>
      <c r="T247" s="96">
        <f t="shared" si="56"/>
        <v>0</v>
      </c>
    </row>
    <row r="248" spans="2:20" x14ac:dyDescent="0.2">
      <c r="D248" s="77"/>
      <c r="R248" s="52"/>
      <c r="T248" s="96">
        <f t="shared" si="56"/>
        <v>0</v>
      </c>
    </row>
    <row r="249" spans="2:20" x14ac:dyDescent="0.2">
      <c r="D249" s="77"/>
      <c r="R249" s="52"/>
      <c r="T249" s="96">
        <f t="shared" si="56"/>
        <v>0</v>
      </c>
    </row>
    <row r="250" spans="2:20" x14ac:dyDescent="0.2">
      <c r="D250" s="77"/>
      <c r="R250" s="52"/>
      <c r="T250" s="96">
        <f t="shared" si="56"/>
        <v>0</v>
      </c>
    </row>
    <row r="251" spans="2:20" x14ac:dyDescent="0.2">
      <c r="D251" s="77"/>
      <c r="R251" s="52"/>
      <c r="T251" s="96">
        <f t="shared" si="56"/>
        <v>0</v>
      </c>
    </row>
    <row r="252" spans="2:20" x14ac:dyDescent="0.2">
      <c r="D252" s="77"/>
      <c r="R252" s="52"/>
      <c r="T252" s="96">
        <f t="shared" si="56"/>
        <v>0</v>
      </c>
    </row>
    <row r="253" spans="2:20" x14ac:dyDescent="0.2">
      <c r="D253" s="77"/>
      <c r="R253" s="52"/>
      <c r="T253" s="96">
        <f t="shared" si="56"/>
        <v>0</v>
      </c>
    </row>
    <row r="254" spans="2:20" x14ac:dyDescent="0.2">
      <c r="D254" s="77"/>
      <c r="R254" s="52"/>
      <c r="T254" s="96">
        <f t="shared" si="56"/>
        <v>0</v>
      </c>
    </row>
    <row r="255" spans="2:20" x14ac:dyDescent="0.2">
      <c r="D255" s="77"/>
      <c r="R255" s="52"/>
      <c r="T255" s="96">
        <f t="shared" si="56"/>
        <v>0</v>
      </c>
    </row>
    <row r="256" spans="2:20" x14ac:dyDescent="0.2">
      <c r="D256" s="77"/>
      <c r="R256" s="52"/>
      <c r="T256" s="96">
        <f t="shared" si="56"/>
        <v>0</v>
      </c>
    </row>
    <row r="257" spans="4:20" x14ac:dyDescent="0.2">
      <c r="D257" s="77"/>
      <c r="R257" s="52"/>
      <c r="T257" s="96">
        <f t="shared" si="56"/>
        <v>0</v>
      </c>
    </row>
    <row r="258" spans="4:20" x14ac:dyDescent="0.2">
      <c r="D258" s="77"/>
      <c r="R258" s="52"/>
      <c r="T258" s="96">
        <f t="shared" si="56"/>
        <v>0</v>
      </c>
    </row>
    <row r="259" spans="4:20" x14ac:dyDescent="0.2">
      <c r="D259" s="77"/>
      <c r="R259" s="52"/>
      <c r="T259" s="96">
        <f t="shared" si="56"/>
        <v>0</v>
      </c>
    </row>
    <row r="260" spans="4:20" x14ac:dyDescent="0.2">
      <c r="D260" s="77"/>
      <c r="R260" s="52"/>
      <c r="T260" s="96">
        <f t="shared" si="56"/>
        <v>0</v>
      </c>
    </row>
    <row r="261" spans="4:20" x14ac:dyDescent="0.2">
      <c r="D261" s="77"/>
      <c r="R261" s="52"/>
      <c r="T261" s="96">
        <f t="shared" si="56"/>
        <v>0</v>
      </c>
    </row>
    <row r="262" spans="4:20" x14ac:dyDescent="0.2">
      <c r="D262" s="77"/>
      <c r="R262" s="52"/>
      <c r="T262" s="96">
        <f t="shared" si="56"/>
        <v>0</v>
      </c>
    </row>
    <row r="263" spans="4:20" x14ac:dyDescent="0.2">
      <c r="D263" s="77"/>
      <c r="R263" s="52"/>
      <c r="T263" s="96">
        <f t="shared" si="56"/>
        <v>0</v>
      </c>
    </row>
    <row r="264" spans="4:20" x14ac:dyDescent="0.2">
      <c r="D264" s="77"/>
      <c r="R264" s="52"/>
      <c r="T264" s="96">
        <f t="shared" si="56"/>
        <v>0</v>
      </c>
    </row>
    <row r="265" spans="4:20" x14ac:dyDescent="0.2">
      <c r="D265" s="77"/>
      <c r="R265" s="52"/>
      <c r="T265" s="96">
        <f t="shared" si="56"/>
        <v>0</v>
      </c>
    </row>
    <row r="266" spans="4:20" x14ac:dyDescent="0.2">
      <c r="D266" s="77"/>
      <c r="R266" s="52"/>
      <c r="T266" s="96">
        <f t="shared" si="56"/>
        <v>0</v>
      </c>
    </row>
    <row r="267" spans="4:20" x14ac:dyDescent="0.2">
      <c r="D267" s="77"/>
      <c r="R267" s="52"/>
      <c r="T267" s="96">
        <f t="shared" si="56"/>
        <v>0</v>
      </c>
    </row>
    <row r="268" spans="4:20" x14ac:dyDescent="0.2">
      <c r="D268" s="77"/>
      <c r="R268" s="52"/>
      <c r="T268" s="96">
        <f t="shared" si="56"/>
        <v>0</v>
      </c>
    </row>
    <row r="269" spans="4:20" x14ac:dyDescent="0.2">
      <c r="D269" s="77"/>
      <c r="R269" s="52"/>
      <c r="T269" s="96">
        <f t="shared" si="56"/>
        <v>0</v>
      </c>
    </row>
    <row r="270" spans="4:20" x14ac:dyDescent="0.2">
      <c r="D270" s="77"/>
      <c r="R270" s="52"/>
      <c r="T270" s="96">
        <f t="shared" ref="T270:T333" si="70">SUM(G270:R270)-F270</f>
        <v>0</v>
      </c>
    </row>
    <row r="271" spans="4:20" x14ac:dyDescent="0.2">
      <c r="D271" s="77"/>
      <c r="R271" s="52"/>
      <c r="T271" s="96">
        <f t="shared" si="70"/>
        <v>0</v>
      </c>
    </row>
    <row r="272" spans="4:20" x14ac:dyDescent="0.2">
      <c r="D272" s="77"/>
      <c r="R272" s="52"/>
      <c r="T272" s="96">
        <f t="shared" si="70"/>
        <v>0</v>
      </c>
    </row>
    <row r="273" spans="4:20" x14ac:dyDescent="0.2">
      <c r="D273" s="77"/>
      <c r="R273" s="52"/>
      <c r="T273" s="96">
        <f t="shared" si="70"/>
        <v>0</v>
      </c>
    </row>
    <row r="274" spans="4:20" x14ac:dyDescent="0.2">
      <c r="D274" s="77"/>
      <c r="R274" s="52"/>
      <c r="T274" s="96">
        <f t="shared" si="70"/>
        <v>0</v>
      </c>
    </row>
    <row r="275" spans="4:20" x14ac:dyDescent="0.2">
      <c r="D275" s="77"/>
      <c r="R275" s="52"/>
      <c r="T275" s="96">
        <f t="shared" si="70"/>
        <v>0</v>
      </c>
    </row>
    <row r="276" spans="4:20" x14ac:dyDescent="0.2">
      <c r="D276" s="77"/>
      <c r="R276" s="52"/>
      <c r="T276" s="96">
        <f t="shared" si="70"/>
        <v>0</v>
      </c>
    </row>
    <row r="277" spans="4:20" x14ac:dyDescent="0.2">
      <c r="D277" s="77"/>
      <c r="R277" s="52"/>
      <c r="T277" s="96">
        <f t="shared" si="70"/>
        <v>0</v>
      </c>
    </row>
    <row r="278" spans="4:20" x14ac:dyDescent="0.2">
      <c r="D278" s="77"/>
      <c r="R278" s="52"/>
      <c r="T278" s="96">
        <f t="shared" si="70"/>
        <v>0</v>
      </c>
    </row>
    <row r="279" spans="4:20" x14ac:dyDescent="0.2">
      <c r="D279" s="77"/>
      <c r="R279" s="52"/>
      <c r="T279" s="96">
        <f t="shared" si="70"/>
        <v>0</v>
      </c>
    </row>
    <row r="280" spans="4:20" x14ac:dyDescent="0.2">
      <c r="D280" s="77"/>
      <c r="R280" s="52"/>
      <c r="T280" s="96">
        <f t="shared" si="70"/>
        <v>0</v>
      </c>
    </row>
    <row r="281" spans="4:20" x14ac:dyDescent="0.2">
      <c r="D281" s="77"/>
      <c r="R281" s="52"/>
      <c r="T281" s="96">
        <f t="shared" si="70"/>
        <v>0</v>
      </c>
    </row>
    <row r="282" spans="4:20" x14ac:dyDescent="0.2">
      <c r="D282" s="77"/>
      <c r="R282" s="52"/>
      <c r="T282" s="96">
        <f t="shared" si="70"/>
        <v>0</v>
      </c>
    </row>
    <row r="283" spans="4:20" x14ac:dyDescent="0.2">
      <c r="D283" s="77"/>
      <c r="R283" s="52"/>
      <c r="T283" s="96">
        <f t="shared" si="70"/>
        <v>0</v>
      </c>
    </row>
    <row r="284" spans="4:20" x14ac:dyDescent="0.2">
      <c r="D284" s="77"/>
      <c r="R284" s="52"/>
      <c r="T284" s="96">
        <f t="shared" si="70"/>
        <v>0</v>
      </c>
    </row>
    <row r="285" spans="4:20" x14ac:dyDescent="0.2">
      <c r="D285" s="77"/>
      <c r="R285" s="52"/>
      <c r="T285" s="96">
        <f t="shared" si="70"/>
        <v>0</v>
      </c>
    </row>
    <row r="286" spans="4:20" x14ac:dyDescent="0.2">
      <c r="D286" s="77"/>
      <c r="R286" s="52"/>
      <c r="T286" s="96">
        <f t="shared" si="70"/>
        <v>0</v>
      </c>
    </row>
    <row r="287" spans="4:20" x14ac:dyDescent="0.2">
      <c r="D287" s="77"/>
      <c r="R287" s="52"/>
      <c r="T287" s="96">
        <f t="shared" si="70"/>
        <v>0</v>
      </c>
    </row>
    <row r="288" spans="4:20" x14ac:dyDescent="0.2">
      <c r="D288" s="77"/>
      <c r="R288" s="52"/>
      <c r="T288" s="96">
        <f t="shared" si="70"/>
        <v>0</v>
      </c>
    </row>
    <row r="289" spans="4:20" x14ac:dyDescent="0.2">
      <c r="D289" s="77"/>
      <c r="R289" s="52"/>
      <c r="T289" s="96">
        <f t="shared" si="70"/>
        <v>0</v>
      </c>
    </row>
    <row r="290" spans="4:20" x14ac:dyDescent="0.2">
      <c r="D290" s="77"/>
      <c r="R290" s="52"/>
      <c r="T290" s="96">
        <f t="shared" si="70"/>
        <v>0</v>
      </c>
    </row>
    <row r="291" spans="4:20" x14ac:dyDescent="0.2">
      <c r="D291" s="77"/>
      <c r="R291" s="52"/>
      <c r="T291" s="96">
        <f t="shared" si="70"/>
        <v>0</v>
      </c>
    </row>
    <row r="292" spans="4:20" x14ac:dyDescent="0.2">
      <c r="D292" s="77"/>
      <c r="R292" s="52"/>
      <c r="T292" s="96">
        <f t="shared" si="70"/>
        <v>0</v>
      </c>
    </row>
    <row r="293" spans="4:20" x14ac:dyDescent="0.2">
      <c r="D293" s="77"/>
      <c r="R293" s="52"/>
      <c r="T293" s="96">
        <f t="shared" si="70"/>
        <v>0</v>
      </c>
    </row>
    <row r="294" spans="4:20" x14ac:dyDescent="0.2">
      <c r="D294" s="77"/>
      <c r="R294" s="52"/>
      <c r="T294" s="96">
        <f t="shared" si="70"/>
        <v>0</v>
      </c>
    </row>
    <row r="295" spans="4:20" x14ac:dyDescent="0.2">
      <c r="D295" s="77"/>
      <c r="R295" s="52"/>
      <c r="T295" s="96">
        <f t="shared" si="70"/>
        <v>0</v>
      </c>
    </row>
    <row r="296" spans="4:20" x14ac:dyDescent="0.2">
      <c r="D296" s="77"/>
      <c r="R296" s="52"/>
      <c r="T296" s="96">
        <f t="shared" si="70"/>
        <v>0</v>
      </c>
    </row>
    <row r="297" spans="4:20" x14ac:dyDescent="0.2">
      <c r="D297" s="77"/>
      <c r="R297" s="52"/>
      <c r="T297" s="96">
        <f t="shared" si="70"/>
        <v>0</v>
      </c>
    </row>
    <row r="298" spans="4:20" x14ac:dyDescent="0.2">
      <c r="D298" s="77"/>
      <c r="R298" s="52"/>
      <c r="T298" s="96">
        <f t="shared" si="70"/>
        <v>0</v>
      </c>
    </row>
    <row r="299" spans="4:20" x14ac:dyDescent="0.2">
      <c r="D299" s="77"/>
      <c r="R299" s="52"/>
      <c r="T299" s="96">
        <f t="shared" si="70"/>
        <v>0</v>
      </c>
    </row>
    <row r="300" spans="4:20" x14ac:dyDescent="0.2">
      <c r="D300" s="77"/>
      <c r="R300" s="52"/>
      <c r="T300" s="96">
        <f t="shared" si="70"/>
        <v>0</v>
      </c>
    </row>
    <row r="301" spans="4:20" x14ac:dyDescent="0.2">
      <c r="D301" s="77"/>
      <c r="R301" s="52"/>
      <c r="T301" s="96">
        <f t="shared" si="70"/>
        <v>0</v>
      </c>
    </row>
    <row r="302" spans="4:20" x14ac:dyDescent="0.2">
      <c r="D302" s="77"/>
      <c r="R302" s="52"/>
      <c r="T302" s="96">
        <f t="shared" si="70"/>
        <v>0</v>
      </c>
    </row>
    <row r="303" spans="4:20" x14ac:dyDescent="0.2">
      <c r="D303" s="77"/>
      <c r="R303" s="52"/>
      <c r="T303" s="96">
        <f t="shared" si="70"/>
        <v>0</v>
      </c>
    </row>
    <row r="304" spans="4:20" x14ac:dyDescent="0.2">
      <c r="D304" s="77"/>
      <c r="R304" s="52"/>
      <c r="T304" s="96">
        <f t="shared" si="70"/>
        <v>0</v>
      </c>
    </row>
    <row r="305" spans="4:20" x14ac:dyDescent="0.2">
      <c r="D305" s="77"/>
      <c r="R305" s="52"/>
      <c r="T305" s="96">
        <f t="shared" si="70"/>
        <v>0</v>
      </c>
    </row>
    <row r="306" spans="4:20" x14ac:dyDescent="0.2">
      <c r="D306" s="77"/>
      <c r="R306" s="52"/>
      <c r="T306" s="96">
        <f t="shared" si="70"/>
        <v>0</v>
      </c>
    </row>
    <row r="307" spans="4:20" x14ac:dyDescent="0.2">
      <c r="D307" s="77"/>
      <c r="R307" s="52"/>
      <c r="T307" s="96">
        <f t="shared" si="70"/>
        <v>0</v>
      </c>
    </row>
    <row r="308" spans="4:20" x14ac:dyDescent="0.2">
      <c r="D308" s="77"/>
      <c r="R308" s="52"/>
      <c r="T308" s="96">
        <f t="shared" si="70"/>
        <v>0</v>
      </c>
    </row>
    <row r="309" spans="4:20" x14ac:dyDescent="0.2">
      <c r="D309" s="77"/>
      <c r="R309" s="52"/>
      <c r="T309" s="96">
        <f t="shared" si="70"/>
        <v>0</v>
      </c>
    </row>
    <row r="310" spans="4:20" x14ac:dyDescent="0.2">
      <c r="D310" s="77"/>
      <c r="R310" s="52"/>
      <c r="T310" s="96">
        <f t="shared" si="70"/>
        <v>0</v>
      </c>
    </row>
    <row r="311" spans="4:20" x14ac:dyDescent="0.2">
      <c r="D311" s="77"/>
      <c r="R311" s="52"/>
      <c r="T311" s="96">
        <f t="shared" si="70"/>
        <v>0</v>
      </c>
    </row>
    <row r="312" spans="4:20" x14ac:dyDescent="0.2">
      <c r="D312" s="77"/>
      <c r="R312" s="52"/>
      <c r="T312" s="96">
        <f t="shared" si="70"/>
        <v>0</v>
      </c>
    </row>
    <row r="313" spans="4:20" x14ac:dyDescent="0.2">
      <c r="D313" s="77"/>
      <c r="R313" s="52"/>
      <c r="T313" s="96">
        <f t="shared" si="70"/>
        <v>0</v>
      </c>
    </row>
    <row r="314" spans="4:20" x14ac:dyDescent="0.2">
      <c r="D314" s="77"/>
      <c r="R314" s="52"/>
      <c r="T314" s="96">
        <f t="shared" si="70"/>
        <v>0</v>
      </c>
    </row>
    <row r="315" spans="4:20" x14ac:dyDescent="0.2">
      <c r="D315" s="77"/>
      <c r="R315" s="52"/>
      <c r="T315" s="96">
        <f t="shared" si="70"/>
        <v>0</v>
      </c>
    </row>
    <row r="316" spans="4:20" x14ac:dyDescent="0.2">
      <c r="D316" s="77"/>
      <c r="R316" s="52"/>
      <c r="T316" s="96">
        <f t="shared" si="70"/>
        <v>0</v>
      </c>
    </row>
    <row r="317" spans="4:20" x14ac:dyDescent="0.2">
      <c r="D317" s="77"/>
      <c r="R317" s="52"/>
      <c r="T317" s="96">
        <f t="shared" si="70"/>
        <v>0</v>
      </c>
    </row>
    <row r="318" spans="4:20" x14ac:dyDescent="0.2">
      <c r="D318" s="77"/>
      <c r="R318" s="52"/>
      <c r="T318" s="96">
        <f t="shared" si="70"/>
        <v>0</v>
      </c>
    </row>
    <row r="319" spans="4:20" x14ac:dyDescent="0.2">
      <c r="D319" s="77"/>
      <c r="R319" s="52"/>
      <c r="T319" s="96">
        <f t="shared" si="70"/>
        <v>0</v>
      </c>
    </row>
    <row r="320" spans="4:20" x14ac:dyDescent="0.2">
      <c r="D320" s="77"/>
      <c r="R320" s="52"/>
      <c r="T320" s="96">
        <f t="shared" si="70"/>
        <v>0</v>
      </c>
    </row>
    <row r="321" spans="4:20" x14ac:dyDescent="0.2">
      <c r="D321" s="77"/>
      <c r="R321" s="52"/>
      <c r="T321" s="96">
        <f t="shared" si="70"/>
        <v>0</v>
      </c>
    </row>
    <row r="322" spans="4:20" x14ac:dyDescent="0.2">
      <c r="D322" s="77"/>
      <c r="R322" s="52"/>
      <c r="T322" s="96">
        <f t="shared" si="70"/>
        <v>0</v>
      </c>
    </row>
    <row r="323" spans="4:20" x14ac:dyDescent="0.2">
      <c r="D323" s="77"/>
      <c r="R323" s="52"/>
      <c r="T323" s="96">
        <f t="shared" si="70"/>
        <v>0</v>
      </c>
    </row>
    <row r="324" spans="4:20" x14ac:dyDescent="0.2">
      <c r="D324" s="77"/>
      <c r="R324" s="52"/>
      <c r="T324" s="96">
        <f t="shared" si="70"/>
        <v>0</v>
      </c>
    </row>
    <row r="325" spans="4:20" x14ac:dyDescent="0.2">
      <c r="D325" s="77"/>
      <c r="R325" s="52"/>
      <c r="T325" s="96">
        <f t="shared" si="70"/>
        <v>0</v>
      </c>
    </row>
    <row r="326" spans="4:20" x14ac:dyDescent="0.2">
      <c r="D326" s="77"/>
      <c r="R326" s="52"/>
      <c r="T326" s="96">
        <f t="shared" si="70"/>
        <v>0</v>
      </c>
    </row>
    <row r="327" spans="4:20" x14ac:dyDescent="0.2">
      <c r="D327" s="77"/>
      <c r="R327" s="52"/>
      <c r="T327" s="96">
        <f t="shared" si="70"/>
        <v>0</v>
      </c>
    </row>
    <row r="328" spans="4:20" x14ac:dyDescent="0.2">
      <c r="D328" s="77"/>
      <c r="R328" s="52"/>
      <c r="T328" s="96">
        <f t="shared" si="70"/>
        <v>0</v>
      </c>
    </row>
    <row r="329" spans="4:20" x14ac:dyDescent="0.2">
      <c r="D329" s="77"/>
      <c r="R329" s="52"/>
      <c r="T329" s="96">
        <f t="shared" si="70"/>
        <v>0</v>
      </c>
    </row>
    <row r="330" spans="4:20" x14ac:dyDescent="0.2">
      <c r="D330" s="77"/>
      <c r="R330" s="52"/>
      <c r="T330" s="96">
        <f t="shared" si="70"/>
        <v>0</v>
      </c>
    </row>
    <row r="331" spans="4:20" x14ac:dyDescent="0.2">
      <c r="D331" s="77"/>
      <c r="R331" s="52"/>
      <c r="T331" s="96">
        <f t="shared" si="70"/>
        <v>0</v>
      </c>
    </row>
    <row r="332" spans="4:20" x14ac:dyDescent="0.2">
      <c r="D332" s="77"/>
      <c r="R332" s="52"/>
      <c r="T332" s="96">
        <f t="shared" si="70"/>
        <v>0</v>
      </c>
    </row>
    <row r="333" spans="4:20" x14ac:dyDescent="0.2">
      <c r="D333" s="77"/>
      <c r="R333" s="52"/>
      <c r="T333" s="96">
        <f t="shared" si="70"/>
        <v>0</v>
      </c>
    </row>
    <row r="334" spans="4:20" x14ac:dyDescent="0.2">
      <c r="D334" s="77"/>
      <c r="R334" s="52"/>
      <c r="T334" s="96">
        <f t="shared" ref="T334:T397" si="71">SUM(G334:R334)-F334</f>
        <v>0</v>
      </c>
    </row>
    <row r="335" spans="4:20" x14ac:dyDescent="0.2">
      <c r="D335" s="77"/>
      <c r="R335" s="52"/>
      <c r="T335" s="96">
        <f t="shared" si="71"/>
        <v>0</v>
      </c>
    </row>
    <row r="336" spans="4:20" x14ac:dyDescent="0.2">
      <c r="D336" s="77"/>
      <c r="R336" s="52"/>
      <c r="T336" s="96">
        <f t="shared" si="71"/>
        <v>0</v>
      </c>
    </row>
    <row r="337" spans="4:20" x14ac:dyDescent="0.2">
      <c r="D337" s="77"/>
      <c r="R337" s="52"/>
      <c r="T337" s="96">
        <f t="shared" si="71"/>
        <v>0</v>
      </c>
    </row>
    <row r="338" spans="4:20" x14ac:dyDescent="0.2">
      <c r="D338" s="77"/>
      <c r="T338" s="96">
        <f t="shared" si="71"/>
        <v>0</v>
      </c>
    </row>
    <row r="339" spans="4:20" x14ac:dyDescent="0.2">
      <c r="D339" s="77"/>
      <c r="T339" s="96">
        <f t="shared" si="71"/>
        <v>0</v>
      </c>
    </row>
    <row r="340" spans="4:20" x14ac:dyDescent="0.2">
      <c r="D340" s="77"/>
      <c r="T340" s="96">
        <f t="shared" si="71"/>
        <v>0</v>
      </c>
    </row>
    <row r="341" spans="4:20" x14ac:dyDescent="0.2">
      <c r="D341" s="77"/>
      <c r="T341" s="96">
        <f t="shared" si="71"/>
        <v>0</v>
      </c>
    </row>
    <row r="342" spans="4:20" x14ac:dyDescent="0.2">
      <c r="D342" s="77"/>
      <c r="T342" s="96">
        <f t="shared" si="71"/>
        <v>0</v>
      </c>
    </row>
    <row r="343" spans="4:20" x14ac:dyDescent="0.2">
      <c r="D343" s="77"/>
      <c r="T343" s="96">
        <f t="shared" si="71"/>
        <v>0</v>
      </c>
    </row>
    <row r="344" spans="4:20" x14ac:dyDescent="0.2">
      <c r="D344" s="77"/>
      <c r="T344" s="96">
        <f t="shared" si="71"/>
        <v>0</v>
      </c>
    </row>
    <row r="345" spans="4:20" x14ac:dyDescent="0.2">
      <c r="D345" s="77"/>
      <c r="T345" s="96">
        <f t="shared" si="71"/>
        <v>0</v>
      </c>
    </row>
    <row r="346" spans="4:20" x14ac:dyDescent="0.2">
      <c r="D346" s="77"/>
      <c r="T346" s="96">
        <f t="shared" si="71"/>
        <v>0</v>
      </c>
    </row>
    <row r="347" spans="4:20" x14ac:dyDescent="0.2">
      <c r="D347" s="77"/>
      <c r="T347" s="96">
        <f t="shared" si="71"/>
        <v>0</v>
      </c>
    </row>
    <row r="348" spans="4:20" x14ac:dyDescent="0.2">
      <c r="D348" s="77"/>
      <c r="T348" s="96">
        <f t="shared" si="71"/>
        <v>0</v>
      </c>
    </row>
    <row r="349" spans="4:20" x14ac:dyDescent="0.2">
      <c r="D349" s="77"/>
      <c r="T349" s="96">
        <f t="shared" si="71"/>
        <v>0</v>
      </c>
    </row>
    <row r="350" spans="4:20" x14ac:dyDescent="0.2">
      <c r="D350" s="77"/>
      <c r="T350" s="96">
        <f t="shared" si="71"/>
        <v>0</v>
      </c>
    </row>
    <row r="351" spans="4:20" x14ac:dyDescent="0.2">
      <c r="D351" s="77"/>
      <c r="T351" s="96">
        <f t="shared" si="71"/>
        <v>0</v>
      </c>
    </row>
    <row r="352" spans="4:20" x14ac:dyDescent="0.2">
      <c r="D352" s="77"/>
      <c r="T352" s="96">
        <f t="shared" si="71"/>
        <v>0</v>
      </c>
    </row>
    <row r="353" spans="4:20" x14ac:dyDescent="0.2">
      <c r="D353" s="77"/>
      <c r="T353" s="96">
        <f t="shared" si="71"/>
        <v>0</v>
      </c>
    </row>
    <row r="354" spans="4:20" x14ac:dyDescent="0.2">
      <c r="D354" s="77"/>
      <c r="T354" s="96">
        <f t="shared" si="71"/>
        <v>0</v>
      </c>
    </row>
    <row r="355" spans="4:20" x14ac:dyDescent="0.2">
      <c r="D355" s="77"/>
      <c r="T355" s="96">
        <f t="shared" si="71"/>
        <v>0</v>
      </c>
    </row>
    <row r="356" spans="4:20" x14ac:dyDescent="0.2">
      <c r="D356" s="77"/>
      <c r="T356" s="96">
        <f t="shared" si="71"/>
        <v>0</v>
      </c>
    </row>
    <row r="357" spans="4:20" x14ac:dyDescent="0.2">
      <c r="D357" s="77"/>
      <c r="T357" s="96">
        <f t="shared" si="71"/>
        <v>0</v>
      </c>
    </row>
    <row r="358" spans="4:20" x14ac:dyDescent="0.2">
      <c r="D358" s="77"/>
      <c r="T358" s="96">
        <f t="shared" si="71"/>
        <v>0</v>
      </c>
    </row>
    <row r="359" spans="4:20" x14ac:dyDescent="0.2">
      <c r="D359" s="77"/>
      <c r="T359" s="96">
        <f t="shared" si="71"/>
        <v>0</v>
      </c>
    </row>
    <row r="360" spans="4:20" x14ac:dyDescent="0.2">
      <c r="D360" s="77"/>
      <c r="T360" s="96">
        <f t="shared" si="71"/>
        <v>0</v>
      </c>
    </row>
    <row r="361" spans="4:20" x14ac:dyDescent="0.2">
      <c r="D361" s="77"/>
      <c r="T361" s="96">
        <f t="shared" si="71"/>
        <v>0</v>
      </c>
    </row>
    <row r="362" spans="4:20" x14ac:dyDescent="0.2">
      <c r="D362" s="77"/>
      <c r="T362" s="96">
        <f t="shared" si="71"/>
        <v>0</v>
      </c>
    </row>
    <row r="363" spans="4:20" x14ac:dyDescent="0.2">
      <c r="D363" s="77"/>
      <c r="T363" s="96">
        <f t="shared" si="71"/>
        <v>0</v>
      </c>
    </row>
    <row r="364" spans="4:20" x14ac:dyDescent="0.2">
      <c r="T364" s="96">
        <f t="shared" si="71"/>
        <v>0</v>
      </c>
    </row>
    <row r="365" spans="4:20" x14ac:dyDescent="0.2">
      <c r="T365" s="96">
        <f t="shared" si="71"/>
        <v>0</v>
      </c>
    </row>
    <row r="366" spans="4:20" x14ac:dyDescent="0.2">
      <c r="T366" s="96">
        <f t="shared" si="71"/>
        <v>0</v>
      </c>
    </row>
    <row r="367" spans="4:20" x14ac:dyDescent="0.2">
      <c r="T367" s="96">
        <f t="shared" si="71"/>
        <v>0</v>
      </c>
    </row>
    <row r="368" spans="4:20" x14ac:dyDescent="0.2">
      <c r="T368" s="96">
        <f t="shared" si="71"/>
        <v>0</v>
      </c>
    </row>
    <row r="369" spans="20:20" x14ac:dyDescent="0.2">
      <c r="T369" s="96">
        <f t="shared" si="71"/>
        <v>0</v>
      </c>
    </row>
    <row r="370" spans="20:20" x14ac:dyDescent="0.2">
      <c r="T370" s="96">
        <f t="shared" si="71"/>
        <v>0</v>
      </c>
    </row>
    <row r="371" spans="20:20" x14ac:dyDescent="0.2">
      <c r="T371" s="96">
        <f t="shared" si="71"/>
        <v>0</v>
      </c>
    </row>
    <row r="372" spans="20:20" x14ac:dyDescent="0.2">
      <c r="T372" s="96">
        <f t="shared" si="71"/>
        <v>0</v>
      </c>
    </row>
    <row r="373" spans="20:20" x14ac:dyDescent="0.2">
      <c r="T373" s="96">
        <f t="shared" si="71"/>
        <v>0</v>
      </c>
    </row>
    <row r="374" spans="20:20" x14ac:dyDescent="0.2">
      <c r="T374" s="96">
        <f t="shared" si="71"/>
        <v>0</v>
      </c>
    </row>
    <row r="375" spans="20:20" x14ac:dyDescent="0.2">
      <c r="T375" s="96">
        <f t="shared" si="71"/>
        <v>0</v>
      </c>
    </row>
    <row r="376" spans="20:20" x14ac:dyDescent="0.2">
      <c r="T376" s="96">
        <f t="shared" si="71"/>
        <v>0</v>
      </c>
    </row>
    <row r="377" spans="20:20" x14ac:dyDescent="0.2">
      <c r="T377" s="96">
        <f t="shared" si="71"/>
        <v>0</v>
      </c>
    </row>
    <row r="378" spans="20:20" x14ac:dyDescent="0.2">
      <c r="T378" s="96">
        <f t="shared" si="71"/>
        <v>0</v>
      </c>
    </row>
    <row r="379" spans="20:20" x14ac:dyDescent="0.2">
      <c r="T379" s="96">
        <f t="shared" si="71"/>
        <v>0</v>
      </c>
    </row>
    <row r="380" spans="20:20" x14ac:dyDescent="0.2">
      <c r="T380" s="96">
        <f t="shared" si="71"/>
        <v>0</v>
      </c>
    </row>
    <row r="381" spans="20:20" x14ac:dyDescent="0.2">
      <c r="T381" s="96">
        <f t="shared" si="71"/>
        <v>0</v>
      </c>
    </row>
    <row r="382" spans="20:20" x14ac:dyDescent="0.2">
      <c r="T382" s="96">
        <f t="shared" si="71"/>
        <v>0</v>
      </c>
    </row>
    <row r="383" spans="20:20" x14ac:dyDescent="0.2">
      <c r="T383" s="96">
        <f t="shared" si="71"/>
        <v>0</v>
      </c>
    </row>
    <row r="384" spans="20:20" x14ac:dyDescent="0.2">
      <c r="T384" s="96">
        <f t="shared" si="71"/>
        <v>0</v>
      </c>
    </row>
    <row r="385" spans="20:20" x14ac:dyDescent="0.2">
      <c r="T385" s="96">
        <f t="shared" si="71"/>
        <v>0</v>
      </c>
    </row>
    <row r="386" spans="20:20" x14ac:dyDescent="0.2">
      <c r="T386" s="96">
        <f t="shared" si="71"/>
        <v>0</v>
      </c>
    </row>
    <row r="387" spans="20:20" x14ac:dyDescent="0.2">
      <c r="T387" s="96">
        <f t="shared" si="71"/>
        <v>0</v>
      </c>
    </row>
    <row r="388" spans="20:20" x14ac:dyDescent="0.2">
      <c r="T388" s="96">
        <f t="shared" si="71"/>
        <v>0</v>
      </c>
    </row>
    <row r="389" spans="20:20" x14ac:dyDescent="0.2">
      <c r="T389" s="96">
        <f t="shared" si="71"/>
        <v>0</v>
      </c>
    </row>
    <row r="390" spans="20:20" x14ac:dyDescent="0.2">
      <c r="T390" s="96">
        <f t="shared" si="71"/>
        <v>0</v>
      </c>
    </row>
    <row r="391" spans="20:20" x14ac:dyDescent="0.2">
      <c r="T391" s="96">
        <f t="shared" si="71"/>
        <v>0</v>
      </c>
    </row>
    <row r="392" spans="20:20" x14ac:dyDescent="0.2">
      <c r="T392" s="96">
        <f t="shared" si="71"/>
        <v>0</v>
      </c>
    </row>
    <row r="393" spans="20:20" x14ac:dyDescent="0.2">
      <c r="T393" s="96">
        <f t="shared" si="71"/>
        <v>0</v>
      </c>
    </row>
    <row r="394" spans="20:20" x14ac:dyDescent="0.2">
      <c r="T394" s="96">
        <f t="shared" si="71"/>
        <v>0</v>
      </c>
    </row>
    <row r="395" spans="20:20" x14ac:dyDescent="0.2">
      <c r="T395" s="96">
        <f t="shared" si="71"/>
        <v>0</v>
      </c>
    </row>
    <row r="396" spans="20:20" x14ac:dyDescent="0.2">
      <c r="T396" s="96">
        <f t="shared" si="71"/>
        <v>0</v>
      </c>
    </row>
    <row r="397" spans="20:20" x14ac:dyDescent="0.2">
      <c r="T397" s="96">
        <f t="shared" si="71"/>
        <v>0</v>
      </c>
    </row>
    <row r="398" spans="20:20" x14ac:dyDescent="0.2">
      <c r="T398" s="96">
        <f t="shared" ref="T398:T464" si="72">SUM(G398:R398)-F398</f>
        <v>0</v>
      </c>
    </row>
    <row r="399" spans="20:20" x14ac:dyDescent="0.2">
      <c r="T399" s="96">
        <f t="shared" si="72"/>
        <v>0</v>
      </c>
    </row>
    <row r="400" spans="20:20" x14ac:dyDescent="0.2">
      <c r="T400" s="96">
        <f t="shared" si="72"/>
        <v>0</v>
      </c>
    </row>
    <row r="401" spans="20:20" x14ac:dyDescent="0.2">
      <c r="T401" s="96">
        <f t="shared" si="72"/>
        <v>0</v>
      </c>
    </row>
    <row r="402" spans="20:20" x14ac:dyDescent="0.2">
      <c r="T402" s="96">
        <f t="shared" si="72"/>
        <v>0</v>
      </c>
    </row>
    <row r="403" spans="20:20" x14ac:dyDescent="0.2">
      <c r="T403" s="96">
        <f t="shared" si="72"/>
        <v>0</v>
      </c>
    </row>
    <row r="404" spans="20:20" x14ac:dyDescent="0.2">
      <c r="T404" s="96">
        <f t="shared" si="72"/>
        <v>0</v>
      </c>
    </row>
    <row r="405" spans="20:20" x14ac:dyDescent="0.2">
      <c r="T405" s="96">
        <f t="shared" si="72"/>
        <v>0</v>
      </c>
    </row>
    <row r="406" spans="20:20" x14ac:dyDescent="0.2">
      <c r="T406" s="96">
        <f t="shared" si="72"/>
        <v>0</v>
      </c>
    </row>
    <row r="407" spans="20:20" x14ac:dyDescent="0.2">
      <c r="T407" s="96">
        <f t="shared" si="72"/>
        <v>0</v>
      </c>
    </row>
    <row r="408" spans="20:20" x14ac:dyDescent="0.2">
      <c r="T408" s="96">
        <f t="shared" si="72"/>
        <v>0</v>
      </c>
    </row>
    <row r="409" spans="20:20" x14ac:dyDescent="0.2">
      <c r="T409" s="96">
        <f t="shared" si="72"/>
        <v>0</v>
      </c>
    </row>
    <row r="410" spans="20:20" x14ac:dyDescent="0.2">
      <c r="T410" s="96">
        <f t="shared" si="72"/>
        <v>0</v>
      </c>
    </row>
    <row r="411" spans="20:20" x14ac:dyDescent="0.2">
      <c r="T411" s="96">
        <f t="shared" si="72"/>
        <v>0</v>
      </c>
    </row>
    <row r="412" spans="20:20" x14ac:dyDescent="0.2">
      <c r="T412" s="96">
        <f t="shared" si="72"/>
        <v>0</v>
      </c>
    </row>
    <row r="413" spans="20:20" x14ac:dyDescent="0.2">
      <c r="T413" s="96">
        <f t="shared" si="72"/>
        <v>0</v>
      </c>
    </row>
    <row r="414" spans="20:20" x14ac:dyDescent="0.2">
      <c r="T414" s="96">
        <f t="shared" si="72"/>
        <v>0</v>
      </c>
    </row>
    <row r="415" spans="20:20" x14ac:dyDescent="0.2">
      <c r="T415" s="96">
        <f t="shared" si="72"/>
        <v>0</v>
      </c>
    </row>
    <row r="416" spans="20:20" x14ac:dyDescent="0.2">
      <c r="T416" s="96">
        <f t="shared" si="72"/>
        <v>0</v>
      </c>
    </row>
    <row r="417" spans="20:20" x14ac:dyDescent="0.2">
      <c r="T417" s="96">
        <f t="shared" si="72"/>
        <v>0</v>
      </c>
    </row>
    <row r="418" spans="20:20" x14ac:dyDescent="0.2">
      <c r="T418" s="96">
        <f t="shared" si="72"/>
        <v>0</v>
      </c>
    </row>
    <row r="419" spans="20:20" x14ac:dyDescent="0.2">
      <c r="T419" s="96">
        <f t="shared" si="72"/>
        <v>0</v>
      </c>
    </row>
    <row r="420" spans="20:20" x14ac:dyDescent="0.2">
      <c r="T420" s="96">
        <f t="shared" si="72"/>
        <v>0</v>
      </c>
    </row>
    <row r="421" spans="20:20" x14ac:dyDescent="0.2">
      <c r="T421" s="96">
        <f t="shared" si="72"/>
        <v>0</v>
      </c>
    </row>
    <row r="422" spans="20:20" x14ac:dyDescent="0.2">
      <c r="T422" s="96">
        <f t="shared" si="72"/>
        <v>0</v>
      </c>
    </row>
    <row r="423" spans="20:20" x14ac:dyDescent="0.2">
      <c r="T423" s="96">
        <f t="shared" si="72"/>
        <v>0</v>
      </c>
    </row>
    <row r="424" spans="20:20" x14ac:dyDescent="0.2">
      <c r="T424" s="96">
        <f t="shared" si="72"/>
        <v>0</v>
      </c>
    </row>
    <row r="425" spans="20:20" x14ac:dyDescent="0.2">
      <c r="T425" s="96">
        <f t="shared" si="72"/>
        <v>0</v>
      </c>
    </row>
    <row r="426" spans="20:20" x14ac:dyDescent="0.2">
      <c r="T426" s="96">
        <f t="shared" si="72"/>
        <v>0</v>
      </c>
    </row>
    <row r="427" spans="20:20" x14ac:dyDescent="0.2">
      <c r="T427" s="96">
        <f t="shared" si="72"/>
        <v>0</v>
      </c>
    </row>
    <row r="428" spans="20:20" x14ac:dyDescent="0.2">
      <c r="T428" s="96">
        <f t="shared" si="72"/>
        <v>0</v>
      </c>
    </row>
    <row r="429" spans="20:20" x14ac:dyDescent="0.2">
      <c r="T429" s="96">
        <f t="shared" si="72"/>
        <v>0</v>
      </c>
    </row>
    <row r="430" spans="20:20" x14ac:dyDescent="0.2">
      <c r="T430" s="96">
        <f t="shared" si="72"/>
        <v>0</v>
      </c>
    </row>
    <row r="431" spans="20:20" x14ac:dyDescent="0.2">
      <c r="T431" s="96">
        <f t="shared" si="72"/>
        <v>0</v>
      </c>
    </row>
    <row r="432" spans="20:20" x14ac:dyDescent="0.2">
      <c r="T432" s="96">
        <f t="shared" si="72"/>
        <v>0</v>
      </c>
    </row>
    <row r="433" spans="20:20" x14ac:dyDescent="0.2">
      <c r="T433" s="96">
        <f t="shared" si="72"/>
        <v>0</v>
      </c>
    </row>
    <row r="434" spans="20:20" x14ac:dyDescent="0.2">
      <c r="T434" s="96">
        <f t="shared" si="72"/>
        <v>0</v>
      </c>
    </row>
    <row r="435" spans="20:20" x14ac:dyDescent="0.2">
      <c r="T435" s="96">
        <f t="shared" si="72"/>
        <v>0</v>
      </c>
    </row>
    <row r="436" spans="20:20" x14ac:dyDescent="0.2">
      <c r="T436" s="96">
        <f t="shared" si="72"/>
        <v>0</v>
      </c>
    </row>
    <row r="437" spans="20:20" x14ac:dyDescent="0.2">
      <c r="T437" s="96">
        <f t="shared" si="72"/>
        <v>0</v>
      </c>
    </row>
    <row r="438" spans="20:20" x14ac:dyDescent="0.2">
      <c r="T438" s="96">
        <f t="shared" si="72"/>
        <v>0</v>
      </c>
    </row>
    <row r="439" spans="20:20" x14ac:dyDescent="0.2">
      <c r="T439" s="96">
        <f t="shared" si="72"/>
        <v>0</v>
      </c>
    </row>
    <row r="440" spans="20:20" x14ac:dyDescent="0.2">
      <c r="T440" s="96">
        <f t="shared" si="72"/>
        <v>0</v>
      </c>
    </row>
    <row r="441" spans="20:20" x14ac:dyDescent="0.2">
      <c r="T441" s="96">
        <f t="shared" si="72"/>
        <v>0</v>
      </c>
    </row>
    <row r="442" spans="20:20" x14ac:dyDescent="0.2">
      <c r="T442" s="96">
        <f t="shared" si="72"/>
        <v>0</v>
      </c>
    </row>
    <row r="443" spans="20:20" x14ac:dyDescent="0.2">
      <c r="T443" s="96">
        <f t="shared" si="72"/>
        <v>0</v>
      </c>
    </row>
    <row r="444" spans="20:20" x14ac:dyDescent="0.2">
      <c r="T444" s="96">
        <f t="shared" si="72"/>
        <v>0</v>
      </c>
    </row>
    <row r="445" spans="20:20" x14ac:dyDescent="0.2">
      <c r="T445" s="96">
        <f t="shared" si="72"/>
        <v>0</v>
      </c>
    </row>
    <row r="446" spans="20:20" x14ac:dyDescent="0.2">
      <c r="T446" s="96">
        <f t="shared" si="72"/>
        <v>0</v>
      </c>
    </row>
    <row r="447" spans="20:20" x14ac:dyDescent="0.2">
      <c r="T447" s="96">
        <f t="shared" si="72"/>
        <v>0</v>
      </c>
    </row>
    <row r="448" spans="20:20" x14ac:dyDescent="0.2">
      <c r="T448" s="96">
        <f t="shared" si="72"/>
        <v>0</v>
      </c>
    </row>
    <row r="449" spans="20:20" x14ac:dyDescent="0.2">
      <c r="T449" s="96">
        <f t="shared" si="72"/>
        <v>0</v>
      </c>
    </row>
    <row r="450" spans="20:20" x14ac:dyDescent="0.2">
      <c r="T450" s="96">
        <f t="shared" si="72"/>
        <v>0</v>
      </c>
    </row>
    <row r="451" spans="20:20" x14ac:dyDescent="0.2">
      <c r="T451" s="96">
        <f t="shared" si="72"/>
        <v>0</v>
      </c>
    </row>
    <row r="452" spans="20:20" x14ac:dyDescent="0.2">
      <c r="T452" s="96">
        <f t="shared" si="72"/>
        <v>0</v>
      </c>
    </row>
    <row r="453" spans="20:20" x14ac:dyDescent="0.2">
      <c r="T453" s="96">
        <f t="shared" si="72"/>
        <v>0</v>
      </c>
    </row>
    <row r="454" spans="20:20" x14ac:dyDescent="0.2">
      <c r="T454" s="96">
        <f t="shared" si="72"/>
        <v>0</v>
      </c>
    </row>
    <row r="455" spans="20:20" x14ac:dyDescent="0.2">
      <c r="T455" s="96">
        <f t="shared" si="72"/>
        <v>0</v>
      </c>
    </row>
    <row r="456" spans="20:20" x14ac:dyDescent="0.2">
      <c r="T456" s="96">
        <f t="shared" si="72"/>
        <v>0</v>
      </c>
    </row>
    <row r="457" spans="20:20" x14ac:dyDescent="0.2">
      <c r="T457" s="96">
        <f t="shared" si="72"/>
        <v>0</v>
      </c>
    </row>
    <row r="458" spans="20:20" x14ac:dyDescent="0.2">
      <c r="T458" s="96">
        <f t="shared" si="72"/>
        <v>0</v>
      </c>
    </row>
    <row r="459" spans="20:20" x14ac:dyDescent="0.2">
      <c r="T459" s="96">
        <f t="shared" si="72"/>
        <v>0</v>
      </c>
    </row>
    <row r="460" spans="20:20" x14ac:dyDescent="0.2">
      <c r="T460" s="96">
        <f t="shared" si="72"/>
        <v>0</v>
      </c>
    </row>
    <row r="461" spans="20:20" x14ac:dyDescent="0.2">
      <c r="T461" s="96">
        <f t="shared" si="72"/>
        <v>0</v>
      </c>
    </row>
    <row r="462" spans="20:20" x14ac:dyDescent="0.2">
      <c r="T462" s="96">
        <f t="shared" si="72"/>
        <v>0</v>
      </c>
    </row>
    <row r="463" spans="20:20" x14ac:dyDescent="0.2">
      <c r="T463" s="96">
        <f t="shared" si="72"/>
        <v>0</v>
      </c>
    </row>
    <row r="464" spans="20:20" x14ac:dyDescent="0.2">
      <c r="T464" s="96">
        <f t="shared" si="72"/>
        <v>0</v>
      </c>
    </row>
  </sheetData>
  <printOptions horizontalCentered="1"/>
  <pageMargins left="0.5" right="0.5" top="0.5" bottom="0.5" header="0" footer="0"/>
  <pageSetup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4"/>
  <sheetViews>
    <sheetView topLeftCell="A91" zoomScale="87" zoomScaleNormal="87" workbookViewId="0">
      <selection activeCell="B2" sqref="B2"/>
    </sheetView>
  </sheetViews>
  <sheetFormatPr defaultColWidth="9.6640625" defaultRowHeight="12.75" x14ac:dyDescent="0.2"/>
  <cols>
    <col min="1" max="1" width="3.6640625" style="1" customWidth="1"/>
    <col min="2" max="2" width="9.6640625" style="1" customWidth="1"/>
    <col min="3" max="3" width="44.6640625" style="1" customWidth="1"/>
    <col min="4" max="4" width="9.6640625" style="1" customWidth="1"/>
    <col min="5" max="5" width="2.6640625" style="1" customWidth="1"/>
    <col min="6" max="6" width="10.6640625" style="1" customWidth="1"/>
    <col min="7" max="7" width="9.6640625" style="1" customWidth="1"/>
    <col min="8" max="8" width="10.6640625" style="1" customWidth="1"/>
    <col min="9" max="9" width="13.6640625" style="1" customWidth="1"/>
    <col min="10" max="10" width="11.6640625" style="1" customWidth="1"/>
    <col min="11" max="11" width="12.6640625" style="1" customWidth="1"/>
    <col min="12" max="12" width="8.6640625" style="1" customWidth="1"/>
    <col min="13" max="13" width="9.6640625" style="1" customWidth="1"/>
    <col min="14" max="14" width="10.6640625" style="1" customWidth="1"/>
    <col min="15" max="15" width="9.6640625" style="1" customWidth="1"/>
    <col min="16" max="16" width="10.6640625" style="1" customWidth="1"/>
    <col min="17" max="17" width="12.6640625" style="1" customWidth="1"/>
    <col min="18" max="18" width="6.6640625" style="1" customWidth="1"/>
    <col min="19" max="16384" width="9.6640625" style="1"/>
  </cols>
  <sheetData>
    <row r="1" spans="1:256" x14ac:dyDescent="0.2">
      <c r="A1" s="34"/>
      <c r="B1" s="34"/>
      <c r="C1" s="34"/>
      <c r="D1" s="34"/>
      <c r="E1" s="34"/>
      <c r="F1" s="36"/>
      <c r="G1" s="34">
        <v>6</v>
      </c>
      <c r="H1" s="34">
        <v>7</v>
      </c>
      <c r="I1" s="34">
        <v>8</v>
      </c>
      <c r="J1" s="34">
        <v>9</v>
      </c>
      <c r="K1" s="34">
        <v>10</v>
      </c>
      <c r="L1" s="34">
        <v>11</v>
      </c>
      <c r="M1" s="34">
        <v>12</v>
      </c>
      <c r="N1" s="34">
        <v>13</v>
      </c>
      <c r="O1" s="34">
        <v>14</v>
      </c>
      <c r="P1" s="34">
        <v>15</v>
      </c>
      <c r="Q1" s="34">
        <v>16</v>
      </c>
      <c r="R1" s="34">
        <v>17</v>
      </c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</row>
    <row r="2" spans="1:256" x14ac:dyDescent="0.2">
      <c r="A2" s="34"/>
      <c r="B2" s="34"/>
      <c r="C2" s="83"/>
      <c r="D2" s="83"/>
      <c r="E2" s="83"/>
      <c r="F2" s="85"/>
      <c r="G2" s="83"/>
      <c r="H2" s="83"/>
      <c r="I2" s="83"/>
      <c r="J2" s="83"/>
      <c r="K2" s="83"/>
      <c r="L2" s="83"/>
      <c r="M2" s="83"/>
      <c r="N2" s="83"/>
      <c r="O2" s="83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</row>
    <row r="3" spans="1:256" x14ac:dyDescent="0.2">
      <c r="A3" s="34"/>
      <c r="B3" s="84" t="s">
        <v>0</v>
      </c>
      <c r="C3" s="83"/>
      <c r="D3" s="83"/>
      <c r="E3" s="83"/>
      <c r="F3" s="85"/>
      <c r="G3" s="83"/>
      <c r="H3" s="83"/>
      <c r="I3" s="83"/>
      <c r="J3" s="83"/>
      <c r="K3" s="83"/>
      <c r="L3" s="83"/>
      <c r="M3" s="83"/>
      <c r="N3" s="83"/>
      <c r="O3" s="83"/>
      <c r="P3" s="80"/>
      <c r="Q3" s="83"/>
      <c r="R3" s="83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</row>
    <row r="4" spans="1:256" x14ac:dyDescent="0.2">
      <c r="A4" s="34"/>
      <c r="B4" s="84" t="s">
        <v>1</v>
      </c>
      <c r="C4" s="83"/>
      <c r="D4" s="83"/>
      <c r="E4" s="83"/>
      <c r="F4" s="85"/>
      <c r="G4" s="83"/>
      <c r="H4" s="83"/>
      <c r="I4" s="83"/>
      <c r="J4" s="83"/>
      <c r="K4" s="83"/>
      <c r="L4" s="83"/>
      <c r="M4" s="83"/>
      <c r="N4" s="83"/>
      <c r="O4" s="83"/>
      <c r="P4" s="80"/>
      <c r="Q4" s="83"/>
      <c r="R4" s="83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</row>
    <row r="5" spans="1:256" x14ac:dyDescent="0.2">
      <c r="A5" s="34"/>
      <c r="B5" s="84" t="s">
        <v>289</v>
      </c>
      <c r="C5" s="83"/>
      <c r="D5" s="83"/>
      <c r="E5" s="83"/>
      <c r="F5" s="85"/>
      <c r="G5" s="83"/>
      <c r="H5" s="83"/>
      <c r="I5" s="83"/>
      <c r="J5" s="83"/>
      <c r="K5" s="83"/>
      <c r="L5" s="83"/>
      <c r="M5" s="83"/>
      <c r="N5" s="83"/>
      <c r="O5" s="83"/>
      <c r="P5" s="80"/>
      <c r="Q5" s="83"/>
      <c r="R5" s="83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  <c r="IV5" s="34"/>
    </row>
    <row r="6" spans="1:256" x14ac:dyDescent="0.2">
      <c r="A6" s="34"/>
      <c r="B6" s="84"/>
      <c r="C6" s="83"/>
      <c r="D6" s="83"/>
      <c r="E6" s="83"/>
      <c r="F6" s="85"/>
      <c r="G6" s="83"/>
      <c r="H6" s="83"/>
      <c r="I6" s="83"/>
      <c r="J6" s="83"/>
      <c r="K6" s="83"/>
      <c r="L6" s="83"/>
      <c r="M6" s="83"/>
      <c r="N6" s="83"/>
      <c r="O6" s="83"/>
      <c r="P6" s="33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</row>
    <row r="7" spans="1:256" x14ac:dyDescent="0.2">
      <c r="A7" s="93"/>
      <c r="B7" s="62"/>
      <c r="C7" s="89"/>
      <c r="D7" s="89"/>
      <c r="E7" s="89"/>
      <c r="F7" s="90" t="s">
        <v>287</v>
      </c>
      <c r="G7" s="89" t="s">
        <v>94</v>
      </c>
      <c r="H7" s="89" t="s">
        <v>96</v>
      </c>
      <c r="I7" s="89" t="s">
        <v>98</v>
      </c>
      <c r="J7" s="18"/>
      <c r="K7" s="18"/>
      <c r="L7" s="89" t="s">
        <v>102</v>
      </c>
      <c r="M7" s="89" t="s">
        <v>104</v>
      </c>
      <c r="N7" s="62" t="s">
        <v>106</v>
      </c>
      <c r="O7" s="62" t="s">
        <v>108</v>
      </c>
      <c r="P7" s="91" t="s">
        <v>110</v>
      </c>
      <c r="Q7" s="89" t="s">
        <v>112</v>
      </c>
      <c r="R7" s="89" t="s">
        <v>114</v>
      </c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34"/>
    </row>
    <row r="8" spans="1:256" x14ac:dyDescent="0.2">
      <c r="A8" s="93"/>
      <c r="B8" s="58" t="s">
        <v>3</v>
      </c>
      <c r="C8" s="92" t="s">
        <v>22</v>
      </c>
      <c r="D8" s="92" t="s">
        <v>92</v>
      </c>
      <c r="E8" s="92"/>
      <c r="F8" s="94" t="s">
        <v>288</v>
      </c>
      <c r="G8" s="93" t="s">
        <v>95</v>
      </c>
      <c r="H8" s="93" t="s">
        <v>97</v>
      </c>
      <c r="I8" s="93" t="s">
        <v>99</v>
      </c>
      <c r="J8" s="93" t="s">
        <v>100</v>
      </c>
      <c r="K8" s="93" t="s">
        <v>101</v>
      </c>
      <c r="L8" s="93" t="s">
        <v>103</v>
      </c>
      <c r="M8" s="93" t="s">
        <v>105</v>
      </c>
      <c r="N8" s="93" t="s">
        <v>107</v>
      </c>
      <c r="O8" s="93" t="s">
        <v>109</v>
      </c>
      <c r="P8" s="93" t="s">
        <v>111</v>
      </c>
      <c r="Q8" s="93" t="s">
        <v>113</v>
      </c>
      <c r="R8" s="93" t="s">
        <v>115</v>
      </c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  <c r="IU8" s="34"/>
      <c r="IV8" s="34"/>
    </row>
    <row r="9" spans="1:256" x14ac:dyDescent="0.2">
      <c r="A9" s="106"/>
      <c r="B9" s="107"/>
      <c r="C9" s="107"/>
      <c r="D9" s="107"/>
      <c r="E9" s="107"/>
      <c r="F9" s="108"/>
      <c r="G9" s="102"/>
      <c r="H9" s="102"/>
      <c r="I9" s="102"/>
      <c r="J9" s="102"/>
      <c r="K9" s="102"/>
      <c r="L9" s="102"/>
      <c r="M9" s="102"/>
      <c r="N9" s="102"/>
      <c r="O9" s="102"/>
      <c r="P9" s="107"/>
      <c r="Q9" s="107"/>
      <c r="R9" s="107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34"/>
      <c r="IL9" s="34"/>
      <c r="IM9" s="34"/>
      <c r="IN9" s="34"/>
      <c r="IO9" s="34"/>
      <c r="IP9" s="34"/>
      <c r="IQ9" s="34"/>
      <c r="IR9" s="34"/>
      <c r="IS9" s="34"/>
      <c r="IT9" s="34"/>
      <c r="IU9" s="34"/>
      <c r="IV9" s="34"/>
    </row>
    <row r="10" spans="1:256" x14ac:dyDescent="0.2">
      <c r="A10" s="34">
        <v>5</v>
      </c>
      <c r="B10" s="86" t="s">
        <v>290</v>
      </c>
      <c r="C10" s="83"/>
      <c r="D10" s="83"/>
      <c r="E10" s="83"/>
      <c r="F10" s="85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</row>
    <row r="11" spans="1:256" x14ac:dyDescent="0.2">
      <c r="A11" s="34">
        <v>6</v>
      </c>
      <c r="B11" s="34"/>
      <c r="C11" s="34"/>
      <c r="D11" s="34"/>
      <c r="E11" s="34"/>
      <c r="F11" s="36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</row>
    <row r="12" spans="1:256" x14ac:dyDescent="0.2">
      <c r="A12" s="34">
        <v>7</v>
      </c>
      <c r="B12" s="71" t="s">
        <v>291</v>
      </c>
      <c r="C12" s="34"/>
      <c r="D12" s="77"/>
      <c r="E12" s="34"/>
      <c r="F12" s="36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  <c r="IV12" s="34"/>
    </row>
    <row r="13" spans="1:256" x14ac:dyDescent="0.2">
      <c r="A13" s="34">
        <v>8</v>
      </c>
      <c r="B13" s="71"/>
      <c r="C13" s="34"/>
      <c r="D13" s="77"/>
      <c r="E13" s="34"/>
      <c r="F13" s="36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  <c r="IV13" s="34"/>
    </row>
    <row r="14" spans="1:256" x14ac:dyDescent="0.2">
      <c r="A14" s="34">
        <v>9</v>
      </c>
      <c r="B14" s="88" t="s">
        <v>292</v>
      </c>
      <c r="C14" s="34"/>
      <c r="D14" s="77"/>
      <c r="E14" s="34"/>
      <c r="F14" s="36"/>
      <c r="G14" s="34"/>
      <c r="H14" s="96"/>
      <c r="I14" s="96"/>
      <c r="J14" s="96"/>
      <c r="K14" s="96"/>
      <c r="L14" s="96"/>
      <c r="M14" s="96"/>
      <c r="N14" s="96"/>
      <c r="O14" s="96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  <c r="IV14" s="34"/>
    </row>
    <row r="15" spans="1:256" x14ac:dyDescent="0.2">
      <c r="A15" s="34"/>
      <c r="B15" s="34">
        <v>500</v>
      </c>
      <c r="C15" s="34" t="s">
        <v>123</v>
      </c>
      <c r="D15" s="77">
        <v>60</v>
      </c>
      <c r="E15" s="34"/>
      <c r="F15" s="36">
        <v>4189374</v>
      </c>
      <c r="G15" s="37">
        <f t="shared" ref="G15:R19" si="0">INDEX(ALLOC,($D15)+1,(G$1)+1)*$F15</f>
        <v>1456394.665565083</v>
      </c>
      <c r="H15" s="37">
        <f t="shared" si="0"/>
        <v>455367.32591070747</v>
      </c>
      <c r="I15" s="37">
        <f t="shared" si="0"/>
        <v>35123.695882082808</v>
      </c>
      <c r="J15" s="37">
        <f t="shared" si="0"/>
        <v>705895.38944408786</v>
      </c>
      <c r="K15" s="37">
        <f t="shared" si="0"/>
        <v>156078.40690291731</v>
      </c>
      <c r="L15" s="37">
        <f t="shared" si="0"/>
        <v>113381.74786371317</v>
      </c>
      <c r="M15" s="37">
        <f t="shared" si="0"/>
        <v>805104.03872400476</v>
      </c>
      <c r="N15" s="37">
        <f t="shared" si="0"/>
        <v>331903.10899259656</v>
      </c>
      <c r="O15" s="37">
        <f t="shared" si="0"/>
        <v>106950.80153229121</v>
      </c>
      <c r="P15" s="37">
        <f t="shared" si="0"/>
        <v>22914.647679298985</v>
      </c>
      <c r="Q15" s="37">
        <f t="shared" si="0"/>
        <v>7.4514342754648748</v>
      </c>
      <c r="R15" s="37">
        <f t="shared" si="0"/>
        <v>252.72006894040507</v>
      </c>
      <c r="S15" s="96"/>
      <c r="T15" s="34"/>
      <c r="U15" s="36">
        <f t="shared" ref="U15:U78" si="1">SUM(G15:R15)-F15</f>
        <v>0</v>
      </c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  <c r="IV15" s="34"/>
    </row>
    <row r="16" spans="1:256" x14ac:dyDescent="0.2">
      <c r="A16" s="34">
        <v>10</v>
      </c>
      <c r="B16" s="34">
        <v>501</v>
      </c>
      <c r="C16" s="34" t="s">
        <v>124</v>
      </c>
      <c r="D16" s="77">
        <v>1</v>
      </c>
      <c r="E16" s="34"/>
      <c r="F16" s="36">
        <v>3035692</v>
      </c>
      <c r="G16" s="37">
        <f t="shared" si="0"/>
        <v>1014276.9137393684</v>
      </c>
      <c r="H16" s="37">
        <f t="shared" si="0"/>
        <v>320094.9093702627</v>
      </c>
      <c r="I16" s="37">
        <f t="shared" si="0"/>
        <v>26657.8873952344</v>
      </c>
      <c r="J16" s="37">
        <f t="shared" si="0"/>
        <v>521066.37364309333</v>
      </c>
      <c r="K16" s="37">
        <f t="shared" si="0"/>
        <v>111120.28559098316</v>
      </c>
      <c r="L16" s="37">
        <f t="shared" si="0"/>
        <v>84223.111238332553</v>
      </c>
      <c r="M16" s="37">
        <f t="shared" si="0"/>
        <v>607000.03342313773</v>
      </c>
      <c r="N16" s="37">
        <f t="shared" si="0"/>
        <v>249047.8807674569</v>
      </c>
      <c r="O16" s="37">
        <f t="shared" si="0"/>
        <v>80943.520659847505</v>
      </c>
      <c r="P16" s="37">
        <f t="shared" si="0"/>
        <v>21052.810635300375</v>
      </c>
      <c r="Q16" s="37">
        <f t="shared" si="0"/>
        <v>6.8459981125726737</v>
      </c>
      <c r="R16" s="37">
        <f t="shared" si="0"/>
        <v>201.42753887007569</v>
      </c>
      <c r="S16" s="96"/>
      <c r="T16" s="34"/>
      <c r="U16" s="36">
        <f t="shared" si="1"/>
        <v>0</v>
      </c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  <c r="IV16" s="34"/>
    </row>
    <row r="17" spans="1:256" x14ac:dyDescent="0.2">
      <c r="A17" s="34">
        <v>1</v>
      </c>
      <c r="B17" s="34">
        <v>502</v>
      </c>
      <c r="C17" s="34" t="s">
        <v>303</v>
      </c>
      <c r="D17" s="77">
        <v>51</v>
      </c>
      <c r="E17" s="34"/>
      <c r="F17" s="36">
        <v>7897509</v>
      </c>
      <c r="G17" s="37">
        <f t="shared" si="0"/>
        <v>2767527.9640100971</v>
      </c>
      <c r="H17" s="37">
        <f t="shared" si="0"/>
        <v>863725.34687175497</v>
      </c>
      <c r="I17" s="37">
        <f t="shared" si="0"/>
        <v>65564.947434995425</v>
      </c>
      <c r="J17" s="37">
        <f t="shared" si="0"/>
        <v>1325570.4366090661</v>
      </c>
      <c r="K17" s="37">
        <f t="shared" si="0"/>
        <v>295289.03004199156</v>
      </c>
      <c r="L17" s="37">
        <f t="shared" si="0"/>
        <v>212630.81165785718</v>
      </c>
      <c r="M17" s="37">
        <f t="shared" si="0"/>
        <v>1505051.8900457181</v>
      </c>
      <c r="N17" s="37">
        <f t="shared" si="0"/>
        <v>621092.95750444243</v>
      </c>
      <c r="O17" s="37">
        <f t="shared" si="0"/>
        <v>199766.65524815608</v>
      </c>
      <c r="P17" s="37">
        <f t="shared" si="0"/>
        <v>40809.105063851741</v>
      </c>
      <c r="Q17" s="37">
        <f t="shared" si="0"/>
        <v>13.270392304505847</v>
      </c>
      <c r="R17" s="37">
        <f t="shared" si="0"/>
        <v>466.58511976652829</v>
      </c>
      <c r="S17" s="96"/>
      <c r="T17" s="34"/>
      <c r="U17" s="36">
        <f t="shared" si="1"/>
        <v>0</v>
      </c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</row>
    <row r="18" spans="1:256" x14ac:dyDescent="0.2">
      <c r="A18" s="34">
        <v>2</v>
      </c>
      <c r="B18" s="34">
        <v>505</v>
      </c>
      <c r="C18" s="34" t="s">
        <v>139</v>
      </c>
      <c r="D18" s="77">
        <v>51</v>
      </c>
      <c r="E18" s="34"/>
      <c r="F18" s="36">
        <v>5503565</v>
      </c>
      <c r="G18" s="37">
        <f t="shared" si="0"/>
        <v>1928616.9904013064</v>
      </c>
      <c r="H18" s="37">
        <f t="shared" si="0"/>
        <v>601907.33415514312</v>
      </c>
      <c r="I18" s="37">
        <f t="shared" si="0"/>
        <v>45690.476570533901</v>
      </c>
      <c r="J18" s="37">
        <f t="shared" si="0"/>
        <v>923754.95361339557</v>
      </c>
      <c r="K18" s="37">
        <f t="shared" si="0"/>
        <v>205779.10966901758</v>
      </c>
      <c r="L18" s="37">
        <f t="shared" si="0"/>
        <v>148176.78497888066</v>
      </c>
      <c r="M18" s="37">
        <f t="shared" si="0"/>
        <v>1048830.8282066488</v>
      </c>
      <c r="N18" s="37">
        <f t="shared" si="0"/>
        <v>432823.24371747306</v>
      </c>
      <c r="O18" s="37">
        <f t="shared" si="0"/>
        <v>139212.09485051781</v>
      </c>
      <c r="P18" s="37">
        <f t="shared" si="0"/>
        <v>28438.785230980706</v>
      </c>
      <c r="Q18" s="37">
        <f t="shared" si="0"/>
        <v>9.2477851716721968</v>
      </c>
      <c r="R18" s="37">
        <f t="shared" si="0"/>
        <v>325.15082093200186</v>
      </c>
      <c r="S18" s="96"/>
      <c r="T18" s="34"/>
      <c r="U18" s="36">
        <f t="shared" si="1"/>
        <v>0</v>
      </c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</row>
    <row r="19" spans="1:256" x14ac:dyDescent="0.2">
      <c r="A19" s="34"/>
      <c r="B19" s="34">
        <v>506</v>
      </c>
      <c r="C19" s="34" t="s">
        <v>129</v>
      </c>
      <c r="D19" s="77">
        <v>51</v>
      </c>
      <c r="E19" s="34"/>
      <c r="F19" s="36">
        <v>1311016</v>
      </c>
      <c r="G19" s="37">
        <f t="shared" si="0"/>
        <v>459419.98182777147</v>
      </c>
      <c r="H19" s="37">
        <f t="shared" si="0"/>
        <v>143381.63455773468</v>
      </c>
      <c r="I19" s="37">
        <f t="shared" si="0"/>
        <v>10884.026232377571</v>
      </c>
      <c r="J19" s="37">
        <f t="shared" si="0"/>
        <v>220049.64496038831</v>
      </c>
      <c r="K19" s="37">
        <f t="shared" si="0"/>
        <v>49019.08222067637</v>
      </c>
      <c r="L19" s="37">
        <f t="shared" si="0"/>
        <v>35297.509148319717</v>
      </c>
      <c r="M19" s="37">
        <f t="shared" si="0"/>
        <v>249844.2367941812</v>
      </c>
      <c r="N19" s="37">
        <f t="shared" si="0"/>
        <v>103103.75142030786</v>
      </c>
      <c r="O19" s="37">
        <f t="shared" si="0"/>
        <v>33162.0111223446</v>
      </c>
      <c r="P19" s="37">
        <f t="shared" si="0"/>
        <v>6774.4639080994593</v>
      </c>
      <c r="Q19" s="37">
        <f t="shared" si="0"/>
        <v>2.2029347022566279</v>
      </c>
      <c r="R19" s="37">
        <f t="shared" si="0"/>
        <v>77.454873096799872</v>
      </c>
      <c r="S19" s="96"/>
      <c r="T19" s="34"/>
      <c r="U19" s="36">
        <f t="shared" si="1"/>
        <v>0</v>
      </c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  <c r="IV19" s="34"/>
    </row>
    <row r="20" spans="1:256" x14ac:dyDescent="0.2">
      <c r="A20" s="34">
        <v>3</v>
      </c>
      <c r="B20" s="34">
        <v>507</v>
      </c>
      <c r="C20" s="34" t="s">
        <v>130</v>
      </c>
      <c r="D20" s="77"/>
      <c r="E20" s="34"/>
      <c r="F20" s="36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96"/>
      <c r="T20" s="34"/>
      <c r="U20" s="36">
        <f t="shared" si="1"/>
        <v>0</v>
      </c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  <c r="IV20" s="34"/>
    </row>
    <row r="21" spans="1:256" x14ac:dyDescent="0.2">
      <c r="A21" s="34">
        <v>4</v>
      </c>
      <c r="B21" s="34"/>
      <c r="C21" s="95"/>
      <c r="D21" s="102"/>
      <c r="E21" s="95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96"/>
      <c r="T21" s="34"/>
      <c r="U21" s="36">
        <f t="shared" si="1"/>
        <v>0</v>
      </c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  <c r="IT21" s="34"/>
      <c r="IU21" s="34"/>
      <c r="IV21" s="34"/>
    </row>
    <row r="22" spans="1:256" x14ac:dyDescent="0.2">
      <c r="A22" s="34"/>
      <c r="B22" s="34"/>
      <c r="C22" s="34" t="s">
        <v>304</v>
      </c>
      <c r="D22" s="77"/>
      <c r="E22" s="34"/>
      <c r="F22" s="36">
        <f t="shared" ref="F22:R22" si="2">SUM(F15:F20)</f>
        <v>21937156</v>
      </c>
      <c r="G22" s="36">
        <f t="shared" si="2"/>
        <v>7626236.5155436257</v>
      </c>
      <c r="H22" s="36">
        <f t="shared" si="2"/>
        <v>2384476.5508656031</v>
      </c>
      <c r="I22" s="36">
        <f t="shared" si="2"/>
        <v>183921.03351522412</v>
      </c>
      <c r="J22" s="36">
        <f t="shared" si="2"/>
        <v>3696336.7982700318</v>
      </c>
      <c r="K22" s="36">
        <f t="shared" si="2"/>
        <v>817285.914425586</v>
      </c>
      <c r="L22" s="36">
        <f t="shared" si="2"/>
        <v>593709.9648871033</v>
      </c>
      <c r="M22" s="36">
        <f t="shared" si="2"/>
        <v>4215831.0271936907</v>
      </c>
      <c r="N22" s="36">
        <f t="shared" si="2"/>
        <v>1737970.9424022767</v>
      </c>
      <c r="O22" s="36">
        <f t="shared" si="2"/>
        <v>560035.08341315726</v>
      </c>
      <c r="P22" s="36">
        <f t="shared" si="2"/>
        <v>119989.81251753126</v>
      </c>
      <c r="Q22" s="36">
        <f t="shared" si="2"/>
        <v>39.018544566472222</v>
      </c>
      <c r="R22" s="36">
        <f t="shared" si="2"/>
        <v>1323.3384216058107</v>
      </c>
      <c r="S22" s="96"/>
      <c r="T22" s="34"/>
      <c r="U22" s="36">
        <f t="shared" si="1"/>
        <v>0</v>
      </c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  <c r="IV22" s="34"/>
    </row>
    <row r="23" spans="1:256" x14ac:dyDescent="0.2">
      <c r="A23" s="34">
        <v>5</v>
      </c>
      <c r="B23" s="34"/>
      <c r="C23" s="34"/>
      <c r="D23" s="77"/>
      <c r="E23" s="34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96"/>
      <c r="T23" s="34"/>
      <c r="U23" s="36">
        <f t="shared" si="1"/>
        <v>0</v>
      </c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  <c r="IT23" s="34"/>
      <c r="IU23" s="34"/>
      <c r="IV23" s="34"/>
    </row>
    <row r="24" spans="1:256" x14ac:dyDescent="0.2">
      <c r="A24" s="34">
        <v>6</v>
      </c>
      <c r="B24" s="88" t="s">
        <v>293</v>
      </c>
      <c r="C24" s="34"/>
      <c r="D24" s="77"/>
      <c r="E24" s="34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96"/>
      <c r="T24" s="34"/>
      <c r="U24" s="36">
        <f t="shared" si="1"/>
        <v>0</v>
      </c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  <c r="IU24" s="34"/>
      <c r="IV24" s="34"/>
    </row>
    <row r="25" spans="1:256" x14ac:dyDescent="0.2">
      <c r="A25" s="34">
        <v>7</v>
      </c>
      <c r="B25" s="34">
        <v>510</v>
      </c>
      <c r="C25" s="34" t="s">
        <v>131</v>
      </c>
      <c r="D25" s="77">
        <v>61</v>
      </c>
      <c r="E25" s="34"/>
      <c r="F25" s="36">
        <v>5688357</v>
      </c>
      <c r="G25" s="37">
        <f t="shared" ref="G25:R29" si="3">INDEX(ALLOC,($D25)+1,(G$1)+1)*$F25</f>
        <v>1908942.6709752067</v>
      </c>
      <c r="H25" s="37">
        <f t="shared" si="3"/>
        <v>601813.54281946586</v>
      </c>
      <c r="I25" s="37">
        <f t="shared" si="3"/>
        <v>49706.357434579615</v>
      </c>
      <c r="J25" s="37">
        <f t="shared" si="3"/>
        <v>974438.96677614481</v>
      </c>
      <c r="K25" s="37">
        <f t="shared" si="3"/>
        <v>208622.81790636654</v>
      </c>
      <c r="L25" s="37">
        <f t="shared" si="3"/>
        <v>157398.69158451649</v>
      </c>
      <c r="M25" s="37">
        <f t="shared" si="3"/>
        <v>1132601.7312704911</v>
      </c>
      <c r="N25" s="37">
        <f t="shared" si="3"/>
        <v>464931.07164771215</v>
      </c>
      <c r="O25" s="37">
        <f t="shared" si="3"/>
        <v>150972.04139400696</v>
      </c>
      <c r="P25" s="37">
        <f t="shared" si="3"/>
        <v>38542.863994335734</v>
      </c>
      <c r="Q25" s="37">
        <f t="shared" si="3"/>
        <v>12.533451173304723</v>
      </c>
      <c r="R25" s="37">
        <f t="shared" si="3"/>
        <v>373.71074600008751</v>
      </c>
      <c r="S25" s="96"/>
      <c r="T25" s="34"/>
      <c r="U25" s="36">
        <f t="shared" si="1"/>
        <v>0</v>
      </c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  <c r="IV25" s="34"/>
    </row>
    <row r="26" spans="1:256" x14ac:dyDescent="0.2">
      <c r="A26" s="34">
        <v>8</v>
      </c>
      <c r="B26" s="34">
        <v>511</v>
      </c>
      <c r="C26" s="34" t="s">
        <v>132</v>
      </c>
      <c r="D26" s="77">
        <v>51</v>
      </c>
      <c r="E26" s="34"/>
      <c r="F26" s="36">
        <v>989589</v>
      </c>
      <c r="G26" s="37">
        <f t="shared" si="3"/>
        <v>346782.16009336466</v>
      </c>
      <c r="H26" s="37">
        <f t="shared" si="3"/>
        <v>108228.18970962529</v>
      </c>
      <c r="I26" s="37">
        <f t="shared" si="3"/>
        <v>8215.5462902605977</v>
      </c>
      <c r="J26" s="37">
        <f t="shared" si="3"/>
        <v>166099.19948094129</v>
      </c>
      <c r="K26" s="37">
        <f t="shared" si="3"/>
        <v>37000.87913166346</v>
      </c>
      <c r="L26" s="37">
        <f t="shared" si="3"/>
        <v>26643.47863075398</v>
      </c>
      <c r="M26" s="37">
        <f t="shared" si="3"/>
        <v>188588.9328924414</v>
      </c>
      <c r="N26" s="37">
        <f t="shared" si="3"/>
        <v>77825.395162432062</v>
      </c>
      <c r="O26" s="37">
        <f t="shared" si="3"/>
        <v>25031.549137882277</v>
      </c>
      <c r="P26" s="37">
        <f t="shared" si="3"/>
        <v>5113.5416839704749</v>
      </c>
      <c r="Q26" s="37">
        <f t="shared" si="3"/>
        <v>1.662832451374685</v>
      </c>
      <c r="R26" s="37">
        <f t="shared" si="3"/>
        <v>58.464954213365118</v>
      </c>
      <c r="S26" s="96"/>
      <c r="T26" s="34"/>
      <c r="U26" s="36">
        <f t="shared" si="1"/>
        <v>0</v>
      </c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  <c r="IU26" s="34"/>
      <c r="IV26" s="34"/>
    </row>
    <row r="27" spans="1:256" x14ac:dyDescent="0.2">
      <c r="A27" s="34"/>
      <c r="B27" s="34">
        <v>512</v>
      </c>
      <c r="C27" s="34" t="s">
        <v>133</v>
      </c>
      <c r="D27" s="77">
        <v>1</v>
      </c>
      <c r="E27" s="34"/>
      <c r="F27" s="36">
        <v>7837920</v>
      </c>
      <c r="G27" s="37">
        <f t="shared" si="3"/>
        <v>2618783.8910324471</v>
      </c>
      <c r="H27" s="37">
        <f t="shared" si="3"/>
        <v>826460.09280630876</v>
      </c>
      <c r="I27" s="37">
        <f t="shared" si="3"/>
        <v>68828.58629032709</v>
      </c>
      <c r="J27" s="37">
        <f t="shared" si="3"/>
        <v>1345352.7404310694</v>
      </c>
      <c r="K27" s="37">
        <f t="shared" si="3"/>
        <v>286903.91147694783</v>
      </c>
      <c r="L27" s="37">
        <f t="shared" si="3"/>
        <v>217457.5049238037</v>
      </c>
      <c r="M27" s="37">
        <f t="shared" si="3"/>
        <v>1567226.7482893125</v>
      </c>
      <c r="N27" s="37">
        <f t="shared" si="3"/>
        <v>643022.20568650111</v>
      </c>
      <c r="O27" s="37">
        <f t="shared" si="3"/>
        <v>208989.85781503262</v>
      </c>
      <c r="P27" s="37">
        <f t="shared" si="3"/>
        <v>54356.715218353354</v>
      </c>
      <c r="Q27" s="37">
        <f t="shared" si="3"/>
        <v>17.675833228962496</v>
      </c>
      <c r="R27" s="37">
        <f t="shared" si="3"/>
        <v>520.07019666703468</v>
      </c>
      <c r="S27" s="96"/>
      <c r="T27" s="34"/>
      <c r="U27" s="36">
        <f t="shared" si="1"/>
        <v>0</v>
      </c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  <c r="IT27" s="34"/>
      <c r="IU27" s="34"/>
      <c r="IV27" s="34"/>
    </row>
    <row r="28" spans="1:256" x14ac:dyDescent="0.2">
      <c r="A28" s="34">
        <v>9</v>
      </c>
      <c r="B28" s="34">
        <v>513</v>
      </c>
      <c r="C28" s="34" t="s">
        <v>134</v>
      </c>
      <c r="D28" s="77">
        <v>1</v>
      </c>
      <c r="E28" s="34"/>
      <c r="F28" s="36">
        <v>1958591</v>
      </c>
      <c r="G28" s="37">
        <f t="shared" si="3"/>
        <v>654398.94256653951</v>
      </c>
      <c r="H28" s="37">
        <f t="shared" si="3"/>
        <v>206521.28366066521</v>
      </c>
      <c r="I28" s="37">
        <f t="shared" si="3"/>
        <v>17199.339831352961</v>
      </c>
      <c r="J28" s="37">
        <f t="shared" si="3"/>
        <v>336185.59123257559</v>
      </c>
      <c r="K28" s="37">
        <f t="shared" si="3"/>
        <v>71693.436381533204</v>
      </c>
      <c r="L28" s="37">
        <f t="shared" si="3"/>
        <v>54339.711559472111</v>
      </c>
      <c r="M28" s="37">
        <f t="shared" si="3"/>
        <v>391628.92759287066</v>
      </c>
      <c r="N28" s="37">
        <f t="shared" si="3"/>
        <v>160682.61794681876</v>
      </c>
      <c r="O28" s="37">
        <f t="shared" si="3"/>
        <v>52223.760207785046</v>
      </c>
      <c r="P28" s="37">
        <f t="shared" si="3"/>
        <v>13583.013505653274</v>
      </c>
      <c r="Q28" s="37">
        <f t="shared" si="3"/>
        <v>4.4169534621107234</v>
      </c>
      <c r="R28" s="37">
        <f t="shared" si="3"/>
        <v>129.95856127139393</v>
      </c>
      <c r="S28" s="96"/>
      <c r="T28" s="34"/>
      <c r="U28" s="36">
        <f t="shared" si="1"/>
        <v>0</v>
      </c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  <c r="IU28" s="34"/>
      <c r="IV28" s="34"/>
    </row>
    <row r="29" spans="1:256" x14ac:dyDescent="0.2">
      <c r="A29" s="34">
        <v>10</v>
      </c>
      <c r="B29" s="34">
        <v>514</v>
      </c>
      <c r="C29" s="34" t="s">
        <v>135</v>
      </c>
      <c r="D29" s="77">
        <v>1</v>
      </c>
      <c r="E29" s="34"/>
      <c r="F29" s="36">
        <v>192076</v>
      </c>
      <c r="G29" s="37">
        <f t="shared" si="3"/>
        <v>64175.895474047742</v>
      </c>
      <c r="H29" s="37">
        <f t="shared" si="3"/>
        <v>20253.22391474582</v>
      </c>
      <c r="I29" s="37">
        <f t="shared" si="3"/>
        <v>1686.7127427048076</v>
      </c>
      <c r="J29" s="37">
        <f t="shared" si="3"/>
        <v>32969.202667421727</v>
      </c>
      <c r="K29" s="37">
        <f t="shared" si="3"/>
        <v>7030.8647831116205</v>
      </c>
      <c r="L29" s="37">
        <f t="shared" si="3"/>
        <v>5329.0117423684496</v>
      </c>
      <c r="M29" s="37">
        <f t="shared" si="3"/>
        <v>38406.445192655447</v>
      </c>
      <c r="N29" s="37">
        <f t="shared" si="3"/>
        <v>15757.896633219067</v>
      </c>
      <c r="O29" s="37">
        <f t="shared" si="3"/>
        <v>5121.5036552657093</v>
      </c>
      <c r="P29" s="37">
        <f t="shared" si="3"/>
        <v>1332.0651948833925</v>
      </c>
      <c r="Q29" s="37">
        <f t="shared" si="3"/>
        <v>0.43316381683995242</v>
      </c>
      <c r="R29" s="37">
        <f t="shared" si="3"/>
        <v>12.744835759361839</v>
      </c>
      <c r="S29" s="96"/>
      <c r="T29" s="34"/>
      <c r="U29" s="36">
        <f t="shared" si="1"/>
        <v>0</v>
      </c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  <c r="IT29" s="34"/>
      <c r="IU29" s="34"/>
      <c r="IV29" s="34"/>
    </row>
    <row r="30" spans="1:256" x14ac:dyDescent="0.2">
      <c r="A30" s="34"/>
      <c r="B30" s="34"/>
      <c r="C30" s="95"/>
      <c r="D30" s="102"/>
      <c r="E30" s="95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96"/>
      <c r="T30" s="34"/>
      <c r="U30" s="36">
        <f t="shared" si="1"/>
        <v>0</v>
      </c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  <c r="IT30" s="34"/>
      <c r="IU30" s="34"/>
      <c r="IV30" s="34"/>
    </row>
    <row r="31" spans="1:256" x14ac:dyDescent="0.2">
      <c r="A31" s="34"/>
      <c r="B31" s="34"/>
      <c r="C31" s="34" t="s">
        <v>305</v>
      </c>
      <c r="D31" s="77"/>
      <c r="E31" s="34"/>
      <c r="F31" s="36">
        <f t="shared" ref="F31:R31" si="4">SUM(F25:F29)</f>
        <v>16666533</v>
      </c>
      <c r="G31" s="36">
        <f t="shared" si="4"/>
        <v>5593083.5601416044</v>
      </c>
      <c r="H31" s="36">
        <f t="shared" si="4"/>
        <v>1763276.3329108108</v>
      </c>
      <c r="I31" s="36">
        <f t="shared" si="4"/>
        <v>145636.54258922508</v>
      </c>
      <c r="J31" s="36">
        <f t="shared" si="4"/>
        <v>2855045.7005881527</v>
      </c>
      <c r="K31" s="36">
        <f t="shared" si="4"/>
        <v>611251.90967962262</v>
      </c>
      <c r="L31" s="36">
        <f t="shared" si="4"/>
        <v>461168.39844091481</v>
      </c>
      <c r="M31" s="36">
        <f t="shared" si="4"/>
        <v>3318452.7852377715</v>
      </c>
      <c r="N31" s="36">
        <f t="shared" si="4"/>
        <v>1362219.1870766829</v>
      </c>
      <c r="O31" s="36">
        <f t="shared" si="4"/>
        <v>442338.71220997261</v>
      </c>
      <c r="P31" s="36">
        <f t="shared" si="4"/>
        <v>112928.19959719623</v>
      </c>
      <c r="Q31" s="36">
        <f t="shared" si="4"/>
        <v>36.722234132592583</v>
      </c>
      <c r="R31" s="36">
        <f t="shared" si="4"/>
        <v>1094.9492939112431</v>
      </c>
      <c r="S31" s="96"/>
      <c r="T31" s="34"/>
      <c r="U31" s="36">
        <f t="shared" si="1"/>
        <v>0</v>
      </c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  <c r="IT31" s="34"/>
      <c r="IU31" s="34"/>
      <c r="IV31" s="34"/>
    </row>
    <row r="32" spans="1:256" x14ac:dyDescent="0.2">
      <c r="A32" s="34"/>
      <c r="B32" s="34"/>
      <c r="C32" s="34"/>
      <c r="D32" s="77"/>
      <c r="E32" s="34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96"/>
      <c r="T32" s="34"/>
      <c r="U32" s="36">
        <f t="shared" si="1"/>
        <v>0</v>
      </c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  <c r="IT32" s="34"/>
      <c r="IU32" s="34"/>
      <c r="IV32" s="34"/>
    </row>
    <row r="33" spans="1:256" x14ac:dyDescent="0.2">
      <c r="A33" s="34">
        <v>11</v>
      </c>
      <c r="B33" s="34"/>
      <c r="C33" s="95" t="s">
        <v>306</v>
      </c>
      <c r="D33" s="102"/>
      <c r="E33" s="95"/>
      <c r="F33" s="73">
        <f t="shared" ref="F33:R33" si="5">F31+F22</f>
        <v>38603689</v>
      </c>
      <c r="G33" s="73">
        <f t="shared" si="5"/>
        <v>13219320.075685229</v>
      </c>
      <c r="H33" s="73">
        <f t="shared" si="5"/>
        <v>4147752.8837764142</v>
      </c>
      <c r="I33" s="73">
        <f t="shared" si="5"/>
        <v>329557.57610444922</v>
      </c>
      <c r="J33" s="73">
        <f t="shared" si="5"/>
        <v>6551382.4988581846</v>
      </c>
      <c r="K33" s="73">
        <f t="shared" si="5"/>
        <v>1428537.8241052087</v>
      </c>
      <c r="L33" s="73">
        <f t="shared" si="5"/>
        <v>1054878.3633280182</v>
      </c>
      <c r="M33" s="73">
        <f t="shared" si="5"/>
        <v>7534283.8124314621</v>
      </c>
      <c r="N33" s="73">
        <f t="shared" si="5"/>
        <v>3100190.1294789594</v>
      </c>
      <c r="O33" s="73">
        <f t="shared" si="5"/>
        <v>1002373.7956231299</v>
      </c>
      <c r="P33" s="73">
        <f t="shared" si="5"/>
        <v>232918.01211472749</v>
      </c>
      <c r="Q33" s="73">
        <f t="shared" si="5"/>
        <v>75.740778699064805</v>
      </c>
      <c r="R33" s="73">
        <f t="shared" si="5"/>
        <v>2418.2877155170536</v>
      </c>
      <c r="S33" s="96"/>
      <c r="T33" s="34"/>
      <c r="U33" s="36">
        <f t="shared" si="1"/>
        <v>0</v>
      </c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  <c r="IT33" s="34"/>
      <c r="IU33" s="34"/>
      <c r="IV33" s="34"/>
    </row>
    <row r="34" spans="1:256" x14ac:dyDescent="0.2">
      <c r="A34" s="34">
        <v>12</v>
      </c>
      <c r="B34" s="34"/>
      <c r="C34" s="34"/>
      <c r="D34" s="77"/>
      <c r="E34" s="34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96"/>
      <c r="T34" s="34"/>
      <c r="U34" s="36">
        <f t="shared" si="1"/>
        <v>0</v>
      </c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  <c r="IT34" s="34"/>
      <c r="IU34" s="34"/>
      <c r="IV34" s="34"/>
    </row>
    <row r="35" spans="1:256" x14ac:dyDescent="0.2">
      <c r="A35" s="34"/>
      <c r="B35" s="88" t="s">
        <v>294</v>
      </c>
      <c r="C35" s="34"/>
      <c r="D35" s="77"/>
      <c r="E35" s="34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96"/>
      <c r="T35" s="34"/>
      <c r="U35" s="36">
        <f t="shared" si="1"/>
        <v>0</v>
      </c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  <c r="IS35" s="34"/>
      <c r="IT35" s="34"/>
      <c r="IU35" s="34"/>
      <c r="IV35" s="34"/>
    </row>
    <row r="36" spans="1:256" x14ac:dyDescent="0.2">
      <c r="A36" s="34">
        <v>13</v>
      </c>
      <c r="B36" s="34">
        <v>535</v>
      </c>
      <c r="C36" s="34" t="s">
        <v>123</v>
      </c>
      <c r="D36" s="77">
        <v>62</v>
      </c>
      <c r="E36" s="34"/>
      <c r="F36" s="36">
        <v>6807</v>
      </c>
      <c r="G36" s="37">
        <f t="shared" ref="G36:R36" si="6">INDEX(ALLOC,($D36)+1,(G$1)+1)*$F36</f>
        <v>2385.3803586696426</v>
      </c>
      <c r="H36" s="37">
        <f t="shared" si="6"/>
        <v>744.45985894489445</v>
      </c>
      <c r="I36" s="37">
        <f t="shared" si="6"/>
        <v>56.51156550628987</v>
      </c>
      <c r="J36" s="37">
        <f t="shared" si="6"/>
        <v>1142.5321531128247</v>
      </c>
      <c r="K36" s="37">
        <f t="shared" si="6"/>
        <v>254.51473717799323</v>
      </c>
      <c r="L36" s="37">
        <f t="shared" si="6"/>
        <v>183.27018493489956</v>
      </c>
      <c r="M36" s="37">
        <f t="shared" si="6"/>
        <v>1297.2303311767291</v>
      </c>
      <c r="N36" s="37">
        <f t="shared" si="6"/>
        <v>535.33079376455782</v>
      </c>
      <c r="O36" s="37">
        <f t="shared" si="6"/>
        <v>172.18234537930863</v>
      </c>
      <c r="P36" s="37">
        <f t="shared" si="6"/>
        <v>35.174075543267982</v>
      </c>
      <c r="Q36" s="37">
        <f t="shared" si="6"/>
        <v>1.1437981320030315E-2</v>
      </c>
      <c r="R36" s="37">
        <f t="shared" si="6"/>
        <v>0.40215780827229919</v>
      </c>
      <c r="S36" s="96"/>
      <c r="T36" s="34"/>
      <c r="U36" s="36">
        <f t="shared" si="1"/>
        <v>0</v>
      </c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  <c r="IS36" s="34"/>
      <c r="IT36" s="34"/>
      <c r="IU36" s="34"/>
      <c r="IV36" s="34"/>
    </row>
    <row r="37" spans="1:256" x14ac:dyDescent="0.2">
      <c r="A37" s="34">
        <v>14</v>
      </c>
      <c r="B37" s="34">
        <v>536</v>
      </c>
      <c r="C37" s="34" t="s">
        <v>137</v>
      </c>
      <c r="D37" s="77"/>
      <c r="E37" s="34"/>
      <c r="F37" s="36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96"/>
      <c r="T37" s="34"/>
      <c r="U37" s="36">
        <f t="shared" si="1"/>
        <v>0</v>
      </c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  <c r="IQ37" s="34"/>
      <c r="IR37" s="34"/>
      <c r="IS37" s="34"/>
      <c r="IT37" s="34"/>
      <c r="IU37" s="34"/>
      <c r="IV37" s="34"/>
    </row>
    <row r="38" spans="1:256" x14ac:dyDescent="0.2">
      <c r="A38" s="34"/>
      <c r="B38" s="34">
        <v>537</v>
      </c>
      <c r="C38" s="34" t="s">
        <v>138</v>
      </c>
      <c r="D38" s="77"/>
      <c r="E38" s="34"/>
      <c r="F38" s="36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96"/>
      <c r="T38" s="34"/>
      <c r="U38" s="36">
        <f t="shared" si="1"/>
        <v>0</v>
      </c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  <c r="IR38" s="34"/>
      <c r="IS38" s="34"/>
      <c r="IT38" s="34"/>
      <c r="IU38" s="34"/>
      <c r="IV38" s="34"/>
    </row>
    <row r="39" spans="1:256" x14ac:dyDescent="0.2">
      <c r="A39" s="34"/>
      <c r="B39" s="34">
        <v>538</v>
      </c>
      <c r="C39" s="34" t="s">
        <v>139</v>
      </c>
      <c r="D39" s="77"/>
      <c r="E39" s="34"/>
      <c r="F39" s="36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96"/>
      <c r="T39" s="34"/>
      <c r="U39" s="36">
        <f t="shared" si="1"/>
        <v>0</v>
      </c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  <c r="IT39" s="34"/>
      <c r="IU39" s="34"/>
      <c r="IV39" s="34"/>
    </row>
    <row r="40" spans="1:256" x14ac:dyDescent="0.2">
      <c r="A40" s="34">
        <v>15</v>
      </c>
      <c r="B40" s="34">
        <v>539</v>
      </c>
      <c r="C40" s="34" t="s">
        <v>140</v>
      </c>
      <c r="D40" s="77">
        <v>51</v>
      </c>
      <c r="E40" s="34"/>
      <c r="F40" s="36">
        <v>4595</v>
      </c>
      <c r="G40" s="37">
        <f t="shared" ref="G40:R40" si="7">INDEX(ALLOC,($D40)+1,(G$1)+1)*$F40</f>
        <v>1610.2281104872939</v>
      </c>
      <c r="H40" s="37">
        <f t="shared" si="7"/>
        <v>502.5404806598782</v>
      </c>
      <c r="I40" s="37">
        <f t="shared" si="7"/>
        <v>38.147589760746584</v>
      </c>
      <c r="J40" s="37">
        <f t="shared" si="7"/>
        <v>771.25536118017192</v>
      </c>
      <c r="K40" s="37">
        <f t="shared" si="7"/>
        <v>171.80772988583504</v>
      </c>
      <c r="L40" s="37">
        <f t="shared" si="7"/>
        <v>123.714778871142</v>
      </c>
      <c r="M40" s="37">
        <f t="shared" si="7"/>
        <v>875.68288111606762</v>
      </c>
      <c r="N40" s="37">
        <f t="shared" si="7"/>
        <v>361.369912934941</v>
      </c>
      <c r="O40" s="37">
        <f t="shared" si="7"/>
        <v>116.23003922696095</v>
      </c>
      <c r="P40" s="37">
        <f t="shared" si="7"/>
        <v>23.743922009889289</v>
      </c>
      <c r="Q40" s="37">
        <f t="shared" si="7"/>
        <v>7.7210994807608794E-3</v>
      </c>
      <c r="R40" s="37">
        <f t="shared" si="7"/>
        <v>0.2714727675938321</v>
      </c>
      <c r="S40" s="96"/>
      <c r="T40" s="34"/>
      <c r="U40" s="36">
        <f t="shared" si="1"/>
        <v>0</v>
      </c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  <c r="IT40" s="34"/>
      <c r="IU40" s="34"/>
      <c r="IV40" s="34"/>
    </row>
    <row r="41" spans="1:256" x14ac:dyDescent="0.2">
      <c r="A41" s="34"/>
      <c r="B41" s="34">
        <v>540</v>
      </c>
      <c r="C41" s="34" t="s">
        <v>130</v>
      </c>
      <c r="D41" s="77"/>
      <c r="E41" s="34"/>
      <c r="F41" s="36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96"/>
      <c r="T41" s="34"/>
      <c r="U41" s="36">
        <f t="shared" si="1"/>
        <v>0</v>
      </c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  <c r="IS41" s="34"/>
      <c r="IT41" s="34"/>
      <c r="IU41" s="34"/>
      <c r="IV41" s="34"/>
    </row>
    <row r="42" spans="1:256" x14ac:dyDescent="0.2">
      <c r="A42" s="34"/>
      <c r="B42" s="34"/>
      <c r="C42" s="95"/>
      <c r="D42" s="102"/>
      <c r="E42" s="95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96"/>
      <c r="T42" s="34"/>
      <c r="U42" s="36">
        <f t="shared" si="1"/>
        <v>0</v>
      </c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34"/>
      <c r="IU42" s="34"/>
      <c r="IV42" s="34"/>
    </row>
    <row r="43" spans="1:256" x14ac:dyDescent="0.2">
      <c r="A43" s="34"/>
      <c r="B43" s="34"/>
      <c r="C43" s="34" t="s">
        <v>307</v>
      </c>
      <c r="D43" s="77"/>
      <c r="E43" s="34"/>
      <c r="F43" s="36">
        <f t="shared" ref="F43:R43" si="8">SUM(F36:F41)</f>
        <v>11402</v>
      </c>
      <c r="G43" s="36">
        <f t="shared" si="8"/>
        <v>3995.6084691569367</v>
      </c>
      <c r="H43" s="36">
        <f t="shared" si="8"/>
        <v>1247.0003396047728</v>
      </c>
      <c r="I43" s="36">
        <f t="shared" si="8"/>
        <v>94.659155267036454</v>
      </c>
      <c r="J43" s="36">
        <f t="shared" si="8"/>
        <v>1913.7875142929965</v>
      </c>
      <c r="K43" s="36">
        <f t="shared" si="8"/>
        <v>426.3224670638283</v>
      </c>
      <c r="L43" s="36">
        <f t="shared" si="8"/>
        <v>306.98496380604155</v>
      </c>
      <c r="M43" s="36">
        <f t="shared" si="8"/>
        <v>2172.9132122927967</v>
      </c>
      <c r="N43" s="36">
        <f t="shared" si="8"/>
        <v>896.70070669949882</v>
      </c>
      <c r="O43" s="36">
        <f t="shared" si="8"/>
        <v>288.4123846062696</v>
      </c>
      <c r="P43" s="36">
        <f t="shared" si="8"/>
        <v>58.917997553157271</v>
      </c>
      <c r="Q43" s="36">
        <f t="shared" si="8"/>
        <v>1.9159080800791192E-2</v>
      </c>
      <c r="R43" s="36">
        <f t="shared" si="8"/>
        <v>0.67363057586613129</v>
      </c>
      <c r="S43" s="96"/>
      <c r="T43" s="34"/>
      <c r="U43" s="36">
        <f t="shared" si="1"/>
        <v>0</v>
      </c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  <c r="IV43" s="34"/>
    </row>
    <row r="44" spans="1:256" x14ac:dyDescent="0.2">
      <c r="A44" s="34">
        <v>16</v>
      </c>
      <c r="B44" s="34"/>
      <c r="C44" s="34"/>
      <c r="D44" s="77"/>
      <c r="E44" s="34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96"/>
      <c r="T44" s="34"/>
      <c r="U44" s="36">
        <f t="shared" si="1"/>
        <v>0</v>
      </c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  <c r="IT44" s="34"/>
      <c r="IU44" s="34"/>
      <c r="IV44" s="34"/>
    </row>
    <row r="45" spans="1:256" x14ac:dyDescent="0.2">
      <c r="A45" s="34"/>
      <c r="B45" s="88" t="s">
        <v>295</v>
      </c>
      <c r="C45" s="34"/>
      <c r="D45" s="77"/>
      <c r="E45" s="34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96"/>
      <c r="T45" s="34"/>
      <c r="U45" s="36">
        <f t="shared" si="1"/>
        <v>0</v>
      </c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  <c r="IP45" s="34"/>
      <c r="IQ45" s="34"/>
      <c r="IR45" s="34"/>
      <c r="IS45" s="34"/>
      <c r="IT45" s="34"/>
      <c r="IU45" s="34"/>
      <c r="IV45" s="34"/>
    </row>
    <row r="46" spans="1:256" x14ac:dyDescent="0.2">
      <c r="A46" s="34">
        <v>18</v>
      </c>
      <c r="B46" s="34">
        <v>541</v>
      </c>
      <c r="C46" s="34" t="s">
        <v>131</v>
      </c>
      <c r="D46" s="77">
        <v>63</v>
      </c>
      <c r="E46" s="34"/>
      <c r="F46" s="36">
        <v>93176</v>
      </c>
      <c r="G46" s="37">
        <f t="shared" ref="G46:R47" si="9">INDEX(ALLOC,($D46)+1,(G$1)+1)*$F46</f>
        <v>31562.014796587544</v>
      </c>
      <c r="H46" s="37">
        <f t="shared" si="9"/>
        <v>9928.3124439664389</v>
      </c>
      <c r="I46" s="37">
        <f t="shared" si="9"/>
        <v>805.57533972584838</v>
      </c>
      <c r="J46" s="37">
        <f t="shared" si="9"/>
        <v>15893.112487166638</v>
      </c>
      <c r="K46" s="37">
        <f t="shared" si="9"/>
        <v>3431.3911938885417</v>
      </c>
      <c r="L46" s="37">
        <f t="shared" si="9"/>
        <v>2563.4585088152166</v>
      </c>
      <c r="M46" s="37">
        <f t="shared" si="9"/>
        <v>18383.490502321729</v>
      </c>
      <c r="N46" s="37">
        <f t="shared" si="9"/>
        <v>7554.5774711556869</v>
      </c>
      <c r="O46" s="37">
        <f t="shared" si="9"/>
        <v>2448.3269606214621</v>
      </c>
      <c r="P46" s="37">
        <f t="shared" si="9"/>
        <v>599.5546638248735</v>
      </c>
      <c r="Q46" s="37">
        <f t="shared" si="9"/>
        <v>0.19496447139684572</v>
      </c>
      <c r="R46" s="37">
        <f t="shared" si="9"/>
        <v>5.9906674546250116</v>
      </c>
      <c r="S46" s="96"/>
      <c r="T46" s="34"/>
      <c r="U46" s="36">
        <f t="shared" si="1"/>
        <v>0</v>
      </c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  <c r="IS46" s="34"/>
      <c r="IT46" s="34"/>
      <c r="IU46" s="34"/>
      <c r="IV46" s="34"/>
    </row>
    <row r="47" spans="1:256" x14ac:dyDescent="0.2">
      <c r="A47" s="34">
        <v>19</v>
      </c>
      <c r="B47" s="34">
        <v>542</v>
      </c>
      <c r="C47" s="34" t="s">
        <v>132</v>
      </c>
      <c r="D47" s="77">
        <v>51</v>
      </c>
      <c r="E47" s="34"/>
      <c r="F47" s="36">
        <v>19320</v>
      </c>
      <c r="G47" s="37">
        <f t="shared" si="9"/>
        <v>6770.3171043774792</v>
      </c>
      <c r="H47" s="37">
        <f t="shared" si="9"/>
        <v>2112.9667217298907</v>
      </c>
      <c r="I47" s="37">
        <f t="shared" si="9"/>
        <v>160.3942185370237</v>
      </c>
      <c r="J47" s="37">
        <f t="shared" si="9"/>
        <v>3242.7972966269685</v>
      </c>
      <c r="K47" s="37">
        <f t="shared" si="9"/>
        <v>722.37765862771118</v>
      </c>
      <c r="L47" s="37">
        <f t="shared" si="9"/>
        <v>520.16747068345228</v>
      </c>
      <c r="M47" s="37">
        <f t="shared" si="9"/>
        <v>3681.8701334412244</v>
      </c>
      <c r="N47" s="37">
        <f t="shared" si="9"/>
        <v>1519.4051616764004</v>
      </c>
      <c r="O47" s="37">
        <f t="shared" si="9"/>
        <v>488.69735753316337</v>
      </c>
      <c r="P47" s="37">
        <f t="shared" si="9"/>
        <v>99.832986557358225</v>
      </c>
      <c r="Q47" s="37">
        <f t="shared" si="9"/>
        <v>3.2463904672100148E-2</v>
      </c>
      <c r="R47" s="37">
        <f t="shared" si="9"/>
        <v>1.1414263046600297</v>
      </c>
      <c r="S47" s="96"/>
      <c r="T47" s="34"/>
      <c r="U47" s="36">
        <f t="shared" si="1"/>
        <v>0</v>
      </c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  <c r="IP47" s="34"/>
      <c r="IQ47" s="34"/>
      <c r="IR47" s="34"/>
      <c r="IS47" s="34"/>
      <c r="IT47" s="34"/>
      <c r="IU47" s="34"/>
      <c r="IV47" s="34"/>
    </row>
    <row r="48" spans="1:256" x14ac:dyDescent="0.2">
      <c r="A48" s="34">
        <v>20</v>
      </c>
      <c r="B48" s="34">
        <v>543</v>
      </c>
      <c r="C48" s="34" t="s">
        <v>141</v>
      </c>
      <c r="D48" s="77"/>
      <c r="E48" s="34"/>
      <c r="F48" s="36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96"/>
      <c r="T48" s="34"/>
      <c r="U48" s="36">
        <f t="shared" si="1"/>
        <v>0</v>
      </c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  <c r="IS48" s="34"/>
      <c r="IT48" s="34"/>
      <c r="IU48" s="34"/>
      <c r="IV48" s="34"/>
    </row>
    <row r="49" spans="1:256" x14ac:dyDescent="0.2">
      <c r="A49" s="34"/>
      <c r="B49" s="34">
        <v>544</v>
      </c>
      <c r="C49" s="34" t="s">
        <v>134</v>
      </c>
      <c r="D49" s="77">
        <v>1</v>
      </c>
      <c r="E49" s="34"/>
      <c r="F49" s="36">
        <v>45888</v>
      </c>
      <c r="G49" s="37">
        <f t="shared" ref="G49:R50" si="10">INDEX(ALLOC,($D49)+1,(G$1)+1)*$F49</f>
        <v>15331.970113460833</v>
      </c>
      <c r="H49" s="37">
        <f t="shared" si="10"/>
        <v>4838.6052343856409</v>
      </c>
      <c r="I49" s="37">
        <f t="shared" si="10"/>
        <v>402.96483859117336</v>
      </c>
      <c r="J49" s="37">
        <f t="shared" si="10"/>
        <v>7876.5216476949136</v>
      </c>
      <c r="K49" s="37">
        <f t="shared" si="10"/>
        <v>1679.7117972439348</v>
      </c>
      <c r="L49" s="37">
        <f t="shared" si="10"/>
        <v>1273.1298591901302</v>
      </c>
      <c r="M49" s="37">
        <f t="shared" si="10"/>
        <v>9175.5084289581901</v>
      </c>
      <c r="N49" s="37">
        <f t="shared" si="10"/>
        <v>3764.6471225200257</v>
      </c>
      <c r="O49" s="37">
        <f t="shared" si="10"/>
        <v>1223.5550497346512</v>
      </c>
      <c r="P49" s="37">
        <f t="shared" si="10"/>
        <v>318.23761252217406</v>
      </c>
      <c r="Q49" s="37">
        <f t="shared" si="10"/>
        <v>0.10348518933730262</v>
      </c>
      <c r="R49" s="37">
        <f t="shared" si="10"/>
        <v>3.044810508994336</v>
      </c>
      <c r="S49" s="96"/>
      <c r="T49" s="34"/>
      <c r="U49" s="36">
        <f t="shared" si="1"/>
        <v>0</v>
      </c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34"/>
      <c r="IP49" s="34"/>
      <c r="IQ49" s="34"/>
      <c r="IR49" s="34"/>
      <c r="IS49" s="34"/>
      <c r="IT49" s="34"/>
      <c r="IU49" s="34"/>
      <c r="IV49" s="34"/>
    </row>
    <row r="50" spans="1:256" x14ac:dyDescent="0.2">
      <c r="A50" s="34"/>
      <c r="B50" s="34">
        <v>545</v>
      </c>
      <c r="C50" s="34" t="s">
        <v>142</v>
      </c>
      <c r="D50" s="77">
        <v>1</v>
      </c>
      <c r="E50" s="34"/>
      <c r="F50" s="36">
        <v>3037</v>
      </c>
      <c r="G50" s="37">
        <f t="shared" si="10"/>
        <v>1014.7139390381046</v>
      </c>
      <c r="H50" s="37">
        <f t="shared" si="10"/>
        <v>320.23282986465284</v>
      </c>
      <c r="I50" s="37">
        <f t="shared" si="10"/>
        <v>26.669373579179599</v>
      </c>
      <c r="J50" s="37">
        <f t="shared" si="10"/>
        <v>521.29088746621017</v>
      </c>
      <c r="K50" s="37">
        <f t="shared" si="10"/>
        <v>111.16816440528744</v>
      </c>
      <c r="L50" s="37">
        <f t="shared" si="10"/>
        <v>84.259400766222655</v>
      </c>
      <c r="M50" s="37">
        <f t="shared" si="10"/>
        <v>607.26157380461166</v>
      </c>
      <c r="N50" s="37">
        <f t="shared" si="10"/>
        <v>249.15518896211032</v>
      </c>
      <c r="O50" s="37">
        <f t="shared" si="10"/>
        <v>80.978397098242141</v>
      </c>
      <c r="P50" s="37">
        <f t="shared" si="10"/>
        <v>21.061881738795385</v>
      </c>
      <c r="Q50" s="37">
        <f t="shared" si="10"/>
        <v>6.8489478734612107E-3</v>
      </c>
      <c r="R50" s="37">
        <f t="shared" si="10"/>
        <v>0.20151432870937497</v>
      </c>
      <c r="S50" s="96"/>
      <c r="T50" s="34"/>
      <c r="U50" s="36">
        <f t="shared" si="1"/>
        <v>0</v>
      </c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  <c r="IM50" s="34"/>
      <c r="IN50" s="34"/>
      <c r="IO50" s="34"/>
      <c r="IP50" s="34"/>
      <c r="IQ50" s="34"/>
      <c r="IR50" s="34"/>
      <c r="IS50" s="34"/>
      <c r="IT50" s="34"/>
      <c r="IU50" s="34"/>
      <c r="IV50" s="34"/>
    </row>
    <row r="51" spans="1:256" x14ac:dyDescent="0.2">
      <c r="A51" s="34"/>
      <c r="B51" s="34"/>
      <c r="C51" s="95"/>
      <c r="D51" s="102"/>
      <c r="E51" s="95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96"/>
      <c r="T51" s="34"/>
      <c r="U51" s="36">
        <f t="shared" si="1"/>
        <v>0</v>
      </c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IM51" s="34"/>
      <c r="IN51" s="34"/>
      <c r="IO51" s="34"/>
      <c r="IP51" s="34"/>
      <c r="IQ51" s="34"/>
      <c r="IR51" s="34"/>
      <c r="IS51" s="34"/>
      <c r="IT51" s="34"/>
      <c r="IU51" s="34"/>
      <c r="IV51" s="34"/>
    </row>
    <row r="52" spans="1:256" x14ac:dyDescent="0.2">
      <c r="A52" s="34"/>
      <c r="B52" s="34"/>
      <c r="C52" s="34" t="s">
        <v>308</v>
      </c>
      <c r="D52" s="77"/>
      <c r="E52" s="34"/>
      <c r="F52" s="36">
        <f t="shared" ref="F52:R52" si="11">SUM(F46:F50)</f>
        <v>161421</v>
      </c>
      <c r="G52" s="36">
        <f t="shared" si="11"/>
        <v>54679.015953463961</v>
      </c>
      <c r="H52" s="36">
        <f t="shared" si="11"/>
        <v>17200.117229946623</v>
      </c>
      <c r="I52" s="36">
        <f t="shared" si="11"/>
        <v>1395.603770433225</v>
      </c>
      <c r="J52" s="36">
        <f t="shared" si="11"/>
        <v>27533.722318954729</v>
      </c>
      <c r="K52" s="36">
        <f t="shared" si="11"/>
        <v>5944.6488141654754</v>
      </c>
      <c r="L52" s="36">
        <f t="shared" si="11"/>
        <v>4441.0152394550223</v>
      </c>
      <c r="M52" s="36">
        <f t="shared" si="11"/>
        <v>31848.130638525756</v>
      </c>
      <c r="N52" s="36">
        <f t="shared" si="11"/>
        <v>13087.784944314222</v>
      </c>
      <c r="O52" s="36">
        <f t="shared" si="11"/>
        <v>4241.5577649875195</v>
      </c>
      <c r="P52" s="36">
        <f t="shared" si="11"/>
        <v>1038.6871446432012</v>
      </c>
      <c r="Q52" s="36">
        <f t="shared" si="11"/>
        <v>0.33776251327970969</v>
      </c>
      <c r="R52" s="36">
        <f t="shared" si="11"/>
        <v>10.378418596988753</v>
      </c>
      <c r="S52" s="96"/>
      <c r="T52" s="34"/>
      <c r="U52" s="36">
        <f t="shared" si="1"/>
        <v>0</v>
      </c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4"/>
      <c r="IC52" s="34"/>
      <c r="ID52" s="34"/>
      <c r="IE52" s="34"/>
      <c r="IF52" s="34"/>
      <c r="IG52" s="34"/>
      <c r="IH52" s="34"/>
      <c r="II52" s="34"/>
      <c r="IJ52" s="34"/>
      <c r="IK52" s="34"/>
      <c r="IL52" s="34"/>
      <c r="IM52" s="34"/>
      <c r="IN52" s="34"/>
      <c r="IO52" s="34"/>
      <c r="IP52" s="34"/>
      <c r="IQ52" s="34"/>
      <c r="IR52" s="34"/>
      <c r="IS52" s="34"/>
      <c r="IT52" s="34"/>
      <c r="IU52" s="34"/>
      <c r="IV52" s="34"/>
    </row>
    <row r="53" spans="1:256" x14ac:dyDescent="0.2">
      <c r="A53" s="34"/>
      <c r="B53" s="34"/>
      <c r="C53" s="34"/>
      <c r="D53" s="77"/>
      <c r="E53" s="34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96"/>
      <c r="T53" s="34"/>
      <c r="U53" s="36">
        <f t="shared" si="1"/>
        <v>0</v>
      </c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34"/>
      <c r="IG53" s="34"/>
      <c r="IH53" s="34"/>
      <c r="II53" s="34"/>
      <c r="IJ53" s="34"/>
      <c r="IK53" s="34"/>
      <c r="IL53" s="34"/>
      <c r="IM53" s="34"/>
      <c r="IN53" s="34"/>
      <c r="IO53" s="34"/>
      <c r="IP53" s="34"/>
      <c r="IQ53" s="34"/>
      <c r="IR53" s="34"/>
      <c r="IS53" s="34"/>
      <c r="IT53" s="34"/>
      <c r="IU53" s="34"/>
      <c r="IV53" s="34"/>
    </row>
    <row r="54" spans="1:256" x14ac:dyDescent="0.2">
      <c r="A54" s="34"/>
      <c r="B54" s="34"/>
      <c r="C54" s="95" t="s">
        <v>309</v>
      </c>
      <c r="D54" s="102"/>
      <c r="E54" s="95"/>
      <c r="F54" s="73">
        <f t="shared" ref="F54:R54" si="12">F52+F43</f>
        <v>172823</v>
      </c>
      <c r="G54" s="73">
        <f t="shared" si="12"/>
        <v>58674.624422620895</v>
      </c>
      <c r="H54" s="73">
        <f t="shared" si="12"/>
        <v>18447.117569551396</v>
      </c>
      <c r="I54" s="73">
        <f t="shared" si="12"/>
        <v>1490.2629257002613</v>
      </c>
      <c r="J54" s="73">
        <f t="shared" si="12"/>
        <v>29447.509833247725</v>
      </c>
      <c r="K54" s="73">
        <f t="shared" si="12"/>
        <v>6370.9712812293037</v>
      </c>
      <c r="L54" s="73">
        <f t="shared" si="12"/>
        <v>4748.0002032610637</v>
      </c>
      <c r="M54" s="73">
        <f t="shared" si="12"/>
        <v>34021.043850818554</v>
      </c>
      <c r="N54" s="73">
        <f t="shared" si="12"/>
        <v>13984.485651013722</v>
      </c>
      <c r="O54" s="73">
        <f t="shared" si="12"/>
        <v>4529.9701495937888</v>
      </c>
      <c r="P54" s="73">
        <f t="shared" si="12"/>
        <v>1097.6051421963584</v>
      </c>
      <c r="Q54" s="73">
        <f t="shared" si="12"/>
        <v>0.35692159408050089</v>
      </c>
      <c r="R54" s="73">
        <f t="shared" si="12"/>
        <v>11.052049172854884</v>
      </c>
      <c r="S54" s="96"/>
      <c r="T54" s="34"/>
      <c r="U54" s="36">
        <f t="shared" si="1"/>
        <v>0</v>
      </c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  <c r="IK54" s="34"/>
      <c r="IL54" s="34"/>
      <c r="IM54" s="34"/>
      <c r="IN54" s="34"/>
      <c r="IO54" s="34"/>
      <c r="IP54" s="34"/>
      <c r="IQ54" s="34"/>
      <c r="IR54" s="34"/>
      <c r="IS54" s="34"/>
      <c r="IT54" s="34"/>
      <c r="IU54" s="34"/>
      <c r="IV54" s="34"/>
    </row>
    <row r="55" spans="1:256" x14ac:dyDescent="0.2">
      <c r="A55" s="34"/>
      <c r="B55" s="34"/>
      <c r="C55" s="34"/>
      <c r="D55" s="77"/>
      <c r="E55" s="34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96"/>
      <c r="T55" s="34"/>
      <c r="U55" s="36">
        <f t="shared" si="1"/>
        <v>0</v>
      </c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34"/>
      <c r="IO55" s="34"/>
      <c r="IP55" s="34"/>
      <c r="IQ55" s="34"/>
      <c r="IR55" s="34"/>
      <c r="IS55" s="34"/>
      <c r="IT55" s="34"/>
      <c r="IU55" s="34"/>
      <c r="IV55" s="34"/>
    </row>
    <row r="56" spans="1:256" x14ac:dyDescent="0.2">
      <c r="A56" s="34"/>
      <c r="B56" s="88" t="s">
        <v>143</v>
      </c>
      <c r="C56" s="34"/>
      <c r="D56" s="77"/>
      <c r="E56" s="34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96"/>
      <c r="T56" s="34"/>
      <c r="U56" s="36">
        <f t="shared" si="1"/>
        <v>0</v>
      </c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  <c r="HO56" s="34"/>
      <c r="HP56" s="34"/>
      <c r="HQ56" s="34"/>
      <c r="HR56" s="34"/>
      <c r="HS56" s="34"/>
      <c r="HT56" s="34"/>
      <c r="HU56" s="34"/>
      <c r="HV56" s="34"/>
      <c r="HW56" s="34"/>
      <c r="HX56" s="34"/>
      <c r="HY56" s="34"/>
      <c r="HZ56" s="34"/>
      <c r="IA56" s="34"/>
      <c r="IB56" s="34"/>
      <c r="IC56" s="34"/>
      <c r="ID56" s="34"/>
      <c r="IE56" s="34"/>
      <c r="IF56" s="34"/>
      <c r="IG56" s="34"/>
      <c r="IH56" s="34"/>
      <c r="II56" s="34"/>
      <c r="IJ56" s="34"/>
      <c r="IK56" s="34"/>
      <c r="IL56" s="34"/>
      <c r="IM56" s="34"/>
      <c r="IN56" s="34"/>
      <c r="IO56" s="34"/>
      <c r="IP56" s="34"/>
      <c r="IQ56" s="34"/>
      <c r="IR56" s="34"/>
      <c r="IS56" s="34"/>
      <c r="IT56" s="34"/>
      <c r="IU56" s="34"/>
      <c r="IV56" s="34"/>
    </row>
    <row r="57" spans="1:256" x14ac:dyDescent="0.2">
      <c r="A57" s="34"/>
      <c r="B57" s="34">
        <v>546</v>
      </c>
      <c r="C57" s="34" t="s">
        <v>123</v>
      </c>
      <c r="D57" s="77">
        <v>51</v>
      </c>
      <c r="E57" s="34"/>
      <c r="F57" s="36">
        <v>173570</v>
      </c>
      <c r="G57" s="37">
        <f t="shared" ref="G57:R57" si="13">INDEX(ALLOC,($D57)+1,(G$1)+1)*$F57</f>
        <v>60824.220486894359</v>
      </c>
      <c r="H57" s="37">
        <f t="shared" si="13"/>
        <v>18982.796785230697</v>
      </c>
      <c r="I57" s="37">
        <f t="shared" si="13"/>
        <v>1440.9743535958182</v>
      </c>
      <c r="J57" s="37">
        <f t="shared" si="13"/>
        <v>29133.143207843837</v>
      </c>
      <c r="K57" s="37">
        <f t="shared" si="13"/>
        <v>6489.8079817811504</v>
      </c>
      <c r="L57" s="37">
        <f t="shared" si="13"/>
        <v>4673.1608636918645</v>
      </c>
      <c r="M57" s="37">
        <f t="shared" si="13"/>
        <v>33077.753574606279</v>
      </c>
      <c r="N57" s="37">
        <f t="shared" si="13"/>
        <v>13650.266765640416</v>
      </c>
      <c r="O57" s="37">
        <f t="shared" si="13"/>
        <v>4390.4348005709717</v>
      </c>
      <c r="P57" s="37">
        <f t="shared" si="13"/>
        <v>896.8950039731194</v>
      </c>
      <c r="Q57" s="37">
        <f t="shared" si="13"/>
        <v>0.29165424088697839</v>
      </c>
      <c r="R57" s="37">
        <f t="shared" si="13"/>
        <v>10.25452193063361</v>
      </c>
      <c r="S57" s="96"/>
      <c r="T57" s="34"/>
      <c r="U57" s="36">
        <f t="shared" si="1"/>
        <v>0</v>
      </c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</row>
    <row r="58" spans="1:256" x14ac:dyDescent="0.2">
      <c r="A58" s="34"/>
      <c r="B58" s="34">
        <v>547</v>
      </c>
      <c r="C58" s="34" t="s">
        <v>124</v>
      </c>
      <c r="D58" s="77"/>
      <c r="E58" s="34"/>
      <c r="F58" s="36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96"/>
      <c r="T58" s="34"/>
      <c r="U58" s="36">
        <f t="shared" si="1"/>
        <v>0</v>
      </c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  <c r="HY58" s="34"/>
      <c r="HZ58" s="34"/>
      <c r="IA58" s="34"/>
      <c r="IB58" s="34"/>
      <c r="IC58" s="34"/>
      <c r="ID58" s="34"/>
      <c r="IE58" s="34"/>
      <c r="IF58" s="34"/>
      <c r="IG58" s="34"/>
      <c r="IH58" s="34"/>
      <c r="II58" s="34"/>
      <c r="IJ58" s="34"/>
      <c r="IK58" s="34"/>
      <c r="IL58" s="34"/>
      <c r="IM58" s="34"/>
      <c r="IN58" s="34"/>
      <c r="IO58" s="34"/>
      <c r="IP58" s="34"/>
      <c r="IQ58" s="34"/>
      <c r="IR58" s="34"/>
      <c r="IS58" s="34"/>
      <c r="IT58" s="34"/>
      <c r="IU58" s="34"/>
      <c r="IV58" s="34"/>
    </row>
    <row r="59" spans="1:256" x14ac:dyDescent="0.2">
      <c r="A59" s="34"/>
      <c r="B59" s="34">
        <v>548</v>
      </c>
      <c r="C59" s="34" t="s">
        <v>144</v>
      </c>
      <c r="D59" s="77">
        <v>51</v>
      </c>
      <c r="E59" s="34"/>
      <c r="F59" s="36">
        <v>206772</v>
      </c>
      <c r="G59" s="37">
        <f t="shared" ref="G59:R60" si="14">INDEX(ALLOC,($D59)+1,(G$1)+1)*$F59</f>
        <v>72459.213680452391</v>
      </c>
      <c r="H59" s="37">
        <f t="shared" si="14"/>
        <v>22613.993529271891</v>
      </c>
      <c r="I59" s="37">
        <f t="shared" si="14"/>
        <v>1716.6166332990408</v>
      </c>
      <c r="J59" s="37">
        <f t="shared" si="14"/>
        <v>34705.987713154842</v>
      </c>
      <c r="K59" s="37">
        <f t="shared" si="14"/>
        <v>7731.23567441869</v>
      </c>
      <c r="L59" s="37">
        <f t="shared" si="14"/>
        <v>5567.0842778550104</v>
      </c>
      <c r="M59" s="37">
        <f t="shared" si="14"/>
        <v>39405.157931258225</v>
      </c>
      <c r="N59" s="37">
        <f t="shared" si="14"/>
        <v>16261.410149593823</v>
      </c>
      <c r="O59" s="37">
        <f t="shared" si="14"/>
        <v>5230.2758805303965</v>
      </c>
      <c r="P59" s="37">
        <f t="shared" si="14"/>
        <v>1068.4609884284719</v>
      </c>
      <c r="Q59" s="37">
        <f t="shared" si="14"/>
        <v>0.34744443565525324</v>
      </c>
      <c r="R59" s="37">
        <f t="shared" si="14"/>
        <v>12.216097301613026</v>
      </c>
      <c r="S59" s="96"/>
      <c r="T59" s="34"/>
      <c r="U59" s="36">
        <f t="shared" si="1"/>
        <v>0</v>
      </c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  <c r="HY59" s="34"/>
      <c r="HZ59" s="34"/>
      <c r="IA59" s="34"/>
      <c r="IB59" s="34"/>
      <c r="IC59" s="34"/>
      <c r="ID59" s="34"/>
      <c r="IE59" s="34"/>
      <c r="IF59" s="34"/>
      <c r="IG59" s="34"/>
      <c r="IH59" s="34"/>
      <c r="II59" s="34"/>
      <c r="IJ59" s="34"/>
      <c r="IK59" s="34"/>
      <c r="IL59" s="34"/>
      <c r="IM59" s="34"/>
      <c r="IN59" s="34"/>
      <c r="IO59" s="34"/>
      <c r="IP59" s="34"/>
      <c r="IQ59" s="34"/>
      <c r="IR59" s="34"/>
      <c r="IS59" s="34"/>
      <c r="IT59" s="34"/>
      <c r="IU59" s="34"/>
      <c r="IV59" s="34"/>
    </row>
    <row r="60" spans="1:256" x14ac:dyDescent="0.2">
      <c r="A60" s="34"/>
      <c r="B60" s="34">
        <v>549</v>
      </c>
      <c r="C60" s="34" t="s">
        <v>145</v>
      </c>
      <c r="D60" s="77">
        <v>51</v>
      </c>
      <c r="E60" s="34"/>
      <c r="F60" s="36">
        <v>18378</v>
      </c>
      <c r="G60" s="37">
        <f t="shared" si="14"/>
        <v>6440.2115809652851</v>
      </c>
      <c r="H60" s="37">
        <f t="shared" si="14"/>
        <v>2009.9431890244268</v>
      </c>
      <c r="I60" s="37">
        <f t="shared" si="14"/>
        <v>152.57375508661605</v>
      </c>
      <c r="J60" s="37">
        <f t="shared" si="14"/>
        <v>3084.6857514187595</v>
      </c>
      <c r="K60" s="37">
        <f t="shared" si="14"/>
        <v>687.15613924741592</v>
      </c>
      <c r="L60" s="37">
        <f t="shared" si="14"/>
        <v>494.80526792031503</v>
      </c>
      <c r="M60" s="37">
        <f t="shared" si="14"/>
        <v>3502.3503784877239</v>
      </c>
      <c r="N60" s="37">
        <f t="shared" si="14"/>
        <v>1445.32236342075</v>
      </c>
      <c r="O60" s="37">
        <f t="shared" si="14"/>
        <v>464.86956711927934</v>
      </c>
      <c r="P60" s="37">
        <f t="shared" si="14"/>
        <v>94.965353361859712</v>
      </c>
      <c r="Q60" s="37">
        <f t="shared" si="14"/>
        <v>3.088103727038595E-2</v>
      </c>
      <c r="R60" s="37">
        <f t="shared" si="14"/>
        <v>1.0857729103023823</v>
      </c>
      <c r="S60" s="96"/>
      <c r="T60" s="34"/>
      <c r="U60" s="36">
        <f t="shared" si="1"/>
        <v>0</v>
      </c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  <c r="HV60" s="34"/>
      <c r="HW60" s="34"/>
      <c r="HX60" s="34"/>
      <c r="HY60" s="34"/>
      <c r="HZ60" s="34"/>
      <c r="IA60" s="34"/>
      <c r="IB60" s="34"/>
      <c r="IC60" s="34"/>
      <c r="ID60" s="34"/>
      <c r="IE60" s="34"/>
      <c r="IF60" s="34"/>
      <c r="IG60" s="34"/>
      <c r="IH60" s="34"/>
      <c r="II60" s="34"/>
      <c r="IJ60" s="34"/>
      <c r="IK60" s="34"/>
      <c r="IL60" s="34"/>
      <c r="IM60" s="34"/>
      <c r="IN60" s="34"/>
      <c r="IO60" s="34"/>
      <c r="IP60" s="34"/>
      <c r="IQ60" s="34"/>
      <c r="IR60" s="34"/>
      <c r="IS60" s="34"/>
      <c r="IT60" s="34"/>
      <c r="IU60" s="34"/>
      <c r="IV60" s="34"/>
    </row>
    <row r="61" spans="1:256" x14ac:dyDescent="0.2">
      <c r="A61" s="34"/>
      <c r="B61" s="34">
        <v>550</v>
      </c>
      <c r="C61" s="34" t="s">
        <v>130</v>
      </c>
      <c r="D61" s="77"/>
      <c r="E61" s="34"/>
      <c r="F61" s="36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96"/>
      <c r="T61" s="34"/>
      <c r="U61" s="36">
        <f t="shared" si="1"/>
        <v>0</v>
      </c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  <c r="IR61" s="34"/>
      <c r="IS61" s="34"/>
      <c r="IT61" s="34"/>
      <c r="IU61" s="34"/>
      <c r="IV61" s="34"/>
    </row>
    <row r="62" spans="1:256" x14ac:dyDescent="0.2">
      <c r="A62" s="34"/>
      <c r="B62" s="34"/>
      <c r="C62" s="95"/>
      <c r="D62" s="102"/>
      <c r="E62" s="95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96"/>
      <c r="T62" s="34"/>
      <c r="U62" s="36">
        <f t="shared" si="1"/>
        <v>0</v>
      </c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  <c r="IR62" s="34"/>
      <c r="IS62" s="34"/>
      <c r="IT62" s="34"/>
      <c r="IU62" s="34"/>
      <c r="IV62" s="34"/>
    </row>
    <row r="63" spans="1:256" x14ac:dyDescent="0.2">
      <c r="A63" s="34"/>
      <c r="B63" s="34"/>
      <c r="C63" s="34" t="s">
        <v>310</v>
      </c>
      <c r="D63" s="77"/>
      <c r="E63" s="34"/>
      <c r="F63" s="36">
        <f t="shared" ref="F63:R63" si="15">SUM(F57:F61)</f>
        <v>398720</v>
      </c>
      <c r="G63" s="36">
        <f t="shared" si="15"/>
        <v>139723.64574831203</v>
      </c>
      <c r="H63" s="36">
        <f t="shared" si="15"/>
        <v>43606.733503527023</v>
      </c>
      <c r="I63" s="36">
        <f t="shared" si="15"/>
        <v>3310.1647419814753</v>
      </c>
      <c r="J63" s="36">
        <f t="shared" si="15"/>
        <v>66923.816672417437</v>
      </c>
      <c r="K63" s="36">
        <f t="shared" si="15"/>
        <v>14908.199795447255</v>
      </c>
      <c r="L63" s="36">
        <f t="shared" si="15"/>
        <v>10735.050409467191</v>
      </c>
      <c r="M63" s="36">
        <f t="shared" si="15"/>
        <v>75985.261884352221</v>
      </c>
      <c r="N63" s="36">
        <f t="shared" si="15"/>
        <v>31356.999278654988</v>
      </c>
      <c r="O63" s="36">
        <f t="shared" si="15"/>
        <v>10085.580248220649</v>
      </c>
      <c r="P63" s="36">
        <f t="shared" si="15"/>
        <v>2060.3213457634511</v>
      </c>
      <c r="Q63" s="36">
        <f t="shared" si="15"/>
        <v>0.66997971381261756</v>
      </c>
      <c r="R63" s="36">
        <f t="shared" si="15"/>
        <v>23.556392142549015</v>
      </c>
      <c r="S63" s="96"/>
      <c r="T63" s="34"/>
      <c r="U63" s="36">
        <f t="shared" si="1"/>
        <v>0</v>
      </c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  <c r="IS63" s="34"/>
      <c r="IT63" s="34"/>
      <c r="IU63" s="34"/>
      <c r="IV63" s="34"/>
    </row>
    <row r="64" spans="1:256" x14ac:dyDescent="0.2">
      <c r="A64" s="34"/>
      <c r="B64" s="34"/>
      <c r="C64" s="34"/>
      <c r="D64" s="77"/>
      <c r="E64" s="34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96"/>
      <c r="T64" s="34"/>
      <c r="U64" s="36">
        <f t="shared" si="1"/>
        <v>0</v>
      </c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  <c r="IS64" s="34"/>
      <c r="IT64" s="34"/>
      <c r="IU64" s="34"/>
      <c r="IV64" s="34"/>
    </row>
    <row r="65" spans="1:256" x14ac:dyDescent="0.2">
      <c r="A65" s="34"/>
      <c r="B65" s="88" t="s">
        <v>296</v>
      </c>
      <c r="C65" s="34"/>
      <c r="D65" s="77"/>
      <c r="E65" s="34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96"/>
      <c r="T65" s="34"/>
      <c r="U65" s="36">
        <f t="shared" si="1"/>
        <v>0</v>
      </c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4"/>
      <c r="IQ65" s="34"/>
      <c r="IR65" s="34"/>
      <c r="IS65" s="34"/>
      <c r="IT65" s="34"/>
      <c r="IU65" s="34"/>
      <c r="IV65" s="34"/>
    </row>
    <row r="66" spans="1:256" x14ac:dyDescent="0.2">
      <c r="A66" s="34"/>
      <c r="B66" s="34">
        <v>551</v>
      </c>
      <c r="C66" s="34" t="s">
        <v>131</v>
      </c>
      <c r="D66" s="77">
        <v>51</v>
      </c>
      <c r="E66" s="34"/>
      <c r="F66" s="36">
        <v>35796</v>
      </c>
      <c r="G66" s="37">
        <f t="shared" ref="G66:R69" si="16">INDEX(ALLOC,($D66)+1,(G$1)+1)*$F66</f>
        <v>12544.009889663366</v>
      </c>
      <c r="H66" s="37">
        <f t="shared" si="16"/>
        <v>3914.894242807617</v>
      </c>
      <c r="I66" s="37">
        <f t="shared" si="16"/>
        <v>297.17761111549174</v>
      </c>
      <c r="J66" s="37">
        <f t="shared" si="16"/>
        <v>6008.2387179119551</v>
      </c>
      <c r="K66" s="37">
        <f t="shared" si="16"/>
        <v>1338.4177364512188</v>
      </c>
      <c r="L66" s="37">
        <f t="shared" si="16"/>
        <v>963.76370499921632</v>
      </c>
      <c r="M66" s="37">
        <f t="shared" si="16"/>
        <v>6821.7506882330263</v>
      </c>
      <c r="N66" s="37">
        <f t="shared" si="16"/>
        <v>2815.146333714722</v>
      </c>
      <c r="O66" s="37">
        <f t="shared" si="16"/>
        <v>905.45603572759399</v>
      </c>
      <c r="P66" s="37">
        <f t="shared" si="16"/>
        <v>184.97006142894384</v>
      </c>
      <c r="Q66" s="37">
        <f t="shared" si="16"/>
        <v>6.0148961265139592E-2</v>
      </c>
      <c r="R66" s="37">
        <f t="shared" si="16"/>
        <v>2.1148289855906017</v>
      </c>
      <c r="S66" s="96"/>
      <c r="T66" s="34"/>
      <c r="U66" s="36">
        <f t="shared" si="1"/>
        <v>0</v>
      </c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  <c r="IO66" s="34"/>
      <c r="IP66" s="34"/>
      <c r="IQ66" s="34"/>
      <c r="IR66" s="34"/>
      <c r="IS66" s="34"/>
      <c r="IT66" s="34"/>
      <c r="IU66" s="34"/>
      <c r="IV66" s="34"/>
    </row>
    <row r="67" spans="1:256" x14ac:dyDescent="0.2">
      <c r="A67" s="34"/>
      <c r="B67" s="34">
        <v>552</v>
      </c>
      <c r="C67" s="34" t="s">
        <v>132</v>
      </c>
      <c r="D67" s="77">
        <v>51</v>
      </c>
      <c r="E67" s="34"/>
      <c r="F67" s="36">
        <v>111975</v>
      </c>
      <c r="G67" s="37">
        <f t="shared" si="16"/>
        <v>39239.454335541835</v>
      </c>
      <c r="H67" s="37">
        <f t="shared" si="16"/>
        <v>12246.348274622385</v>
      </c>
      <c r="I67" s="37">
        <f t="shared" si="16"/>
        <v>929.61400728174067</v>
      </c>
      <c r="J67" s="37">
        <f t="shared" si="16"/>
        <v>18794.628741708326</v>
      </c>
      <c r="K67" s="37">
        <f t="shared" si="16"/>
        <v>4186.7618180557947</v>
      </c>
      <c r="L67" s="37">
        <f t="shared" si="16"/>
        <v>3014.7905036117791</v>
      </c>
      <c r="M67" s="37">
        <f t="shared" si="16"/>
        <v>21339.410361908962</v>
      </c>
      <c r="N67" s="37">
        <f t="shared" si="16"/>
        <v>8806.1797608030502</v>
      </c>
      <c r="O67" s="37">
        <f t="shared" si="16"/>
        <v>2832.3957872554847</v>
      </c>
      <c r="P67" s="37">
        <f t="shared" si="16"/>
        <v>578.61276758593101</v>
      </c>
      <c r="Q67" s="37">
        <f t="shared" si="16"/>
        <v>0.1881545406655494</v>
      </c>
      <c r="R67" s="37">
        <f t="shared" si="16"/>
        <v>6.6154870840738518</v>
      </c>
      <c r="S67" s="96"/>
      <c r="T67" s="34"/>
      <c r="U67" s="36">
        <f t="shared" si="1"/>
        <v>0</v>
      </c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  <c r="IO67" s="34"/>
      <c r="IP67" s="34"/>
      <c r="IQ67" s="34"/>
      <c r="IR67" s="34"/>
      <c r="IS67" s="34"/>
      <c r="IT67" s="34"/>
      <c r="IU67" s="34"/>
      <c r="IV67" s="34"/>
    </row>
    <row r="68" spans="1:256" x14ac:dyDescent="0.2">
      <c r="A68" s="34"/>
      <c r="B68" s="34">
        <v>553</v>
      </c>
      <c r="C68" s="34" t="s">
        <v>146</v>
      </c>
      <c r="D68" s="77">
        <v>51</v>
      </c>
      <c r="E68" s="34"/>
      <c r="F68" s="36">
        <v>546106</v>
      </c>
      <c r="G68" s="37">
        <f t="shared" si="16"/>
        <v>191372.19423411839</v>
      </c>
      <c r="H68" s="37">
        <f t="shared" si="16"/>
        <v>59725.869800052984</v>
      </c>
      <c r="I68" s="37">
        <f t="shared" si="16"/>
        <v>4533.7600987774258</v>
      </c>
      <c r="J68" s="37">
        <f t="shared" si="16"/>
        <v>91662.063171416536</v>
      </c>
      <c r="K68" s="37">
        <f t="shared" si="16"/>
        <v>20418.984142988862</v>
      </c>
      <c r="L68" s="37">
        <f t="shared" si="16"/>
        <v>14703.238961959492</v>
      </c>
      <c r="M68" s="37">
        <f t="shared" si="16"/>
        <v>104073.05233400897</v>
      </c>
      <c r="N68" s="37">
        <f t="shared" si="16"/>
        <v>42948.047371762543</v>
      </c>
      <c r="O68" s="37">
        <f t="shared" si="16"/>
        <v>13813.693536905057</v>
      </c>
      <c r="P68" s="37">
        <f t="shared" si="16"/>
        <v>2821.9147493215669</v>
      </c>
      <c r="Q68" s="37">
        <f t="shared" si="16"/>
        <v>0.91763629010672487</v>
      </c>
      <c r="R68" s="37">
        <f t="shared" si="16"/>
        <v>32.263962398171337</v>
      </c>
      <c r="S68" s="96"/>
      <c r="T68" s="34"/>
      <c r="U68" s="36">
        <f t="shared" si="1"/>
        <v>0</v>
      </c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34"/>
      <c r="IO68" s="34"/>
      <c r="IP68" s="34"/>
      <c r="IQ68" s="34"/>
      <c r="IR68" s="34"/>
      <c r="IS68" s="34"/>
      <c r="IT68" s="34"/>
      <c r="IU68" s="34"/>
      <c r="IV68" s="34"/>
    </row>
    <row r="69" spans="1:256" x14ac:dyDescent="0.2">
      <c r="A69" s="34"/>
      <c r="B69" s="34">
        <v>554</v>
      </c>
      <c r="C69" s="34" t="s">
        <v>147</v>
      </c>
      <c r="D69" s="77">
        <v>51</v>
      </c>
      <c r="E69" s="34"/>
      <c r="F69" s="36">
        <v>74961</v>
      </c>
      <c r="G69" s="37">
        <f t="shared" si="16"/>
        <v>26268.62010668945</v>
      </c>
      <c r="H69" s="37">
        <f t="shared" si="16"/>
        <v>8198.2452602274498</v>
      </c>
      <c r="I69" s="37">
        <f t="shared" si="16"/>
        <v>622.32458673674091</v>
      </c>
      <c r="J69" s="37">
        <f t="shared" si="16"/>
        <v>12581.95280292206</v>
      </c>
      <c r="K69" s="37">
        <f t="shared" si="16"/>
        <v>2802.8028813867422</v>
      </c>
      <c r="L69" s="37">
        <f t="shared" si="16"/>
        <v>2018.233631982519</v>
      </c>
      <c r="M69" s="37">
        <f t="shared" si="16"/>
        <v>14285.541773958987</v>
      </c>
      <c r="N69" s="37">
        <f t="shared" si="16"/>
        <v>5895.2448408087294</v>
      </c>
      <c r="O69" s="37">
        <f t="shared" si="16"/>
        <v>1896.1305702921045</v>
      </c>
      <c r="P69" s="37">
        <f t="shared" si="16"/>
        <v>387.34888743924068</v>
      </c>
      <c r="Q69" s="37">
        <f t="shared" si="16"/>
        <v>0.12595894193195131</v>
      </c>
      <c r="R69" s="37">
        <f t="shared" si="16"/>
        <v>4.428698614059031</v>
      </c>
      <c r="S69" s="96"/>
      <c r="T69" s="34"/>
      <c r="U69" s="36">
        <f t="shared" si="1"/>
        <v>0</v>
      </c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  <c r="HY69" s="34"/>
      <c r="HZ69" s="34"/>
      <c r="IA69" s="34"/>
      <c r="IB69" s="34"/>
      <c r="IC69" s="34"/>
      <c r="ID69" s="34"/>
      <c r="IE69" s="34"/>
      <c r="IF69" s="34"/>
      <c r="IG69" s="34"/>
      <c r="IH69" s="34"/>
      <c r="II69" s="34"/>
      <c r="IJ69" s="34"/>
      <c r="IK69" s="34"/>
      <c r="IL69" s="34"/>
      <c r="IM69" s="34"/>
      <c r="IN69" s="34"/>
      <c r="IO69" s="34"/>
      <c r="IP69" s="34"/>
      <c r="IQ69" s="34"/>
      <c r="IR69" s="34"/>
      <c r="IS69" s="34"/>
      <c r="IT69" s="34"/>
      <c r="IU69" s="34"/>
      <c r="IV69" s="34"/>
    </row>
    <row r="70" spans="1:256" x14ac:dyDescent="0.2">
      <c r="A70" s="34"/>
      <c r="B70" s="34"/>
      <c r="C70" s="95"/>
      <c r="D70" s="102"/>
      <c r="E70" s="95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96"/>
      <c r="T70" s="34"/>
      <c r="U70" s="36">
        <f t="shared" si="1"/>
        <v>0</v>
      </c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  <c r="IM70" s="34"/>
      <c r="IN70" s="34"/>
      <c r="IO70" s="34"/>
      <c r="IP70" s="34"/>
      <c r="IQ70" s="34"/>
      <c r="IR70" s="34"/>
      <c r="IS70" s="34"/>
      <c r="IT70" s="34"/>
      <c r="IU70" s="34"/>
      <c r="IV70" s="34"/>
    </row>
    <row r="71" spans="1:256" x14ac:dyDescent="0.2">
      <c r="A71" s="34"/>
      <c r="B71" s="34"/>
      <c r="C71" s="34" t="s">
        <v>311</v>
      </c>
      <c r="D71" s="77"/>
      <c r="E71" s="34"/>
      <c r="F71" s="36">
        <f t="shared" ref="F71:R71" si="17">SUM(F66:F69)</f>
        <v>768838</v>
      </c>
      <c r="G71" s="36">
        <f t="shared" si="17"/>
        <v>269424.27856601303</v>
      </c>
      <c r="H71" s="36">
        <f t="shared" si="17"/>
        <v>84085.357577710442</v>
      </c>
      <c r="I71" s="36">
        <f t="shared" si="17"/>
        <v>6382.8763039113983</v>
      </c>
      <c r="J71" s="36">
        <f t="shared" si="17"/>
        <v>129046.88343395886</v>
      </c>
      <c r="K71" s="36">
        <f t="shared" si="17"/>
        <v>28746.966578882617</v>
      </c>
      <c r="L71" s="36">
        <f t="shared" si="17"/>
        <v>20700.026802553006</v>
      </c>
      <c r="M71" s="36">
        <f t="shared" si="17"/>
        <v>146519.75515810994</v>
      </c>
      <c r="N71" s="36">
        <f t="shared" si="17"/>
        <v>60464.618307089047</v>
      </c>
      <c r="O71" s="36">
        <f t="shared" si="17"/>
        <v>19447.675930180241</v>
      </c>
      <c r="P71" s="36">
        <f t="shared" si="17"/>
        <v>3972.8464657756822</v>
      </c>
      <c r="Q71" s="36">
        <f t="shared" si="17"/>
        <v>1.2918987339693653</v>
      </c>
      <c r="R71" s="36">
        <f t="shared" si="17"/>
        <v>45.422977081894821</v>
      </c>
      <c r="S71" s="96"/>
      <c r="T71" s="34"/>
      <c r="U71" s="36">
        <f t="shared" si="1"/>
        <v>0</v>
      </c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  <c r="IM71" s="34"/>
      <c r="IN71" s="34"/>
      <c r="IO71" s="34"/>
      <c r="IP71" s="34"/>
      <c r="IQ71" s="34"/>
      <c r="IR71" s="34"/>
      <c r="IS71" s="34"/>
      <c r="IT71" s="34"/>
      <c r="IU71" s="34"/>
      <c r="IV71" s="34"/>
    </row>
    <row r="72" spans="1:256" x14ac:dyDescent="0.2">
      <c r="A72" s="34"/>
      <c r="B72" s="34"/>
      <c r="C72" s="34"/>
      <c r="D72" s="77"/>
      <c r="E72" s="34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96"/>
      <c r="T72" s="34"/>
      <c r="U72" s="36">
        <f t="shared" si="1"/>
        <v>0</v>
      </c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  <c r="HU72" s="34"/>
      <c r="HV72" s="34"/>
      <c r="HW72" s="34"/>
      <c r="HX72" s="34"/>
      <c r="HY72" s="34"/>
      <c r="HZ72" s="34"/>
      <c r="IA72" s="34"/>
      <c r="IB72" s="34"/>
      <c r="IC72" s="34"/>
      <c r="ID72" s="34"/>
      <c r="IE72" s="34"/>
      <c r="IF72" s="34"/>
      <c r="IG72" s="34"/>
      <c r="IH72" s="34"/>
      <c r="II72" s="34"/>
      <c r="IJ72" s="34"/>
      <c r="IK72" s="34"/>
      <c r="IL72" s="34"/>
      <c r="IM72" s="34"/>
      <c r="IN72" s="34"/>
      <c r="IO72" s="34"/>
      <c r="IP72" s="34"/>
      <c r="IQ72" s="34"/>
      <c r="IR72" s="34"/>
      <c r="IS72" s="34"/>
      <c r="IT72" s="34"/>
      <c r="IU72" s="34"/>
      <c r="IV72" s="34"/>
    </row>
    <row r="73" spans="1:256" x14ac:dyDescent="0.2">
      <c r="A73" s="34"/>
      <c r="B73" s="34"/>
      <c r="C73" s="95" t="s">
        <v>312</v>
      </c>
      <c r="D73" s="102"/>
      <c r="E73" s="95"/>
      <c r="F73" s="73">
        <f t="shared" ref="F73:R73" si="18">F71+F63</f>
        <v>1167558</v>
      </c>
      <c r="G73" s="73">
        <f t="shared" si="18"/>
        <v>409147.92431432509</v>
      </c>
      <c r="H73" s="73">
        <f t="shared" si="18"/>
        <v>127692.09108123746</v>
      </c>
      <c r="I73" s="73">
        <f t="shared" si="18"/>
        <v>9693.0410458928745</v>
      </c>
      <c r="J73" s="73">
        <f t="shared" si="18"/>
        <v>195970.70010637632</v>
      </c>
      <c r="K73" s="73">
        <f t="shared" si="18"/>
        <v>43655.16637432987</v>
      </c>
      <c r="L73" s="73">
        <f t="shared" si="18"/>
        <v>31435.077212020195</v>
      </c>
      <c r="M73" s="73">
        <f t="shared" si="18"/>
        <v>222505.01704246216</v>
      </c>
      <c r="N73" s="73">
        <f t="shared" si="18"/>
        <v>91821.617585744039</v>
      </c>
      <c r="O73" s="73">
        <f t="shared" si="18"/>
        <v>29533.25617840089</v>
      </c>
      <c r="P73" s="73">
        <f t="shared" si="18"/>
        <v>6033.1678115391333</v>
      </c>
      <c r="Q73" s="73">
        <f t="shared" si="18"/>
        <v>1.9618784477819828</v>
      </c>
      <c r="R73" s="73">
        <f t="shared" si="18"/>
        <v>68.979369224443843</v>
      </c>
      <c r="S73" s="96"/>
      <c r="T73" s="34"/>
      <c r="U73" s="36">
        <f t="shared" si="1"/>
        <v>0</v>
      </c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  <c r="HM73" s="34"/>
      <c r="HN73" s="34"/>
      <c r="HO73" s="34"/>
      <c r="HP73" s="34"/>
      <c r="HQ73" s="34"/>
      <c r="HR73" s="34"/>
      <c r="HS73" s="34"/>
      <c r="HT73" s="34"/>
      <c r="HU73" s="34"/>
      <c r="HV73" s="34"/>
      <c r="HW73" s="34"/>
      <c r="HX73" s="34"/>
      <c r="HY73" s="34"/>
      <c r="HZ73" s="34"/>
      <c r="IA73" s="34"/>
      <c r="IB73" s="34"/>
      <c r="IC73" s="34"/>
      <c r="ID73" s="34"/>
      <c r="IE73" s="34"/>
      <c r="IF73" s="34"/>
      <c r="IG73" s="34"/>
      <c r="IH73" s="34"/>
      <c r="II73" s="34"/>
      <c r="IJ73" s="34"/>
      <c r="IK73" s="34"/>
      <c r="IL73" s="34"/>
      <c r="IM73" s="34"/>
      <c r="IN73" s="34"/>
      <c r="IO73" s="34"/>
      <c r="IP73" s="34"/>
      <c r="IQ73" s="34"/>
      <c r="IR73" s="34"/>
      <c r="IS73" s="34"/>
      <c r="IT73" s="34"/>
      <c r="IU73" s="34"/>
      <c r="IV73" s="34"/>
    </row>
    <row r="74" spans="1:256" x14ac:dyDescent="0.2">
      <c r="A74" s="34"/>
      <c r="B74" s="34"/>
      <c r="C74" s="34"/>
      <c r="D74" s="77"/>
      <c r="E74" s="34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96"/>
      <c r="T74" s="34"/>
      <c r="U74" s="36">
        <f t="shared" si="1"/>
        <v>0</v>
      </c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/>
      <c r="HR74" s="34"/>
      <c r="HS74" s="34"/>
      <c r="HT74" s="34"/>
      <c r="HU74" s="34"/>
      <c r="HV74" s="34"/>
      <c r="HW74" s="34"/>
      <c r="HX74" s="34"/>
      <c r="HY74" s="34"/>
      <c r="HZ74" s="34"/>
      <c r="IA74" s="34"/>
      <c r="IB74" s="34"/>
      <c r="IC74" s="34"/>
      <c r="ID74" s="34"/>
      <c r="IE74" s="34"/>
      <c r="IF74" s="34"/>
      <c r="IG74" s="34"/>
      <c r="IH74" s="34"/>
      <c r="II74" s="34"/>
      <c r="IJ74" s="34"/>
      <c r="IK74" s="34"/>
      <c r="IL74" s="34"/>
      <c r="IM74" s="34"/>
      <c r="IN74" s="34"/>
      <c r="IO74" s="34"/>
      <c r="IP74" s="34"/>
      <c r="IQ74" s="34"/>
      <c r="IR74" s="34"/>
      <c r="IS74" s="34"/>
      <c r="IT74" s="34"/>
      <c r="IU74" s="34"/>
      <c r="IV74" s="34"/>
    </row>
    <row r="75" spans="1:256" x14ac:dyDescent="0.2">
      <c r="A75" s="34"/>
      <c r="B75" s="34"/>
      <c r="C75" s="95" t="s">
        <v>313</v>
      </c>
      <c r="D75" s="102"/>
      <c r="E75" s="95"/>
      <c r="F75" s="73">
        <f>F73+F54+F33</f>
        <v>39944070</v>
      </c>
      <c r="G75" s="73">
        <f t="shared" ref="G75:R75" si="19">G33+G54+G73</f>
        <v>13687142.624422176</v>
      </c>
      <c r="H75" s="73">
        <f t="shared" si="19"/>
        <v>4293892.0924272034</v>
      </c>
      <c r="I75" s="73">
        <f t="shared" si="19"/>
        <v>340740.88007604238</v>
      </c>
      <c r="J75" s="73">
        <f t="shared" si="19"/>
        <v>6776800.7087978087</v>
      </c>
      <c r="K75" s="73">
        <f t="shared" si="19"/>
        <v>1478563.961760768</v>
      </c>
      <c r="L75" s="73">
        <f t="shared" si="19"/>
        <v>1091061.4407432997</v>
      </c>
      <c r="M75" s="73">
        <f t="shared" si="19"/>
        <v>7790809.8733247425</v>
      </c>
      <c r="N75" s="73">
        <f t="shared" si="19"/>
        <v>3205996.2327157175</v>
      </c>
      <c r="O75" s="73">
        <f t="shared" si="19"/>
        <v>1036437.0219511247</v>
      </c>
      <c r="P75" s="73">
        <f t="shared" si="19"/>
        <v>240048.78506846298</v>
      </c>
      <c r="Q75" s="73">
        <f t="shared" si="19"/>
        <v>78.059578740927293</v>
      </c>
      <c r="R75" s="73">
        <f t="shared" si="19"/>
        <v>2498.3191339143523</v>
      </c>
      <c r="S75" s="96"/>
      <c r="T75" s="34"/>
      <c r="U75" s="36">
        <f t="shared" si="1"/>
        <v>0</v>
      </c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34"/>
      <c r="HW75" s="34"/>
      <c r="HX75" s="34"/>
      <c r="HY75" s="34"/>
      <c r="HZ75" s="34"/>
      <c r="IA75" s="34"/>
      <c r="IB75" s="34"/>
      <c r="IC75" s="34"/>
      <c r="ID75" s="34"/>
      <c r="IE75" s="34"/>
      <c r="IF75" s="34"/>
      <c r="IG75" s="34"/>
      <c r="IH75" s="34"/>
      <c r="II75" s="34"/>
      <c r="IJ75" s="34"/>
      <c r="IK75" s="34"/>
      <c r="IL75" s="34"/>
      <c r="IM75" s="34"/>
      <c r="IN75" s="34"/>
      <c r="IO75" s="34"/>
      <c r="IP75" s="34"/>
      <c r="IQ75" s="34"/>
      <c r="IR75" s="34"/>
      <c r="IS75" s="34"/>
      <c r="IT75" s="34"/>
      <c r="IU75" s="34"/>
      <c r="IV75" s="34"/>
    </row>
    <row r="76" spans="1:256" x14ac:dyDescent="0.2">
      <c r="A76" s="34"/>
      <c r="B76" s="71"/>
      <c r="C76" s="34"/>
      <c r="D76" s="77"/>
      <c r="E76" s="34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96"/>
      <c r="T76" s="34"/>
      <c r="U76" s="36">
        <f t="shared" si="1"/>
        <v>0</v>
      </c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  <c r="HY76" s="34"/>
      <c r="HZ76" s="34"/>
      <c r="IA76" s="34"/>
      <c r="IB76" s="34"/>
      <c r="IC76" s="34"/>
      <c r="ID76" s="34"/>
      <c r="IE76" s="34"/>
      <c r="IF76" s="34"/>
      <c r="IG76" s="34"/>
      <c r="IH76" s="34"/>
      <c r="II76" s="34"/>
      <c r="IJ76" s="34"/>
      <c r="IK76" s="34"/>
      <c r="IL76" s="34"/>
      <c r="IM76" s="34"/>
      <c r="IN76" s="34"/>
      <c r="IO76" s="34"/>
      <c r="IP76" s="34"/>
      <c r="IQ76" s="34"/>
      <c r="IR76" s="34"/>
      <c r="IS76" s="34"/>
      <c r="IT76" s="34"/>
      <c r="IU76" s="34"/>
      <c r="IV76" s="34"/>
    </row>
    <row r="77" spans="1:256" x14ac:dyDescent="0.2">
      <c r="A77" s="34"/>
      <c r="B77" s="88" t="s">
        <v>297</v>
      </c>
      <c r="C77" s="34"/>
      <c r="D77" s="77"/>
      <c r="E77" s="34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96"/>
      <c r="T77" s="34"/>
      <c r="U77" s="36">
        <f t="shared" si="1"/>
        <v>0</v>
      </c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  <c r="IG77" s="34"/>
      <c r="IH77" s="34"/>
      <c r="II77" s="34"/>
      <c r="IJ77" s="34"/>
      <c r="IK77" s="34"/>
      <c r="IL77" s="34"/>
      <c r="IM77" s="34"/>
      <c r="IN77" s="34"/>
      <c r="IO77" s="34"/>
      <c r="IP77" s="34"/>
      <c r="IQ77" s="34"/>
      <c r="IR77" s="34"/>
      <c r="IS77" s="34"/>
      <c r="IT77" s="34"/>
      <c r="IU77" s="34"/>
      <c r="IV77" s="34"/>
    </row>
    <row r="78" spans="1:256" x14ac:dyDescent="0.2">
      <c r="A78" s="34"/>
      <c r="B78" s="34">
        <v>555</v>
      </c>
      <c r="C78" s="34" t="s">
        <v>149</v>
      </c>
      <c r="D78" s="77"/>
      <c r="E78" s="34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96"/>
      <c r="T78" s="34"/>
      <c r="U78" s="36">
        <f t="shared" si="1"/>
        <v>0</v>
      </c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34"/>
      <c r="GF78" s="34"/>
      <c r="GG78" s="34"/>
      <c r="GH78" s="34"/>
      <c r="GI78" s="34"/>
      <c r="GJ78" s="34"/>
      <c r="GK78" s="34"/>
      <c r="GL78" s="34"/>
      <c r="GM78" s="34"/>
      <c r="GN78" s="34"/>
      <c r="GO78" s="34"/>
      <c r="GP78" s="34"/>
      <c r="GQ78" s="34"/>
      <c r="GR78" s="34"/>
      <c r="GS78" s="34"/>
      <c r="GT78" s="34"/>
      <c r="GU78" s="34"/>
      <c r="GV78" s="34"/>
      <c r="GW78" s="34"/>
      <c r="GX78" s="34"/>
      <c r="GY78" s="34"/>
      <c r="GZ78" s="34"/>
      <c r="HA78" s="34"/>
      <c r="HB78" s="34"/>
      <c r="HC78" s="34"/>
      <c r="HD78" s="34"/>
      <c r="HE78" s="34"/>
      <c r="HF78" s="34"/>
      <c r="HG78" s="34"/>
      <c r="HH78" s="34"/>
      <c r="HI78" s="34"/>
      <c r="HJ78" s="34"/>
      <c r="HK78" s="34"/>
      <c r="HL78" s="34"/>
      <c r="HM78" s="34"/>
      <c r="HN78" s="34"/>
      <c r="HO78" s="34"/>
      <c r="HP78" s="34"/>
      <c r="HQ78" s="34"/>
      <c r="HR78" s="34"/>
      <c r="HS78" s="34"/>
      <c r="HT78" s="34"/>
      <c r="HU78" s="34"/>
      <c r="HV78" s="34"/>
      <c r="HW78" s="34"/>
      <c r="HX78" s="34"/>
      <c r="HY78" s="34"/>
      <c r="HZ78" s="34"/>
      <c r="IA78" s="34"/>
      <c r="IB78" s="34"/>
      <c r="IC78" s="34"/>
      <c r="ID78" s="34"/>
      <c r="IE78" s="34"/>
      <c r="IF78" s="34"/>
      <c r="IG78" s="34"/>
      <c r="IH78" s="34"/>
      <c r="II78" s="34"/>
      <c r="IJ78" s="34"/>
      <c r="IK78" s="34"/>
      <c r="IL78" s="34"/>
      <c r="IM78" s="34"/>
      <c r="IN78" s="34"/>
      <c r="IO78" s="34"/>
      <c r="IP78" s="34"/>
      <c r="IQ78" s="34"/>
      <c r="IR78" s="34"/>
      <c r="IS78" s="34"/>
      <c r="IT78" s="34"/>
      <c r="IU78" s="34"/>
      <c r="IV78" s="34"/>
    </row>
    <row r="79" spans="1:256" x14ac:dyDescent="0.2">
      <c r="A79" s="34"/>
      <c r="B79" s="34">
        <v>556</v>
      </c>
      <c r="C79" s="34" t="s">
        <v>155</v>
      </c>
      <c r="D79" s="77">
        <v>51</v>
      </c>
      <c r="E79" s="34"/>
      <c r="F79" s="36">
        <v>1475083</v>
      </c>
      <c r="G79" s="37">
        <f t="shared" ref="G79:R79" si="20">INDEX(ALLOC,($D79)+1,(G$1)+1)*$F79</f>
        <v>516914.06134971249</v>
      </c>
      <c r="H79" s="37">
        <f t="shared" si="20"/>
        <v>161325.11857088469</v>
      </c>
      <c r="I79" s="37">
        <f t="shared" si="20"/>
        <v>12246.106887279946</v>
      </c>
      <c r="J79" s="37">
        <f t="shared" si="20"/>
        <v>247587.74144412004</v>
      </c>
      <c r="K79" s="37">
        <f t="shared" si="20"/>
        <v>55153.571626373712</v>
      </c>
      <c r="L79" s="37">
        <f t="shared" si="20"/>
        <v>39714.813310463709</v>
      </c>
      <c r="M79" s="37">
        <f t="shared" si="20"/>
        <v>281110.97526122577</v>
      </c>
      <c r="N79" s="37">
        <f t="shared" si="20"/>
        <v>116006.66273815268</v>
      </c>
      <c r="O79" s="37">
        <f t="shared" si="20"/>
        <v>37312.068542551307</v>
      </c>
      <c r="P79" s="37">
        <f t="shared" si="20"/>
        <v>7622.2536909931496</v>
      </c>
      <c r="Q79" s="37">
        <f t="shared" si="20"/>
        <v>2.4786208020411751</v>
      </c>
      <c r="R79" s="37">
        <f t="shared" si="20"/>
        <v>87.147957440829742</v>
      </c>
      <c r="S79" s="96"/>
      <c r="T79" s="34"/>
      <c r="U79" s="36">
        <f t="shared" ref="U79:U142" si="21">SUM(G79:R79)-F79</f>
        <v>0</v>
      </c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  <c r="FW79" s="34"/>
      <c r="FX79" s="34"/>
      <c r="FY79" s="34"/>
      <c r="FZ79" s="34"/>
      <c r="GA79" s="34"/>
      <c r="GB79" s="34"/>
      <c r="GC79" s="34"/>
      <c r="GD79" s="34"/>
      <c r="GE79" s="34"/>
      <c r="GF79" s="34"/>
      <c r="GG79" s="34"/>
      <c r="GH79" s="34"/>
      <c r="GI79" s="34"/>
      <c r="GJ79" s="34"/>
      <c r="GK79" s="34"/>
      <c r="GL79" s="34"/>
      <c r="GM79" s="34"/>
      <c r="GN79" s="34"/>
      <c r="GO79" s="34"/>
      <c r="GP79" s="34"/>
      <c r="GQ79" s="34"/>
      <c r="GR79" s="34"/>
      <c r="GS79" s="34"/>
      <c r="GT79" s="34"/>
      <c r="GU79" s="34"/>
      <c r="GV79" s="34"/>
      <c r="GW79" s="34"/>
      <c r="GX79" s="34"/>
      <c r="GY79" s="34"/>
      <c r="GZ79" s="34"/>
      <c r="HA79" s="34"/>
      <c r="HB79" s="34"/>
      <c r="HC79" s="34"/>
      <c r="HD79" s="34"/>
      <c r="HE79" s="34"/>
      <c r="HF79" s="34"/>
      <c r="HG79" s="34"/>
      <c r="HH79" s="34"/>
      <c r="HI79" s="34"/>
      <c r="HJ79" s="34"/>
      <c r="HK79" s="34"/>
      <c r="HL79" s="34"/>
      <c r="HM79" s="34"/>
      <c r="HN79" s="34"/>
      <c r="HO79" s="34"/>
      <c r="HP79" s="34"/>
      <c r="HQ79" s="34"/>
      <c r="HR79" s="34"/>
      <c r="HS79" s="34"/>
      <c r="HT79" s="34"/>
      <c r="HU79" s="34"/>
      <c r="HV79" s="34"/>
      <c r="HW79" s="34"/>
      <c r="HX79" s="34"/>
      <c r="HY79" s="34"/>
      <c r="HZ79" s="34"/>
      <c r="IA79" s="34"/>
      <c r="IB79" s="34"/>
      <c r="IC79" s="34"/>
      <c r="ID79" s="34"/>
      <c r="IE79" s="34"/>
      <c r="IF79" s="34"/>
      <c r="IG79" s="34"/>
      <c r="IH79" s="34"/>
      <c r="II79" s="34"/>
      <c r="IJ79" s="34"/>
      <c r="IK79" s="34"/>
      <c r="IL79" s="34"/>
      <c r="IM79" s="34"/>
      <c r="IN79" s="34"/>
      <c r="IO79" s="34"/>
      <c r="IP79" s="34"/>
      <c r="IQ79" s="34"/>
      <c r="IR79" s="34"/>
      <c r="IS79" s="34"/>
      <c r="IT79" s="34"/>
      <c r="IU79" s="34"/>
      <c r="IV79" s="34"/>
    </row>
    <row r="80" spans="1:256" x14ac:dyDescent="0.2">
      <c r="A80" s="34"/>
      <c r="B80" s="34">
        <v>557</v>
      </c>
      <c r="C80" s="34" t="s">
        <v>156</v>
      </c>
      <c r="D80" s="77"/>
      <c r="E80" s="34"/>
      <c r="F80" s="36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96"/>
      <c r="T80" s="34"/>
      <c r="U80" s="36">
        <f t="shared" si="21"/>
        <v>0</v>
      </c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  <c r="FW80" s="34"/>
      <c r="FX80" s="34"/>
      <c r="FY80" s="34"/>
      <c r="FZ80" s="34"/>
      <c r="GA80" s="34"/>
      <c r="GB80" s="34"/>
      <c r="GC80" s="34"/>
      <c r="GD80" s="34"/>
      <c r="GE80" s="34"/>
      <c r="GF80" s="34"/>
      <c r="GG80" s="34"/>
      <c r="GH80" s="34"/>
      <c r="GI80" s="34"/>
      <c r="GJ80" s="34"/>
      <c r="GK80" s="34"/>
      <c r="GL80" s="34"/>
      <c r="GM80" s="34"/>
      <c r="GN80" s="34"/>
      <c r="GO80" s="34"/>
      <c r="GP80" s="34"/>
      <c r="GQ80" s="34"/>
      <c r="GR80" s="34"/>
      <c r="GS80" s="34"/>
      <c r="GT80" s="34"/>
      <c r="GU80" s="34"/>
      <c r="GV80" s="34"/>
      <c r="GW80" s="34"/>
      <c r="GX80" s="34"/>
      <c r="GY80" s="34"/>
      <c r="GZ80" s="34"/>
      <c r="HA80" s="34"/>
      <c r="HB80" s="34"/>
      <c r="HC80" s="34"/>
      <c r="HD80" s="34"/>
      <c r="HE80" s="34"/>
      <c r="HF80" s="34"/>
      <c r="HG80" s="34"/>
      <c r="HH80" s="34"/>
      <c r="HI80" s="34"/>
      <c r="HJ80" s="34"/>
      <c r="HK80" s="34"/>
      <c r="HL80" s="34"/>
      <c r="HM80" s="34"/>
      <c r="HN80" s="34"/>
      <c r="HO80" s="34"/>
      <c r="HP80" s="34"/>
      <c r="HQ80" s="34"/>
      <c r="HR80" s="34"/>
      <c r="HS80" s="34"/>
      <c r="HT80" s="34"/>
      <c r="HU80" s="34"/>
      <c r="HV80" s="34"/>
      <c r="HW80" s="34"/>
      <c r="HX80" s="34"/>
      <c r="HY80" s="34"/>
      <c r="HZ80" s="34"/>
      <c r="IA80" s="34"/>
      <c r="IB80" s="34"/>
      <c r="IC80" s="34"/>
      <c r="ID80" s="34"/>
      <c r="IE80" s="34"/>
      <c r="IF80" s="34"/>
      <c r="IG80" s="34"/>
      <c r="IH80" s="34"/>
      <c r="II80" s="34"/>
      <c r="IJ80" s="34"/>
      <c r="IK80" s="34"/>
      <c r="IL80" s="34"/>
      <c r="IM80" s="34"/>
      <c r="IN80" s="34"/>
      <c r="IO80" s="34"/>
      <c r="IP80" s="34"/>
      <c r="IQ80" s="34"/>
      <c r="IR80" s="34"/>
      <c r="IS80" s="34"/>
      <c r="IT80" s="34"/>
      <c r="IU80" s="34"/>
      <c r="IV80" s="34"/>
    </row>
    <row r="81" spans="1:256" x14ac:dyDescent="0.2">
      <c r="A81" s="34"/>
      <c r="B81" s="34"/>
      <c r="C81" s="95"/>
      <c r="D81" s="102"/>
      <c r="E81" s="95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96"/>
      <c r="T81" s="34"/>
      <c r="U81" s="36">
        <f t="shared" si="21"/>
        <v>0</v>
      </c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34"/>
      <c r="FO81" s="34"/>
      <c r="FP81" s="34"/>
      <c r="FQ81" s="34"/>
      <c r="FR81" s="34"/>
      <c r="FS81" s="34"/>
      <c r="FT81" s="34"/>
      <c r="FU81" s="34"/>
      <c r="FV81" s="34"/>
      <c r="FW81" s="34"/>
      <c r="FX81" s="34"/>
      <c r="FY81" s="34"/>
      <c r="FZ81" s="34"/>
      <c r="GA81" s="34"/>
      <c r="GB81" s="34"/>
      <c r="GC81" s="34"/>
      <c r="GD81" s="34"/>
      <c r="GE81" s="34"/>
      <c r="GF81" s="34"/>
      <c r="GG81" s="34"/>
      <c r="GH81" s="34"/>
      <c r="GI81" s="34"/>
      <c r="GJ81" s="34"/>
      <c r="GK81" s="34"/>
      <c r="GL81" s="34"/>
      <c r="GM81" s="34"/>
      <c r="GN81" s="34"/>
      <c r="GO81" s="34"/>
      <c r="GP81" s="34"/>
      <c r="GQ81" s="34"/>
      <c r="GR81" s="34"/>
      <c r="GS81" s="34"/>
      <c r="GT81" s="34"/>
      <c r="GU81" s="34"/>
      <c r="GV81" s="34"/>
      <c r="GW81" s="34"/>
      <c r="GX81" s="34"/>
      <c r="GY81" s="34"/>
      <c r="GZ81" s="34"/>
      <c r="HA81" s="34"/>
      <c r="HB81" s="34"/>
      <c r="HC81" s="34"/>
      <c r="HD81" s="34"/>
      <c r="HE81" s="34"/>
      <c r="HF81" s="34"/>
      <c r="HG81" s="34"/>
      <c r="HH81" s="34"/>
      <c r="HI81" s="34"/>
      <c r="HJ81" s="34"/>
      <c r="HK81" s="34"/>
      <c r="HL81" s="34"/>
      <c r="HM81" s="34"/>
      <c r="HN81" s="34"/>
      <c r="HO81" s="34"/>
      <c r="HP81" s="34"/>
      <c r="HQ81" s="34"/>
      <c r="HR81" s="34"/>
      <c r="HS81" s="34"/>
      <c r="HT81" s="34"/>
      <c r="HU81" s="34"/>
      <c r="HV81" s="34"/>
      <c r="HW81" s="34"/>
      <c r="HX81" s="34"/>
      <c r="HY81" s="34"/>
      <c r="HZ81" s="34"/>
      <c r="IA81" s="34"/>
      <c r="IB81" s="34"/>
      <c r="IC81" s="34"/>
      <c r="ID81" s="34"/>
      <c r="IE81" s="34"/>
      <c r="IF81" s="34"/>
      <c r="IG81" s="34"/>
      <c r="IH81" s="34"/>
      <c r="II81" s="34"/>
      <c r="IJ81" s="34"/>
      <c r="IK81" s="34"/>
      <c r="IL81" s="34"/>
      <c r="IM81" s="34"/>
      <c r="IN81" s="34"/>
      <c r="IO81" s="34"/>
      <c r="IP81" s="34"/>
      <c r="IQ81" s="34"/>
      <c r="IR81" s="34"/>
      <c r="IS81" s="34"/>
      <c r="IT81" s="34"/>
      <c r="IU81" s="34"/>
      <c r="IV81" s="34"/>
    </row>
    <row r="82" spans="1:256" x14ac:dyDescent="0.2">
      <c r="A82" s="34"/>
      <c r="B82" s="34"/>
      <c r="C82" s="34" t="s">
        <v>314</v>
      </c>
      <c r="D82" s="77"/>
      <c r="E82" s="34"/>
      <c r="F82" s="36">
        <f t="shared" ref="F82:R82" si="22">SUM(F78:F80)</f>
        <v>1475083</v>
      </c>
      <c r="G82" s="36">
        <f t="shared" si="22"/>
        <v>516914.06134971249</v>
      </c>
      <c r="H82" s="36">
        <f t="shared" si="22"/>
        <v>161325.11857088469</v>
      </c>
      <c r="I82" s="36">
        <f t="shared" si="22"/>
        <v>12246.106887279946</v>
      </c>
      <c r="J82" s="36">
        <f t="shared" si="22"/>
        <v>247587.74144412004</v>
      </c>
      <c r="K82" s="36">
        <f t="shared" si="22"/>
        <v>55153.571626373712</v>
      </c>
      <c r="L82" s="36">
        <f t="shared" si="22"/>
        <v>39714.813310463709</v>
      </c>
      <c r="M82" s="36">
        <f t="shared" si="22"/>
        <v>281110.97526122577</v>
      </c>
      <c r="N82" s="36">
        <f t="shared" si="22"/>
        <v>116006.66273815268</v>
      </c>
      <c r="O82" s="36">
        <f t="shared" si="22"/>
        <v>37312.068542551307</v>
      </c>
      <c r="P82" s="36">
        <f t="shared" si="22"/>
        <v>7622.2536909931496</v>
      </c>
      <c r="Q82" s="36">
        <f t="shared" si="22"/>
        <v>2.4786208020411751</v>
      </c>
      <c r="R82" s="36">
        <f t="shared" si="22"/>
        <v>87.147957440829742</v>
      </c>
      <c r="S82" s="96"/>
      <c r="T82" s="34"/>
      <c r="U82" s="36">
        <f t="shared" si="21"/>
        <v>0</v>
      </c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  <c r="FS82" s="34"/>
      <c r="FT82" s="34"/>
      <c r="FU82" s="34"/>
      <c r="FV82" s="34"/>
      <c r="FW82" s="34"/>
      <c r="FX82" s="34"/>
      <c r="FY82" s="34"/>
      <c r="FZ82" s="34"/>
      <c r="GA82" s="34"/>
      <c r="GB82" s="34"/>
      <c r="GC82" s="34"/>
      <c r="GD82" s="34"/>
      <c r="GE82" s="34"/>
      <c r="GF82" s="34"/>
      <c r="GG82" s="34"/>
      <c r="GH82" s="34"/>
      <c r="GI82" s="34"/>
      <c r="GJ82" s="34"/>
      <c r="GK82" s="34"/>
      <c r="GL82" s="34"/>
      <c r="GM82" s="34"/>
      <c r="GN82" s="34"/>
      <c r="GO82" s="34"/>
      <c r="GP82" s="34"/>
      <c r="GQ82" s="34"/>
      <c r="GR82" s="34"/>
      <c r="GS82" s="34"/>
      <c r="GT82" s="34"/>
      <c r="GU82" s="34"/>
      <c r="GV82" s="34"/>
      <c r="GW82" s="34"/>
      <c r="GX82" s="34"/>
      <c r="GY82" s="34"/>
      <c r="GZ82" s="34"/>
      <c r="HA82" s="34"/>
      <c r="HB82" s="34"/>
      <c r="HC82" s="34"/>
      <c r="HD82" s="34"/>
      <c r="HE82" s="34"/>
      <c r="HF82" s="34"/>
      <c r="HG82" s="34"/>
      <c r="HH82" s="34"/>
      <c r="HI82" s="34"/>
      <c r="HJ82" s="34"/>
      <c r="HK82" s="34"/>
      <c r="HL82" s="34"/>
      <c r="HM82" s="34"/>
      <c r="HN82" s="34"/>
      <c r="HO82" s="34"/>
      <c r="HP82" s="34"/>
      <c r="HQ82" s="34"/>
      <c r="HR82" s="34"/>
      <c r="HS82" s="34"/>
      <c r="HT82" s="34"/>
      <c r="HU82" s="34"/>
      <c r="HV82" s="34"/>
      <c r="HW82" s="34"/>
      <c r="HX82" s="34"/>
      <c r="HY82" s="34"/>
      <c r="HZ82" s="34"/>
      <c r="IA82" s="34"/>
      <c r="IB82" s="34"/>
      <c r="IC82" s="34"/>
      <c r="ID82" s="34"/>
      <c r="IE82" s="34"/>
      <c r="IF82" s="34"/>
      <c r="IG82" s="34"/>
      <c r="IH82" s="34"/>
      <c r="II82" s="34"/>
      <c r="IJ82" s="34"/>
      <c r="IK82" s="34"/>
      <c r="IL82" s="34"/>
      <c r="IM82" s="34"/>
      <c r="IN82" s="34"/>
      <c r="IO82" s="34"/>
      <c r="IP82" s="34"/>
      <c r="IQ82" s="34"/>
      <c r="IR82" s="34"/>
      <c r="IS82" s="34"/>
      <c r="IT82" s="34"/>
      <c r="IU82" s="34"/>
      <c r="IV82" s="34"/>
    </row>
    <row r="83" spans="1:256" x14ac:dyDescent="0.2">
      <c r="A83" s="34"/>
      <c r="B83" s="34"/>
      <c r="C83" s="34"/>
      <c r="D83" s="77"/>
      <c r="E83" s="34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96"/>
      <c r="T83" s="34"/>
      <c r="U83" s="36">
        <f t="shared" si="21"/>
        <v>0</v>
      </c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4"/>
      <c r="FW83" s="34"/>
      <c r="FX83" s="34"/>
      <c r="FY83" s="34"/>
      <c r="FZ83" s="34"/>
      <c r="GA83" s="34"/>
      <c r="GB83" s="34"/>
      <c r="GC83" s="34"/>
      <c r="GD83" s="34"/>
      <c r="GE83" s="34"/>
      <c r="GF83" s="34"/>
      <c r="GG83" s="34"/>
      <c r="GH83" s="34"/>
      <c r="GI83" s="34"/>
      <c r="GJ83" s="34"/>
      <c r="GK83" s="34"/>
      <c r="GL83" s="34"/>
      <c r="GM83" s="34"/>
      <c r="GN83" s="34"/>
      <c r="GO83" s="34"/>
      <c r="GP83" s="34"/>
      <c r="GQ83" s="34"/>
      <c r="GR83" s="34"/>
      <c r="GS83" s="34"/>
      <c r="GT83" s="34"/>
      <c r="GU83" s="34"/>
      <c r="GV83" s="34"/>
      <c r="GW83" s="34"/>
      <c r="GX83" s="34"/>
      <c r="GY83" s="34"/>
      <c r="GZ83" s="34"/>
      <c r="HA83" s="34"/>
      <c r="HB83" s="34"/>
      <c r="HC83" s="34"/>
      <c r="HD83" s="34"/>
      <c r="HE83" s="34"/>
      <c r="HF83" s="34"/>
      <c r="HG83" s="34"/>
      <c r="HH83" s="34"/>
      <c r="HI83" s="34"/>
      <c r="HJ83" s="34"/>
      <c r="HK83" s="34"/>
      <c r="HL83" s="34"/>
      <c r="HM83" s="34"/>
      <c r="HN83" s="34"/>
      <c r="HO83" s="34"/>
      <c r="HP83" s="34"/>
      <c r="HQ83" s="34"/>
      <c r="HR83" s="34"/>
      <c r="HS83" s="34"/>
      <c r="HT83" s="34"/>
      <c r="HU83" s="34"/>
      <c r="HV83" s="34"/>
      <c r="HW83" s="34"/>
      <c r="HX83" s="34"/>
      <c r="HY83" s="34"/>
      <c r="HZ83" s="34"/>
      <c r="IA83" s="34"/>
      <c r="IB83" s="34"/>
      <c r="IC83" s="34"/>
      <c r="ID83" s="34"/>
      <c r="IE83" s="34"/>
      <c r="IF83" s="34"/>
      <c r="IG83" s="34"/>
      <c r="IH83" s="34"/>
      <c r="II83" s="34"/>
      <c r="IJ83" s="34"/>
      <c r="IK83" s="34"/>
      <c r="IL83" s="34"/>
      <c r="IM83" s="34"/>
      <c r="IN83" s="34"/>
      <c r="IO83" s="34"/>
      <c r="IP83" s="34"/>
      <c r="IQ83" s="34"/>
      <c r="IR83" s="34"/>
      <c r="IS83" s="34"/>
      <c r="IT83" s="34"/>
      <c r="IU83" s="34"/>
      <c r="IV83" s="34"/>
    </row>
    <row r="84" spans="1:256" x14ac:dyDescent="0.2">
      <c r="A84" s="34"/>
      <c r="B84" s="88" t="s">
        <v>298</v>
      </c>
      <c r="C84" s="34"/>
      <c r="D84" s="77"/>
      <c r="E84" s="34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96"/>
      <c r="T84" s="34"/>
      <c r="U84" s="36">
        <f t="shared" si="21"/>
        <v>0</v>
      </c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4"/>
      <c r="FW84" s="34"/>
      <c r="FX84" s="34"/>
      <c r="FY84" s="34"/>
      <c r="FZ84" s="34"/>
      <c r="GA84" s="34"/>
      <c r="GB84" s="34"/>
      <c r="GC84" s="34"/>
      <c r="GD84" s="34"/>
      <c r="GE84" s="34"/>
      <c r="GF84" s="34"/>
      <c r="GG84" s="34"/>
      <c r="GH84" s="34"/>
      <c r="GI84" s="34"/>
      <c r="GJ84" s="34"/>
      <c r="GK84" s="34"/>
      <c r="GL84" s="34"/>
      <c r="GM84" s="34"/>
      <c r="GN84" s="34"/>
      <c r="GO84" s="34"/>
      <c r="GP84" s="34"/>
      <c r="GQ84" s="34"/>
      <c r="GR84" s="34"/>
      <c r="GS84" s="34"/>
      <c r="GT84" s="34"/>
      <c r="GU84" s="34"/>
      <c r="GV84" s="34"/>
      <c r="GW84" s="34"/>
      <c r="GX84" s="34"/>
      <c r="GY84" s="34"/>
      <c r="GZ84" s="34"/>
      <c r="HA84" s="34"/>
      <c r="HB84" s="34"/>
      <c r="HC84" s="34"/>
      <c r="HD84" s="34"/>
      <c r="HE84" s="34"/>
      <c r="HF84" s="34"/>
      <c r="HG84" s="34"/>
      <c r="HH84" s="34"/>
      <c r="HI84" s="34"/>
      <c r="HJ84" s="34"/>
      <c r="HK84" s="34"/>
      <c r="HL84" s="34"/>
      <c r="HM84" s="34"/>
      <c r="HN84" s="34"/>
      <c r="HO84" s="34"/>
      <c r="HP84" s="34"/>
      <c r="HQ84" s="34"/>
      <c r="HR84" s="34"/>
      <c r="HS84" s="34"/>
      <c r="HT84" s="34"/>
      <c r="HU84" s="34"/>
      <c r="HV84" s="34"/>
      <c r="HW84" s="34"/>
      <c r="HX84" s="34"/>
      <c r="HY84" s="34"/>
      <c r="HZ84" s="34"/>
      <c r="IA84" s="34"/>
      <c r="IB84" s="34"/>
      <c r="IC84" s="34"/>
      <c r="ID84" s="34"/>
      <c r="IE84" s="34"/>
      <c r="IF84" s="34"/>
      <c r="IG84" s="34"/>
      <c r="IH84" s="34"/>
      <c r="II84" s="34"/>
      <c r="IJ84" s="34"/>
      <c r="IK84" s="34"/>
      <c r="IL84" s="34"/>
      <c r="IM84" s="34"/>
      <c r="IN84" s="34"/>
      <c r="IO84" s="34"/>
      <c r="IP84" s="34"/>
      <c r="IQ84" s="34"/>
      <c r="IR84" s="34"/>
      <c r="IS84" s="34"/>
      <c r="IT84" s="34"/>
      <c r="IU84" s="34"/>
      <c r="IV84" s="34"/>
    </row>
    <row r="85" spans="1:256" x14ac:dyDescent="0.2">
      <c r="A85" s="34"/>
      <c r="B85" s="34">
        <v>560</v>
      </c>
      <c r="C85" s="34" t="s">
        <v>157</v>
      </c>
      <c r="D85" s="77">
        <v>51</v>
      </c>
      <c r="E85" s="34"/>
      <c r="F85" s="36">
        <v>1045952</v>
      </c>
      <c r="G85" s="37">
        <f t="shared" ref="G85:R89" si="23">INDEX(ALLOC,($D85)+1,(G$1)+1)*$F85</f>
        <v>366533.47391086089</v>
      </c>
      <c r="H85" s="37">
        <f t="shared" si="23"/>
        <v>114392.43108316886</v>
      </c>
      <c r="I85" s="37">
        <f t="shared" si="23"/>
        <v>8683.4706867099922</v>
      </c>
      <c r="J85" s="37">
        <f t="shared" si="23"/>
        <v>175559.54026923247</v>
      </c>
      <c r="K85" s="37">
        <f t="shared" si="23"/>
        <v>39108.300041251125</v>
      </c>
      <c r="L85" s="37">
        <f t="shared" si="23"/>
        <v>28160.983762748361</v>
      </c>
      <c r="M85" s="37">
        <f t="shared" si="23"/>
        <v>199330.19823049253</v>
      </c>
      <c r="N85" s="37">
        <f t="shared" si="23"/>
        <v>82258.01592472849</v>
      </c>
      <c r="O85" s="37">
        <f t="shared" si="23"/>
        <v>26457.245264313005</v>
      </c>
      <c r="P85" s="37">
        <f t="shared" si="23"/>
        <v>5404.7884035011366</v>
      </c>
      <c r="Q85" s="37">
        <f t="shared" si="23"/>
        <v>1.7575406842439181</v>
      </c>
      <c r="R85" s="37">
        <f t="shared" si="23"/>
        <v>61.794882309097687</v>
      </c>
      <c r="S85" s="96"/>
      <c r="T85" s="34"/>
      <c r="U85" s="36">
        <f t="shared" si="21"/>
        <v>0</v>
      </c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  <c r="GC85" s="34"/>
      <c r="GD85" s="34"/>
      <c r="GE85" s="34"/>
      <c r="GF85" s="34"/>
      <c r="GG85" s="34"/>
      <c r="GH85" s="34"/>
      <c r="GI85" s="34"/>
      <c r="GJ85" s="34"/>
      <c r="GK85" s="34"/>
      <c r="GL85" s="34"/>
      <c r="GM85" s="34"/>
      <c r="GN85" s="34"/>
      <c r="GO85" s="34"/>
      <c r="GP85" s="34"/>
      <c r="GQ85" s="34"/>
      <c r="GR85" s="34"/>
      <c r="GS85" s="34"/>
      <c r="GT85" s="34"/>
      <c r="GU85" s="34"/>
      <c r="GV85" s="34"/>
      <c r="GW85" s="34"/>
      <c r="GX85" s="34"/>
      <c r="GY85" s="34"/>
      <c r="GZ85" s="34"/>
      <c r="HA85" s="34"/>
      <c r="HB85" s="34"/>
      <c r="HC85" s="34"/>
      <c r="HD85" s="34"/>
      <c r="HE85" s="34"/>
      <c r="HF85" s="34"/>
      <c r="HG85" s="34"/>
      <c r="HH85" s="34"/>
      <c r="HI85" s="34"/>
      <c r="HJ85" s="34"/>
      <c r="HK85" s="34"/>
      <c r="HL85" s="34"/>
      <c r="HM85" s="34"/>
      <c r="HN85" s="34"/>
      <c r="HO85" s="34"/>
      <c r="HP85" s="34"/>
      <c r="HQ85" s="34"/>
      <c r="HR85" s="34"/>
      <c r="HS85" s="34"/>
      <c r="HT85" s="34"/>
      <c r="HU85" s="34"/>
      <c r="HV85" s="34"/>
      <c r="HW85" s="34"/>
      <c r="HX85" s="34"/>
      <c r="HY85" s="34"/>
      <c r="HZ85" s="34"/>
      <c r="IA85" s="34"/>
      <c r="IB85" s="34"/>
      <c r="IC85" s="34"/>
      <c r="ID85" s="34"/>
      <c r="IE85" s="34"/>
      <c r="IF85" s="34"/>
      <c r="IG85" s="34"/>
      <c r="IH85" s="34"/>
      <c r="II85" s="34"/>
      <c r="IJ85" s="34"/>
      <c r="IK85" s="34"/>
      <c r="IL85" s="34"/>
      <c r="IM85" s="34"/>
      <c r="IN85" s="34"/>
      <c r="IO85" s="34"/>
      <c r="IP85" s="34"/>
      <c r="IQ85" s="34"/>
      <c r="IR85" s="34"/>
      <c r="IS85" s="34"/>
      <c r="IT85" s="34"/>
      <c r="IU85" s="34"/>
      <c r="IV85" s="34"/>
    </row>
    <row r="86" spans="1:256" x14ac:dyDescent="0.2">
      <c r="A86" s="34"/>
      <c r="B86" s="34">
        <v>561</v>
      </c>
      <c r="C86" s="34" t="s">
        <v>158</v>
      </c>
      <c r="D86" s="77">
        <v>51</v>
      </c>
      <c r="E86" s="34"/>
      <c r="F86" s="36">
        <v>2129244</v>
      </c>
      <c r="G86" s="37">
        <f t="shared" si="23"/>
        <v>746152.02239094826</v>
      </c>
      <c r="H86" s="37">
        <f t="shared" si="23"/>
        <v>232868.61875999166</v>
      </c>
      <c r="I86" s="37">
        <f t="shared" si="23"/>
        <v>17676.937238853341</v>
      </c>
      <c r="J86" s="37">
        <f t="shared" si="23"/>
        <v>357386.4744854655</v>
      </c>
      <c r="K86" s="37">
        <f t="shared" si="23"/>
        <v>79612.748207406956</v>
      </c>
      <c r="L86" s="37">
        <f t="shared" si="23"/>
        <v>57327.301550099211</v>
      </c>
      <c r="M86" s="37">
        <f t="shared" si="23"/>
        <v>405776.39184311213</v>
      </c>
      <c r="N86" s="37">
        <f t="shared" si="23"/>
        <v>167452.60476545061</v>
      </c>
      <c r="O86" s="37">
        <f t="shared" si="23"/>
        <v>53859.001881125405</v>
      </c>
      <c r="P86" s="37">
        <f t="shared" si="23"/>
        <v>11002.525239613647</v>
      </c>
      <c r="Q86" s="37">
        <f t="shared" si="23"/>
        <v>3.5778247536046175</v>
      </c>
      <c r="R86" s="37">
        <f t="shared" si="23"/>
        <v>125.79581318010042</v>
      </c>
      <c r="S86" s="96"/>
      <c r="T86" s="34"/>
      <c r="U86" s="36">
        <f t="shared" si="21"/>
        <v>0</v>
      </c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  <c r="FS86" s="34"/>
      <c r="FT86" s="34"/>
      <c r="FU86" s="34"/>
      <c r="FV86" s="34"/>
      <c r="FW86" s="34"/>
      <c r="FX86" s="34"/>
      <c r="FY86" s="34"/>
      <c r="FZ86" s="34"/>
      <c r="GA86" s="34"/>
      <c r="GB86" s="34"/>
      <c r="GC86" s="34"/>
      <c r="GD86" s="34"/>
      <c r="GE86" s="34"/>
      <c r="GF86" s="34"/>
      <c r="GG86" s="34"/>
      <c r="GH86" s="34"/>
      <c r="GI86" s="34"/>
      <c r="GJ86" s="34"/>
      <c r="GK86" s="34"/>
      <c r="GL86" s="34"/>
      <c r="GM86" s="34"/>
      <c r="GN86" s="34"/>
      <c r="GO86" s="34"/>
      <c r="GP86" s="34"/>
      <c r="GQ86" s="34"/>
      <c r="GR86" s="34"/>
      <c r="GS86" s="34"/>
      <c r="GT86" s="34"/>
      <c r="GU86" s="34"/>
      <c r="GV86" s="34"/>
      <c r="GW86" s="34"/>
      <c r="GX86" s="34"/>
      <c r="GY86" s="34"/>
      <c r="GZ86" s="34"/>
      <c r="HA86" s="34"/>
      <c r="HB86" s="34"/>
      <c r="HC86" s="34"/>
      <c r="HD86" s="34"/>
      <c r="HE86" s="34"/>
      <c r="HF86" s="34"/>
      <c r="HG86" s="34"/>
      <c r="HH86" s="34"/>
      <c r="HI86" s="34"/>
      <c r="HJ86" s="34"/>
      <c r="HK86" s="34"/>
      <c r="HL86" s="34"/>
      <c r="HM86" s="34"/>
      <c r="HN86" s="34"/>
      <c r="HO86" s="34"/>
      <c r="HP86" s="34"/>
      <c r="HQ86" s="34"/>
      <c r="HR86" s="34"/>
      <c r="HS86" s="34"/>
      <c r="HT86" s="34"/>
      <c r="HU86" s="34"/>
      <c r="HV86" s="34"/>
      <c r="HW86" s="34"/>
      <c r="HX86" s="34"/>
      <c r="HY86" s="34"/>
      <c r="HZ86" s="34"/>
      <c r="IA86" s="34"/>
      <c r="IB86" s="34"/>
      <c r="IC86" s="34"/>
      <c r="ID86" s="34"/>
      <c r="IE86" s="34"/>
      <c r="IF86" s="34"/>
      <c r="IG86" s="34"/>
      <c r="IH86" s="34"/>
      <c r="II86" s="34"/>
      <c r="IJ86" s="34"/>
      <c r="IK86" s="34"/>
      <c r="IL86" s="34"/>
      <c r="IM86" s="34"/>
      <c r="IN86" s="34"/>
      <c r="IO86" s="34"/>
      <c r="IP86" s="34"/>
      <c r="IQ86" s="34"/>
      <c r="IR86" s="34"/>
      <c r="IS86" s="34"/>
      <c r="IT86" s="34"/>
      <c r="IU86" s="34"/>
      <c r="IV86" s="34"/>
    </row>
    <row r="87" spans="1:256" x14ac:dyDescent="0.2">
      <c r="A87" s="34"/>
      <c r="B87" s="34">
        <v>562</v>
      </c>
      <c r="C87" s="34" t="s">
        <v>159</v>
      </c>
      <c r="D87" s="77">
        <v>51</v>
      </c>
      <c r="E87" s="34"/>
      <c r="F87" s="36">
        <v>268512</v>
      </c>
      <c r="G87" s="37">
        <f t="shared" si="23"/>
        <v>94094.79225313694</v>
      </c>
      <c r="H87" s="37">
        <f t="shared" si="23"/>
        <v>29366.300226973934</v>
      </c>
      <c r="I87" s="37">
        <f t="shared" si="23"/>
        <v>2229.1807664499643</v>
      </c>
      <c r="J87" s="37">
        <f t="shared" si="23"/>
        <v>45068.839943680156</v>
      </c>
      <c r="K87" s="37">
        <f t="shared" si="23"/>
        <v>10039.703409598549</v>
      </c>
      <c r="L87" s="37">
        <f t="shared" si="23"/>
        <v>7229.3585863434337</v>
      </c>
      <c r="M87" s="37">
        <f t="shared" si="23"/>
        <v>51171.134227255177</v>
      </c>
      <c r="N87" s="37">
        <f t="shared" si="23"/>
        <v>21116.900557559711</v>
      </c>
      <c r="O87" s="37">
        <f t="shared" si="23"/>
        <v>6791.9826535168095</v>
      </c>
      <c r="P87" s="37">
        <f t="shared" si="23"/>
        <v>1387.4924889487254</v>
      </c>
      <c r="Q87" s="37">
        <f t="shared" si="23"/>
        <v>0.45118778319435587</v>
      </c>
      <c r="R87" s="37">
        <f t="shared" si="23"/>
        <v>15.863698753461382</v>
      </c>
      <c r="S87" s="96"/>
      <c r="T87" s="34"/>
      <c r="U87" s="36">
        <f t="shared" si="21"/>
        <v>0</v>
      </c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  <c r="FE87" s="34"/>
      <c r="FF87" s="34"/>
      <c r="FG87" s="34"/>
      <c r="FH87" s="34"/>
      <c r="FI87" s="34"/>
      <c r="FJ87" s="34"/>
      <c r="FK87" s="34"/>
      <c r="FL87" s="34"/>
      <c r="FM87" s="34"/>
      <c r="FN87" s="34"/>
      <c r="FO87" s="34"/>
      <c r="FP87" s="34"/>
      <c r="FQ87" s="34"/>
      <c r="FR87" s="34"/>
      <c r="FS87" s="34"/>
      <c r="FT87" s="34"/>
      <c r="FU87" s="34"/>
      <c r="FV87" s="34"/>
      <c r="FW87" s="34"/>
      <c r="FX87" s="34"/>
      <c r="FY87" s="34"/>
      <c r="FZ87" s="34"/>
      <c r="GA87" s="34"/>
      <c r="GB87" s="34"/>
      <c r="GC87" s="34"/>
      <c r="GD87" s="34"/>
      <c r="GE87" s="34"/>
      <c r="GF87" s="34"/>
      <c r="GG87" s="34"/>
      <c r="GH87" s="34"/>
      <c r="GI87" s="34"/>
      <c r="GJ87" s="34"/>
      <c r="GK87" s="34"/>
      <c r="GL87" s="34"/>
      <c r="GM87" s="34"/>
      <c r="GN87" s="34"/>
      <c r="GO87" s="34"/>
      <c r="GP87" s="34"/>
      <c r="GQ87" s="34"/>
      <c r="GR87" s="34"/>
      <c r="GS87" s="34"/>
      <c r="GT87" s="34"/>
      <c r="GU87" s="34"/>
      <c r="GV87" s="34"/>
      <c r="GW87" s="34"/>
      <c r="GX87" s="34"/>
      <c r="GY87" s="34"/>
      <c r="GZ87" s="34"/>
      <c r="HA87" s="34"/>
      <c r="HB87" s="34"/>
      <c r="HC87" s="34"/>
      <c r="HD87" s="34"/>
      <c r="HE87" s="34"/>
      <c r="HF87" s="34"/>
      <c r="HG87" s="34"/>
      <c r="HH87" s="34"/>
      <c r="HI87" s="34"/>
      <c r="HJ87" s="34"/>
      <c r="HK87" s="34"/>
      <c r="HL87" s="34"/>
      <c r="HM87" s="34"/>
      <c r="HN87" s="34"/>
      <c r="HO87" s="34"/>
      <c r="HP87" s="34"/>
      <c r="HQ87" s="34"/>
      <c r="HR87" s="34"/>
      <c r="HS87" s="34"/>
      <c r="HT87" s="34"/>
      <c r="HU87" s="34"/>
      <c r="HV87" s="34"/>
      <c r="HW87" s="34"/>
      <c r="HX87" s="34"/>
      <c r="HY87" s="34"/>
      <c r="HZ87" s="34"/>
      <c r="IA87" s="34"/>
      <c r="IB87" s="34"/>
      <c r="IC87" s="34"/>
      <c r="ID87" s="34"/>
      <c r="IE87" s="34"/>
      <c r="IF87" s="34"/>
      <c r="IG87" s="34"/>
      <c r="IH87" s="34"/>
      <c r="II87" s="34"/>
      <c r="IJ87" s="34"/>
      <c r="IK87" s="34"/>
      <c r="IL87" s="34"/>
      <c r="IM87" s="34"/>
      <c r="IN87" s="34"/>
      <c r="IO87" s="34"/>
      <c r="IP87" s="34"/>
      <c r="IQ87" s="34"/>
      <c r="IR87" s="34"/>
      <c r="IS87" s="34"/>
      <c r="IT87" s="34"/>
      <c r="IU87" s="34"/>
      <c r="IV87" s="34"/>
    </row>
    <row r="88" spans="1:256" x14ac:dyDescent="0.2">
      <c r="A88" s="34"/>
      <c r="B88" s="34">
        <v>563</v>
      </c>
      <c r="C88" s="34" t="s">
        <v>160</v>
      </c>
      <c r="D88" s="77">
        <v>51</v>
      </c>
      <c r="E88" s="34"/>
      <c r="F88" s="36">
        <v>55713</v>
      </c>
      <c r="G88" s="37">
        <f t="shared" si="23"/>
        <v>19523.533997732011</v>
      </c>
      <c r="H88" s="37">
        <f t="shared" si="23"/>
        <v>6093.1529486406516</v>
      </c>
      <c r="I88" s="37">
        <f t="shared" si="23"/>
        <v>462.52811062904772</v>
      </c>
      <c r="J88" s="37">
        <f t="shared" si="23"/>
        <v>9351.2404651645084</v>
      </c>
      <c r="K88" s="37">
        <f t="shared" si="23"/>
        <v>2083.1173134123019</v>
      </c>
      <c r="L88" s="37">
        <f t="shared" si="23"/>
        <v>1500.0046736121728</v>
      </c>
      <c r="M88" s="37">
        <f t="shared" si="23"/>
        <v>10617.392895673443</v>
      </c>
      <c r="N88" s="37">
        <f t="shared" si="23"/>
        <v>4381.5020586168375</v>
      </c>
      <c r="O88" s="37">
        <f t="shared" si="23"/>
        <v>1409.2544451472634</v>
      </c>
      <c r="P88" s="37">
        <f t="shared" si="23"/>
        <v>287.88794927899062</v>
      </c>
      <c r="Q88" s="37">
        <f t="shared" si="23"/>
        <v>9.3616020755523582E-2</v>
      </c>
      <c r="R88" s="37">
        <f t="shared" si="23"/>
        <v>3.2915260720250639</v>
      </c>
      <c r="S88" s="96"/>
      <c r="T88" s="34"/>
      <c r="U88" s="36">
        <f t="shared" si="21"/>
        <v>0</v>
      </c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  <c r="FE88" s="34"/>
      <c r="FF88" s="34"/>
      <c r="FG88" s="34"/>
      <c r="FH88" s="34"/>
      <c r="FI88" s="34"/>
      <c r="FJ88" s="34"/>
      <c r="FK88" s="34"/>
      <c r="FL88" s="34"/>
      <c r="FM88" s="34"/>
      <c r="FN88" s="34"/>
      <c r="FO88" s="34"/>
      <c r="FP88" s="34"/>
      <c r="FQ88" s="34"/>
      <c r="FR88" s="34"/>
      <c r="FS88" s="34"/>
      <c r="FT88" s="34"/>
      <c r="FU88" s="34"/>
      <c r="FV88" s="34"/>
      <c r="FW88" s="34"/>
      <c r="FX88" s="34"/>
      <c r="FY88" s="34"/>
      <c r="FZ88" s="34"/>
      <c r="GA88" s="34"/>
      <c r="GB88" s="34"/>
      <c r="GC88" s="34"/>
      <c r="GD88" s="34"/>
      <c r="GE88" s="34"/>
      <c r="GF88" s="34"/>
      <c r="GG88" s="34"/>
      <c r="GH88" s="34"/>
      <c r="GI88" s="34"/>
      <c r="GJ88" s="34"/>
      <c r="GK88" s="34"/>
      <c r="GL88" s="34"/>
      <c r="GM88" s="34"/>
      <c r="GN88" s="34"/>
      <c r="GO88" s="34"/>
      <c r="GP88" s="34"/>
      <c r="GQ88" s="34"/>
      <c r="GR88" s="34"/>
      <c r="GS88" s="34"/>
      <c r="GT88" s="34"/>
      <c r="GU88" s="34"/>
      <c r="GV88" s="34"/>
      <c r="GW88" s="34"/>
      <c r="GX88" s="34"/>
      <c r="GY88" s="34"/>
      <c r="GZ88" s="34"/>
      <c r="HA88" s="34"/>
      <c r="HB88" s="34"/>
      <c r="HC88" s="34"/>
      <c r="HD88" s="34"/>
      <c r="HE88" s="34"/>
      <c r="HF88" s="34"/>
      <c r="HG88" s="34"/>
      <c r="HH88" s="34"/>
      <c r="HI88" s="34"/>
      <c r="HJ88" s="34"/>
      <c r="HK88" s="34"/>
      <c r="HL88" s="34"/>
      <c r="HM88" s="34"/>
      <c r="HN88" s="34"/>
      <c r="HO88" s="34"/>
      <c r="HP88" s="34"/>
      <c r="HQ88" s="34"/>
      <c r="HR88" s="34"/>
      <c r="HS88" s="34"/>
      <c r="HT88" s="34"/>
      <c r="HU88" s="34"/>
      <c r="HV88" s="34"/>
      <c r="HW88" s="34"/>
      <c r="HX88" s="34"/>
      <c r="HY88" s="34"/>
      <c r="HZ88" s="34"/>
      <c r="IA88" s="34"/>
      <c r="IB88" s="34"/>
      <c r="IC88" s="34"/>
      <c r="ID88" s="34"/>
      <c r="IE88" s="34"/>
      <c r="IF88" s="34"/>
      <c r="IG88" s="34"/>
      <c r="IH88" s="34"/>
      <c r="II88" s="34"/>
      <c r="IJ88" s="34"/>
      <c r="IK88" s="34"/>
      <c r="IL88" s="34"/>
      <c r="IM88" s="34"/>
      <c r="IN88" s="34"/>
      <c r="IO88" s="34"/>
      <c r="IP88" s="34"/>
      <c r="IQ88" s="34"/>
      <c r="IR88" s="34"/>
      <c r="IS88" s="34"/>
      <c r="IT88" s="34"/>
      <c r="IU88" s="34"/>
      <c r="IV88" s="34"/>
    </row>
    <row r="89" spans="1:256" x14ac:dyDescent="0.2">
      <c r="A89" s="34"/>
      <c r="B89" s="34">
        <v>566</v>
      </c>
      <c r="C89" s="34" t="s">
        <v>162</v>
      </c>
      <c r="D89" s="77">
        <v>51</v>
      </c>
      <c r="E89" s="34"/>
      <c r="F89" s="36">
        <v>335386</v>
      </c>
      <c r="G89" s="37">
        <f t="shared" si="23"/>
        <v>117529.48097146714</v>
      </c>
      <c r="H89" s="37">
        <f t="shared" si="23"/>
        <v>36680.096114601503</v>
      </c>
      <c r="I89" s="37">
        <f t="shared" si="23"/>
        <v>2784.3672556034285</v>
      </c>
      <c r="J89" s="37">
        <f t="shared" si="23"/>
        <v>56293.41688025531</v>
      </c>
      <c r="K89" s="37">
        <f t="shared" si="23"/>
        <v>12540.132164415814</v>
      </c>
      <c r="L89" s="37">
        <f t="shared" si="23"/>
        <v>9029.8595922691693</v>
      </c>
      <c r="M89" s="37">
        <f t="shared" si="23"/>
        <v>63915.512245047546</v>
      </c>
      <c r="N89" s="37">
        <f t="shared" si="23"/>
        <v>26376.150080434847</v>
      </c>
      <c r="O89" s="37">
        <f t="shared" si="23"/>
        <v>8483.5534137483191</v>
      </c>
      <c r="P89" s="37">
        <f t="shared" si="23"/>
        <v>1733.0531071183307</v>
      </c>
      <c r="Q89" s="37">
        <f t="shared" si="23"/>
        <v>0.56355792610543376</v>
      </c>
      <c r="R89" s="37">
        <f t="shared" si="23"/>
        <v>19.814617112562562</v>
      </c>
      <c r="S89" s="96"/>
      <c r="T89" s="34"/>
      <c r="U89" s="36">
        <f t="shared" si="21"/>
        <v>0</v>
      </c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  <c r="FB89" s="34"/>
      <c r="FC89" s="34"/>
      <c r="FD89" s="34"/>
      <c r="FE89" s="34"/>
      <c r="FF89" s="34"/>
      <c r="FG89" s="34"/>
      <c r="FH89" s="34"/>
      <c r="FI89" s="34"/>
      <c r="FJ89" s="34"/>
      <c r="FK89" s="34"/>
      <c r="FL89" s="34"/>
      <c r="FM89" s="34"/>
      <c r="FN89" s="34"/>
      <c r="FO89" s="34"/>
      <c r="FP89" s="34"/>
      <c r="FQ89" s="34"/>
      <c r="FR89" s="34"/>
      <c r="FS89" s="34"/>
      <c r="FT89" s="34"/>
      <c r="FU89" s="34"/>
      <c r="FV89" s="34"/>
      <c r="FW89" s="34"/>
      <c r="FX89" s="34"/>
      <c r="FY89" s="34"/>
      <c r="FZ89" s="34"/>
      <c r="GA89" s="34"/>
      <c r="GB89" s="34"/>
      <c r="GC89" s="34"/>
      <c r="GD89" s="34"/>
      <c r="GE89" s="34"/>
      <c r="GF89" s="34"/>
      <c r="GG89" s="34"/>
      <c r="GH89" s="34"/>
      <c r="GI89" s="34"/>
      <c r="GJ89" s="34"/>
      <c r="GK89" s="34"/>
      <c r="GL89" s="34"/>
      <c r="GM89" s="34"/>
      <c r="GN89" s="34"/>
      <c r="GO89" s="34"/>
      <c r="GP89" s="34"/>
      <c r="GQ89" s="34"/>
      <c r="GR89" s="34"/>
      <c r="GS89" s="34"/>
      <c r="GT89" s="34"/>
      <c r="GU89" s="34"/>
      <c r="GV89" s="34"/>
      <c r="GW89" s="34"/>
      <c r="GX89" s="34"/>
      <c r="GY89" s="34"/>
      <c r="GZ89" s="34"/>
      <c r="HA89" s="34"/>
      <c r="HB89" s="34"/>
      <c r="HC89" s="34"/>
      <c r="HD89" s="34"/>
      <c r="HE89" s="34"/>
      <c r="HF89" s="34"/>
      <c r="HG89" s="34"/>
      <c r="HH89" s="34"/>
      <c r="HI89" s="34"/>
      <c r="HJ89" s="34"/>
      <c r="HK89" s="34"/>
      <c r="HL89" s="34"/>
      <c r="HM89" s="34"/>
      <c r="HN89" s="34"/>
      <c r="HO89" s="34"/>
      <c r="HP89" s="34"/>
      <c r="HQ89" s="34"/>
      <c r="HR89" s="34"/>
      <c r="HS89" s="34"/>
      <c r="HT89" s="34"/>
      <c r="HU89" s="34"/>
      <c r="HV89" s="34"/>
      <c r="HW89" s="34"/>
      <c r="HX89" s="34"/>
      <c r="HY89" s="34"/>
      <c r="HZ89" s="34"/>
      <c r="IA89" s="34"/>
      <c r="IB89" s="34"/>
      <c r="IC89" s="34"/>
      <c r="ID89" s="34"/>
      <c r="IE89" s="34"/>
      <c r="IF89" s="34"/>
      <c r="IG89" s="34"/>
      <c r="IH89" s="34"/>
      <c r="II89" s="34"/>
      <c r="IJ89" s="34"/>
      <c r="IK89" s="34"/>
      <c r="IL89" s="34"/>
      <c r="IM89" s="34"/>
      <c r="IN89" s="34"/>
      <c r="IO89" s="34"/>
      <c r="IP89" s="34"/>
      <c r="IQ89" s="34"/>
      <c r="IR89" s="34"/>
      <c r="IS89" s="34"/>
      <c r="IT89" s="34"/>
      <c r="IU89" s="34"/>
      <c r="IV89" s="34"/>
    </row>
    <row r="90" spans="1:256" x14ac:dyDescent="0.2">
      <c r="A90" s="34"/>
      <c r="B90" s="34">
        <v>568</v>
      </c>
      <c r="C90" s="34" t="s">
        <v>315</v>
      </c>
      <c r="D90" s="77"/>
      <c r="E90" s="34"/>
      <c r="F90" s="36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96"/>
      <c r="T90" s="34"/>
      <c r="U90" s="36">
        <f t="shared" si="21"/>
        <v>0</v>
      </c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4"/>
      <c r="ES90" s="34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4"/>
      <c r="FI90" s="34"/>
      <c r="FJ90" s="34"/>
      <c r="FK90" s="34"/>
      <c r="FL90" s="34"/>
      <c r="FM90" s="34"/>
      <c r="FN90" s="34"/>
      <c r="FO90" s="34"/>
      <c r="FP90" s="34"/>
      <c r="FQ90" s="34"/>
      <c r="FR90" s="34"/>
      <c r="FS90" s="34"/>
      <c r="FT90" s="34"/>
      <c r="FU90" s="34"/>
      <c r="FV90" s="34"/>
      <c r="FW90" s="34"/>
      <c r="FX90" s="34"/>
      <c r="FY90" s="34"/>
      <c r="FZ90" s="34"/>
      <c r="GA90" s="34"/>
      <c r="GB90" s="34"/>
      <c r="GC90" s="34"/>
      <c r="GD90" s="34"/>
      <c r="GE90" s="34"/>
      <c r="GF90" s="34"/>
      <c r="GG90" s="34"/>
      <c r="GH90" s="34"/>
      <c r="GI90" s="34"/>
      <c r="GJ90" s="34"/>
      <c r="GK90" s="34"/>
      <c r="GL90" s="34"/>
      <c r="GM90" s="34"/>
      <c r="GN90" s="34"/>
      <c r="GO90" s="34"/>
      <c r="GP90" s="34"/>
      <c r="GQ90" s="34"/>
      <c r="GR90" s="34"/>
      <c r="GS90" s="34"/>
      <c r="GT90" s="34"/>
      <c r="GU90" s="34"/>
      <c r="GV90" s="34"/>
      <c r="GW90" s="34"/>
      <c r="GX90" s="34"/>
      <c r="GY90" s="34"/>
      <c r="GZ90" s="34"/>
      <c r="HA90" s="34"/>
      <c r="HB90" s="34"/>
      <c r="HC90" s="34"/>
      <c r="HD90" s="34"/>
      <c r="HE90" s="34"/>
      <c r="HF90" s="34"/>
      <c r="HG90" s="34"/>
      <c r="HH90" s="34"/>
      <c r="HI90" s="34"/>
      <c r="HJ90" s="34"/>
      <c r="HK90" s="34"/>
      <c r="HL90" s="34"/>
      <c r="HM90" s="34"/>
      <c r="HN90" s="34"/>
      <c r="HO90" s="34"/>
      <c r="HP90" s="34"/>
      <c r="HQ90" s="34"/>
      <c r="HR90" s="34"/>
      <c r="HS90" s="34"/>
      <c r="HT90" s="34"/>
      <c r="HU90" s="34"/>
      <c r="HV90" s="34"/>
      <c r="HW90" s="34"/>
      <c r="HX90" s="34"/>
      <c r="HY90" s="34"/>
      <c r="HZ90" s="34"/>
      <c r="IA90" s="34"/>
      <c r="IB90" s="34"/>
      <c r="IC90" s="34"/>
      <c r="ID90" s="34"/>
      <c r="IE90" s="34"/>
      <c r="IF90" s="34"/>
      <c r="IG90" s="34"/>
      <c r="IH90" s="34"/>
      <c r="II90" s="34"/>
      <c r="IJ90" s="34"/>
      <c r="IK90" s="34"/>
      <c r="IL90" s="34"/>
      <c r="IM90" s="34"/>
      <c r="IN90" s="34"/>
      <c r="IO90" s="34"/>
      <c r="IP90" s="34"/>
      <c r="IQ90" s="34"/>
      <c r="IR90" s="34"/>
      <c r="IS90" s="34"/>
      <c r="IT90" s="34"/>
      <c r="IU90" s="34"/>
      <c r="IV90" s="34"/>
    </row>
    <row r="91" spans="1:256" x14ac:dyDescent="0.2">
      <c r="A91" s="34"/>
      <c r="B91" s="34">
        <v>570</v>
      </c>
      <c r="C91" s="34" t="s">
        <v>165</v>
      </c>
      <c r="D91" s="77">
        <v>51</v>
      </c>
      <c r="E91" s="34"/>
      <c r="F91" s="36">
        <v>559103</v>
      </c>
      <c r="G91" s="37">
        <f t="shared" ref="G91:R92" si="24">INDEX(ALLOC,($D91)+1,(G$1)+1)*$F91</f>
        <v>195926.73933792763</v>
      </c>
      <c r="H91" s="37">
        <f t="shared" si="24"/>
        <v>61147.31019768877</v>
      </c>
      <c r="I91" s="37">
        <f t="shared" si="24"/>
        <v>4641.6609092497711</v>
      </c>
      <c r="J91" s="37">
        <f t="shared" si="24"/>
        <v>93843.566093997317</v>
      </c>
      <c r="K91" s="37">
        <f t="shared" si="24"/>
        <v>20904.943896052235</v>
      </c>
      <c r="L91" s="37">
        <f t="shared" si="24"/>
        <v>15053.167358257258</v>
      </c>
      <c r="M91" s="37">
        <f t="shared" si="24"/>
        <v>106549.92946259778</v>
      </c>
      <c r="N91" s="37">
        <f t="shared" si="24"/>
        <v>43970.185512875803</v>
      </c>
      <c r="O91" s="37">
        <f t="shared" si="24"/>
        <v>14142.451277891523</v>
      </c>
      <c r="P91" s="37">
        <f t="shared" si="24"/>
        <v>2889.07465233844</v>
      </c>
      <c r="Q91" s="37">
        <f t="shared" si="24"/>
        <v>0.93947549140192599</v>
      </c>
      <c r="R91" s="37">
        <f t="shared" si="24"/>
        <v>33.03182563221204</v>
      </c>
      <c r="S91" s="96"/>
      <c r="T91" s="34"/>
      <c r="U91" s="36">
        <f t="shared" si="21"/>
        <v>0</v>
      </c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  <c r="FV91" s="34"/>
      <c r="FW91" s="34"/>
      <c r="FX91" s="34"/>
      <c r="FY91" s="34"/>
      <c r="FZ91" s="34"/>
      <c r="GA91" s="34"/>
      <c r="GB91" s="34"/>
      <c r="GC91" s="34"/>
      <c r="GD91" s="34"/>
      <c r="GE91" s="34"/>
      <c r="GF91" s="34"/>
      <c r="GG91" s="34"/>
      <c r="GH91" s="34"/>
      <c r="GI91" s="34"/>
      <c r="GJ91" s="34"/>
      <c r="GK91" s="34"/>
      <c r="GL91" s="34"/>
      <c r="GM91" s="34"/>
      <c r="GN91" s="34"/>
      <c r="GO91" s="34"/>
      <c r="GP91" s="34"/>
      <c r="GQ91" s="34"/>
      <c r="GR91" s="34"/>
      <c r="GS91" s="34"/>
      <c r="GT91" s="34"/>
      <c r="GU91" s="34"/>
      <c r="GV91" s="34"/>
      <c r="GW91" s="34"/>
      <c r="GX91" s="34"/>
      <c r="GY91" s="34"/>
      <c r="GZ91" s="34"/>
      <c r="HA91" s="34"/>
      <c r="HB91" s="34"/>
      <c r="HC91" s="34"/>
      <c r="HD91" s="34"/>
      <c r="HE91" s="34"/>
      <c r="HF91" s="34"/>
      <c r="HG91" s="34"/>
      <c r="HH91" s="34"/>
      <c r="HI91" s="34"/>
      <c r="HJ91" s="34"/>
      <c r="HK91" s="34"/>
      <c r="HL91" s="34"/>
      <c r="HM91" s="34"/>
      <c r="HN91" s="34"/>
      <c r="HO91" s="34"/>
      <c r="HP91" s="34"/>
      <c r="HQ91" s="34"/>
      <c r="HR91" s="34"/>
      <c r="HS91" s="34"/>
      <c r="HT91" s="34"/>
      <c r="HU91" s="34"/>
      <c r="HV91" s="34"/>
      <c r="HW91" s="34"/>
      <c r="HX91" s="34"/>
      <c r="HY91" s="34"/>
      <c r="HZ91" s="34"/>
      <c r="IA91" s="34"/>
      <c r="IB91" s="34"/>
      <c r="IC91" s="34"/>
      <c r="ID91" s="34"/>
      <c r="IE91" s="34"/>
      <c r="IF91" s="34"/>
      <c r="IG91" s="34"/>
      <c r="IH91" s="34"/>
      <c r="II91" s="34"/>
      <c r="IJ91" s="34"/>
      <c r="IK91" s="34"/>
      <c r="IL91" s="34"/>
      <c r="IM91" s="34"/>
      <c r="IN91" s="34"/>
      <c r="IO91" s="34"/>
      <c r="IP91" s="34"/>
      <c r="IQ91" s="34"/>
      <c r="IR91" s="34"/>
      <c r="IS91" s="34"/>
      <c r="IT91" s="34"/>
      <c r="IU91" s="34"/>
      <c r="IV91" s="34"/>
    </row>
    <row r="92" spans="1:256" x14ac:dyDescent="0.2">
      <c r="A92" s="34"/>
      <c r="B92" s="34">
        <v>571</v>
      </c>
      <c r="C92" s="34" t="s">
        <v>166</v>
      </c>
      <c r="D92" s="77">
        <v>51</v>
      </c>
      <c r="E92" s="34"/>
      <c r="F92" s="36">
        <v>177051</v>
      </c>
      <c r="G92" s="37">
        <f t="shared" si="24"/>
        <v>62044.06902935492</v>
      </c>
      <c r="H92" s="37">
        <f t="shared" si="24"/>
        <v>19363.502642287724</v>
      </c>
      <c r="I92" s="37">
        <f t="shared" si="24"/>
        <v>1469.873539658312</v>
      </c>
      <c r="J92" s="37">
        <f t="shared" si="24"/>
        <v>29717.417399849972</v>
      </c>
      <c r="K92" s="37">
        <f t="shared" si="24"/>
        <v>6619.9630868372096</v>
      </c>
      <c r="L92" s="37">
        <f t="shared" si="24"/>
        <v>4766.8825492741153</v>
      </c>
      <c r="M92" s="37">
        <f t="shared" si="24"/>
        <v>33741.13814678583</v>
      </c>
      <c r="N92" s="37">
        <f t="shared" si="24"/>
        <v>13924.027084884492</v>
      </c>
      <c r="O92" s="37">
        <f t="shared" si="24"/>
        <v>4478.4863275675007</v>
      </c>
      <c r="P92" s="37">
        <f t="shared" si="24"/>
        <v>914.88251050552958</v>
      </c>
      <c r="Q92" s="37">
        <f t="shared" si="24"/>
        <v>0.29750345683747431</v>
      </c>
      <c r="R92" s="37">
        <f t="shared" si="24"/>
        <v>10.460179537596424</v>
      </c>
      <c r="S92" s="96"/>
      <c r="T92" s="34"/>
      <c r="U92" s="36">
        <f t="shared" si="21"/>
        <v>0</v>
      </c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  <c r="FV92" s="34"/>
      <c r="FW92" s="34"/>
      <c r="FX92" s="34"/>
      <c r="FY92" s="34"/>
      <c r="FZ92" s="34"/>
      <c r="GA92" s="34"/>
      <c r="GB92" s="34"/>
      <c r="GC92" s="34"/>
      <c r="GD92" s="34"/>
      <c r="GE92" s="34"/>
      <c r="GF92" s="34"/>
      <c r="GG92" s="34"/>
      <c r="GH92" s="34"/>
      <c r="GI92" s="34"/>
      <c r="GJ92" s="34"/>
      <c r="GK92" s="34"/>
      <c r="GL92" s="34"/>
      <c r="GM92" s="34"/>
      <c r="GN92" s="34"/>
      <c r="GO92" s="34"/>
      <c r="GP92" s="34"/>
      <c r="GQ92" s="34"/>
      <c r="GR92" s="34"/>
      <c r="GS92" s="34"/>
      <c r="GT92" s="34"/>
      <c r="GU92" s="34"/>
      <c r="GV92" s="34"/>
      <c r="GW92" s="34"/>
      <c r="GX92" s="34"/>
      <c r="GY92" s="34"/>
      <c r="GZ92" s="34"/>
      <c r="HA92" s="34"/>
      <c r="HB92" s="34"/>
      <c r="HC92" s="34"/>
      <c r="HD92" s="34"/>
      <c r="HE92" s="34"/>
      <c r="HF92" s="34"/>
      <c r="HG92" s="34"/>
      <c r="HH92" s="34"/>
      <c r="HI92" s="34"/>
      <c r="HJ92" s="34"/>
      <c r="HK92" s="34"/>
      <c r="HL92" s="34"/>
      <c r="HM92" s="34"/>
      <c r="HN92" s="34"/>
      <c r="HO92" s="34"/>
      <c r="HP92" s="34"/>
      <c r="HQ92" s="34"/>
      <c r="HR92" s="34"/>
      <c r="HS92" s="34"/>
      <c r="HT92" s="34"/>
      <c r="HU92" s="34"/>
      <c r="HV92" s="34"/>
      <c r="HW92" s="34"/>
      <c r="HX92" s="34"/>
      <c r="HY92" s="34"/>
      <c r="HZ92" s="34"/>
      <c r="IA92" s="34"/>
      <c r="IB92" s="34"/>
      <c r="IC92" s="34"/>
      <c r="ID92" s="34"/>
      <c r="IE92" s="34"/>
      <c r="IF92" s="34"/>
      <c r="IG92" s="34"/>
      <c r="IH92" s="34"/>
      <c r="II92" s="34"/>
      <c r="IJ92" s="34"/>
      <c r="IK92" s="34"/>
      <c r="IL92" s="34"/>
      <c r="IM92" s="34"/>
      <c r="IN92" s="34"/>
      <c r="IO92" s="34"/>
      <c r="IP92" s="34"/>
      <c r="IQ92" s="34"/>
      <c r="IR92" s="34"/>
      <c r="IS92" s="34"/>
      <c r="IT92" s="34"/>
      <c r="IU92" s="34"/>
      <c r="IV92" s="34"/>
    </row>
    <row r="93" spans="1:256" x14ac:dyDescent="0.2">
      <c r="A93" s="34"/>
      <c r="B93" s="34">
        <v>572</v>
      </c>
      <c r="C93" s="34" t="s">
        <v>46</v>
      </c>
      <c r="D93" s="77"/>
      <c r="E93" s="34"/>
      <c r="F93" s="36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96"/>
      <c r="T93" s="34"/>
      <c r="U93" s="36">
        <f t="shared" si="21"/>
        <v>0</v>
      </c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  <c r="FS93" s="34"/>
      <c r="FT93" s="34"/>
      <c r="FU93" s="34"/>
      <c r="FV93" s="34"/>
      <c r="FW93" s="34"/>
      <c r="FX93" s="34"/>
      <c r="FY93" s="34"/>
      <c r="FZ93" s="34"/>
      <c r="GA93" s="34"/>
      <c r="GB93" s="34"/>
      <c r="GC93" s="34"/>
      <c r="GD93" s="34"/>
      <c r="GE93" s="34"/>
      <c r="GF93" s="34"/>
      <c r="GG93" s="34"/>
      <c r="GH93" s="34"/>
      <c r="GI93" s="34"/>
      <c r="GJ93" s="34"/>
      <c r="GK93" s="34"/>
      <c r="GL93" s="34"/>
      <c r="GM93" s="34"/>
      <c r="GN93" s="34"/>
      <c r="GO93" s="34"/>
      <c r="GP93" s="34"/>
      <c r="GQ93" s="34"/>
      <c r="GR93" s="34"/>
      <c r="GS93" s="34"/>
      <c r="GT93" s="34"/>
      <c r="GU93" s="34"/>
      <c r="GV93" s="34"/>
      <c r="GW93" s="34"/>
      <c r="GX93" s="34"/>
      <c r="GY93" s="34"/>
      <c r="GZ93" s="34"/>
      <c r="HA93" s="34"/>
      <c r="HB93" s="34"/>
      <c r="HC93" s="34"/>
      <c r="HD93" s="34"/>
      <c r="HE93" s="34"/>
      <c r="HF93" s="34"/>
      <c r="HG93" s="34"/>
      <c r="HH93" s="34"/>
      <c r="HI93" s="34"/>
      <c r="HJ93" s="34"/>
      <c r="HK93" s="34"/>
      <c r="HL93" s="34"/>
      <c r="HM93" s="34"/>
      <c r="HN93" s="34"/>
      <c r="HO93" s="34"/>
      <c r="HP93" s="34"/>
      <c r="HQ93" s="34"/>
      <c r="HR93" s="34"/>
      <c r="HS93" s="34"/>
      <c r="HT93" s="34"/>
      <c r="HU93" s="34"/>
      <c r="HV93" s="34"/>
      <c r="HW93" s="34"/>
      <c r="HX93" s="34"/>
      <c r="HY93" s="34"/>
      <c r="HZ93" s="34"/>
      <c r="IA93" s="34"/>
      <c r="IB93" s="34"/>
      <c r="IC93" s="34"/>
      <c r="ID93" s="34"/>
      <c r="IE93" s="34"/>
      <c r="IF93" s="34"/>
      <c r="IG93" s="34"/>
      <c r="IH93" s="34"/>
      <c r="II93" s="34"/>
      <c r="IJ93" s="34"/>
      <c r="IK93" s="34"/>
      <c r="IL93" s="34"/>
      <c r="IM93" s="34"/>
      <c r="IN93" s="34"/>
      <c r="IO93" s="34"/>
      <c r="IP93" s="34"/>
      <c r="IQ93" s="34"/>
      <c r="IR93" s="34"/>
      <c r="IS93" s="34"/>
      <c r="IT93" s="34"/>
      <c r="IU93" s="34"/>
      <c r="IV93" s="34"/>
    </row>
    <row r="94" spans="1:256" x14ac:dyDescent="0.2">
      <c r="A94" s="34"/>
      <c r="B94" s="34">
        <v>573</v>
      </c>
      <c r="C94" s="34" t="s">
        <v>167</v>
      </c>
      <c r="D94" s="77">
        <v>51</v>
      </c>
      <c r="E94" s="34"/>
      <c r="F94" s="36">
        <v>88167</v>
      </c>
      <c r="G94" s="37">
        <f t="shared" ref="G94:R94" si="25">INDEX(ALLOC,($D94)+1,(G$1)+1)*$F94</f>
        <v>30896.405183315175</v>
      </c>
      <c r="H94" s="37">
        <f t="shared" si="25"/>
        <v>9642.5433206397138</v>
      </c>
      <c r="I94" s="37">
        <f t="shared" si="25"/>
        <v>731.9605106497811</v>
      </c>
      <c r="J94" s="37">
        <f t="shared" si="25"/>
        <v>14798.535675554345</v>
      </c>
      <c r="K94" s="37">
        <f t="shared" si="25"/>
        <v>3296.5771753741933</v>
      </c>
      <c r="L94" s="37">
        <f t="shared" si="25"/>
        <v>2373.7890987447172</v>
      </c>
      <c r="M94" s="37">
        <f t="shared" si="25"/>
        <v>16802.248657096916</v>
      </c>
      <c r="N94" s="37">
        <f t="shared" si="25"/>
        <v>6933.8196112589649</v>
      </c>
      <c r="O94" s="37">
        <f t="shared" si="25"/>
        <v>2230.1749441835618</v>
      </c>
      <c r="P94" s="37">
        <f t="shared" si="25"/>
        <v>455.58876427549706</v>
      </c>
      <c r="Q94" s="37">
        <f t="shared" si="25"/>
        <v>0.14814933142986822</v>
      </c>
      <c r="R94" s="37">
        <f t="shared" si="25"/>
        <v>5.2089095757226103</v>
      </c>
      <c r="S94" s="96"/>
      <c r="T94" s="34"/>
      <c r="U94" s="36">
        <f t="shared" si="21"/>
        <v>0</v>
      </c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4"/>
      <c r="FI94" s="34"/>
      <c r="FJ94" s="34"/>
      <c r="FK94" s="34"/>
      <c r="FL94" s="34"/>
      <c r="FM94" s="34"/>
      <c r="FN94" s="34"/>
      <c r="FO94" s="34"/>
      <c r="FP94" s="34"/>
      <c r="FQ94" s="34"/>
      <c r="FR94" s="34"/>
      <c r="FS94" s="34"/>
      <c r="FT94" s="34"/>
      <c r="FU94" s="34"/>
      <c r="FV94" s="34"/>
      <c r="FW94" s="34"/>
      <c r="FX94" s="34"/>
      <c r="FY94" s="34"/>
      <c r="FZ94" s="34"/>
      <c r="GA94" s="34"/>
      <c r="GB94" s="34"/>
      <c r="GC94" s="34"/>
      <c r="GD94" s="34"/>
      <c r="GE94" s="34"/>
      <c r="GF94" s="34"/>
      <c r="GG94" s="34"/>
      <c r="GH94" s="34"/>
      <c r="GI94" s="34"/>
      <c r="GJ94" s="34"/>
      <c r="GK94" s="34"/>
      <c r="GL94" s="34"/>
      <c r="GM94" s="34"/>
      <c r="GN94" s="34"/>
      <c r="GO94" s="34"/>
      <c r="GP94" s="34"/>
      <c r="GQ94" s="34"/>
      <c r="GR94" s="34"/>
      <c r="GS94" s="34"/>
      <c r="GT94" s="34"/>
      <c r="GU94" s="34"/>
      <c r="GV94" s="34"/>
      <c r="GW94" s="34"/>
      <c r="GX94" s="34"/>
      <c r="GY94" s="34"/>
      <c r="GZ94" s="34"/>
      <c r="HA94" s="34"/>
      <c r="HB94" s="34"/>
      <c r="HC94" s="34"/>
      <c r="HD94" s="34"/>
      <c r="HE94" s="34"/>
      <c r="HF94" s="34"/>
      <c r="HG94" s="34"/>
      <c r="HH94" s="34"/>
      <c r="HI94" s="34"/>
      <c r="HJ94" s="34"/>
      <c r="HK94" s="34"/>
      <c r="HL94" s="34"/>
      <c r="HM94" s="34"/>
      <c r="HN94" s="34"/>
      <c r="HO94" s="34"/>
      <c r="HP94" s="34"/>
      <c r="HQ94" s="34"/>
      <c r="HR94" s="34"/>
      <c r="HS94" s="34"/>
      <c r="HT94" s="34"/>
      <c r="HU94" s="34"/>
      <c r="HV94" s="34"/>
      <c r="HW94" s="34"/>
      <c r="HX94" s="34"/>
      <c r="HY94" s="34"/>
      <c r="HZ94" s="34"/>
      <c r="IA94" s="34"/>
      <c r="IB94" s="34"/>
      <c r="IC94" s="34"/>
      <c r="ID94" s="34"/>
      <c r="IE94" s="34"/>
      <c r="IF94" s="34"/>
      <c r="IG94" s="34"/>
      <c r="IH94" s="34"/>
      <c r="II94" s="34"/>
      <c r="IJ94" s="34"/>
      <c r="IK94" s="34"/>
      <c r="IL94" s="34"/>
      <c r="IM94" s="34"/>
      <c r="IN94" s="34"/>
      <c r="IO94" s="34"/>
      <c r="IP94" s="34"/>
      <c r="IQ94" s="34"/>
      <c r="IR94" s="34"/>
      <c r="IS94" s="34"/>
      <c r="IT94" s="34"/>
      <c r="IU94" s="34"/>
      <c r="IV94" s="34"/>
    </row>
    <row r="95" spans="1:256" x14ac:dyDescent="0.2">
      <c r="A95" s="34"/>
      <c r="B95" s="34"/>
      <c r="C95" s="95"/>
      <c r="D95" s="102"/>
      <c r="E95" s="95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96"/>
      <c r="T95" s="34"/>
      <c r="U95" s="36">
        <f t="shared" si="21"/>
        <v>0</v>
      </c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  <c r="FG95" s="34"/>
      <c r="FH95" s="34"/>
      <c r="FI95" s="34"/>
      <c r="FJ95" s="34"/>
      <c r="FK95" s="34"/>
      <c r="FL95" s="34"/>
      <c r="FM95" s="34"/>
      <c r="FN95" s="34"/>
      <c r="FO95" s="34"/>
      <c r="FP95" s="34"/>
      <c r="FQ95" s="34"/>
      <c r="FR95" s="34"/>
      <c r="FS95" s="34"/>
      <c r="FT95" s="34"/>
      <c r="FU95" s="34"/>
      <c r="FV95" s="34"/>
      <c r="FW95" s="34"/>
      <c r="FX95" s="34"/>
      <c r="FY95" s="34"/>
      <c r="FZ95" s="34"/>
      <c r="GA95" s="34"/>
      <c r="GB95" s="34"/>
      <c r="GC95" s="34"/>
      <c r="GD95" s="34"/>
      <c r="GE95" s="34"/>
      <c r="GF95" s="34"/>
      <c r="GG95" s="34"/>
      <c r="GH95" s="34"/>
      <c r="GI95" s="34"/>
      <c r="GJ95" s="34"/>
      <c r="GK95" s="34"/>
      <c r="GL95" s="34"/>
      <c r="GM95" s="34"/>
      <c r="GN95" s="34"/>
      <c r="GO95" s="34"/>
      <c r="GP95" s="34"/>
      <c r="GQ95" s="34"/>
      <c r="GR95" s="34"/>
      <c r="GS95" s="34"/>
      <c r="GT95" s="34"/>
      <c r="GU95" s="34"/>
      <c r="GV95" s="34"/>
      <c r="GW95" s="34"/>
      <c r="GX95" s="34"/>
      <c r="GY95" s="34"/>
      <c r="GZ95" s="34"/>
      <c r="HA95" s="34"/>
      <c r="HB95" s="34"/>
      <c r="HC95" s="34"/>
      <c r="HD95" s="34"/>
      <c r="HE95" s="34"/>
      <c r="HF95" s="34"/>
      <c r="HG95" s="34"/>
      <c r="HH95" s="34"/>
      <c r="HI95" s="34"/>
      <c r="HJ95" s="34"/>
      <c r="HK95" s="34"/>
      <c r="HL95" s="34"/>
      <c r="HM95" s="34"/>
      <c r="HN95" s="34"/>
      <c r="HO95" s="34"/>
      <c r="HP95" s="34"/>
      <c r="HQ95" s="34"/>
      <c r="HR95" s="34"/>
      <c r="HS95" s="34"/>
      <c r="HT95" s="34"/>
      <c r="HU95" s="34"/>
      <c r="HV95" s="34"/>
      <c r="HW95" s="34"/>
      <c r="HX95" s="34"/>
      <c r="HY95" s="34"/>
      <c r="HZ95" s="34"/>
      <c r="IA95" s="34"/>
      <c r="IB95" s="34"/>
      <c r="IC95" s="34"/>
      <c r="ID95" s="34"/>
      <c r="IE95" s="34"/>
      <c r="IF95" s="34"/>
      <c r="IG95" s="34"/>
      <c r="IH95" s="34"/>
      <c r="II95" s="34"/>
      <c r="IJ95" s="34"/>
      <c r="IK95" s="34"/>
      <c r="IL95" s="34"/>
      <c r="IM95" s="34"/>
      <c r="IN95" s="34"/>
      <c r="IO95" s="34"/>
      <c r="IP95" s="34"/>
      <c r="IQ95" s="34"/>
      <c r="IR95" s="34"/>
      <c r="IS95" s="34"/>
      <c r="IT95" s="34"/>
      <c r="IU95" s="34"/>
      <c r="IV95" s="34"/>
    </row>
    <row r="96" spans="1:256" x14ac:dyDescent="0.2">
      <c r="A96" s="34"/>
      <c r="B96" s="34"/>
      <c r="C96" s="34" t="s">
        <v>316</v>
      </c>
      <c r="D96" s="77"/>
      <c r="E96" s="34"/>
      <c r="F96" s="36">
        <f t="shared" ref="F96:R96" si="26">SUM(F85:F94)</f>
        <v>4659128</v>
      </c>
      <c r="G96" s="36">
        <f t="shared" si="26"/>
        <v>1632700.5170747431</v>
      </c>
      <c r="H96" s="36">
        <f t="shared" si="26"/>
        <v>509553.95529399277</v>
      </c>
      <c r="I96" s="36">
        <f t="shared" si="26"/>
        <v>38679.979017803649</v>
      </c>
      <c r="J96" s="36">
        <f t="shared" si="26"/>
        <v>782019.0312131996</v>
      </c>
      <c r="K96" s="36">
        <f t="shared" si="26"/>
        <v>174205.48529434836</v>
      </c>
      <c r="L96" s="36">
        <f t="shared" si="26"/>
        <v>125441.34717134843</v>
      </c>
      <c r="M96" s="36">
        <f t="shared" si="26"/>
        <v>887903.94570806122</v>
      </c>
      <c r="N96" s="36">
        <f t="shared" si="26"/>
        <v>366413.20559580979</v>
      </c>
      <c r="O96" s="36">
        <f t="shared" si="26"/>
        <v>117852.15020749338</v>
      </c>
      <c r="P96" s="36">
        <f t="shared" si="26"/>
        <v>24075.293115580298</v>
      </c>
      <c r="Q96" s="36">
        <f t="shared" si="26"/>
        <v>7.8288554475731171</v>
      </c>
      <c r="R96" s="36">
        <f t="shared" si="26"/>
        <v>275.26145217277821</v>
      </c>
      <c r="S96" s="96"/>
      <c r="T96" s="34"/>
      <c r="U96" s="36">
        <f t="shared" si="21"/>
        <v>0</v>
      </c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34"/>
      <c r="EI96" s="34"/>
      <c r="EJ96" s="34"/>
      <c r="EK96" s="34"/>
      <c r="EL96" s="34"/>
      <c r="EM96" s="34"/>
      <c r="EN96" s="34"/>
      <c r="EO96" s="34"/>
      <c r="EP96" s="34"/>
      <c r="EQ96" s="34"/>
      <c r="ER96" s="34"/>
      <c r="ES96" s="34"/>
      <c r="ET96" s="34"/>
      <c r="EU96" s="34"/>
      <c r="EV96" s="34"/>
      <c r="EW96" s="34"/>
      <c r="EX96" s="34"/>
      <c r="EY96" s="34"/>
      <c r="EZ96" s="34"/>
      <c r="FA96" s="34"/>
      <c r="FB96" s="34"/>
      <c r="FC96" s="34"/>
      <c r="FD96" s="34"/>
      <c r="FE96" s="34"/>
      <c r="FF96" s="34"/>
      <c r="FG96" s="34"/>
      <c r="FH96" s="34"/>
      <c r="FI96" s="34"/>
      <c r="FJ96" s="34"/>
      <c r="FK96" s="34"/>
      <c r="FL96" s="34"/>
      <c r="FM96" s="34"/>
      <c r="FN96" s="34"/>
      <c r="FO96" s="34"/>
      <c r="FP96" s="34"/>
      <c r="FQ96" s="34"/>
      <c r="FR96" s="34"/>
      <c r="FS96" s="34"/>
      <c r="FT96" s="34"/>
      <c r="FU96" s="34"/>
      <c r="FV96" s="34"/>
      <c r="FW96" s="34"/>
      <c r="FX96" s="34"/>
      <c r="FY96" s="34"/>
      <c r="FZ96" s="34"/>
      <c r="GA96" s="34"/>
      <c r="GB96" s="34"/>
      <c r="GC96" s="34"/>
      <c r="GD96" s="34"/>
      <c r="GE96" s="34"/>
      <c r="GF96" s="34"/>
      <c r="GG96" s="34"/>
      <c r="GH96" s="34"/>
      <c r="GI96" s="34"/>
      <c r="GJ96" s="34"/>
      <c r="GK96" s="34"/>
      <c r="GL96" s="34"/>
      <c r="GM96" s="34"/>
      <c r="GN96" s="34"/>
      <c r="GO96" s="34"/>
      <c r="GP96" s="34"/>
      <c r="GQ96" s="34"/>
      <c r="GR96" s="34"/>
      <c r="GS96" s="34"/>
      <c r="GT96" s="34"/>
      <c r="GU96" s="34"/>
      <c r="GV96" s="34"/>
      <c r="GW96" s="34"/>
      <c r="GX96" s="34"/>
      <c r="GY96" s="34"/>
      <c r="GZ96" s="34"/>
      <c r="HA96" s="34"/>
      <c r="HB96" s="34"/>
      <c r="HC96" s="34"/>
      <c r="HD96" s="34"/>
      <c r="HE96" s="34"/>
      <c r="HF96" s="34"/>
      <c r="HG96" s="34"/>
      <c r="HH96" s="34"/>
      <c r="HI96" s="34"/>
      <c r="HJ96" s="34"/>
      <c r="HK96" s="34"/>
      <c r="HL96" s="34"/>
      <c r="HM96" s="34"/>
      <c r="HN96" s="34"/>
      <c r="HO96" s="34"/>
      <c r="HP96" s="34"/>
      <c r="HQ96" s="34"/>
      <c r="HR96" s="34"/>
      <c r="HS96" s="34"/>
      <c r="HT96" s="34"/>
      <c r="HU96" s="34"/>
      <c r="HV96" s="34"/>
      <c r="HW96" s="34"/>
      <c r="HX96" s="34"/>
      <c r="HY96" s="34"/>
      <c r="HZ96" s="34"/>
      <c r="IA96" s="34"/>
      <c r="IB96" s="34"/>
      <c r="IC96" s="34"/>
      <c r="ID96" s="34"/>
      <c r="IE96" s="34"/>
      <c r="IF96" s="34"/>
      <c r="IG96" s="34"/>
      <c r="IH96" s="34"/>
      <c r="II96" s="34"/>
      <c r="IJ96" s="34"/>
      <c r="IK96" s="34"/>
      <c r="IL96" s="34"/>
      <c r="IM96" s="34"/>
      <c r="IN96" s="34"/>
      <c r="IO96" s="34"/>
      <c r="IP96" s="34"/>
      <c r="IQ96" s="34"/>
      <c r="IR96" s="34"/>
      <c r="IS96" s="34"/>
      <c r="IT96" s="34"/>
      <c r="IU96" s="34"/>
      <c r="IV96" s="34"/>
    </row>
    <row r="97" spans="1:256" x14ac:dyDescent="0.2">
      <c r="A97" s="34"/>
      <c r="B97" s="34"/>
      <c r="C97" s="34"/>
      <c r="D97" s="77"/>
      <c r="E97" s="34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96"/>
      <c r="T97" s="34"/>
      <c r="U97" s="36">
        <f t="shared" si="21"/>
        <v>0</v>
      </c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4"/>
      <c r="DO97" s="34"/>
      <c r="DP97" s="34"/>
      <c r="DQ97" s="34"/>
      <c r="DR97" s="34"/>
      <c r="DS97" s="34"/>
      <c r="DT97" s="34"/>
      <c r="DU97" s="34"/>
      <c r="DV97" s="34"/>
      <c r="DW97" s="34"/>
      <c r="DX97" s="34"/>
      <c r="DY97" s="34"/>
      <c r="DZ97" s="34"/>
      <c r="EA97" s="34"/>
      <c r="EB97" s="34"/>
      <c r="EC97" s="34"/>
      <c r="ED97" s="34"/>
      <c r="EE97" s="34"/>
      <c r="EF97" s="34"/>
      <c r="EG97" s="34"/>
      <c r="EH97" s="34"/>
      <c r="EI97" s="34"/>
      <c r="EJ97" s="34"/>
      <c r="EK97" s="34"/>
      <c r="EL97" s="34"/>
      <c r="EM97" s="34"/>
      <c r="EN97" s="34"/>
      <c r="EO97" s="34"/>
      <c r="EP97" s="34"/>
      <c r="EQ97" s="34"/>
      <c r="ER97" s="34"/>
      <c r="ES97" s="34"/>
      <c r="ET97" s="34"/>
      <c r="EU97" s="34"/>
      <c r="EV97" s="34"/>
      <c r="EW97" s="34"/>
      <c r="EX97" s="34"/>
      <c r="EY97" s="34"/>
      <c r="EZ97" s="34"/>
      <c r="FA97" s="34"/>
      <c r="FB97" s="34"/>
      <c r="FC97" s="34"/>
      <c r="FD97" s="34"/>
      <c r="FE97" s="34"/>
      <c r="FF97" s="34"/>
      <c r="FG97" s="34"/>
      <c r="FH97" s="34"/>
      <c r="FI97" s="34"/>
      <c r="FJ97" s="34"/>
      <c r="FK97" s="34"/>
      <c r="FL97" s="34"/>
      <c r="FM97" s="34"/>
      <c r="FN97" s="34"/>
      <c r="FO97" s="34"/>
      <c r="FP97" s="34"/>
      <c r="FQ97" s="34"/>
      <c r="FR97" s="34"/>
      <c r="FS97" s="34"/>
      <c r="FT97" s="34"/>
      <c r="FU97" s="34"/>
      <c r="FV97" s="34"/>
      <c r="FW97" s="34"/>
      <c r="FX97" s="34"/>
      <c r="FY97" s="34"/>
      <c r="FZ97" s="34"/>
      <c r="GA97" s="34"/>
      <c r="GB97" s="34"/>
      <c r="GC97" s="34"/>
      <c r="GD97" s="34"/>
      <c r="GE97" s="34"/>
      <c r="GF97" s="34"/>
      <c r="GG97" s="34"/>
      <c r="GH97" s="34"/>
      <c r="GI97" s="34"/>
      <c r="GJ97" s="34"/>
      <c r="GK97" s="34"/>
      <c r="GL97" s="34"/>
      <c r="GM97" s="34"/>
      <c r="GN97" s="34"/>
      <c r="GO97" s="34"/>
      <c r="GP97" s="34"/>
      <c r="GQ97" s="34"/>
      <c r="GR97" s="34"/>
      <c r="GS97" s="34"/>
      <c r="GT97" s="34"/>
      <c r="GU97" s="34"/>
      <c r="GV97" s="34"/>
      <c r="GW97" s="34"/>
      <c r="GX97" s="34"/>
      <c r="GY97" s="34"/>
      <c r="GZ97" s="34"/>
      <c r="HA97" s="34"/>
      <c r="HB97" s="34"/>
      <c r="HC97" s="34"/>
      <c r="HD97" s="34"/>
      <c r="HE97" s="34"/>
      <c r="HF97" s="34"/>
      <c r="HG97" s="34"/>
      <c r="HH97" s="34"/>
      <c r="HI97" s="34"/>
      <c r="HJ97" s="34"/>
      <c r="HK97" s="34"/>
      <c r="HL97" s="34"/>
      <c r="HM97" s="34"/>
      <c r="HN97" s="34"/>
      <c r="HO97" s="34"/>
      <c r="HP97" s="34"/>
      <c r="HQ97" s="34"/>
      <c r="HR97" s="34"/>
      <c r="HS97" s="34"/>
      <c r="HT97" s="34"/>
      <c r="HU97" s="34"/>
      <c r="HV97" s="34"/>
      <c r="HW97" s="34"/>
      <c r="HX97" s="34"/>
      <c r="HY97" s="34"/>
      <c r="HZ97" s="34"/>
      <c r="IA97" s="34"/>
      <c r="IB97" s="34"/>
      <c r="IC97" s="34"/>
      <c r="ID97" s="34"/>
      <c r="IE97" s="34"/>
      <c r="IF97" s="34"/>
      <c r="IG97" s="34"/>
      <c r="IH97" s="34"/>
      <c r="II97" s="34"/>
      <c r="IJ97" s="34"/>
      <c r="IK97" s="34"/>
      <c r="IL97" s="34"/>
      <c r="IM97" s="34"/>
      <c r="IN97" s="34"/>
      <c r="IO97" s="34"/>
      <c r="IP97" s="34"/>
      <c r="IQ97" s="34"/>
      <c r="IR97" s="34"/>
      <c r="IS97" s="34"/>
      <c r="IT97" s="34"/>
      <c r="IU97" s="34"/>
      <c r="IV97" s="34"/>
    </row>
    <row r="98" spans="1:256" x14ac:dyDescent="0.2">
      <c r="A98" s="34"/>
      <c r="B98" s="88" t="s">
        <v>299</v>
      </c>
      <c r="C98" s="34"/>
      <c r="D98" s="77"/>
      <c r="E98" s="34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96"/>
      <c r="T98" s="34"/>
      <c r="U98" s="36">
        <f t="shared" si="21"/>
        <v>0</v>
      </c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4"/>
      <c r="ES98" s="34"/>
      <c r="ET98" s="34"/>
      <c r="EU98" s="34"/>
      <c r="EV98" s="34"/>
      <c r="EW98" s="34"/>
      <c r="EX98" s="34"/>
      <c r="EY98" s="34"/>
      <c r="EZ98" s="34"/>
      <c r="FA98" s="34"/>
      <c r="FB98" s="34"/>
      <c r="FC98" s="34"/>
      <c r="FD98" s="34"/>
      <c r="FE98" s="34"/>
      <c r="FF98" s="34"/>
      <c r="FG98" s="34"/>
      <c r="FH98" s="34"/>
      <c r="FI98" s="34"/>
      <c r="FJ98" s="34"/>
      <c r="FK98" s="34"/>
      <c r="FL98" s="34"/>
      <c r="FM98" s="34"/>
      <c r="FN98" s="34"/>
      <c r="FO98" s="34"/>
      <c r="FP98" s="34"/>
      <c r="FQ98" s="34"/>
      <c r="FR98" s="34"/>
      <c r="FS98" s="34"/>
      <c r="FT98" s="34"/>
      <c r="FU98" s="34"/>
      <c r="FV98" s="34"/>
      <c r="FW98" s="34"/>
      <c r="FX98" s="34"/>
      <c r="FY98" s="34"/>
      <c r="FZ98" s="34"/>
      <c r="GA98" s="34"/>
      <c r="GB98" s="34"/>
      <c r="GC98" s="34"/>
      <c r="GD98" s="34"/>
      <c r="GE98" s="34"/>
      <c r="GF98" s="34"/>
      <c r="GG98" s="34"/>
      <c r="GH98" s="34"/>
      <c r="GI98" s="34"/>
      <c r="GJ98" s="34"/>
      <c r="GK98" s="34"/>
      <c r="GL98" s="34"/>
      <c r="GM98" s="34"/>
      <c r="GN98" s="34"/>
      <c r="GO98" s="34"/>
      <c r="GP98" s="34"/>
      <c r="GQ98" s="34"/>
      <c r="GR98" s="34"/>
      <c r="GS98" s="34"/>
      <c r="GT98" s="34"/>
      <c r="GU98" s="34"/>
      <c r="GV98" s="34"/>
      <c r="GW98" s="34"/>
      <c r="GX98" s="34"/>
      <c r="GY98" s="34"/>
      <c r="GZ98" s="34"/>
      <c r="HA98" s="34"/>
      <c r="HB98" s="34"/>
      <c r="HC98" s="34"/>
      <c r="HD98" s="34"/>
      <c r="HE98" s="34"/>
      <c r="HF98" s="34"/>
      <c r="HG98" s="34"/>
      <c r="HH98" s="34"/>
      <c r="HI98" s="34"/>
      <c r="HJ98" s="34"/>
      <c r="HK98" s="34"/>
      <c r="HL98" s="34"/>
      <c r="HM98" s="34"/>
      <c r="HN98" s="34"/>
      <c r="HO98" s="34"/>
      <c r="HP98" s="34"/>
      <c r="HQ98" s="34"/>
      <c r="HR98" s="34"/>
      <c r="HS98" s="34"/>
      <c r="HT98" s="34"/>
      <c r="HU98" s="34"/>
      <c r="HV98" s="34"/>
      <c r="HW98" s="34"/>
      <c r="HX98" s="34"/>
      <c r="HY98" s="34"/>
      <c r="HZ98" s="34"/>
      <c r="IA98" s="34"/>
      <c r="IB98" s="34"/>
      <c r="IC98" s="34"/>
      <c r="ID98" s="34"/>
      <c r="IE98" s="34"/>
      <c r="IF98" s="34"/>
      <c r="IG98" s="34"/>
      <c r="IH98" s="34"/>
      <c r="II98" s="34"/>
      <c r="IJ98" s="34"/>
      <c r="IK98" s="34"/>
      <c r="IL98" s="34"/>
      <c r="IM98" s="34"/>
      <c r="IN98" s="34"/>
      <c r="IO98" s="34"/>
      <c r="IP98" s="34"/>
      <c r="IQ98" s="34"/>
      <c r="IR98" s="34"/>
      <c r="IS98" s="34"/>
      <c r="IT98" s="34"/>
      <c r="IU98" s="34"/>
      <c r="IV98" s="34"/>
    </row>
    <row r="99" spans="1:256" x14ac:dyDescent="0.2">
      <c r="A99" s="34"/>
      <c r="B99" s="34">
        <v>580</v>
      </c>
      <c r="C99" s="34" t="s">
        <v>170</v>
      </c>
      <c r="D99" s="77">
        <v>64</v>
      </c>
      <c r="E99" s="34"/>
      <c r="F99" s="36">
        <v>1295320</v>
      </c>
      <c r="G99" s="37">
        <f t="shared" ref="G99:R105" si="27">INDEX(ALLOC,($D99)+1,(G$1)+1)*$F99</f>
        <v>707746.58836485259</v>
      </c>
      <c r="H99" s="37">
        <f t="shared" si="27"/>
        <v>233650.51026539659</v>
      </c>
      <c r="I99" s="37">
        <f t="shared" si="27"/>
        <v>11225.381465408049</v>
      </c>
      <c r="J99" s="37">
        <f t="shared" si="27"/>
        <v>135293.9167033277</v>
      </c>
      <c r="K99" s="37">
        <f t="shared" si="27"/>
        <v>35173.085292702955</v>
      </c>
      <c r="L99" s="37">
        <f t="shared" si="27"/>
        <v>15739.31092749074</v>
      </c>
      <c r="M99" s="37">
        <f t="shared" si="27"/>
        <v>106520.46421543632</v>
      </c>
      <c r="N99" s="37">
        <f t="shared" si="27"/>
        <v>13826.228718223849</v>
      </c>
      <c r="O99" s="37">
        <f t="shared" si="27"/>
        <v>507.97210879875485</v>
      </c>
      <c r="P99" s="37">
        <f t="shared" si="27"/>
        <v>34966.091959345496</v>
      </c>
      <c r="Q99" s="37">
        <f t="shared" si="27"/>
        <v>11.295544235587718</v>
      </c>
      <c r="R99" s="37">
        <f t="shared" si="27"/>
        <v>659.15443478129532</v>
      </c>
      <c r="S99" s="96"/>
      <c r="T99" s="34"/>
      <c r="U99" s="36">
        <f t="shared" si="21"/>
        <v>0</v>
      </c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4"/>
      <c r="ES99" s="34"/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E99" s="34"/>
      <c r="FF99" s="34"/>
      <c r="FG99" s="34"/>
      <c r="FH99" s="34"/>
      <c r="FI99" s="34"/>
      <c r="FJ99" s="34"/>
      <c r="FK99" s="34"/>
      <c r="FL99" s="34"/>
      <c r="FM99" s="34"/>
      <c r="FN99" s="34"/>
      <c r="FO99" s="34"/>
      <c r="FP99" s="34"/>
      <c r="FQ99" s="34"/>
      <c r="FR99" s="34"/>
      <c r="FS99" s="34"/>
      <c r="FT99" s="34"/>
      <c r="FU99" s="34"/>
      <c r="FV99" s="34"/>
      <c r="FW99" s="34"/>
      <c r="FX99" s="34"/>
      <c r="FY99" s="34"/>
      <c r="FZ99" s="34"/>
      <c r="GA99" s="34"/>
      <c r="GB99" s="34"/>
      <c r="GC99" s="34"/>
      <c r="GD99" s="34"/>
      <c r="GE99" s="34"/>
      <c r="GF99" s="34"/>
      <c r="GG99" s="34"/>
      <c r="GH99" s="34"/>
      <c r="GI99" s="34"/>
      <c r="GJ99" s="34"/>
      <c r="GK99" s="34"/>
      <c r="GL99" s="34"/>
      <c r="GM99" s="34"/>
      <c r="GN99" s="34"/>
      <c r="GO99" s="34"/>
      <c r="GP99" s="34"/>
      <c r="GQ99" s="34"/>
      <c r="GR99" s="34"/>
      <c r="GS99" s="34"/>
      <c r="GT99" s="34"/>
      <c r="GU99" s="34"/>
      <c r="GV99" s="34"/>
      <c r="GW99" s="34"/>
      <c r="GX99" s="34"/>
      <c r="GY99" s="34"/>
      <c r="GZ99" s="34"/>
      <c r="HA99" s="34"/>
      <c r="HB99" s="34"/>
      <c r="HC99" s="34"/>
      <c r="HD99" s="34"/>
      <c r="HE99" s="34"/>
      <c r="HF99" s="34"/>
      <c r="HG99" s="34"/>
      <c r="HH99" s="34"/>
      <c r="HI99" s="34"/>
      <c r="HJ99" s="34"/>
      <c r="HK99" s="34"/>
      <c r="HL99" s="34"/>
      <c r="HM99" s="34"/>
      <c r="HN99" s="34"/>
      <c r="HO99" s="34"/>
      <c r="HP99" s="34"/>
      <c r="HQ99" s="34"/>
      <c r="HR99" s="34"/>
      <c r="HS99" s="34"/>
      <c r="HT99" s="34"/>
      <c r="HU99" s="34"/>
      <c r="HV99" s="34"/>
      <c r="HW99" s="34"/>
      <c r="HX99" s="34"/>
      <c r="HY99" s="34"/>
      <c r="HZ99" s="34"/>
      <c r="IA99" s="34"/>
      <c r="IB99" s="34"/>
      <c r="IC99" s="34"/>
      <c r="ID99" s="34"/>
      <c r="IE99" s="34"/>
      <c r="IF99" s="34"/>
      <c r="IG99" s="34"/>
      <c r="IH99" s="34"/>
      <c r="II99" s="34"/>
      <c r="IJ99" s="34"/>
      <c r="IK99" s="34"/>
      <c r="IL99" s="34"/>
      <c r="IM99" s="34"/>
      <c r="IN99" s="34"/>
      <c r="IO99" s="34"/>
      <c r="IP99" s="34"/>
      <c r="IQ99" s="34"/>
      <c r="IR99" s="34"/>
      <c r="IS99" s="34"/>
      <c r="IT99" s="34"/>
      <c r="IU99" s="34"/>
      <c r="IV99" s="34"/>
    </row>
    <row r="100" spans="1:256" x14ac:dyDescent="0.2">
      <c r="A100" s="34"/>
      <c r="B100" s="34">
        <v>581</v>
      </c>
      <c r="C100" s="34" t="s">
        <v>158</v>
      </c>
      <c r="D100" s="77">
        <v>28</v>
      </c>
      <c r="E100" s="34"/>
      <c r="F100" s="36">
        <v>717346</v>
      </c>
      <c r="G100" s="37">
        <f t="shared" si="27"/>
        <v>324486.22672182147</v>
      </c>
      <c r="H100" s="37">
        <f t="shared" si="27"/>
        <v>99481.362086339112</v>
      </c>
      <c r="I100" s="37">
        <f t="shared" si="27"/>
        <v>9368.4684770251552</v>
      </c>
      <c r="J100" s="37">
        <f t="shared" si="27"/>
        <v>109852.3638200459</v>
      </c>
      <c r="K100" s="37">
        <f t="shared" si="27"/>
        <v>27395.71790291242</v>
      </c>
      <c r="L100" s="37">
        <f t="shared" si="27"/>
        <v>16248.67498863143</v>
      </c>
      <c r="M100" s="37">
        <f t="shared" si="27"/>
        <v>124956.34563188572</v>
      </c>
      <c r="N100" s="37">
        <f t="shared" si="27"/>
        <v>0</v>
      </c>
      <c r="O100" s="37">
        <f t="shared" si="27"/>
        <v>0</v>
      </c>
      <c r="P100" s="37">
        <f t="shared" si="27"/>
        <v>5527.5557984869465</v>
      </c>
      <c r="Q100" s="37">
        <f t="shared" si="27"/>
        <v>1.8534539779656465</v>
      </c>
      <c r="R100" s="37">
        <f t="shared" si="27"/>
        <v>27.431118873891563</v>
      </c>
      <c r="S100" s="96"/>
      <c r="T100" s="34"/>
      <c r="U100" s="36">
        <f t="shared" si="21"/>
        <v>0</v>
      </c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  <c r="DV100" s="34"/>
      <c r="DW100" s="34"/>
      <c r="DX100" s="34"/>
      <c r="DY100" s="34"/>
      <c r="DZ100" s="34"/>
      <c r="EA100" s="34"/>
      <c r="EB100" s="34"/>
      <c r="EC100" s="34"/>
      <c r="ED100" s="34"/>
      <c r="EE100" s="34"/>
      <c r="EF100" s="34"/>
      <c r="EG100" s="34"/>
      <c r="EH100" s="34"/>
      <c r="EI100" s="34"/>
      <c r="EJ100" s="34"/>
      <c r="EK100" s="34"/>
      <c r="EL100" s="34"/>
      <c r="EM100" s="34"/>
      <c r="EN100" s="34"/>
      <c r="EO100" s="34"/>
      <c r="EP100" s="34"/>
      <c r="EQ100" s="34"/>
      <c r="ER100" s="34"/>
      <c r="ES100" s="34"/>
      <c r="ET100" s="34"/>
      <c r="EU100" s="34"/>
      <c r="EV100" s="34"/>
      <c r="EW100" s="34"/>
      <c r="EX100" s="34"/>
      <c r="EY100" s="34"/>
      <c r="EZ100" s="34"/>
      <c r="FA100" s="34"/>
      <c r="FB100" s="34"/>
      <c r="FC100" s="34"/>
      <c r="FD100" s="34"/>
      <c r="FE100" s="34"/>
      <c r="FF100" s="34"/>
      <c r="FG100" s="34"/>
      <c r="FH100" s="34"/>
      <c r="FI100" s="34"/>
      <c r="FJ100" s="34"/>
      <c r="FK100" s="34"/>
      <c r="FL100" s="34"/>
      <c r="FM100" s="34"/>
      <c r="FN100" s="34"/>
      <c r="FO100" s="34"/>
      <c r="FP100" s="34"/>
      <c r="FQ100" s="34"/>
      <c r="FR100" s="34"/>
      <c r="FS100" s="34"/>
      <c r="FT100" s="34"/>
      <c r="FU100" s="34"/>
      <c r="FV100" s="34"/>
      <c r="FW100" s="34"/>
      <c r="FX100" s="34"/>
      <c r="FY100" s="34"/>
      <c r="FZ100" s="34"/>
      <c r="GA100" s="34"/>
      <c r="GB100" s="34"/>
      <c r="GC100" s="34"/>
      <c r="GD100" s="34"/>
      <c r="GE100" s="34"/>
      <c r="GF100" s="34"/>
      <c r="GG100" s="34"/>
      <c r="GH100" s="34"/>
      <c r="GI100" s="34"/>
      <c r="GJ100" s="34"/>
      <c r="GK100" s="34"/>
      <c r="GL100" s="34"/>
      <c r="GM100" s="34"/>
      <c r="GN100" s="34"/>
      <c r="GO100" s="34"/>
      <c r="GP100" s="34"/>
      <c r="GQ100" s="34"/>
      <c r="GR100" s="34"/>
      <c r="GS100" s="34"/>
      <c r="GT100" s="34"/>
      <c r="GU100" s="34"/>
      <c r="GV100" s="34"/>
      <c r="GW100" s="34"/>
      <c r="GX100" s="34"/>
      <c r="GY100" s="34"/>
      <c r="GZ100" s="34"/>
      <c r="HA100" s="34"/>
      <c r="HB100" s="34"/>
      <c r="HC100" s="34"/>
      <c r="HD100" s="34"/>
      <c r="HE100" s="34"/>
      <c r="HF100" s="34"/>
      <c r="HG100" s="34"/>
      <c r="HH100" s="34"/>
      <c r="HI100" s="34"/>
      <c r="HJ100" s="34"/>
      <c r="HK100" s="34"/>
      <c r="HL100" s="34"/>
      <c r="HM100" s="34"/>
      <c r="HN100" s="34"/>
      <c r="HO100" s="34"/>
      <c r="HP100" s="34"/>
      <c r="HQ100" s="34"/>
      <c r="HR100" s="34"/>
      <c r="HS100" s="34"/>
      <c r="HT100" s="34"/>
      <c r="HU100" s="34"/>
      <c r="HV100" s="34"/>
      <c r="HW100" s="34"/>
      <c r="HX100" s="34"/>
      <c r="HY100" s="34"/>
      <c r="HZ100" s="34"/>
      <c r="IA100" s="34"/>
      <c r="IB100" s="34"/>
      <c r="IC100" s="34"/>
      <c r="ID100" s="34"/>
      <c r="IE100" s="34"/>
      <c r="IF100" s="34"/>
      <c r="IG100" s="34"/>
      <c r="IH100" s="34"/>
      <c r="II100" s="34"/>
      <c r="IJ100" s="34"/>
      <c r="IK100" s="34"/>
      <c r="IL100" s="34"/>
      <c r="IM100" s="34"/>
      <c r="IN100" s="34"/>
      <c r="IO100" s="34"/>
      <c r="IP100" s="34"/>
      <c r="IQ100" s="34"/>
      <c r="IR100" s="34"/>
      <c r="IS100" s="34"/>
      <c r="IT100" s="34"/>
      <c r="IU100" s="34"/>
      <c r="IV100" s="34"/>
    </row>
    <row r="101" spans="1:256" x14ac:dyDescent="0.2">
      <c r="A101" s="34"/>
      <c r="B101" s="34">
        <v>582</v>
      </c>
      <c r="C101" s="34" t="s">
        <v>159</v>
      </c>
      <c r="D101" s="77">
        <v>28</v>
      </c>
      <c r="E101" s="34"/>
      <c r="F101" s="36">
        <v>756223</v>
      </c>
      <c r="G101" s="37">
        <f t="shared" si="27"/>
        <v>342071.95388314145</v>
      </c>
      <c r="H101" s="37">
        <f t="shared" si="27"/>
        <v>104872.81462643915</v>
      </c>
      <c r="I101" s="37">
        <f t="shared" si="27"/>
        <v>9876.1982879968582</v>
      </c>
      <c r="J101" s="37">
        <f t="shared" si="27"/>
        <v>115805.87906684719</v>
      </c>
      <c r="K101" s="37">
        <f t="shared" si="27"/>
        <v>28880.445391337151</v>
      </c>
      <c r="L101" s="37">
        <f t="shared" si="27"/>
        <v>17129.281749571095</v>
      </c>
      <c r="M101" s="37">
        <f t="shared" si="27"/>
        <v>131728.43030111204</v>
      </c>
      <c r="N101" s="37">
        <f t="shared" si="27"/>
        <v>0</v>
      </c>
      <c r="O101" s="37">
        <f t="shared" si="27"/>
        <v>0</v>
      </c>
      <c r="P101" s="37">
        <f t="shared" si="27"/>
        <v>5827.1250255792802</v>
      </c>
      <c r="Q101" s="37">
        <f t="shared" si="27"/>
        <v>1.9539030364414314</v>
      </c>
      <c r="R101" s="37">
        <f t="shared" si="27"/>
        <v>28.917764939333178</v>
      </c>
      <c r="S101" s="96"/>
      <c r="T101" s="34"/>
      <c r="U101" s="36">
        <f t="shared" si="21"/>
        <v>0</v>
      </c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  <c r="EQ101" s="34"/>
      <c r="ER101" s="34"/>
      <c r="ES101" s="34"/>
      <c r="ET101" s="34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4"/>
      <c r="FG101" s="34"/>
      <c r="FH101" s="34"/>
      <c r="FI101" s="34"/>
      <c r="FJ101" s="34"/>
      <c r="FK101" s="34"/>
      <c r="FL101" s="34"/>
      <c r="FM101" s="34"/>
      <c r="FN101" s="34"/>
      <c r="FO101" s="34"/>
      <c r="FP101" s="34"/>
      <c r="FQ101" s="34"/>
      <c r="FR101" s="34"/>
      <c r="FS101" s="34"/>
      <c r="FT101" s="34"/>
      <c r="FU101" s="34"/>
      <c r="FV101" s="34"/>
      <c r="FW101" s="34"/>
      <c r="FX101" s="34"/>
      <c r="FY101" s="34"/>
      <c r="FZ101" s="34"/>
      <c r="GA101" s="34"/>
      <c r="GB101" s="34"/>
      <c r="GC101" s="34"/>
      <c r="GD101" s="34"/>
      <c r="GE101" s="34"/>
      <c r="GF101" s="34"/>
      <c r="GG101" s="34"/>
      <c r="GH101" s="34"/>
      <c r="GI101" s="34"/>
      <c r="GJ101" s="34"/>
      <c r="GK101" s="34"/>
      <c r="GL101" s="34"/>
      <c r="GM101" s="34"/>
      <c r="GN101" s="34"/>
      <c r="GO101" s="34"/>
      <c r="GP101" s="34"/>
      <c r="GQ101" s="34"/>
      <c r="GR101" s="34"/>
      <c r="GS101" s="34"/>
      <c r="GT101" s="34"/>
      <c r="GU101" s="34"/>
      <c r="GV101" s="34"/>
      <c r="GW101" s="34"/>
      <c r="GX101" s="34"/>
      <c r="GY101" s="34"/>
      <c r="GZ101" s="34"/>
      <c r="HA101" s="34"/>
      <c r="HB101" s="34"/>
      <c r="HC101" s="34"/>
      <c r="HD101" s="34"/>
      <c r="HE101" s="34"/>
      <c r="HF101" s="34"/>
      <c r="HG101" s="34"/>
      <c r="HH101" s="34"/>
      <c r="HI101" s="34"/>
      <c r="HJ101" s="34"/>
      <c r="HK101" s="34"/>
      <c r="HL101" s="34"/>
      <c r="HM101" s="34"/>
      <c r="HN101" s="34"/>
      <c r="HO101" s="34"/>
      <c r="HP101" s="34"/>
      <c r="HQ101" s="34"/>
      <c r="HR101" s="34"/>
      <c r="HS101" s="34"/>
      <c r="HT101" s="34"/>
      <c r="HU101" s="34"/>
      <c r="HV101" s="34"/>
      <c r="HW101" s="34"/>
      <c r="HX101" s="34"/>
      <c r="HY101" s="34"/>
      <c r="HZ101" s="34"/>
      <c r="IA101" s="34"/>
      <c r="IB101" s="34"/>
      <c r="IC101" s="34"/>
      <c r="ID101" s="34"/>
      <c r="IE101" s="34"/>
      <c r="IF101" s="34"/>
      <c r="IG101" s="34"/>
      <c r="IH101" s="34"/>
      <c r="II101" s="34"/>
      <c r="IJ101" s="34"/>
      <c r="IK101" s="34"/>
      <c r="IL101" s="34"/>
      <c r="IM101" s="34"/>
      <c r="IN101" s="34"/>
      <c r="IO101" s="34"/>
      <c r="IP101" s="34"/>
      <c r="IQ101" s="34"/>
      <c r="IR101" s="34"/>
      <c r="IS101" s="34"/>
      <c r="IT101" s="34"/>
      <c r="IU101" s="34"/>
      <c r="IV101" s="34"/>
    </row>
    <row r="102" spans="1:256" x14ac:dyDescent="0.2">
      <c r="A102" s="34"/>
      <c r="B102" s="34">
        <v>583</v>
      </c>
      <c r="C102" s="34" t="s">
        <v>160</v>
      </c>
      <c r="D102" s="77">
        <v>55</v>
      </c>
      <c r="E102" s="34"/>
      <c r="F102" s="36">
        <v>1589814</v>
      </c>
      <c r="G102" s="37">
        <f t="shared" si="27"/>
        <v>774606.86112487235</v>
      </c>
      <c r="H102" s="37">
        <f t="shared" si="27"/>
        <v>225359.78602835242</v>
      </c>
      <c r="I102" s="37">
        <f t="shared" si="27"/>
        <v>19876.973802788216</v>
      </c>
      <c r="J102" s="37">
        <f t="shared" si="27"/>
        <v>236246.04552857511</v>
      </c>
      <c r="K102" s="37">
        <f t="shared" si="27"/>
        <v>51608.263602939442</v>
      </c>
      <c r="L102" s="37">
        <f t="shared" si="27"/>
        <v>35039.361322805933</v>
      </c>
      <c r="M102" s="37">
        <f t="shared" si="27"/>
        <v>235393.72273740653</v>
      </c>
      <c r="N102" s="37">
        <f t="shared" si="27"/>
        <v>0</v>
      </c>
      <c r="O102" s="37">
        <f t="shared" si="27"/>
        <v>0</v>
      </c>
      <c r="P102" s="37">
        <f t="shared" si="27"/>
        <v>11620.852375406997</v>
      </c>
      <c r="Q102" s="37">
        <f t="shared" si="27"/>
        <v>3.8966074423790356</v>
      </c>
      <c r="R102" s="37">
        <f t="shared" si="27"/>
        <v>58.236869410243031</v>
      </c>
      <c r="S102" s="96"/>
      <c r="T102" s="34"/>
      <c r="U102" s="36">
        <f t="shared" si="21"/>
        <v>0</v>
      </c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34"/>
      <c r="EP102" s="34"/>
      <c r="EQ102" s="34"/>
      <c r="ER102" s="34"/>
      <c r="ES102" s="34"/>
      <c r="ET102" s="34"/>
      <c r="EU102" s="34"/>
      <c r="EV102" s="34"/>
      <c r="EW102" s="34"/>
      <c r="EX102" s="34"/>
      <c r="EY102" s="34"/>
      <c r="EZ102" s="34"/>
      <c r="FA102" s="34"/>
      <c r="FB102" s="34"/>
      <c r="FC102" s="34"/>
      <c r="FD102" s="34"/>
      <c r="FE102" s="34"/>
      <c r="FF102" s="34"/>
      <c r="FG102" s="34"/>
      <c r="FH102" s="34"/>
      <c r="FI102" s="34"/>
      <c r="FJ102" s="34"/>
      <c r="FK102" s="34"/>
      <c r="FL102" s="34"/>
      <c r="FM102" s="34"/>
      <c r="FN102" s="34"/>
      <c r="FO102" s="34"/>
      <c r="FP102" s="34"/>
      <c r="FQ102" s="34"/>
      <c r="FR102" s="34"/>
      <c r="FS102" s="34"/>
      <c r="FT102" s="34"/>
      <c r="FU102" s="34"/>
      <c r="FV102" s="34"/>
      <c r="FW102" s="34"/>
      <c r="FX102" s="34"/>
      <c r="FY102" s="34"/>
      <c r="FZ102" s="34"/>
      <c r="GA102" s="34"/>
      <c r="GB102" s="34"/>
      <c r="GC102" s="34"/>
      <c r="GD102" s="34"/>
      <c r="GE102" s="34"/>
      <c r="GF102" s="34"/>
      <c r="GG102" s="34"/>
      <c r="GH102" s="34"/>
      <c r="GI102" s="34"/>
      <c r="GJ102" s="34"/>
      <c r="GK102" s="34"/>
      <c r="GL102" s="34"/>
      <c r="GM102" s="34"/>
      <c r="GN102" s="34"/>
      <c r="GO102" s="34"/>
      <c r="GP102" s="34"/>
      <c r="GQ102" s="34"/>
      <c r="GR102" s="34"/>
      <c r="GS102" s="34"/>
      <c r="GT102" s="34"/>
      <c r="GU102" s="34"/>
      <c r="GV102" s="34"/>
      <c r="GW102" s="34"/>
      <c r="GX102" s="34"/>
      <c r="GY102" s="34"/>
      <c r="GZ102" s="34"/>
      <c r="HA102" s="34"/>
      <c r="HB102" s="34"/>
      <c r="HC102" s="34"/>
      <c r="HD102" s="34"/>
      <c r="HE102" s="34"/>
      <c r="HF102" s="34"/>
      <c r="HG102" s="34"/>
      <c r="HH102" s="34"/>
      <c r="HI102" s="34"/>
      <c r="HJ102" s="34"/>
      <c r="HK102" s="34"/>
      <c r="HL102" s="34"/>
      <c r="HM102" s="34"/>
      <c r="HN102" s="34"/>
      <c r="HO102" s="34"/>
      <c r="HP102" s="34"/>
      <c r="HQ102" s="34"/>
      <c r="HR102" s="34"/>
      <c r="HS102" s="34"/>
      <c r="HT102" s="34"/>
      <c r="HU102" s="34"/>
      <c r="HV102" s="34"/>
      <c r="HW102" s="34"/>
      <c r="HX102" s="34"/>
      <c r="HY102" s="34"/>
      <c r="HZ102" s="34"/>
      <c r="IA102" s="34"/>
      <c r="IB102" s="34"/>
      <c r="IC102" s="34"/>
      <c r="ID102" s="34"/>
      <c r="IE102" s="34"/>
      <c r="IF102" s="34"/>
      <c r="IG102" s="34"/>
      <c r="IH102" s="34"/>
      <c r="II102" s="34"/>
      <c r="IJ102" s="34"/>
      <c r="IK102" s="34"/>
      <c r="IL102" s="34"/>
      <c r="IM102" s="34"/>
      <c r="IN102" s="34"/>
      <c r="IO102" s="34"/>
      <c r="IP102" s="34"/>
      <c r="IQ102" s="34"/>
      <c r="IR102" s="34"/>
      <c r="IS102" s="34"/>
      <c r="IT102" s="34"/>
      <c r="IU102" s="34"/>
      <c r="IV102" s="34"/>
    </row>
    <row r="103" spans="1:256" x14ac:dyDescent="0.2">
      <c r="A103" s="34"/>
      <c r="B103" s="34">
        <v>584</v>
      </c>
      <c r="C103" s="34" t="s">
        <v>171</v>
      </c>
      <c r="D103" s="77">
        <v>58</v>
      </c>
      <c r="E103" s="34"/>
      <c r="F103" s="36">
        <v>95744</v>
      </c>
      <c r="G103" s="37">
        <f t="shared" si="27"/>
        <v>46649.456568360554</v>
      </c>
      <c r="H103" s="37">
        <f t="shared" si="27"/>
        <v>13571.931898204231</v>
      </c>
      <c r="I103" s="37">
        <f t="shared" si="27"/>
        <v>1197.0588901831209</v>
      </c>
      <c r="J103" s="37">
        <f t="shared" si="27"/>
        <v>14227.539451015598</v>
      </c>
      <c r="K103" s="37">
        <f t="shared" si="27"/>
        <v>3108.0249751119313</v>
      </c>
      <c r="L103" s="37">
        <f t="shared" si="27"/>
        <v>2110.1893765007922</v>
      </c>
      <c r="M103" s="37">
        <f t="shared" si="27"/>
        <v>14176.2097419368</v>
      </c>
      <c r="N103" s="37">
        <f t="shared" si="27"/>
        <v>0</v>
      </c>
      <c r="O103" s="37">
        <f t="shared" si="27"/>
        <v>0</v>
      </c>
      <c r="P103" s="37">
        <f t="shared" si="27"/>
        <v>699.84720962568724</v>
      </c>
      <c r="Q103" s="37">
        <f t="shared" si="27"/>
        <v>0.2346669381436097</v>
      </c>
      <c r="R103" s="37">
        <f t="shared" si="27"/>
        <v>3.5072221231558811</v>
      </c>
      <c r="S103" s="96"/>
      <c r="T103" s="34"/>
      <c r="U103" s="36">
        <f t="shared" si="21"/>
        <v>0</v>
      </c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  <c r="DO103" s="34"/>
      <c r="DP103" s="34"/>
      <c r="DQ103" s="34"/>
      <c r="DR103" s="34"/>
      <c r="DS103" s="34"/>
      <c r="DT103" s="34"/>
      <c r="DU103" s="34"/>
      <c r="DV103" s="34"/>
      <c r="DW103" s="34"/>
      <c r="DX103" s="34"/>
      <c r="DY103" s="34"/>
      <c r="DZ103" s="34"/>
      <c r="EA103" s="34"/>
      <c r="EB103" s="34"/>
      <c r="EC103" s="34"/>
      <c r="ED103" s="34"/>
      <c r="EE103" s="34"/>
      <c r="EF103" s="34"/>
      <c r="EG103" s="34"/>
      <c r="EH103" s="34"/>
      <c r="EI103" s="34"/>
      <c r="EJ103" s="34"/>
      <c r="EK103" s="34"/>
      <c r="EL103" s="34"/>
      <c r="EM103" s="34"/>
      <c r="EN103" s="34"/>
      <c r="EO103" s="34"/>
      <c r="EP103" s="34"/>
      <c r="EQ103" s="34"/>
      <c r="ER103" s="34"/>
      <c r="ES103" s="34"/>
      <c r="ET103" s="34"/>
      <c r="EU103" s="34"/>
      <c r="EV103" s="34"/>
      <c r="EW103" s="34"/>
      <c r="EX103" s="34"/>
      <c r="EY103" s="34"/>
      <c r="EZ103" s="34"/>
      <c r="FA103" s="34"/>
      <c r="FB103" s="34"/>
      <c r="FC103" s="34"/>
      <c r="FD103" s="34"/>
      <c r="FE103" s="34"/>
      <c r="FF103" s="34"/>
      <c r="FG103" s="34"/>
      <c r="FH103" s="34"/>
      <c r="FI103" s="34"/>
      <c r="FJ103" s="34"/>
      <c r="FK103" s="34"/>
      <c r="FL103" s="34"/>
      <c r="FM103" s="34"/>
      <c r="FN103" s="34"/>
      <c r="FO103" s="34"/>
      <c r="FP103" s="34"/>
      <c r="FQ103" s="34"/>
      <c r="FR103" s="34"/>
      <c r="FS103" s="34"/>
      <c r="FT103" s="34"/>
      <c r="FU103" s="34"/>
      <c r="FV103" s="34"/>
      <c r="FW103" s="34"/>
      <c r="FX103" s="34"/>
      <c r="FY103" s="34"/>
      <c r="FZ103" s="34"/>
      <c r="GA103" s="34"/>
      <c r="GB103" s="34"/>
      <c r="GC103" s="34"/>
      <c r="GD103" s="34"/>
      <c r="GE103" s="34"/>
      <c r="GF103" s="34"/>
      <c r="GG103" s="34"/>
      <c r="GH103" s="34"/>
      <c r="GI103" s="34"/>
      <c r="GJ103" s="34"/>
      <c r="GK103" s="34"/>
      <c r="GL103" s="34"/>
      <c r="GM103" s="34"/>
      <c r="GN103" s="34"/>
      <c r="GO103" s="34"/>
      <c r="GP103" s="34"/>
      <c r="GQ103" s="34"/>
      <c r="GR103" s="34"/>
      <c r="GS103" s="34"/>
      <c r="GT103" s="34"/>
      <c r="GU103" s="34"/>
      <c r="GV103" s="34"/>
      <c r="GW103" s="34"/>
      <c r="GX103" s="34"/>
      <c r="GY103" s="34"/>
      <c r="GZ103" s="34"/>
      <c r="HA103" s="34"/>
      <c r="HB103" s="34"/>
      <c r="HC103" s="34"/>
      <c r="HD103" s="34"/>
      <c r="HE103" s="34"/>
      <c r="HF103" s="34"/>
      <c r="HG103" s="34"/>
      <c r="HH103" s="34"/>
      <c r="HI103" s="34"/>
      <c r="HJ103" s="34"/>
      <c r="HK103" s="34"/>
      <c r="HL103" s="34"/>
      <c r="HM103" s="34"/>
      <c r="HN103" s="34"/>
      <c r="HO103" s="34"/>
      <c r="HP103" s="34"/>
      <c r="HQ103" s="34"/>
      <c r="HR103" s="34"/>
      <c r="HS103" s="34"/>
      <c r="HT103" s="34"/>
      <c r="HU103" s="34"/>
      <c r="HV103" s="34"/>
      <c r="HW103" s="34"/>
      <c r="HX103" s="34"/>
      <c r="HY103" s="34"/>
      <c r="HZ103" s="34"/>
      <c r="IA103" s="34"/>
      <c r="IB103" s="34"/>
      <c r="IC103" s="34"/>
      <c r="ID103" s="34"/>
      <c r="IE103" s="34"/>
      <c r="IF103" s="34"/>
      <c r="IG103" s="34"/>
      <c r="IH103" s="34"/>
      <c r="II103" s="34"/>
      <c r="IJ103" s="34"/>
      <c r="IK103" s="34"/>
      <c r="IL103" s="34"/>
      <c r="IM103" s="34"/>
      <c r="IN103" s="34"/>
      <c r="IO103" s="34"/>
      <c r="IP103" s="34"/>
      <c r="IQ103" s="34"/>
      <c r="IR103" s="34"/>
      <c r="IS103" s="34"/>
      <c r="IT103" s="34"/>
      <c r="IU103" s="34"/>
      <c r="IV103" s="34"/>
    </row>
    <row r="104" spans="1:256" x14ac:dyDescent="0.2">
      <c r="A104" s="34"/>
      <c r="B104" s="34">
        <v>585</v>
      </c>
      <c r="C104" s="34" t="s">
        <v>172</v>
      </c>
      <c r="D104" s="77">
        <v>15</v>
      </c>
      <c r="E104" s="34"/>
      <c r="F104" s="36">
        <v>2507</v>
      </c>
      <c r="G104" s="37">
        <f t="shared" si="27"/>
        <v>0</v>
      </c>
      <c r="H104" s="37">
        <f t="shared" si="27"/>
        <v>0</v>
      </c>
      <c r="I104" s="37">
        <f t="shared" si="27"/>
        <v>0</v>
      </c>
      <c r="J104" s="37">
        <f t="shared" si="27"/>
        <v>0</v>
      </c>
      <c r="K104" s="37">
        <f t="shared" si="27"/>
        <v>0</v>
      </c>
      <c r="L104" s="37">
        <f t="shared" si="27"/>
        <v>0</v>
      </c>
      <c r="M104" s="37">
        <f t="shared" si="27"/>
        <v>0</v>
      </c>
      <c r="N104" s="37">
        <f t="shared" si="27"/>
        <v>0</v>
      </c>
      <c r="O104" s="37">
        <f t="shared" si="27"/>
        <v>0</v>
      </c>
      <c r="P104" s="37">
        <f t="shared" si="27"/>
        <v>2507</v>
      </c>
      <c r="Q104" s="37">
        <f t="shared" si="27"/>
        <v>0</v>
      </c>
      <c r="R104" s="37">
        <f t="shared" si="27"/>
        <v>0</v>
      </c>
      <c r="S104" s="96"/>
      <c r="T104" s="34"/>
      <c r="U104" s="36">
        <f t="shared" si="21"/>
        <v>0</v>
      </c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  <c r="DQ104" s="34"/>
      <c r="DR104" s="34"/>
      <c r="DS104" s="34"/>
      <c r="DT104" s="34"/>
      <c r="DU104" s="34"/>
      <c r="DV104" s="34"/>
      <c r="DW104" s="34"/>
      <c r="DX104" s="34"/>
      <c r="DY104" s="34"/>
      <c r="DZ104" s="34"/>
      <c r="EA104" s="34"/>
      <c r="EB104" s="34"/>
      <c r="EC104" s="34"/>
      <c r="ED104" s="34"/>
      <c r="EE104" s="34"/>
      <c r="EF104" s="34"/>
      <c r="EG104" s="34"/>
      <c r="EH104" s="34"/>
      <c r="EI104" s="34"/>
      <c r="EJ104" s="34"/>
      <c r="EK104" s="34"/>
      <c r="EL104" s="34"/>
      <c r="EM104" s="34"/>
      <c r="EN104" s="34"/>
      <c r="EO104" s="34"/>
      <c r="EP104" s="34"/>
      <c r="EQ104" s="34"/>
      <c r="ER104" s="34"/>
      <c r="ES104" s="34"/>
      <c r="ET104" s="34"/>
      <c r="EU104" s="34"/>
      <c r="EV104" s="34"/>
      <c r="EW104" s="34"/>
      <c r="EX104" s="34"/>
      <c r="EY104" s="34"/>
      <c r="EZ104" s="34"/>
      <c r="FA104" s="34"/>
      <c r="FB104" s="34"/>
      <c r="FC104" s="34"/>
      <c r="FD104" s="34"/>
      <c r="FE104" s="34"/>
      <c r="FF104" s="34"/>
      <c r="FG104" s="34"/>
      <c r="FH104" s="34"/>
      <c r="FI104" s="34"/>
      <c r="FJ104" s="34"/>
      <c r="FK104" s="34"/>
      <c r="FL104" s="34"/>
      <c r="FM104" s="34"/>
      <c r="FN104" s="34"/>
      <c r="FO104" s="34"/>
      <c r="FP104" s="34"/>
      <c r="FQ104" s="34"/>
      <c r="FR104" s="34"/>
      <c r="FS104" s="34"/>
      <c r="FT104" s="34"/>
      <c r="FU104" s="34"/>
      <c r="FV104" s="34"/>
      <c r="FW104" s="34"/>
      <c r="FX104" s="34"/>
      <c r="FY104" s="34"/>
      <c r="FZ104" s="34"/>
      <c r="GA104" s="34"/>
      <c r="GB104" s="34"/>
      <c r="GC104" s="34"/>
      <c r="GD104" s="34"/>
      <c r="GE104" s="34"/>
      <c r="GF104" s="34"/>
      <c r="GG104" s="34"/>
      <c r="GH104" s="34"/>
      <c r="GI104" s="34"/>
      <c r="GJ104" s="34"/>
      <c r="GK104" s="34"/>
      <c r="GL104" s="34"/>
      <c r="GM104" s="34"/>
      <c r="GN104" s="34"/>
      <c r="GO104" s="34"/>
      <c r="GP104" s="34"/>
      <c r="GQ104" s="34"/>
      <c r="GR104" s="34"/>
      <c r="GS104" s="34"/>
      <c r="GT104" s="34"/>
      <c r="GU104" s="34"/>
      <c r="GV104" s="34"/>
      <c r="GW104" s="34"/>
      <c r="GX104" s="34"/>
      <c r="GY104" s="34"/>
      <c r="GZ104" s="34"/>
      <c r="HA104" s="34"/>
      <c r="HB104" s="34"/>
      <c r="HC104" s="34"/>
      <c r="HD104" s="34"/>
      <c r="HE104" s="34"/>
      <c r="HF104" s="34"/>
      <c r="HG104" s="34"/>
      <c r="HH104" s="34"/>
      <c r="HI104" s="34"/>
      <c r="HJ104" s="34"/>
      <c r="HK104" s="34"/>
      <c r="HL104" s="34"/>
      <c r="HM104" s="34"/>
      <c r="HN104" s="34"/>
      <c r="HO104" s="34"/>
      <c r="HP104" s="34"/>
      <c r="HQ104" s="34"/>
      <c r="HR104" s="34"/>
      <c r="HS104" s="34"/>
      <c r="HT104" s="34"/>
      <c r="HU104" s="34"/>
      <c r="HV104" s="34"/>
      <c r="HW104" s="34"/>
      <c r="HX104" s="34"/>
      <c r="HY104" s="34"/>
      <c r="HZ104" s="34"/>
      <c r="IA104" s="34"/>
      <c r="IB104" s="34"/>
      <c r="IC104" s="34"/>
      <c r="ID104" s="34"/>
      <c r="IE104" s="34"/>
      <c r="IF104" s="34"/>
      <c r="IG104" s="34"/>
      <c r="IH104" s="34"/>
      <c r="II104" s="34"/>
      <c r="IJ104" s="34"/>
      <c r="IK104" s="34"/>
      <c r="IL104" s="34"/>
      <c r="IM104" s="34"/>
      <c r="IN104" s="34"/>
      <c r="IO104" s="34"/>
      <c r="IP104" s="34"/>
      <c r="IQ104" s="34"/>
      <c r="IR104" s="34"/>
      <c r="IS104" s="34"/>
      <c r="IT104" s="34"/>
      <c r="IU104" s="34"/>
      <c r="IV104" s="34"/>
    </row>
    <row r="105" spans="1:256" x14ac:dyDescent="0.2">
      <c r="A105" s="34"/>
      <c r="B105" s="34">
        <v>586</v>
      </c>
      <c r="C105" s="34" t="s">
        <v>173</v>
      </c>
      <c r="D105" s="77">
        <v>26</v>
      </c>
      <c r="E105" s="34"/>
      <c r="F105" s="36">
        <v>4312676</v>
      </c>
      <c r="G105" s="37">
        <f t="shared" si="27"/>
        <v>2706274.6615319932</v>
      </c>
      <c r="H105" s="37">
        <f t="shared" si="27"/>
        <v>986654.6351543318</v>
      </c>
      <c r="I105" s="37">
        <f t="shared" si="27"/>
        <v>23057.928034200428</v>
      </c>
      <c r="J105" s="37">
        <f t="shared" si="27"/>
        <v>289517.4509474457</v>
      </c>
      <c r="K105" s="37">
        <f t="shared" si="27"/>
        <v>106259.74387514031</v>
      </c>
      <c r="L105" s="37">
        <f t="shared" si="27"/>
        <v>10886.110281778094</v>
      </c>
      <c r="M105" s="37">
        <f t="shared" si="27"/>
        <v>76888.657122299293</v>
      </c>
      <c r="N105" s="37">
        <f t="shared" si="27"/>
        <v>104583.19389733685</v>
      </c>
      <c r="O105" s="37">
        <f t="shared" si="27"/>
        <v>3842.3598098675088</v>
      </c>
      <c r="P105" s="37">
        <f t="shared" si="27"/>
        <v>0</v>
      </c>
      <c r="Q105" s="37">
        <f t="shared" si="27"/>
        <v>70.881429774116555</v>
      </c>
      <c r="R105" s="37">
        <f t="shared" si="27"/>
        <v>4640.3779158325251</v>
      </c>
      <c r="S105" s="96"/>
      <c r="T105" s="34"/>
      <c r="U105" s="36">
        <f t="shared" si="21"/>
        <v>0</v>
      </c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34"/>
      <c r="DI105" s="34"/>
      <c r="DJ105" s="34"/>
      <c r="DK105" s="34"/>
      <c r="DL105" s="34"/>
      <c r="DM105" s="34"/>
      <c r="DN105" s="34"/>
      <c r="DO105" s="34"/>
      <c r="DP105" s="34"/>
      <c r="DQ105" s="34"/>
      <c r="DR105" s="34"/>
      <c r="DS105" s="34"/>
      <c r="DT105" s="34"/>
      <c r="DU105" s="34"/>
      <c r="DV105" s="34"/>
      <c r="DW105" s="34"/>
      <c r="DX105" s="34"/>
      <c r="DY105" s="34"/>
      <c r="DZ105" s="34"/>
      <c r="EA105" s="34"/>
      <c r="EB105" s="34"/>
      <c r="EC105" s="34"/>
      <c r="ED105" s="34"/>
      <c r="EE105" s="34"/>
      <c r="EF105" s="34"/>
      <c r="EG105" s="34"/>
      <c r="EH105" s="34"/>
      <c r="EI105" s="34"/>
      <c r="EJ105" s="34"/>
      <c r="EK105" s="34"/>
      <c r="EL105" s="34"/>
      <c r="EM105" s="34"/>
      <c r="EN105" s="34"/>
      <c r="EO105" s="34"/>
      <c r="EP105" s="34"/>
      <c r="EQ105" s="34"/>
      <c r="ER105" s="34"/>
      <c r="ES105" s="34"/>
      <c r="ET105" s="34"/>
      <c r="EU105" s="34"/>
      <c r="EV105" s="34"/>
      <c r="EW105" s="34"/>
      <c r="EX105" s="34"/>
      <c r="EY105" s="34"/>
      <c r="EZ105" s="34"/>
      <c r="FA105" s="34"/>
      <c r="FB105" s="34"/>
      <c r="FC105" s="34"/>
      <c r="FD105" s="34"/>
      <c r="FE105" s="34"/>
      <c r="FF105" s="34"/>
      <c r="FG105" s="34"/>
      <c r="FH105" s="34"/>
      <c r="FI105" s="34"/>
      <c r="FJ105" s="34"/>
      <c r="FK105" s="34"/>
      <c r="FL105" s="34"/>
      <c r="FM105" s="34"/>
      <c r="FN105" s="34"/>
      <c r="FO105" s="34"/>
      <c r="FP105" s="34"/>
      <c r="FQ105" s="34"/>
      <c r="FR105" s="34"/>
      <c r="FS105" s="34"/>
      <c r="FT105" s="34"/>
      <c r="FU105" s="34"/>
      <c r="FV105" s="34"/>
      <c r="FW105" s="34"/>
      <c r="FX105" s="34"/>
      <c r="FY105" s="34"/>
      <c r="FZ105" s="34"/>
      <c r="GA105" s="34"/>
      <c r="GB105" s="34"/>
      <c r="GC105" s="34"/>
      <c r="GD105" s="34"/>
      <c r="GE105" s="34"/>
      <c r="GF105" s="34"/>
      <c r="GG105" s="34"/>
      <c r="GH105" s="34"/>
      <c r="GI105" s="34"/>
      <c r="GJ105" s="34"/>
      <c r="GK105" s="34"/>
      <c r="GL105" s="34"/>
      <c r="GM105" s="34"/>
      <c r="GN105" s="34"/>
      <c r="GO105" s="34"/>
      <c r="GP105" s="34"/>
      <c r="GQ105" s="34"/>
      <c r="GR105" s="34"/>
      <c r="GS105" s="34"/>
      <c r="GT105" s="34"/>
      <c r="GU105" s="34"/>
      <c r="GV105" s="34"/>
      <c r="GW105" s="34"/>
      <c r="GX105" s="34"/>
      <c r="GY105" s="34"/>
      <c r="GZ105" s="34"/>
      <c r="HA105" s="34"/>
      <c r="HB105" s="34"/>
      <c r="HC105" s="34"/>
      <c r="HD105" s="34"/>
      <c r="HE105" s="34"/>
      <c r="HF105" s="34"/>
      <c r="HG105" s="34"/>
      <c r="HH105" s="34"/>
      <c r="HI105" s="34"/>
      <c r="HJ105" s="34"/>
      <c r="HK105" s="34"/>
      <c r="HL105" s="34"/>
      <c r="HM105" s="34"/>
      <c r="HN105" s="34"/>
      <c r="HO105" s="34"/>
      <c r="HP105" s="34"/>
      <c r="HQ105" s="34"/>
      <c r="HR105" s="34"/>
      <c r="HS105" s="34"/>
      <c r="HT105" s="34"/>
      <c r="HU105" s="34"/>
      <c r="HV105" s="34"/>
      <c r="HW105" s="34"/>
      <c r="HX105" s="34"/>
      <c r="HY105" s="34"/>
      <c r="HZ105" s="34"/>
      <c r="IA105" s="34"/>
      <c r="IB105" s="34"/>
      <c r="IC105" s="34"/>
      <c r="ID105" s="34"/>
      <c r="IE105" s="34"/>
      <c r="IF105" s="34"/>
      <c r="IG105" s="34"/>
      <c r="IH105" s="34"/>
      <c r="II105" s="34"/>
      <c r="IJ105" s="34"/>
      <c r="IK105" s="34"/>
      <c r="IL105" s="34"/>
      <c r="IM105" s="34"/>
      <c r="IN105" s="34"/>
      <c r="IO105" s="34"/>
      <c r="IP105" s="34"/>
      <c r="IQ105" s="34"/>
      <c r="IR105" s="34"/>
      <c r="IS105" s="34"/>
      <c r="IT105" s="34"/>
      <c r="IU105" s="34"/>
      <c r="IV105" s="34"/>
    </row>
    <row r="106" spans="1:256" x14ac:dyDescent="0.2">
      <c r="A106" s="34"/>
      <c r="B106" s="34">
        <v>586</v>
      </c>
      <c r="C106" s="34" t="s">
        <v>174</v>
      </c>
      <c r="D106" s="77"/>
      <c r="E106" s="34"/>
      <c r="F106" s="36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96"/>
      <c r="T106" s="34"/>
      <c r="U106" s="36">
        <f t="shared" si="21"/>
        <v>0</v>
      </c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4"/>
      <c r="DN106" s="34"/>
      <c r="DO106" s="34"/>
      <c r="DP106" s="34"/>
      <c r="DQ106" s="34"/>
      <c r="DR106" s="34"/>
      <c r="DS106" s="34"/>
      <c r="DT106" s="34"/>
      <c r="DU106" s="34"/>
      <c r="DV106" s="34"/>
      <c r="DW106" s="34"/>
      <c r="DX106" s="34"/>
      <c r="DY106" s="34"/>
      <c r="DZ106" s="34"/>
      <c r="EA106" s="34"/>
      <c r="EB106" s="34"/>
      <c r="EC106" s="34"/>
      <c r="ED106" s="34"/>
      <c r="EE106" s="34"/>
      <c r="EF106" s="34"/>
      <c r="EG106" s="34"/>
      <c r="EH106" s="34"/>
      <c r="EI106" s="34"/>
      <c r="EJ106" s="34"/>
      <c r="EK106" s="34"/>
      <c r="EL106" s="34"/>
      <c r="EM106" s="34"/>
      <c r="EN106" s="34"/>
      <c r="EO106" s="34"/>
      <c r="EP106" s="34"/>
      <c r="EQ106" s="34"/>
      <c r="ER106" s="34"/>
      <c r="ES106" s="34"/>
      <c r="ET106" s="34"/>
      <c r="EU106" s="34"/>
      <c r="EV106" s="34"/>
      <c r="EW106" s="34"/>
      <c r="EX106" s="34"/>
      <c r="EY106" s="34"/>
      <c r="EZ106" s="34"/>
      <c r="FA106" s="34"/>
      <c r="FB106" s="34"/>
      <c r="FC106" s="34"/>
      <c r="FD106" s="34"/>
      <c r="FE106" s="34"/>
      <c r="FF106" s="34"/>
      <c r="FG106" s="34"/>
      <c r="FH106" s="34"/>
      <c r="FI106" s="34"/>
      <c r="FJ106" s="34"/>
      <c r="FK106" s="34"/>
      <c r="FL106" s="34"/>
      <c r="FM106" s="34"/>
      <c r="FN106" s="34"/>
      <c r="FO106" s="34"/>
      <c r="FP106" s="34"/>
      <c r="FQ106" s="34"/>
      <c r="FR106" s="34"/>
      <c r="FS106" s="34"/>
      <c r="FT106" s="34"/>
      <c r="FU106" s="34"/>
      <c r="FV106" s="34"/>
      <c r="FW106" s="34"/>
      <c r="FX106" s="34"/>
      <c r="FY106" s="34"/>
      <c r="FZ106" s="34"/>
      <c r="GA106" s="34"/>
      <c r="GB106" s="34"/>
      <c r="GC106" s="34"/>
      <c r="GD106" s="34"/>
      <c r="GE106" s="34"/>
      <c r="GF106" s="34"/>
      <c r="GG106" s="34"/>
      <c r="GH106" s="34"/>
      <c r="GI106" s="34"/>
      <c r="GJ106" s="34"/>
      <c r="GK106" s="34"/>
      <c r="GL106" s="34"/>
      <c r="GM106" s="34"/>
      <c r="GN106" s="34"/>
      <c r="GO106" s="34"/>
      <c r="GP106" s="34"/>
      <c r="GQ106" s="34"/>
      <c r="GR106" s="34"/>
      <c r="GS106" s="34"/>
      <c r="GT106" s="34"/>
      <c r="GU106" s="34"/>
      <c r="GV106" s="34"/>
      <c r="GW106" s="34"/>
      <c r="GX106" s="34"/>
      <c r="GY106" s="34"/>
      <c r="GZ106" s="34"/>
      <c r="HA106" s="34"/>
      <c r="HB106" s="34"/>
      <c r="HC106" s="34"/>
      <c r="HD106" s="34"/>
      <c r="HE106" s="34"/>
      <c r="HF106" s="34"/>
      <c r="HG106" s="34"/>
      <c r="HH106" s="34"/>
      <c r="HI106" s="34"/>
      <c r="HJ106" s="34"/>
      <c r="HK106" s="34"/>
      <c r="HL106" s="34"/>
      <c r="HM106" s="34"/>
      <c r="HN106" s="34"/>
      <c r="HO106" s="34"/>
      <c r="HP106" s="34"/>
      <c r="HQ106" s="34"/>
      <c r="HR106" s="34"/>
      <c r="HS106" s="34"/>
      <c r="HT106" s="34"/>
      <c r="HU106" s="34"/>
      <c r="HV106" s="34"/>
      <c r="HW106" s="34"/>
      <c r="HX106" s="34"/>
      <c r="HY106" s="34"/>
      <c r="HZ106" s="34"/>
      <c r="IA106" s="34"/>
      <c r="IB106" s="34"/>
      <c r="IC106" s="34"/>
      <c r="ID106" s="34"/>
      <c r="IE106" s="34"/>
      <c r="IF106" s="34"/>
      <c r="IG106" s="34"/>
      <c r="IH106" s="34"/>
      <c r="II106" s="34"/>
      <c r="IJ106" s="34"/>
      <c r="IK106" s="34"/>
      <c r="IL106" s="34"/>
      <c r="IM106" s="34"/>
      <c r="IN106" s="34"/>
      <c r="IO106" s="34"/>
      <c r="IP106" s="34"/>
      <c r="IQ106" s="34"/>
      <c r="IR106" s="34"/>
      <c r="IS106" s="34"/>
      <c r="IT106" s="34"/>
      <c r="IU106" s="34"/>
      <c r="IV106" s="34"/>
    </row>
    <row r="107" spans="1:256" x14ac:dyDescent="0.2">
      <c r="A107" s="34"/>
      <c r="B107" s="34">
        <v>587</v>
      </c>
      <c r="C107" s="34" t="s">
        <v>175</v>
      </c>
      <c r="D107" s="77">
        <v>7</v>
      </c>
      <c r="E107" s="34"/>
      <c r="F107" s="36">
        <v>1631</v>
      </c>
      <c r="G107" s="37">
        <f t="shared" ref="G107:R108" si="28">INDEX(ALLOC,($D107)+1,(G$1)+1)*$F107</f>
        <v>0</v>
      </c>
      <c r="H107" s="37">
        <f t="shared" si="28"/>
        <v>0</v>
      </c>
      <c r="I107" s="37">
        <f t="shared" si="28"/>
        <v>0</v>
      </c>
      <c r="J107" s="37">
        <f t="shared" si="28"/>
        <v>0</v>
      </c>
      <c r="K107" s="37">
        <f t="shared" si="28"/>
        <v>0</v>
      </c>
      <c r="L107" s="37">
        <f t="shared" si="28"/>
        <v>0</v>
      </c>
      <c r="M107" s="37">
        <f t="shared" si="28"/>
        <v>0</v>
      </c>
      <c r="N107" s="37">
        <f t="shared" si="28"/>
        <v>0</v>
      </c>
      <c r="O107" s="37">
        <f t="shared" si="28"/>
        <v>0</v>
      </c>
      <c r="P107" s="37">
        <f t="shared" si="28"/>
        <v>1631</v>
      </c>
      <c r="Q107" s="37">
        <f t="shared" si="28"/>
        <v>0</v>
      </c>
      <c r="R107" s="37">
        <f t="shared" si="28"/>
        <v>0</v>
      </c>
      <c r="S107" s="96"/>
      <c r="T107" s="34"/>
      <c r="U107" s="36">
        <f t="shared" si="21"/>
        <v>0</v>
      </c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  <c r="DQ107" s="34"/>
      <c r="DR107" s="34"/>
      <c r="DS107" s="34"/>
      <c r="DT107" s="34"/>
      <c r="DU107" s="34"/>
      <c r="DV107" s="34"/>
      <c r="DW107" s="34"/>
      <c r="DX107" s="34"/>
      <c r="DY107" s="34"/>
      <c r="DZ107" s="34"/>
      <c r="EA107" s="34"/>
      <c r="EB107" s="34"/>
      <c r="EC107" s="34"/>
      <c r="ED107" s="34"/>
      <c r="EE107" s="34"/>
      <c r="EF107" s="34"/>
      <c r="EG107" s="34"/>
      <c r="EH107" s="34"/>
      <c r="EI107" s="34"/>
      <c r="EJ107" s="34"/>
      <c r="EK107" s="34"/>
      <c r="EL107" s="34"/>
      <c r="EM107" s="34"/>
      <c r="EN107" s="34"/>
      <c r="EO107" s="34"/>
      <c r="EP107" s="34"/>
      <c r="EQ107" s="34"/>
      <c r="ER107" s="34"/>
      <c r="ES107" s="34"/>
      <c r="ET107" s="34"/>
      <c r="EU107" s="34"/>
      <c r="EV107" s="34"/>
      <c r="EW107" s="34"/>
      <c r="EX107" s="34"/>
      <c r="EY107" s="34"/>
      <c r="EZ107" s="34"/>
      <c r="FA107" s="34"/>
      <c r="FB107" s="34"/>
      <c r="FC107" s="34"/>
      <c r="FD107" s="34"/>
      <c r="FE107" s="34"/>
      <c r="FF107" s="34"/>
      <c r="FG107" s="34"/>
      <c r="FH107" s="34"/>
      <c r="FI107" s="34"/>
      <c r="FJ107" s="34"/>
      <c r="FK107" s="34"/>
      <c r="FL107" s="34"/>
      <c r="FM107" s="34"/>
      <c r="FN107" s="34"/>
      <c r="FO107" s="34"/>
      <c r="FP107" s="34"/>
      <c r="FQ107" s="34"/>
      <c r="FR107" s="34"/>
      <c r="FS107" s="34"/>
      <c r="FT107" s="34"/>
      <c r="FU107" s="34"/>
      <c r="FV107" s="34"/>
      <c r="FW107" s="34"/>
      <c r="FX107" s="34"/>
      <c r="FY107" s="34"/>
      <c r="FZ107" s="34"/>
      <c r="GA107" s="34"/>
      <c r="GB107" s="34"/>
      <c r="GC107" s="34"/>
      <c r="GD107" s="34"/>
      <c r="GE107" s="34"/>
      <c r="GF107" s="34"/>
      <c r="GG107" s="34"/>
      <c r="GH107" s="34"/>
      <c r="GI107" s="34"/>
      <c r="GJ107" s="34"/>
      <c r="GK107" s="34"/>
      <c r="GL107" s="34"/>
      <c r="GM107" s="34"/>
      <c r="GN107" s="34"/>
      <c r="GO107" s="34"/>
      <c r="GP107" s="34"/>
      <c r="GQ107" s="34"/>
      <c r="GR107" s="34"/>
      <c r="GS107" s="34"/>
      <c r="GT107" s="34"/>
      <c r="GU107" s="34"/>
      <c r="GV107" s="34"/>
      <c r="GW107" s="34"/>
      <c r="GX107" s="34"/>
      <c r="GY107" s="34"/>
      <c r="GZ107" s="34"/>
      <c r="HA107" s="34"/>
      <c r="HB107" s="34"/>
      <c r="HC107" s="34"/>
      <c r="HD107" s="34"/>
      <c r="HE107" s="34"/>
      <c r="HF107" s="34"/>
      <c r="HG107" s="34"/>
      <c r="HH107" s="34"/>
      <c r="HI107" s="34"/>
      <c r="HJ107" s="34"/>
      <c r="HK107" s="34"/>
      <c r="HL107" s="34"/>
      <c r="HM107" s="34"/>
      <c r="HN107" s="34"/>
      <c r="HO107" s="34"/>
      <c r="HP107" s="34"/>
      <c r="HQ107" s="34"/>
      <c r="HR107" s="34"/>
      <c r="HS107" s="34"/>
      <c r="HT107" s="34"/>
      <c r="HU107" s="34"/>
      <c r="HV107" s="34"/>
      <c r="HW107" s="34"/>
      <c r="HX107" s="34"/>
      <c r="HY107" s="34"/>
      <c r="HZ107" s="34"/>
      <c r="IA107" s="34"/>
      <c r="IB107" s="34"/>
      <c r="IC107" s="34"/>
      <c r="ID107" s="34"/>
      <c r="IE107" s="34"/>
      <c r="IF107" s="34"/>
      <c r="IG107" s="34"/>
      <c r="IH107" s="34"/>
      <c r="II107" s="34"/>
      <c r="IJ107" s="34"/>
      <c r="IK107" s="34"/>
      <c r="IL107" s="34"/>
      <c r="IM107" s="34"/>
      <c r="IN107" s="34"/>
      <c r="IO107" s="34"/>
      <c r="IP107" s="34"/>
      <c r="IQ107" s="34"/>
      <c r="IR107" s="34"/>
      <c r="IS107" s="34"/>
      <c r="IT107" s="34"/>
      <c r="IU107" s="34"/>
      <c r="IV107" s="34"/>
    </row>
    <row r="108" spans="1:256" x14ac:dyDescent="0.2">
      <c r="A108" s="34"/>
      <c r="B108" s="34">
        <v>588</v>
      </c>
      <c r="C108" s="34" t="s">
        <v>176</v>
      </c>
      <c r="D108" s="77">
        <v>53</v>
      </c>
      <c r="E108" s="34"/>
      <c r="F108" s="36">
        <v>2617399</v>
      </c>
      <c r="G108" s="37">
        <f t="shared" si="28"/>
        <v>1320785.1184998772</v>
      </c>
      <c r="H108" s="37">
        <f t="shared" si="28"/>
        <v>390701.50559692254</v>
      </c>
      <c r="I108" s="37">
        <f t="shared" si="28"/>
        <v>24093.334957287181</v>
      </c>
      <c r="J108" s="37">
        <f t="shared" si="28"/>
        <v>288582.49497043691</v>
      </c>
      <c r="K108" s="37">
        <f t="shared" si="28"/>
        <v>56822.093778120361</v>
      </c>
      <c r="L108" s="37">
        <f t="shared" si="28"/>
        <v>41229.602918762997</v>
      </c>
      <c r="M108" s="37">
        <f t="shared" si="28"/>
        <v>246881.0780655758</v>
      </c>
      <c r="N108" s="37">
        <f t="shared" si="28"/>
        <v>3152.9850937985279</v>
      </c>
      <c r="O108" s="37">
        <f t="shared" si="28"/>
        <v>115.83986636911555</v>
      </c>
      <c r="P108" s="37">
        <f t="shared" si="28"/>
        <v>244647.9840544624</v>
      </c>
      <c r="Q108" s="37">
        <f t="shared" si="28"/>
        <v>9.1966207742780881</v>
      </c>
      <c r="R108" s="37">
        <f t="shared" si="28"/>
        <v>377.765577612686</v>
      </c>
      <c r="S108" s="96"/>
      <c r="T108" s="34"/>
      <c r="U108" s="36">
        <f t="shared" si="21"/>
        <v>0</v>
      </c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  <c r="DX108" s="34"/>
      <c r="DY108" s="34"/>
      <c r="DZ108" s="34"/>
      <c r="EA108" s="34"/>
      <c r="EB108" s="34"/>
      <c r="EC108" s="34"/>
      <c r="ED108" s="34"/>
      <c r="EE108" s="34"/>
      <c r="EF108" s="34"/>
      <c r="EG108" s="34"/>
      <c r="EH108" s="34"/>
      <c r="EI108" s="34"/>
      <c r="EJ108" s="34"/>
      <c r="EK108" s="34"/>
      <c r="EL108" s="34"/>
      <c r="EM108" s="34"/>
      <c r="EN108" s="34"/>
      <c r="EO108" s="34"/>
      <c r="EP108" s="34"/>
      <c r="EQ108" s="34"/>
      <c r="ER108" s="34"/>
      <c r="ES108" s="34"/>
      <c r="ET108" s="34"/>
      <c r="EU108" s="34"/>
      <c r="EV108" s="34"/>
      <c r="EW108" s="34"/>
      <c r="EX108" s="34"/>
      <c r="EY108" s="34"/>
      <c r="EZ108" s="34"/>
      <c r="FA108" s="34"/>
      <c r="FB108" s="34"/>
      <c r="FC108" s="34"/>
      <c r="FD108" s="34"/>
      <c r="FE108" s="34"/>
      <c r="FF108" s="34"/>
      <c r="FG108" s="34"/>
      <c r="FH108" s="34"/>
      <c r="FI108" s="34"/>
      <c r="FJ108" s="34"/>
      <c r="FK108" s="34"/>
      <c r="FL108" s="34"/>
      <c r="FM108" s="34"/>
      <c r="FN108" s="34"/>
      <c r="FO108" s="34"/>
      <c r="FP108" s="34"/>
      <c r="FQ108" s="34"/>
      <c r="FR108" s="34"/>
      <c r="FS108" s="34"/>
      <c r="FT108" s="34"/>
      <c r="FU108" s="34"/>
      <c r="FV108" s="34"/>
      <c r="FW108" s="34"/>
      <c r="FX108" s="34"/>
      <c r="FY108" s="34"/>
      <c r="FZ108" s="34"/>
      <c r="GA108" s="34"/>
      <c r="GB108" s="34"/>
      <c r="GC108" s="34"/>
      <c r="GD108" s="34"/>
      <c r="GE108" s="34"/>
      <c r="GF108" s="34"/>
      <c r="GG108" s="34"/>
      <c r="GH108" s="34"/>
      <c r="GI108" s="34"/>
      <c r="GJ108" s="34"/>
      <c r="GK108" s="34"/>
      <c r="GL108" s="34"/>
      <c r="GM108" s="34"/>
      <c r="GN108" s="34"/>
      <c r="GO108" s="34"/>
      <c r="GP108" s="34"/>
      <c r="GQ108" s="34"/>
      <c r="GR108" s="34"/>
      <c r="GS108" s="34"/>
      <c r="GT108" s="34"/>
      <c r="GU108" s="34"/>
      <c r="GV108" s="34"/>
      <c r="GW108" s="34"/>
      <c r="GX108" s="34"/>
      <c r="GY108" s="34"/>
      <c r="GZ108" s="34"/>
      <c r="HA108" s="34"/>
      <c r="HB108" s="34"/>
      <c r="HC108" s="34"/>
      <c r="HD108" s="34"/>
      <c r="HE108" s="34"/>
      <c r="HF108" s="34"/>
      <c r="HG108" s="34"/>
      <c r="HH108" s="34"/>
      <c r="HI108" s="34"/>
      <c r="HJ108" s="34"/>
      <c r="HK108" s="34"/>
      <c r="HL108" s="34"/>
      <c r="HM108" s="34"/>
      <c r="HN108" s="34"/>
      <c r="HO108" s="34"/>
      <c r="HP108" s="34"/>
      <c r="HQ108" s="34"/>
      <c r="HR108" s="34"/>
      <c r="HS108" s="34"/>
      <c r="HT108" s="34"/>
      <c r="HU108" s="34"/>
      <c r="HV108" s="34"/>
      <c r="HW108" s="34"/>
      <c r="HX108" s="34"/>
      <c r="HY108" s="34"/>
      <c r="HZ108" s="34"/>
      <c r="IA108" s="34"/>
      <c r="IB108" s="34"/>
      <c r="IC108" s="34"/>
      <c r="ID108" s="34"/>
      <c r="IE108" s="34"/>
      <c r="IF108" s="34"/>
      <c r="IG108" s="34"/>
      <c r="IH108" s="34"/>
      <c r="II108" s="34"/>
      <c r="IJ108" s="34"/>
      <c r="IK108" s="34"/>
      <c r="IL108" s="34"/>
      <c r="IM108" s="34"/>
      <c r="IN108" s="34"/>
      <c r="IO108" s="34"/>
      <c r="IP108" s="34"/>
      <c r="IQ108" s="34"/>
      <c r="IR108" s="34"/>
      <c r="IS108" s="34"/>
      <c r="IT108" s="34"/>
      <c r="IU108" s="34"/>
      <c r="IV108" s="34"/>
    </row>
    <row r="109" spans="1:256" x14ac:dyDescent="0.2">
      <c r="A109" s="34"/>
      <c r="B109" s="34">
        <v>589</v>
      </c>
      <c r="C109" s="34" t="s">
        <v>130</v>
      </c>
      <c r="D109" s="77"/>
      <c r="E109" s="34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96"/>
      <c r="T109" s="34"/>
      <c r="U109" s="36">
        <f t="shared" si="21"/>
        <v>0</v>
      </c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4"/>
      <c r="DT109" s="34"/>
      <c r="DU109" s="34"/>
      <c r="DV109" s="34"/>
      <c r="DW109" s="34"/>
      <c r="DX109" s="34"/>
      <c r="DY109" s="34"/>
      <c r="DZ109" s="34"/>
      <c r="EA109" s="34"/>
      <c r="EB109" s="34"/>
      <c r="EC109" s="34"/>
      <c r="ED109" s="34"/>
      <c r="EE109" s="34"/>
      <c r="EF109" s="34"/>
      <c r="EG109" s="34"/>
      <c r="EH109" s="34"/>
      <c r="EI109" s="34"/>
      <c r="EJ109" s="34"/>
      <c r="EK109" s="34"/>
      <c r="EL109" s="34"/>
      <c r="EM109" s="34"/>
      <c r="EN109" s="34"/>
      <c r="EO109" s="34"/>
      <c r="EP109" s="34"/>
      <c r="EQ109" s="34"/>
      <c r="ER109" s="34"/>
      <c r="ES109" s="34"/>
      <c r="ET109" s="34"/>
      <c r="EU109" s="34"/>
      <c r="EV109" s="34"/>
      <c r="EW109" s="34"/>
      <c r="EX109" s="34"/>
      <c r="EY109" s="34"/>
      <c r="EZ109" s="34"/>
      <c r="FA109" s="34"/>
      <c r="FB109" s="34"/>
      <c r="FC109" s="34"/>
      <c r="FD109" s="34"/>
      <c r="FE109" s="34"/>
      <c r="FF109" s="34"/>
      <c r="FG109" s="34"/>
      <c r="FH109" s="34"/>
      <c r="FI109" s="34"/>
      <c r="FJ109" s="34"/>
      <c r="FK109" s="34"/>
      <c r="FL109" s="34"/>
      <c r="FM109" s="34"/>
      <c r="FN109" s="34"/>
      <c r="FO109" s="34"/>
      <c r="FP109" s="34"/>
      <c r="FQ109" s="34"/>
      <c r="FR109" s="34"/>
      <c r="FS109" s="34"/>
      <c r="FT109" s="34"/>
      <c r="FU109" s="34"/>
      <c r="FV109" s="34"/>
      <c r="FW109" s="34"/>
      <c r="FX109" s="34"/>
      <c r="FY109" s="34"/>
      <c r="FZ109" s="34"/>
      <c r="GA109" s="34"/>
      <c r="GB109" s="34"/>
      <c r="GC109" s="34"/>
      <c r="GD109" s="34"/>
      <c r="GE109" s="34"/>
      <c r="GF109" s="34"/>
      <c r="GG109" s="34"/>
      <c r="GH109" s="34"/>
      <c r="GI109" s="34"/>
      <c r="GJ109" s="34"/>
      <c r="GK109" s="34"/>
      <c r="GL109" s="34"/>
      <c r="GM109" s="34"/>
      <c r="GN109" s="34"/>
      <c r="GO109" s="34"/>
      <c r="GP109" s="34"/>
      <c r="GQ109" s="34"/>
      <c r="GR109" s="34"/>
      <c r="GS109" s="34"/>
      <c r="GT109" s="34"/>
      <c r="GU109" s="34"/>
      <c r="GV109" s="34"/>
      <c r="GW109" s="34"/>
      <c r="GX109" s="34"/>
      <c r="GY109" s="34"/>
      <c r="GZ109" s="34"/>
      <c r="HA109" s="34"/>
      <c r="HB109" s="34"/>
      <c r="HC109" s="34"/>
      <c r="HD109" s="34"/>
      <c r="HE109" s="34"/>
      <c r="HF109" s="34"/>
      <c r="HG109" s="34"/>
      <c r="HH109" s="34"/>
      <c r="HI109" s="34"/>
      <c r="HJ109" s="34"/>
      <c r="HK109" s="34"/>
      <c r="HL109" s="34"/>
      <c r="HM109" s="34"/>
      <c r="HN109" s="34"/>
      <c r="HO109" s="34"/>
      <c r="HP109" s="34"/>
      <c r="HQ109" s="34"/>
      <c r="HR109" s="34"/>
      <c r="HS109" s="34"/>
      <c r="HT109" s="34"/>
      <c r="HU109" s="34"/>
      <c r="HV109" s="34"/>
      <c r="HW109" s="34"/>
      <c r="HX109" s="34"/>
      <c r="HY109" s="34"/>
      <c r="HZ109" s="34"/>
      <c r="IA109" s="34"/>
      <c r="IB109" s="34"/>
      <c r="IC109" s="34"/>
      <c r="ID109" s="34"/>
      <c r="IE109" s="34"/>
      <c r="IF109" s="34"/>
      <c r="IG109" s="34"/>
      <c r="IH109" s="34"/>
      <c r="II109" s="34"/>
      <c r="IJ109" s="34"/>
      <c r="IK109" s="34"/>
      <c r="IL109" s="34"/>
      <c r="IM109" s="34"/>
      <c r="IN109" s="34"/>
      <c r="IO109" s="34"/>
      <c r="IP109" s="34"/>
      <c r="IQ109" s="34"/>
      <c r="IR109" s="34"/>
      <c r="IS109" s="34"/>
      <c r="IT109" s="34"/>
      <c r="IU109" s="34"/>
      <c r="IV109" s="34"/>
    </row>
    <row r="110" spans="1:256" x14ac:dyDescent="0.2">
      <c r="A110" s="34"/>
      <c r="B110" s="34"/>
      <c r="C110" s="95"/>
      <c r="D110" s="102"/>
      <c r="E110" s="95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96"/>
      <c r="T110" s="34"/>
      <c r="U110" s="36">
        <f t="shared" si="21"/>
        <v>0</v>
      </c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  <c r="DS110" s="34"/>
      <c r="DT110" s="34"/>
      <c r="DU110" s="34"/>
      <c r="DV110" s="34"/>
      <c r="DW110" s="34"/>
      <c r="DX110" s="34"/>
      <c r="DY110" s="34"/>
      <c r="DZ110" s="34"/>
      <c r="EA110" s="34"/>
      <c r="EB110" s="34"/>
      <c r="EC110" s="34"/>
      <c r="ED110" s="34"/>
      <c r="EE110" s="34"/>
      <c r="EF110" s="34"/>
      <c r="EG110" s="34"/>
      <c r="EH110" s="34"/>
      <c r="EI110" s="34"/>
      <c r="EJ110" s="34"/>
      <c r="EK110" s="34"/>
      <c r="EL110" s="34"/>
      <c r="EM110" s="34"/>
      <c r="EN110" s="34"/>
      <c r="EO110" s="34"/>
      <c r="EP110" s="34"/>
      <c r="EQ110" s="34"/>
      <c r="ER110" s="34"/>
      <c r="ES110" s="34"/>
      <c r="ET110" s="34"/>
      <c r="EU110" s="34"/>
      <c r="EV110" s="34"/>
      <c r="EW110" s="34"/>
      <c r="EX110" s="34"/>
      <c r="EY110" s="34"/>
      <c r="EZ110" s="34"/>
      <c r="FA110" s="34"/>
      <c r="FB110" s="34"/>
      <c r="FC110" s="34"/>
      <c r="FD110" s="34"/>
      <c r="FE110" s="34"/>
      <c r="FF110" s="34"/>
      <c r="FG110" s="34"/>
      <c r="FH110" s="34"/>
      <c r="FI110" s="34"/>
      <c r="FJ110" s="34"/>
      <c r="FK110" s="34"/>
      <c r="FL110" s="34"/>
      <c r="FM110" s="34"/>
      <c r="FN110" s="34"/>
      <c r="FO110" s="34"/>
      <c r="FP110" s="34"/>
      <c r="FQ110" s="34"/>
      <c r="FR110" s="34"/>
      <c r="FS110" s="34"/>
      <c r="FT110" s="34"/>
      <c r="FU110" s="34"/>
      <c r="FV110" s="34"/>
      <c r="FW110" s="34"/>
      <c r="FX110" s="34"/>
      <c r="FY110" s="34"/>
      <c r="FZ110" s="34"/>
      <c r="GA110" s="34"/>
      <c r="GB110" s="34"/>
      <c r="GC110" s="34"/>
      <c r="GD110" s="34"/>
      <c r="GE110" s="34"/>
      <c r="GF110" s="34"/>
      <c r="GG110" s="34"/>
      <c r="GH110" s="34"/>
      <c r="GI110" s="34"/>
      <c r="GJ110" s="34"/>
      <c r="GK110" s="34"/>
      <c r="GL110" s="34"/>
      <c r="GM110" s="34"/>
      <c r="GN110" s="34"/>
      <c r="GO110" s="34"/>
      <c r="GP110" s="34"/>
      <c r="GQ110" s="34"/>
      <c r="GR110" s="34"/>
      <c r="GS110" s="34"/>
      <c r="GT110" s="34"/>
      <c r="GU110" s="34"/>
      <c r="GV110" s="34"/>
      <c r="GW110" s="34"/>
      <c r="GX110" s="34"/>
      <c r="GY110" s="34"/>
      <c r="GZ110" s="34"/>
      <c r="HA110" s="34"/>
      <c r="HB110" s="34"/>
      <c r="HC110" s="34"/>
      <c r="HD110" s="34"/>
      <c r="HE110" s="34"/>
      <c r="HF110" s="34"/>
      <c r="HG110" s="34"/>
      <c r="HH110" s="34"/>
      <c r="HI110" s="34"/>
      <c r="HJ110" s="34"/>
      <c r="HK110" s="34"/>
      <c r="HL110" s="34"/>
      <c r="HM110" s="34"/>
      <c r="HN110" s="34"/>
      <c r="HO110" s="34"/>
      <c r="HP110" s="34"/>
      <c r="HQ110" s="34"/>
      <c r="HR110" s="34"/>
      <c r="HS110" s="34"/>
      <c r="HT110" s="34"/>
      <c r="HU110" s="34"/>
      <c r="HV110" s="34"/>
      <c r="HW110" s="34"/>
      <c r="HX110" s="34"/>
      <c r="HY110" s="34"/>
      <c r="HZ110" s="34"/>
      <c r="IA110" s="34"/>
      <c r="IB110" s="34"/>
      <c r="IC110" s="34"/>
      <c r="ID110" s="34"/>
      <c r="IE110" s="34"/>
      <c r="IF110" s="34"/>
      <c r="IG110" s="34"/>
      <c r="IH110" s="34"/>
      <c r="II110" s="34"/>
      <c r="IJ110" s="34"/>
      <c r="IK110" s="34"/>
      <c r="IL110" s="34"/>
      <c r="IM110" s="34"/>
      <c r="IN110" s="34"/>
      <c r="IO110" s="34"/>
      <c r="IP110" s="34"/>
      <c r="IQ110" s="34"/>
      <c r="IR110" s="34"/>
      <c r="IS110" s="34"/>
      <c r="IT110" s="34"/>
      <c r="IU110" s="34"/>
      <c r="IV110" s="34"/>
    </row>
    <row r="111" spans="1:256" x14ac:dyDescent="0.2">
      <c r="A111" s="34"/>
      <c r="B111" s="34"/>
      <c r="C111" s="34" t="s">
        <v>317</v>
      </c>
      <c r="D111" s="77"/>
      <c r="E111" s="34"/>
      <c r="F111" s="36">
        <f t="shared" ref="F111:R111" si="29">SUM(F99:F109)</f>
        <v>11388660</v>
      </c>
      <c r="G111" s="36">
        <f t="shared" si="29"/>
        <v>6222620.8666949179</v>
      </c>
      <c r="H111" s="36">
        <f t="shared" si="29"/>
        <v>2054292.5456559858</v>
      </c>
      <c r="I111" s="36">
        <f t="shared" si="29"/>
        <v>98695.343914889003</v>
      </c>
      <c r="J111" s="36">
        <f t="shared" si="29"/>
        <v>1189525.690487694</v>
      </c>
      <c r="K111" s="36">
        <f t="shared" si="29"/>
        <v>309247.37481826456</v>
      </c>
      <c r="L111" s="36">
        <f t="shared" si="29"/>
        <v>138382.53156554108</v>
      </c>
      <c r="M111" s="36">
        <f t="shared" si="29"/>
        <v>936544.90781565243</v>
      </c>
      <c r="N111" s="36">
        <f t="shared" si="29"/>
        <v>121562.40770935924</v>
      </c>
      <c r="O111" s="36">
        <f t="shared" si="29"/>
        <v>4466.1717850353798</v>
      </c>
      <c r="P111" s="36">
        <f t="shared" si="29"/>
        <v>307427.45642290683</v>
      </c>
      <c r="Q111" s="36">
        <f t="shared" si="29"/>
        <v>99.312226178912084</v>
      </c>
      <c r="R111" s="36">
        <f t="shared" si="29"/>
        <v>5795.3909035731294</v>
      </c>
      <c r="S111" s="96"/>
      <c r="T111" s="34"/>
      <c r="U111" s="36">
        <f t="shared" si="21"/>
        <v>0</v>
      </c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  <c r="DO111" s="34"/>
      <c r="DP111" s="34"/>
      <c r="DQ111" s="34"/>
      <c r="DR111" s="34"/>
      <c r="DS111" s="34"/>
      <c r="DT111" s="34"/>
      <c r="DU111" s="34"/>
      <c r="DV111" s="34"/>
      <c r="DW111" s="34"/>
      <c r="DX111" s="34"/>
      <c r="DY111" s="34"/>
      <c r="DZ111" s="34"/>
      <c r="EA111" s="34"/>
      <c r="EB111" s="34"/>
      <c r="EC111" s="34"/>
      <c r="ED111" s="34"/>
      <c r="EE111" s="34"/>
      <c r="EF111" s="34"/>
      <c r="EG111" s="34"/>
      <c r="EH111" s="34"/>
      <c r="EI111" s="34"/>
      <c r="EJ111" s="34"/>
      <c r="EK111" s="34"/>
      <c r="EL111" s="34"/>
      <c r="EM111" s="34"/>
      <c r="EN111" s="34"/>
      <c r="EO111" s="34"/>
      <c r="EP111" s="34"/>
      <c r="EQ111" s="34"/>
      <c r="ER111" s="34"/>
      <c r="ES111" s="34"/>
      <c r="ET111" s="34"/>
      <c r="EU111" s="34"/>
      <c r="EV111" s="34"/>
      <c r="EW111" s="34"/>
      <c r="EX111" s="34"/>
      <c r="EY111" s="34"/>
      <c r="EZ111" s="34"/>
      <c r="FA111" s="34"/>
      <c r="FB111" s="34"/>
      <c r="FC111" s="34"/>
      <c r="FD111" s="34"/>
      <c r="FE111" s="34"/>
      <c r="FF111" s="34"/>
      <c r="FG111" s="34"/>
      <c r="FH111" s="34"/>
      <c r="FI111" s="34"/>
      <c r="FJ111" s="34"/>
      <c r="FK111" s="34"/>
      <c r="FL111" s="34"/>
      <c r="FM111" s="34"/>
      <c r="FN111" s="34"/>
      <c r="FO111" s="34"/>
      <c r="FP111" s="34"/>
      <c r="FQ111" s="34"/>
      <c r="FR111" s="34"/>
      <c r="FS111" s="34"/>
      <c r="FT111" s="34"/>
      <c r="FU111" s="34"/>
      <c r="FV111" s="34"/>
      <c r="FW111" s="34"/>
      <c r="FX111" s="34"/>
      <c r="FY111" s="34"/>
      <c r="FZ111" s="34"/>
      <c r="GA111" s="34"/>
      <c r="GB111" s="34"/>
      <c r="GC111" s="34"/>
      <c r="GD111" s="34"/>
      <c r="GE111" s="34"/>
      <c r="GF111" s="34"/>
      <c r="GG111" s="34"/>
      <c r="GH111" s="34"/>
      <c r="GI111" s="34"/>
      <c r="GJ111" s="34"/>
      <c r="GK111" s="34"/>
      <c r="GL111" s="34"/>
      <c r="GM111" s="34"/>
      <c r="GN111" s="34"/>
      <c r="GO111" s="34"/>
      <c r="GP111" s="34"/>
      <c r="GQ111" s="34"/>
      <c r="GR111" s="34"/>
      <c r="GS111" s="34"/>
      <c r="GT111" s="34"/>
      <c r="GU111" s="34"/>
      <c r="GV111" s="34"/>
      <c r="GW111" s="34"/>
      <c r="GX111" s="34"/>
      <c r="GY111" s="34"/>
      <c r="GZ111" s="34"/>
      <c r="HA111" s="34"/>
      <c r="HB111" s="34"/>
      <c r="HC111" s="34"/>
      <c r="HD111" s="34"/>
      <c r="HE111" s="34"/>
      <c r="HF111" s="34"/>
      <c r="HG111" s="34"/>
      <c r="HH111" s="34"/>
      <c r="HI111" s="34"/>
      <c r="HJ111" s="34"/>
      <c r="HK111" s="34"/>
      <c r="HL111" s="34"/>
      <c r="HM111" s="34"/>
      <c r="HN111" s="34"/>
      <c r="HO111" s="34"/>
      <c r="HP111" s="34"/>
      <c r="HQ111" s="34"/>
      <c r="HR111" s="34"/>
      <c r="HS111" s="34"/>
      <c r="HT111" s="34"/>
      <c r="HU111" s="34"/>
      <c r="HV111" s="34"/>
      <c r="HW111" s="34"/>
      <c r="HX111" s="34"/>
      <c r="HY111" s="34"/>
      <c r="HZ111" s="34"/>
      <c r="IA111" s="34"/>
      <c r="IB111" s="34"/>
      <c r="IC111" s="34"/>
      <c r="ID111" s="34"/>
      <c r="IE111" s="34"/>
      <c r="IF111" s="34"/>
      <c r="IG111" s="34"/>
      <c r="IH111" s="34"/>
      <c r="II111" s="34"/>
      <c r="IJ111" s="34"/>
      <c r="IK111" s="34"/>
      <c r="IL111" s="34"/>
      <c r="IM111" s="34"/>
      <c r="IN111" s="34"/>
      <c r="IO111" s="34"/>
      <c r="IP111" s="34"/>
      <c r="IQ111" s="34"/>
      <c r="IR111" s="34"/>
      <c r="IS111" s="34"/>
      <c r="IT111" s="34"/>
      <c r="IU111" s="34"/>
      <c r="IV111" s="34"/>
    </row>
    <row r="112" spans="1:256" x14ac:dyDescent="0.2">
      <c r="A112" s="34"/>
      <c r="B112" s="34"/>
      <c r="C112" s="34"/>
      <c r="D112" s="77"/>
      <c r="E112" s="34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96"/>
      <c r="T112" s="34"/>
      <c r="U112" s="36">
        <f t="shared" si="21"/>
        <v>0</v>
      </c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34"/>
      <c r="DI112" s="34"/>
      <c r="DJ112" s="34"/>
      <c r="DK112" s="34"/>
      <c r="DL112" s="34"/>
      <c r="DM112" s="34"/>
      <c r="DN112" s="34"/>
      <c r="DO112" s="34"/>
      <c r="DP112" s="34"/>
      <c r="DQ112" s="34"/>
      <c r="DR112" s="34"/>
      <c r="DS112" s="34"/>
      <c r="DT112" s="34"/>
      <c r="DU112" s="34"/>
      <c r="DV112" s="34"/>
      <c r="DW112" s="34"/>
      <c r="DX112" s="34"/>
      <c r="DY112" s="34"/>
      <c r="DZ112" s="34"/>
      <c r="EA112" s="34"/>
      <c r="EB112" s="34"/>
      <c r="EC112" s="34"/>
      <c r="ED112" s="34"/>
      <c r="EE112" s="34"/>
      <c r="EF112" s="34"/>
      <c r="EG112" s="34"/>
      <c r="EH112" s="34"/>
      <c r="EI112" s="34"/>
      <c r="EJ112" s="34"/>
      <c r="EK112" s="34"/>
      <c r="EL112" s="34"/>
      <c r="EM112" s="34"/>
      <c r="EN112" s="34"/>
      <c r="EO112" s="34"/>
      <c r="EP112" s="34"/>
      <c r="EQ112" s="34"/>
      <c r="ER112" s="34"/>
      <c r="ES112" s="34"/>
      <c r="ET112" s="34"/>
      <c r="EU112" s="34"/>
      <c r="EV112" s="34"/>
      <c r="EW112" s="34"/>
      <c r="EX112" s="34"/>
      <c r="EY112" s="34"/>
      <c r="EZ112" s="34"/>
      <c r="FA112" s="34"/>
      <c r="FB112" s="34"/>
      <c r="FC112" s="34"/>
      <c r="FD112" s="34"/>
      <c r="FE112" s="34"/>
      <c r="FF112" s="34"/>
      <c r="FG112" s="34"/>
      <c r="FH112" s="34"/>
      <c r="FI112" s="34"/>
      <c r="FJ112" s="34"/>
      <c r="FK112" s="34"/>
      <c r="FL112" s="34"/>
      <c r="FM112" s="34"/>
      <c r="FN112" s="34"/>
      <c r="FO112" s="34"/>
      <c r="FP112" s="34"/>
      <c r="FQ112" s="34"/>
      <c r="FR112" s="34"/>
      <c r="FS112" s="34"/>
      <c r="FT112" s="34"/>
      <c r="FU112" s="34"/>
      <c r="FV112" s="34"/>
      <c r="FW112" s="34"/>
      <c r="FX112" s="34"/>
      <c r="FY112" s="34"/>
      <c r="FZ112" s="34"/>
      <c r="GA112" s="34"/>
      <c r="GB112" s="34"/>
      <c r="GC112" s="34"/>
      <c r="GD112" s="34"/>
      <c r="GE112" s="34"/>
      <c r="GF112" s="34"/>
      <c r="GG112" s="34"/>
      <c r="GH112" s="34"/>
      <c r="GI112" s="34"/>
      <c r="GJ112" s="34"/>
      <c r="GK112" s="34"/>
      <c r="GL112" s="34"/>
      <c r="GM112" s="34"/>
      <c r="GN112" s="34"/>
      <c r="GO112" s="34"/>
      <c r="GP112" s="34"/>
      <c r="GQ112" s="34"/>
      <c r="GR112" s="34"/>
      <c r="GS112" s="34"/>
      <c r="GT112" s="34"/>
      <c r="GU112" s="34"/>
      <c r="GV112" s="34"/>
      <c r="GW112" s="34"/>
      <c r="GX112" s="34"/>
      <c r="GY112" s="34"/>
      <c r="GZ112" s="34"/>
      <c r="HA112" s="34"/>
      <c r="HB112" s="34"/>
      <c r="HC112" s="34"/>
      <c r="HD112" s="34"/>
      <c r="HE112" s="34"/>
      <c r="HF112" s="34"/>
      <c r="HG112" s="34"/>
      <c r="HH112" s="34"/>
      <c r="HI112" s="34"/>
      <c r="HJ112" s="34"/>
      <c r="HK112" s="34"/>
      <c r="HL112" s="34"/>
      <c r="HM112" s="34"/>
      <c r="HN112" s="34"/>
      <c r="HO112" s="34"/>
      <c r="HP112" s="34"/>
      <c r="HQ112" s="34"/>
      <c r="HR112" s="34"/>
      <c r="HS112" s="34"/>
      <c r="HT112" s="34"/>
      <c r="HU112" s="34"/>
      <c r="HV112" s="34"/>
      <c r="HW112" s="34"/>
      <c r="HX112" s="34"/>
      <c r="HY112" s="34"/>
      <c r="HZ112" s="34"/>
      <c r="IA112" s="34"/>
      <c r="IB112" s="34"/>
      <c r="IC112" s="34"/>
      <c r="ID112" s="34"/>
      <c r="IE112" s="34"/>
      <c r="IF112" s="34"/>
      <c r="IG112" s="34"/>
      <c r="IH112" s="34"/>
      <c r="II112" s="34"/>
      <c r="IJ112" s="34"/>
      <c r="IK112" s="34"/>
      <c r="IL112" s="34"/>
      <c r="IM112" s="34"/>
      <c r="IN112" s="34"/>
      <c r="IO112" s="34"/>
      <c r="IP112" s="34"/>
      <c r="IQ112" s="34"/>
      <c r="IR112" s="34"/>
      <c r="IS112" s="34"/>
      <c r="IT112" s="34"/>
      <c r="IU112" s="34"/>
      <c r="IV112" s="34"/>
    </row>
    <row r="113" spans="1:256" x14ac:dyDescent="0.2">
      <c r="A113" s="34"/>
      <c r="B113" s="88" t="s">
        <v>300</v>
      </c>
      <c r="C113" s="34"/>
      <c r="D113" s="77"/>
      <c r="E113" s="34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96"/>
      <c r="T113" s="34"/>
      <c r="U113" s="36">
        <f t="shared" si="21"/>
        <v>0</v>
      </c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/>
      <c r="DH113" s="34"/>
      <c r="DI113" s="34"/>
      <c r="DJ113" s="34"/>
      <c r="DK113" s="34"/>
      <c r="DL113" s="34"/>
      <c r="DM113" s="34"/>
      <c r="DN113" s="34"/>
      <c r="DO113" s="34"/>
      <c r="DP113" s="34"/>
      <c r="DQ113" s="34"/>
      <c r="DR113" s="34"/>
      <c r="DS113" s="34"/>
      <c r="DT113" s="34"/>
      <c r="DU113" s="34"/>
      <c r="DV113" s="34"/>
      <c r="DW113" s="34"/>
      <c r="DX113" s="34"/>
      <c r="DY113" s="34"/>
      <c r="DZ113" s="34"/>
      <c r="EA113" s="34"/>
      <c r="EB113" s="34"/>
      <c r="EC113" s="34"/>
      <c r="ED113" s="34"/>
      <c r="EE113" s="34"/>
      <c r="EF113" s="34"/>
      <c r="EG113" s="34"/>
      <c r="EH113" s="34"/>
      <c r="EI113" s="34"/>
      <c r="EJ113" s="34"/>
      <c r="EK113" s="34"/>
      <c r="EL113" s="34"/>
      <c r="EM113" s="34"/>
      <c r="EN113" s="34"/>
      <c r="EO113" s="34"/>
      <c r="EP113" s="34"/>
      <c r="EQ113" s="34"/>
      <c r="ER113" s="34"/>
      <c r="ES113" s="34"/>
      <c r="ET113" s="34"/>
      <c r="EU113" s="34"/>
      <c r="EV113" s="34"/>
      <c r="EW113" s="34"/>
      <c r="EX113" s="34"/>
      <c r="EY113" s="34"/>
      <c r="EZ113" s="34"/>
      <c r="FA113" s="34"/>
      <c r="FB113" s="34"/>
      <c r="FC113" s="34"/>
      <c r="FD113" s="34"/>
      <c r="FE113" s="34"/>
      <c r="FF113" s="34"/>
      <c r="FG113" s="34"/>
      <c r="FH113" s="34"/>
      <c r="FI113" s="34"/>
      <c r="FJ113" s="34"/>
      <c r="FK113" s="34"/>
      <c r="FL113" s="34"/>
      <c r="FM113" s="34"/>
      <c r="FN113" s="34"/>
      <c r="FO113" s="34"/>
      <c r="FP113" s="34"/>
      <c r="FQ113" s="34"/>
      <c r="FR113" s="34"/>
      <c r="FS113" s="34"/>
      <c r="FT113" s="34"/>
      <c r="FU113" s="34"/>
      <c r="FV113" s="34"/>
      <c r="FW113" s="34"/>
      <c r="FX113" s="34"/>
      <c r="FY113" s="34"/>
      <c r="FZ113" s="34"/>
      <c r="GA113" s="34"/>
      <c r="GB113" s="34"/>
      <c r="GC113" s="34"/>
      <c r="GD113" s="34"/>
      <c r="GE113" s="34"/>
      <c r="GF113" s="34"/>
      <c r="GG113" s="34"/>
      <c r="GH113" s="34"/>
      <c r="GI113" s="34"/>
      <c r="GJ113" s="34"/>
      <c r="GK113" s="34"/>
      <c r="GL113" s="34"/>
      <c r="GM113" s="34"/>
      <c r="GN113" s="34"/>
      <c r="GO113" s="34"/>
      <c r="GP113" s="34"/>
      <c r="GQ113" s="34"/>
      <c r="GR113" s="34"/>
      <c r="GS113" s="34"/>
      <c r="GT113" s="34"/>
      <c r="GU113" s="34"/>
      <c r="GV113" s="34"/>
      <c r="GW113" s="34"/>
      <c r="GX113" s="34"/>
      <c r="GY113" s="34"/>
      <c r="GZ113" s="34"/>
      <c r="HA113" s="34"/>
      <c r="HB113" s="34"/>
      <c r="HC113" s="34"/>
      <c r="HD113" s="34"/>
      <c r="HE113" s="34"/>
      <c r="HF113" s="34"/>
      <c r="HG113" s="34"/>
      <c r="HH113" s="34"/>
      <c r="HI113" s="34"/>
      <c r="HJ113" s="34"/>
      <c r="HK113" s="34"/>
      <c r="HL113" s="34"/>
      <c r="HM113" s="34"/>
      <c r="HN113" s="34"/>
      <c r="HO113" s="34"/>
      <c r="HP113" s="34"/>
      <c r="HQ113" s="34"/>
      <c r="HR113" s="34"/>
      <c r="HS113" s="34"/>
      <c r="HT113" s="34"/>
      <c r="HU113" s="34"/>
      <c r="HV113" s="34"/>
      <c r="HW113" s="34"/>
      <c r="HX113" s="34"/>
      <c r="HY113" s="34"/>
      <c r="HZ113" s="34"/>
      <c r="IA113" s="34"/>
      <c r="IB113" s="34"/>
      <c r="IC113" s="34"/>
      <c r="ID113" s="34"/>
      <c r="IE113" s="34"/>
      <c r="IF113" s="34"/>
      <c r="IG113" s="34"/>
      <c r="IH113" s="34"/>
      <c r="II113" s="34"/>
      <c r="IJ113" s="34"/>
      <c r="IK113" s="34"/>
      <c r="IL113" s="34"/>
      <c r="IM113" s="34"/>
      <c r="IN113" s="34"/>
      <c r="IO113" s="34"/>
      <c r="IP113" s="34"/>
      <c r="IQ113" s="34"/>
      <c r="IR113" s="34"/>
      <c r="IS113" s="34"/>
      <c r="IT113" s="34"/>
      <c r="IU113" s="34"/>
      <c r="IV113" s="34"/>
    </row>
    <row r="114" spans="1:256" x14ac:dyDescent="0.2">
      <c r="A114" s="34"/>
      <c r="B114" s="34">
        <v>590</v>
      </c>
      <c r="C114" s="34" t="s">
        <v>178</v>
      </c>
      <c r="D114" s="77">
        <v>65</v>
      </c>
      <c r="E114" s="34"/>
      <c r="F114" s="36">
        <v>83850</v>
      </c>
      <c r="G114" s="37">
        <f t="shared" ref="G114:R114" si="30">INDEX(ALLOC,($D114)+1,(G$1)+1)*$F114</f>
        <v>40935.42157385053</v>
      </c>
      <c r="H114" s="37">
        <f t="shared" si="30"/>
        <v>11892.789890911039</v>
      </c>
      <c r="I114" s="37">
        <f t="shared" si="30"/>
        <v>1042.1775424684004</v>
      </c>
      <c r="J114" s="37">
        <f t="shared" si="30"/>
        <v>12382.848678645825</v>
      </c>
      <c r="K114" s="37">
        <f t="shared" si="30"/>
        <v>2709.2359173881046</v>
      </c>
      <c r="L114" s="37">
        <f t="shared" si="30"/>
        <v>1835.5051691878591</v>
      </c>
      <c r="M114" s="37">
        <f t="shared" si="30"/>
        <v>12353.469695654841</v>
      </c>
      <c r="N114" s="37">
        <f t="shared" si="30"/>
        <v>0.97407177246414822</v>
      </c>
      <c r="O114" s="37">
        <f t="shared" si="30"/>
        <v>3.5787147924710293E-2</v>
      </c>
      <c r="P114" s="37">
        <f t="shared" si="30"/>
        <v>694.12999372912873</v>
      </c>
      <c r="Q114" s="37">
        <f t="shared" si="30"/>
        <v>0.20651925794401349</v>
      </c>
      <c r="R114" s="37">
        <f t="shared" si="30"/>
        <v>3.205159985934809</v>
      </c>
      <c r="S114" s="96"/>
      <c r="T114" s="34"/>
      <c r="U114" s="36">
        <f t="shared" si="21"/>
        <v>0</v>
      </c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/>
      <c r="DI114" s="34"/>
      <c r="DJ114" s="34"/>
      <c r="DK114" s="34"/>
      <c r="DL114" s="34"/>
      <c r="DM114" s="34"/>
      <c r="DN114" s="34"/>
      <c r="DO114" s="34"/>
      <c r="DP114" s="34"/>
      <c r="DQ114" s="34"/>
      <c r="DR114" s="34"/>
      <c r="DS114" s="34"/>
      <c r="DT114" s="34"/>
      <c r="DU114" s="34"/>
      <c r="DV114" s="34"/>
      <c r="DW114" s="34"/>
      <c r="DX114" s="34"/>
      <c r="DY114" s="34"/>
      <c r="DZ114" s="34"/>
      <c r="EA114" s="34"/>
      <c r="EB114" s="34"/>
      <c r="EC114" s="34"/>
      <c r="ED114" s="34"/>
      <c r="EE114" s="34"/>
      <c r="EF114" s="34"/>
      <c r="EG114" s="34"/>
      <c r="EH114" s="34"/>
      <c r="EI114" s="34"/>
      <c r="EJ114" s="34"/>
      <c r="EK114" s="34"/>
      <c r="EL114" s="34"/>
      <c r="EM114" s="34"/>
      <c r="EN114" s="34"/>
      <c r="EO114" s="34"/>
      <c r="EP114" s="34"/>
      <c r="EQ114" s="34"/>
      <c r="ER114" s="34"/>
      <c r="ES114" s="34"/>
      <c r="ET114" s="34"/>
      <c r="EU114" s="34"/>
      <c r="EV114" s="34"/>
      <c r="EW114" s="34"/>
      <c r="EX114" s="34"/>
      <c r="EY114" s="34"/>
      <c r="EZ114" s="34"/>
      <c r="FA114" s="34"/>
      <c r="FB114" s="34"/>
      <c r="FC114" s="34"/>
      <c r="FD114" s="34"/>
      <c r="FE114" s="34"/>
      <c r="FF114" s="34"/>
      <c r="FG114" s="34"/>
      <c r="FH114" s="34"/>
      <c r="FI114" s="34"/>
      <c r="FJ114" s="34"/>
      <c r="FK114" s="34"/>
      <c r="FL114" s="34"/>
      <c r="FM114" s="34"/>
      <c r="FN114" s="34"/>
      <c r="FO114" s="34"/>
      <c r="FP114" s="34"/>
      <c r="FQ114" s="34"/>
      <c r="FR114" s="34"/>
      <c r="FS114" s="34"/>
      <c r="FT114" s="34"/>
      <c r="FU114" s="34"/>
      <c r="FV114" s="34"/>
      <c r="FW114" s="34"/>
      <c r="FX114" s="34"/>
      <c r="FY114" s="34"/>
      <c r="FZ114" s="34"/>
      <c r="GA114" s="34"/>
      <c r="GB114" s="34"/>
      <c r="GC114" s="34"/>
      <c r="GD114" s="34"/>
      <c r="GE114" s="34"/>
      <c r="GF114" s="34"/>
      <c r="GG114" s="34"/>
      <c r="GH114" s="34"/>
      <c r="GI114" s="34"/>
      <c r="GJ114" s="34"/>
      <c r="GK114" s="34"/>
      <c r="GL114" s="34"/>
      <c r="GM114" s="34"/>
      <c r="GN114" s="34"/>
      <c r="GO114" s="34"/>
      <c r="GP114" s="34"/>
      <c r="GQ114" s="34"/>
      <c r="GR114" s="34"/>
      <c r="GS114" s="34"/>
      <c r="GT114" s="34"/>
      <c r="GU114" s="34"/>
      <c r="GV114" s="34"/>
      <c r="GW114" s="34"/>
      <c r="GX114" s="34"/>
      <c r="GY114" s="34"/>
      <c r="GZ114" s="34"/>
      <c r="HA114" s="34"/>
      <c r="HB114" s="34"/>
      <c r="HC114" s="34"/>
      <c r="HD114" s="34"/>
      <c r="HE114" s="34"/>
      <c r="HF114" s="34"/>
      <c r="HG114" s="34"/>
      <c r="HH114" s="34"/>
      <c r="HI114" s="34"/>
      <c r="HJ114" s="34"/>
      <c r="HK114" s="34"/>
      <c r="HL114" s="34"/>
      <c r="HM114" s="34"/>
      <c r="HN114" s="34"/>
      <c r="HO114" s="34"/>
      <c r="HP114" s="34"/>
      <c r="HQ114" s="34"/>
      <c r="HR114" s="34"/>
      <c r="HS114" s="34"/>
      <c r="HT114" s="34"/>
      <c r="HU114" s="34"/>
      <c r="HV114" s="34"/>
      <c r="HW114" s="34"/>
      <c r="HX114" s="34"/>
      <c r="HY114" s="34"/>
      <c r="HZ114" s="34"/>
      <c r="IA114" s="34"/>
      <c r="IB114" s="34"/>
      <c r="IC114" s="34"/>
      <c r="ID114" s="34"/>
      <c r="IE114" s="34"/>
      <c r="IF114" s="34"/>
      <c r="IG114" s="34"/>
      <c r="IH114" s="34"/>
      <c r="II114" s="34"/>
      <c r="IJ114" s="34"/>
      <c r="IK114" s="34"/>
      <c r="IL114" s="34"/>
      <c r="IM114" s="34"/>
      <c r="IN114" s="34"/>
      <c r="IO114" s="34"/>
      <c r="IP114" s="34"/>
      <c r="IQ114" s="34"/>
      <c r="IR114" s="34"/>
      <c r="IS114" s="34"/>
      <c r="IT114" s="34"/>
      <c r="IU114" s="34"/>
      <c r="IV114" s="34"/>
    </row>
    <row r="115" spans="1:256" x14ac:dyDescent="0.2">
      <c r="A115" s="34"/>
      <c r="B115" s="34">
        <v>591</v>
      </c>
      <c r="C115" s="34" t="s">
        <v>132</v>
      </c>
      <c r="D115" s="77"/>
      <c r="E115" s="34"/>
      <c r="F115" s="36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96"/>
      <c r="T115" s="34"/>
      <c r="U115" s="36">
        <f t="shared" si="21"/>
        <v>0</v>
      </c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34"/>
      <c r="DT115" s="34"/>
      <c r="DU115" s="34"/>
      <c r="DV115" s="34"/>
      <c r="DW115" s="34"/>
      <c r="DX115" s="34"/>
      <c r="DY115" s="34"/>
      <c r="DZ115" s="34"/>
      <c r="EA115" s="34"/>
      <c r="EB115" s="34"/>
      <c r="EC115" s="34"/>
      <c r="ED115" s="34"/>
      <c r="EE115" s="34"/>
      <c r="EF115" s="34"/>
      <c r="EG115" s="34"/>
      <c r="EH115" s="34"/>
      <c r="EI115" s="34"/>
      <c r="EJ115" s="34"/>
      <c r="EK115" s="34"/>
      <c r="EL115" s="34"/>
      <c r="EM115" s="34"/>
      <c r="EN115" s="34"/>
      <c r="EO115" s="34"/>
      <c r="EP115" s="34"/>
      <c r="EQ115" s="34"/>
      <c r="ER115" s="34"/>
      <c r="ES115" s="34"/>
      <c r="ET115" s="34"/>
      <c r="EU115" s="34"/>
      <c r="EV115" s="34"/>
      <c r="EW115" s="34"/>
      <c r="EX115" s="34"/>
      <c r="EY115" s="34"/>
      <c r="EZ115" s="34"/>
      <c r="FA115" s="34"/>
      <c r="FB115" s="34"/>
      <c r="FC115" s="34"/>
      <c r="FD115" s="34"/>
      <c r="FE115" s="34"/>
      <c r="FF115" s="34"/>
      <c r="FG115" s="34"/>
      <c r="FH115" s="34"/>
      <c r="FI115" s="34"/>
      <c r="FJ115" s="34"/>
      <c r="FK115" s="34"/>
      <c r="FL115" s="34"/>
      <c r="FM115" s="34"/>
      <c r="FN115" s="34"/>
      <c r="FO115" s="34"/>
      <c r="FP115" s="34"/>
      <c r="FQ115" s="34"/>
      <c r="FR115" s="34"/>
      <c r="FS115" s="34"/>
      <c r="FT115" s="34"/>
      <c r="FU115" s="34"/>
      <c r="FV115" s="34"/>
      <c r="FW115" s="34"/>
      <c r="FX115" s="34"/>
      <c r="FY115" s="34"/>
      <c r="FZ115" s="34"/>
      <c r="GA115" s="34"/>
      <c r="GB115" s="34"/>
      <c r="GC115" s="34"/>
      <c r="GD115" s="34"/>
      <c r="GE115" s="34"/>
      <c r="GF115" s="34"/>
      <c r="GG115" s="34"/>
      <c r="GH115" s="34"/>
      <c r="GI115" s="34"/>
      <c r="GJ115" s="34"/>
      <c r="GK115" s="34"/>
      <c r="GL115" s="34"/>
      <c r="GM115" s="34"/>
      <c r="GN115" s="34"/>
      <c r="GO115" s="34"/>
      <c r="GP115" s="34"/>
      <c r="GQ115" s="34"/>
      <c r="GR115" s="34"/>
      <c r="GS115" s="34"/>
      <c r="GT115" s="34"/>
      <c r="GU115" s="34"/>
      <c r="GV115" s="34"/>
      <c r="GW115" s="34"/>
      <c r="GX115" s="34"/>
      <c r="GY115" s="34"/>
      <c r="GZ115" s="34"/>
      <c r="HA115" s="34"/>
      <c r="HB115" s="34"/>
      <c r="HC115" s="34"/>
      <c r="HD115" s="34"/>
      <c r="HE115" s="34"/>
      <c r="HF115" s="34"/>
      <c r="HG115" s="34"/>
      <c r="HH115" s="34"/>
      <c r="HI115" s="34"/>
      <c r="HJ115" s="34"/>
      <c r="HK115" s="34"/>
      <c r="HL115" s="34"/>
      <c r="HM115" s="34"/>
      <c r="HN115" s="34"/>
      <c r="HO115" s="34"/>
      <c r="HP115" s="34"/>
      <c r="HQ115" s="34"/>
      <c r="HR115" s="34"/>
      <c r="HS115" s="34"/>
      <c r="HT115" s="34"/>
      <c r="HU115" s="34"/>
      <c r="HV115" s="34"/>
      <c r="HW115" s="34"/>
      <c r="HX115" s="34"/>
      <c r="HY115" s="34"/>
      <c r="HZ115" s="34"/>
      <c r="IA115" s="34"/>
      <c r="IB115" s="34"/>
      <c r="IC115" s="34"/>
      <c r="ID115" s="34"/>
      <c r="IE115" s="34"/>
      <c r="IF115" s="34"/>
      <c r="IG115" s="34"/>
      <c r="IH115" s="34"/>
      <c r="II115" s="34"/>
      <c r="IJ115" s="34"/>
      <c r="IK115" s="34"/>
      <c r="IL115" s="34"/>
      <c r="IM115" s="34"/>
      <c r="IN115" s="34"/>
      <c r="IO115" s="34"/>
      <c r="IP115" s="34"/>
      <c r="IQ115" s="34"/>
      <c r="IR115" s="34"/>
      <c r="IS115" s="34"/>
      <c r="IT115" s="34"/>
      <c r="IU115" s="34"/>
      <c r="IV115" s="34"/>
    </row>
    <row r="116" spans="1:256" x14ac:dyDescent="0.2">
      <c r="A116" s="34"/>
      <c r="B116" s="34">
        <v>592</v>
      </c>
      <c r="C116" s="34" t="s">
        <v>179</v>
      </c>
      <c r="D116" s="77">
        <v>28</v>
      </c>
      <c r="E116" s="34"/>
      <c r="F116" s="36">
        <v>330041</v>
      </c>
      <c r="G116" s="37">
        <f t="shared" ref="G116:R119" si="31">INDEX(ALLOC,($D116)+1,(G$1)+1)*$F116</f>
        <v>149291.6371646272</v>
      </c>
      <c r="H116" s="37">
        <f t="shared" si="31"/>
        <v>45770.002515295891</v>
      </c>
      <c r="I116" s="37">
        <f t="shared" si="31"/>
        <v>4310.3031237727109</v>
      </c>
      <c r="J116" s="37">
        <f t="shared" si="31"/>
        <v>50541.557362181942</v>
      </c>
      <c r="K116" s="37">
        <f t="shared" si="31"/>
        <v>12604.391928574381</v>
      </c>
      <c r="L116" s="37">
        <f t="shared" si="31"/>
        <v>7475.7912387089436</v>
      </c>
      <c r="M116" s="37">
        <f t="shared" si="31"/>
        <v>57490.691059395598</v>
      </c>
      <c r="N116" s="37">
        <f t="shared" si="31"/>
        <v>0</v>
      </c>
      <c r="O116" s="37">
        <f t="shared" si="31"/>
        <v>0</v>
      </c>
      <c r="P116" s="37">
        <f t="shared" si="31"/>
        <v>2543.1521794063542</v>
      </c>
      <c r="Q116" s="37">
        <f t="shared" si="31"/>
        <v>0.85274860993406232</v>
      </c>
      <c r="R116" s="37">
        <f t="shared" si="31"/>
        <v>12.620679427024122</v>
      </c>
      <c r="S116" s="96"/>
      <c r="T116" s="34"/>
      <c r="U116" s="36">
        <f t="shared" si="21"/>
        <v>0</v>
      </c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  <c r="DK116" s="34"/>
      <c r="DL116" s="34"/>
      <c r="DM116" s="34"/>
      <c r="DN116" s="34"/>
      <c r="DO116" s="34"/>
      <c r="DP116" s="34"/>
      <c r="DQ116" s="34"/>
      <c r="DR116" s="34"/>
      <c r="DS116" s="34"/>
      <c r="DT116" s="34"/>
      <c r="DU116" s="34"/>
      <c r="DV116" s="34"/>
      <c r="DW116" s="34"/>
      <c r="DX116" s="34"/>
      <c r="DY116" s="34"/>
      <c r="DZ116" s="34"/>
      <c r="EA116" s="34"/>
      <c r="EB116" s="34"/>
      <c r="EC116" s="34"/>
      <c r="ED116" s="34"/>
      <c r="EE116" s="34"/>
      <c r="EF116" s="34"/>
      <c r="EG116" s="34"/>
      <c r="EH116" s="34"/>
      <c r="EI116" s="34"/>
      <c r="EJ116" s="34"/>
      <c r="EK116" s="34"/>
      <c r="EL116" s="34"/>
      <c r="EM116" s="34"/>
      <c r="EN116" s="34"/>
      <c r="EO116" s="34"/>
      <c r="EP116" s="34"/>
      <c r="EQ116" s="34"/>
      <c r="ER116" s="34"/>
      <c r="ES116" s="34"/>
      <c r="ET116" s="34"/>
      <c r="EU116" s="34"/>
      <c r="EV116" s="34"/>
      <c r="EW116" s="34"/>
      <c r="EX116" s="34"/>
      <c r="EY116" s="34"/>
      <c r="EZ116" s="34"/>
      <c r="FA116" s="34"/>
      <c r="FB116" s="34"/>
      <c r="FC116" s="34"/>
      <c r="FD116" s="34"/>
      <c r="FE116" s="34"/>
      <c r="FF116" s="34"/>
      <c r="FG116" s="34"/>
      <c r="FH116" s="34"/>
      <c r="FI116" s="34"/>
      <c r="FJ116" s="34"/>
      <c r="FK116" s="34"/>
      <c r="FL116" s="34"/>
      <c r="FM116" s="34"/>
      <c r="FN116" s="34"/>
      <c r="FO116" s="34"/>
      <c r="FP116" s="34"/>
      <c r="FQ116" s="34"/>
      <c r="FR116" s="34"/>
      <c r="FS116" s="34"/>
      <c r="FT116" s="34"/>
      <c r="FU116" s="34"/>
      <c r="FV116" s="34"/>
      <c r="FW116" s="34"/>
      <c r="FX116" s="34"/>
      <c r="FY116" s="34"/>
      <c r="FZ116" s="34"/>
      <c r="GA116" s="34"/>
      <c r="GB116" s="34"/>
      <c r="GC116" s="34"/>
      <c r="GD116" s="34"/>
      <c r="GE116" s="34"/>
      <c r="GF116" s="34"/>
      <c r="GG116" s="34"/>
      <c r="GH116" s="34"/>
      <c r="GI116" s="34"/>
      <c r="GJ116" s="34"/>
      <c r="GK116" s="34"/>
      <c r="GL116" s="34"/>
      <c r="GM116" s="34"/>
      <c r="GN116" s="34"/>
      <c r="GO116" s="34"/>
      <c r="GP116" s="34"/>
      <c r="GQ116" s="34"/>
      <c r="GR116" s="34"/>
      <c r="GS116" s="34"/>
      <c r="GT116" s="34"/>
      <c r="GU116" s="34"/>
      <c r="GV116" s="34"/>
      <c r="GW116" s="34"/>
      <c r="GX116" s="34"/>
      <c r="GY116" s="34"/>
      <c r="GZ116" s="34"/>
      <c r="HA116" s="34"/>
      <c r="HB116" s="34"/>
      <c r="HC116" s="34"/>
      <c r="HD116" s="34"/>
      <c r="HE116" s="34"/>
      <c r="HF116" s="34"/>
      <c r="HG116" s="34"/>
      <c r="HH116" s="34"/>
      <c r="HI116" s="34"/>
      <c r="HJ116" s="34"/>
      <c r="HK116" s="34"/>
      <c r="HL116" s="34"/>
      <c r="HM116" s="34"/>
      <c r="HN116" s="34"/>
      <c r="HO116" s="34"/>
      <c r="HP116" s="34"/>
      <c r="HQ116" s="34"/>
      <c r="HR116" s="34"/>
      <c r="HS116" s="34"/>
      <c r="HT116" s="34"/>
      <c r="HU116" s="34"/>
      <c r="HV116" s="34"/>
      <c r="HW116" s="34"/>
      <c r="HX116" s="34"/>
      <c r="HY116" s="34"/>
      <c r="HZ116" s="34"/>
      <c r="IA116" s="34"/>
      <c r="IB116" s="34"/>
      <c r="IC116" s="34"/>
      <c r="ID116" s="34"/>
      <c r="IE116" s="34"/>
      <c r="IF116" s="34"/>
      <c r="IG116" s="34"/>
      <c r="IH116" s="34"/>
      <c r="II116" s="34"/>
      <c r="IJ116" s="34"/>
      <c r="IK116" s="34"/>
      <c r="IL116" s="34"/>
      <c r="IM116" s="34"/>
      <c r="IN116" s="34"/>
      <c r="IO116" s="34"/>
      <c r="IP116" s="34"/>
      <c r="IQ116" s="34"/>
      <c r="IR116" s="34"/>
      <c r="IS116" s="34"/>
      <c r="IT116" s="34"/>
      <c r="IU116" s="34"/>
      <c r="IV116" s="34"/>
    </row>
    <row r="117" spans="1:256" x14ac:dyDescent="0.2">
      <c r="A117" s="34"/>
      <c r="B117" s="34">
        <v>593</v>
      </c>
      <c r="C117" s="34" t="s">
        <v>180</v>
      </c>
      <c r="D117" s="77">
        <v>55</v>
      </c>
      <c r="E117" s="34"/>
      <c r="F117" s="36">
        <v>6250997</v>
      </c>
      <c r="G117" s="37">
        <f t="shared" si="31"/>
        <v>3045680.2903176052</v>
      </c>
      <c r="H117" s="37">
        <f t="shared" si="31"/>
        <v>886093.18221117242</v>
      </c>
      <c r="I117" s="37">
        <f t="shared" si="31"/>
        <v>78154.364982512256</v>
      </c>
      <c r="J117" s="37">
        <f t="shared" si="31"/>
        <v>928896.91615559207</v>
      </c>
      <c r="K117" s="37">
        <f t="shared" si="31"/>
        <v>202918.7697159439</v>
      </c>
      <c r="L117" s="37">
        <f t="shared" si="31"/>
        <v>137771.42641263438</v>
      </c>
      <c r="M117" s="37">
        <f t="shared" si="31"/>
        <v>925545.66424145212</v>
      </c>
      <c r="N117" s="37">
        <f t="shared" si="31"/>
        <v>0</v>
      </c>
      <c r="O117" s="37">
        <f t="shared" si="31"/>
        <v>0</v>
      </c>
      <c r="P117" s="37">
        <f t="shared" si="31"/>
        <v>45692.083058843367</v>
      </c>
      <c r="Q117" s="37">
        <f t="shared" si="31"/>
        <v>15.3210887767305</v>
      </c>
      <c r="R117" s="37">
        <f t="shared" si="31"/>
        <v>228.98181546572175</v>
      </c>
      <c r="S117" s="96"/>
      <c r="T117" s="34"/>
      <c r="U117" s="36">
        <f t="shared" si="21"/>
        <v>0</v>
      </c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4"/>
      <c r="DQ117" s="34"/>
      <c r="DR117" s="34"/>
      <c r="DS117" s="34"/>
      <c r="DT117" s="34"/>
      <c r="DU117" s="34"/>
      <c r="DV117" s="34"/>
      <c r="DW117" s="34"/>
      <c r="DX117" s="34"/>
      <c r="DY117" s="34"/>
      <c r="DZ117" s="34"/>
      <c r="EA117" s="34"/>
      <c r="EB117" s="34"/>
      <c r="EC117" s="34"/>
      <c r="ED117" s="34"/>
      <c r="EE117" s="34"/>
      <c r="EF117" s="34"/>
      <c r="EG117" s="34"/>
      <c r="EH117" s="34"/>
      <c r="EI117" s="34"/>
      <c r="EJ117" s="34"/>
      <c r="EK117" s="34"/>
      <c r="EL117" s="34"/>
      <c r="EM117" s="34"/>
      <c r="EN117" s="34"/>
      <c r="EO117" s="34"/>
      <c r="EP117" s="34"/>
      <c r="EQ117" s="34"/>
      <c r="ER117" s="34"/>
      <c r="ES117" s="34"/>
      <c r="ET117" s="34"/>
      <c r="EU117" s="34"/>
      <c r="EV117" s="34"/>
      <c r="EW117" s="34"/>
      <c r="EX117" s="34"/>
      <c r="EY117" s="34"/>
      <c r="EZ117" s="34"/>
      <c r="FA117" s="34"/>
      <c r="FB117" s="34"/>
      <c r="FC117" s="34"/>
      <c r="FD117" s="34"/>
      <c r="FE117" s="34"/>
      <c r="FF117" s="34"/>
      <c r="FG117" s="34"/>
      <c r="FH117" s="34"/>
      <c r="FI117" s="34"/>
      <c r="FJ117" s="34"/>
      <c r="FK117" s="34"/>
      <c r="FL117" s="34"/>
      <c r="FM117" s="34"/>
      <c r="FN117" s="34"/>
      <c r="FO117" s="34"/>
      <c r="FP117" s="34"/>
      <c r="FQ117" s="34"/>
      <c r="FR117" s="34"/>
      <c r="FS117" s="34"/>
      <c r="FT117" s="34"/>
      <c r="FU117" s="34"/>
      <c r="FV117" s="34"/>
      <c r="FW117" s="34"/>
      <c r="FX117" s="34"/>
      <c r="FY117" s="34"/>
      <c r="FZ117" s="34"/>
      <c r="GA117" s="34"/>
      <c r="GB117" s="34"/>
      <c r="GC117" s="34"/>
      <c r="GD117" s="34"/>
      <c r="GE117" s="34"/>
      <c r="GF117" s="34"/>
      <c r="GG117" s="34"/>
      <c r="GH117" s="34"/>
      <c r="GI117" s="34"/>
      <c r="GJ117" s="34"/>
      <c r="GK117" s="34"/>
      <c r="GL117" s="34"/>
      <c r="GM117" s="34"/>
      <c r="GN117" s="34"/>
      <c r="GO117" s="34"/>
      <c r="GP117" s="34"/>
      <c r="GQ117" s="34"/>
      <c r="GR117" s="34"/>
      <c r="GS117" s="34"/>
      <c r="GT117" s="34"/>
      <c r="GU117" s="34"/>
      <c r="GV117" s="34"/>
      <c r="GW117" s="34"/>
      <c r="GX117" s="34"/>
      <c r="GY117" s="34"/>
      <c r="GZ117" s="34"/>
      <c r="HA117" s="34"/>
      <c r="HB117" s="34"/>
      <c r="HC117" s="34"/>
      <c r="HD117" s="34"/>
      <c r="HE117" s="34"/>
      <c r="HF117" s="34"/>
      <c r="HG117" s="34"/>
      <c r="HH117" s="34"/>
      <c r="HI117" s="34"/>
      <c r="HJ117" s="34"/>
      <c r="HK117" s="34"/>
      <c r="HL117" s="34"/>
      <c r="HM117" s="34"/>
      <c r="HN117" s="34"/>
      <c r="HO117" s="34"/>
      <c r="HP117" s="34"/>
      <c r="HQ117" s="34"/>
      <c r="HR117" s="34"/>
      <c r="HS117" s="34"/>
      <c r="HT117" s="34"/>
      <c r="HU117" s="34"/>
      <c r="HV117" s="34"/>
      <c r="HW117" s="34"/>
      <c r="HX117" s="34"/>
      <c r="HY117" s="34"/>
      <c r="HZ117" s="34"/>
      <c r="IA117" s="34"/>
      <c r="IB117" s="34"/>
      <c r="IC117" s="34"/>
      <c r="ID117" s="34"/>
      <c r="IE117" s="34"/>
      <c r="IF117" s="34"/>
      <c r="IG117" s="34"/>
      <c r="IH117" s="34"/>
      <c r="II117" s="34"/>
      <c r="IJ117" s="34"/>
      <c r="IK117" s="34"/>
      <c r="IL117" s="34"/>
      <c r="IM117" s="34"/>
      <c r="IN117" s="34"/>
      <c r="IO117" s="34"/>
      <c r="IP117" s="34"/>
      <c r="IQ117" s="34"/>
      <c r="IR117" s="34"/>
      <c r="IS117" s="34"/>
      <c r="IT117" s="34"/>
      <c r="IU117" s="34"/>
      <c r="IV117" s="34"/>
    </row>
    <row r="118" spans="1:256" x14ac:dyDescent="0.2">
      <c r="A118" s="34"/>
      <c r="B118" s="34">
        <v>594</v>
      </c>
      <c r="C118" s="34" t="s">
        <v>181</v>
      </c>
      <c r="D118" s="77">
        <v>58</v>
      </c>
      <c r="E118" s="34"/>
      <c r="F118" s="36">
        <v>167819</v>
      </c>
      <c r="G118" s="37">
        <f t="shared" si="31"/>
        <v>81766.639704270754</v>
      </c>
      <c r="H118" s="37">
        <f t="shared" si="31"/>
        <v>23788.728685084556</v>
      </c>
      <c r="I118" s="37">
        <f t="shared" si="31"/>
        <v>2098.1912797840191</v>
      </c>
      <c r="J118" s="37">
        <f t="shared" si="31"/>
        <v>24937.87018643452</v>
      </c>
      <c r="K118" s="37">
        <f t="shared" si="31"/>
        <v>5447.7110137273276</v>
      </c>
      <c r="L118" s="37">
        <f t="shared" si="31"/>
        <v>3698.716065497435</v>
      </c>
      <c r="M118" s="37">
        <f t="shared" si="31"/>
        <v>24847.900053080004</v>
      </c>
      <c r="N118" s="37">
        <f t="shared" si="31"/>
        <v>0</v>
      </c>
      <c r="O118" s="37">
        <f t="shared" si="31"/>
        <v>0</v>
      </c>
      <c r="P118" s="37">
        <f t="shared" si="31"/>
        <v>1226.6842713086273</v>
      </c>
      <c r="Q118" s="37">
        <f t="shared" si="31"/>
        <v>0.41132155427308698</v>
      </c>
      <c r="R118" s="37">
        <f t="shared" si="31"/>
        <v>6.1474192585007605</v>
      </c>
      <c r="S118" s="96"/>
      <c r="T118" s="34"/>
      <c r="U118" s="36">
        <f t="shared" si="21"/>
        <v>0</v>
      </c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4"/>
      <c r="DQ118" s="34"/>
      <c r="DR118" s="34"/>
      <c r="DS118" s="34"/>
      <c r="DT118" s="34"/>
      <c r="DU118" s="34"/>
      <c r="DV118" s="34"/>
      <c r="DW118" s="34"/>
      <c r="DX118" s="34"/>
      <c r="DY118" s="34"/>
      <c r="DZ118" s="34"/>
      <c r="EA118" s="34"/>
      <c r="EB118" s="34"/>
      <c r="EC118" s="34"/>
      <c r="ED118" s="34"/>
      <c r="EE118" s="34"/>
      <c r="EF118" s="34"/>
      <c r="EG118" s="34"/>
      <c r="EH118" s="34"/>
      <c r="EI118" s="34"/>
      <c r="EJ118" s="34"/>
      <c r="EK118" s="34"/>
      <c r="EL118" s="34"/>
      <c r="EM118" s="34"/>
      <c r="EN118" s="34"/>
      <c r="EO118" s="34"/>
      <c r="EP118" s="34"/>
      <c r="EQ118" s="34"/>
      <c r="ER118" s="34"/>
      <c r="ES118" s="34"/>
      <c r="ET118" s="34"/>
      <c r="EU118" s="34"/>
      <c r="EV118" s="34"/>
      <c r="EW118" s="34"/>
      <c r="EX118" s="34"/>
      <c r="EY118" s="34"/>
      <c r="EZ118" s="34"/>
      <c r="FA118" s="34"/>
      <c r="FB118" s="34"/>
      <c r="FC118" s="34"/>
      <c r="FD118" s="34"/>
      <c r="FE118" s="34"/>
      <c r="FF118" s="34"/>
      <c r="FG118" s="34"/>
      <c r="FH118" s="34"/>
      <c r="FI118" s="34"/>
      <c r="FJ118" s="34"/>
      <c r="FK118" s="34"/>
      <c r="FL118" s="34"/>
      <c r="FM118" s="34"/>
      <c r="FN118" s="34"/>
      <c r="FO118" s="34"/>
      <c r="FP118" s="34"/>
      <c r="FQ118" s="34"/>
      <c r="FR118" s="34"/>
      <c r="FS118" s="34"/>
      <c r="FT118" s="34"/>
      <c r="FU118" s="34"/>
      <c r="FV118" s="34"/>
      <c r="FW118" s="34"/>
      <c r="FX118" s="34"/>
      <c r="FY118" s="34"/>
      <c r="FZ118" s="34"/>
      <c r="GA118" s="34"/>
      <c r="GB118" s="34"/>
      <c r="GC118" s="34"/>
      <c r="GD118" s="34"/>
      <c r="GE118" s="34"/>
      <c r="GF118" s="34"/>
      <c r="GG118" s="34"/>
      <c r="GH118" s="34"/>
      <c r="GI118" s="34"/>
      <c r="GJ118" s="34"/>
      <c r="GK118" s="34"/>
      <c r="GL118" s="34"/>
      <c r="GM118" s="34"/>
      <c r="GN118" s="34"/>
      <c r="GO118" s="34"/>
      <c r="GP118" s="34"/>
      <c r="GQ118" s="34"/>
      <c r="GR118" s="34"/>
      <c r="GS118" s="34"/>
      <c r="GT118" s="34"/>
      <c r="GU118" s="34"/>
      <c r="GV118" s="34"/>
      <c r="GW118" s="34"/>
      <c r="GX118" s="34"/>
      <c r="GY118" s="34"/>
      <c r="GZ118" s="34"/>
      <c r="HA118" s="34"/>
      <c r="HB118" s="34"/>
      <c r="HC118" s="34"/>
      <c r="HD118" s="34"/>
      <c r="HE118" s="34"/>
      <c r="HF118" s="34"/>
      <c r="HG118" s="34"/>
      <c r="HH118" s="34"/>
      <c r="HI118" s="34"/>
      <c r="HJ118" s="34"/>
      <c r="HK118" s="34"/>
      <c r="HL118" s="34"/>
      <c r="HM118" s="34"/>
      <c r="HN118" s="34"/>
      <c r="HO118" s="34"/>
      <c r="HP118" s="34"/>
      <c r="HQ118" s="34"/>
      <c r="HR118" s="34"/>
      <c r="HS118" s="34"/>
      <c r="HT118" s="34"/>
      <c r="HU118" s="34"/>
      <c r="HV118" s="34"/>
      <c r="HW118" s="34"/>
      <c r="HX118" s="34"/>
      <c r="HY118" s="34"/>
      <c r="HZ118" s="34"/>
      <c r="IA118" s="34"/>
      <c r="IB118" s="34"/>
      <c r="IC118" s="34"/>
      <c r="ID118" s="34"/>
      <c r="IE118" s="34"/>
      <c r="IF118" s="34"/>
      <c r="IG118" s="34"/>
      <c r="IH118" s="34"/>
      <c r="II118" s="34"/>
      <c r="IJ118" s="34"/>
      <c r="IK118" s="34"/>
      <c r="IL118" s="34"/>
      <c r="IM118" s="34"/>
      <c r="IN118" s="34"/>
      <c r="IO118" s="34"/>
      <c r="IP118" s="34"/>
      <c r="IQ118" s="34"/>
      <c r="IR118" s="34"/>
      <c r="IS118" s="34"/>
      <c r="IT118" s="34"/>
      <c r="IU118" s="34"/>
      <c r="IV118" s="34"/>
    </row>
    <row r="119" spans="1:256" x14ac:dyDescent="0.2">
      <c r="A119" s="34"/>
      <c r="B119" s="34">
        <v>595</v>
      </c>
      <c r="C119" s="34" t="s">
        <v>182</v>
      </c>
      <c r="D119" s="77">
        <v>70</v>
      </c>
      <c r="E119" s="34"/>
      <c r="F119" s="36">
        <v>68342</v>
      </c>
      <c r="G119" s="37">
        <f t="shared" si="31"/>
        <v>50315.978848440725</v>
      </c>
      <c r="H119" s="37">
        <f t="shared" si="31"/>
        <v>10765.751327768769</v>
      </c>
      <c r="I119" s="37">
        <f t="shared" si="31"/>
        <v>382.60179601072622</v>
      </c>
      <c r="J119" s="37">
        <f t="shared" si="31"/>
        <v>4862.1257715001357</v>
      </c>
      <c r="K119" s="37">
        <f t="shared" si="31"/>
        <v>0</v>
      </c>
      <c r="L119" s="37">
        <f t="shared" si="31"/>
        <v>692.35020958968994</v>
      </c>
      <c r="M119" s="37">
        <f t="shared" si="31"/>
        <v>0</v>
      </c>
      <c r="N119" s="37">
        <f t="shared" si="31"/>
        <v>0</v>
      </c>
      <c r="O119" s="37">
        <f t="shared" si="31"/>
        <v>0</v>
      </c>
      <c r="P119" s="37">
        <f t="shared" si="31"/>
        <v>1317.2628258355808</v>
      </c>
      <c r="Q119" s="37">
        <f t="shared" si="31"/>
        <v>0.13558777147112958</v>
      </c>
      <c r="R119" s="37">
        <f t="shared" si="31"/>
        <v>5.7936330828915654</v>
      </c>
      <c r="S119" s="96"/>
      <c r="T119" s="34"/>
      <c r="U119" s="36">
        <f t="shared" si="21"/>
        <v>0</v>
      </c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  <c r="DG119" s="34"/>
      <c r="DH119" s="34"/>
      <c r="DI119" s="34"/>
      <c r="DJ119" s="34"/>
      <c r="DK119" s="34"/>
      <c r="DL119" s="34"/>
      <c r="DM119" s="34"/>
      <c r="DN119" s="34"/>
      <c r="DO119" s="34"/>
      <c r="DP119" s="34"/>
      <c r="DQ119" s="34"/>
      <c r="DR119" s="34"/>
      <c r="DS119" s="34"/>
      <c r="DT119" s="34"/>
      <c r="DU119" s="34"/>
      <c r="DV119" s="34"/>
      <c r="DW119" s="34"/>
      <c r="DX119" s="34"/>
      <c r="DY119" s="34"/>
      <c r="DZ119" s="34"/>
      <c r="EA119" s="34"/>
      <c r="EB119" s="34"/>
      <c r="EC119" s="34"/>
      <c r="ED119" s="34"/>
      <c r="EE119" s="34"/>
      <c r="EF119" s="34"/>
      <c r="EG119" s="34"/>
      <c r="EH119" s="34"/>
      <c r="EI119" s="34"/>
      <c r="EJ119" s="34"/>
      <c r="EK119" s="34"/>
      <c r="EL119" s="34"/>
      <c r="EM119" s="34"/>
      <c r="EN119" s="34"/>
      <c r="EO119" s="34"/>
      <c r="EP119" s="34"/>
      <c r="EQ119" s="34"/>
      <c r="ER119" s="34"/>
      <c r="ES119" s="34"/>
      <c r="ET119" s="34"/>
      <c r="EU119" s="34"/>
      <c r="EV119" s="34"/>
      <c r="EW119" s="34"/>
      <c r="EX119" s="34"/>
      <c r="EY119" s="34"/>
      <c r="EZ119" s="34"/>
      <c r="FA119" s="34"/>
      <c r="FB119" s="34"/>
      <c r="FC119" s="34"/>
      <c r="FD119" s="34"/>
      <c r="FE119" s="34"/>
      <c r="FF119" s="34"/>
      <c r="FG119" s="34"/>
      <c r="FH119" s="34"/>
      <c r="FI119" s="34"/>
      <c r="FJ119" s="34"/>
      <c r="FK119" s="34"/>
      <c r="FL119" s="34"/>
      <c r="FM119" s="34"/>
      <c r="FN119" s="34"/>
      <c r="FO119" s="34"/>
      <c r="FP119" s="34"/>
      <c r="FQ119" s="34"/>
      <c r="FR119" s="34"/>
      <c r="FS119" s="34"/>
      <c r="FT119" s="34"/>
      <c r="FU119" s="34"/>
      <c r="FV119" s="34"/>
      <c r="FW119" s="34"/>
      <c r="FX119" s="34"/>
      <c r="FY119" s="34"/>
      <c r="FZ119" s="34"/>
      <c r="GA119" s="34"/>
      <c r="GB119" s="34"/>
      <c r="GC119" s="34"/>
      <c r="GD119" s="34"/>
      <c r="GE119" s="34"/>
      <c r="GF119" s="34"/>
      <c r="GG119" s="34"/>
      <c r="GH119" s="34"/>
      <c r="GI119" s="34"/>
      <c r="GJ119" s="34"/>
      <c r="GK119" s="34"/>
      <c r="GL119" s="34"/>
      <c r="GM119" s="34"/>
      <c r="GN119" s="34"/>
      <c r="GO119" s="34"/>
      <c r="GP119" s="34"/>
      <c r="GQ119" s="34"/>
      <c r="GR119" s="34"/>
      <c r="GS119" s="34"/>
      <c r="GT119" s="34"/>
      <c r="GU119" s="34"/>
      <c r="GV119" s="34"/>
      <c r="GW119" s="34"/>
      <c r="GX119" s="34"/>
      <c r="GY119" s="34"/>
      <c r="GZ119" s="34"/>
      <c r="HA119" s="34"/>
      <c r="HB119" s="34"/>
      <c r="HC119" s="34"/>
      <c r="HD119" s="34"/>
      <c r="HE119" s="34"/>
      <c r="HF119" s="34"/>
      <c r="HG119" s="34"/>
      <c r="HH119" s="34"/>
      <c r="HI119" s="34"/>
      <c r="HJ119" s="34"/>
      <c r="HK119" s="34"/>
      <c r="HL119" s="34"/>
      <c r="HM119" s="34"/>
      <c r="HN119" s="34"/>
      <c r="HO119" s="34"/>
      <c r="HP119" s="34"/>
      <c r="HQ119" s="34"/>
      <c r="HR119" s="34"/>
      <c r="HS119" s="34"/>
      <c r="HT119" s="34"/>
      <c r="HU119" s="34"/>
      <c r="HV119" s="34"/>
      <c r="HW119" s="34"/>
      <c r="HX119" s="34"/>
      <c r="HY119" s="34"/>
      <c r="HZ119" s="34"/>
      <c r="IA119" s="34"/>
      <c r="IB119" s="34"/>
      <c r="IC119" s="34"/>
      <c r="ID119" s="34"/>
      <c r="IE119" s="34"/>
      <c r="IF119" s="34"/>
      <c r="IG119" s="34"/>
      <c r="IH119" s="34"/>
      <c r="II119" s="34"/>
      <c r="IJ119" s="34"/>
      <c r="IK119" s="34"/>
      <c r="IL119" s="34"/>
      <c r="IM119" s="34"/>
      <c r="IN119" s="34"/>
      <c r="IO119" s="34"/>
      <c r="IP119" s="34"/>
      <c r="IQ119" s="34"/>
      <c r="IR119" s="34"/>
      <c r="IS119" s="34"/>
      <c r="IT119" s="34"/>
      <c r="IU119" s="34"/>
      <c r="IV119" s="34"/>
    </row>
    <row r="120" spans="1:256" x14ac:dyDescent="0.2">
      <c r="A120" s="34"/>
      <c r="B120" s="34">
        <v>596</v>
      </c>
      <c r="C120" s="34" t="s">
        <v>183</v>
      </c>
      <c r="D120" s="77"/>
      <c r="E120" s="34"/>
      <c r="F120" s="36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96"/>
      <c r="T120" s="34"/>
      <c r="U120" s="36">
        <f t="shared" si="21"/>
        <v>0</v>
      </c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  <c r="DS120" s="34"/>
      <c r="DT120" s="34"/>
      <c r="DU120" s="34"/>
      <c r="DV120" s="34"/>
      <c r="DW120" s="34"/>
      <c r="DX120" s="34"/>
      <c r="DY120" s="34"/>
      <c r="DZ120" s="34"/>
      <c r="EA120" s="34"/>
      <c r="EB120" s="34"/>
      <c r="EC120" s="34"/>
      <c r="ED120" s="34"/>
      <c r="EE120" s="34"/>
      <c r="EF120" s="34"/>
      <c r="EG120" s="34"/>
      <c r="EH120" s="34"/>
      <c r="EI120" s="34"/>
      <c r="EJ120" s="34"/>
      <c r="EK120" s="34"/>
      <c r="EL120" s="34"/>
      <c r="EM120" s="34"/>
      <c r="EN120" s="34"/>
      <c r="EO120" s="34"/>
      <c r="EP120" s="34"/>
      <c r="EQ120" s="34"/>
      <c r="ER120" s="34"/>
      <c r="ES120" s="34"/>
      <c r="ET120" s="34"/>
      <c r="EU120" s="34"/>
      <c r="EV120" s="34"/>
      <c r="EW120" s="34"/>
      <c r="EX120" s="34"/>
      <c r="EY120" s="34"/>
      <c r="EZ120" s="34"/>
      <c r="FA120" s="34"/>
      <c r="FB120" s="34"/>
      <c r="FC120" s="34"/>
      <c r="FD120" s="34"/>
      <c r="FE120" s="34"/>
      <c r="FF120" s="34"/>
      <c r="FG120" s="34"/>
      <c r="FH120" s="34"/>
      <c r="FI120" s="34"/>
      <c r="FJ120" s="34"/>
      <c r="FK120" s="34"/>
      <c r="FL120" s="34"/>
      <c r="FM120" s="34"/>
      <c r="FN120" s="34"/>
      <c r="FO120" s="34"/>
      <c r="FP120" s="34"/>
      <c r="FQ120" s="34"/>
      <c r="FR120" s="34"/>
      <c r="FS120" s="34"/>
      <c r="FT120" s="34"/>
      <c r="FU120" s="34"/>
      <c r="FV120" s="34"/>
      <c r="FW120" s="34"/>
      <c r="FX120" s="34"/>
      <c r="FY120" s="34"/>
      <c r="FZ120" s="34"/>
      <c r="GA120" s="34"/>
      <c r="GB120" s="34"/>
      <c r="GC120" s="34"/>
      <c r="GD120" s="34"/>
      <c r="GE120" s="34"/>
      <c r="GF120" s="34"/>
      <c r="GG120" s="34"/>
      <c r="GH120" s="34"/>
      <c r="GI120" s="34"/>
      <c r="GJ120" s="34"/>
      <c r="GK120" s="34"/>
      <c r="GL120" s="34"/>
      <c r="GM120" s="34"/>
      <c r="GN120" s="34"/>
      <c r="GO120" s="34"/>
      <c r="GP120" s="34"/>
      <c r="GQ120" s="34"/>
      <c r="GR120" s="34"/>
      <c r="GS120" s="34"/>
      <c r="GT120" s="34"/>
      <c r="GU120" s="34"/>
      <c r="GV120" s="34"/>
      <c r="GW120" s="34"/>
      <c r="GX120" s="34"/>
      <c r="GY120" s="34"/>
      <c r="GZ120" s="34"/>
      <c r="HA120" s="34"/>
      <c r="HB120" s="34"/>
      <c r="HC120" s="34"/>
      <c r="HD120" s="34"/>
      <c r="HE120" s="34"/>
      <c r="HF120" s="34"/>
      <c r="HG120" s="34"/>
      <c r="HH120" s="34"/>
      <c r="HI120" s="34"/>
      <c r="HJ120" s="34"/>
      <c r="HK120" s="34"/>
      <c r="HL120" s="34"/>
      <c r="HM120" s="34"/>
      <c r="HN120" s="34"/>
      <c r="HO120" s="34"/>
      <c r="HP120" s="34"/>
      <c r="HQ120" s="34"/>
      <c r="HR120" s="34"/>
      <c r="HS120" s="34"/>
      <c r="HT120" s="34"/>
      <c r="HU120" s="34"/>
      <c r="HV120" s="34"/>
      <c r="HW120" s="34"/>
      <c r="HX120" s="34"/>
      <c r="HY120" s="34"/>
      <c r="HZ120" s="34"/>
      <c r="IA120" s="34"/>
      <c r="IB120" s="34"/>
      <c r="IC120" s="34"/>
      <c r="ID120" s="34"/>
      <c r="IE120" s="34"/>
      <c r="IF120" s="34"/>
      <c r="IG120" s="34"/>
      <c r="IH120" s="34"/>
      <c r="II120" s="34"/>
      <c r="IJ120" s="34"/>
      <c r="IK120" s="34"/>
      <c r="IL120" s="34"/>
      <c r="IM120" s="34"/>
      <c r="IN120" s="34"/>
      <c r="IO120" s="34"/>
      <c r="IP120" s="34"/>
      <c r="IQ120" s="34"/>
      <c r="IR120" s="34"/>
      <c r="IS120" s="34"/>
      <c r="IT120" s="34"/>
      <c r="IU120" s="34"/>
      <c r="IV120" s="34"/>
    </row>
    <row r="121" spans="1:256" x14ac:dyDescent="0.2">
      <c r="A121" s="34"/>
      <c r="B121" s="34">
        <v>597</v>
      </c>
      <c r="C121" s="34" t="s">
        <v>184</v>
      </c>
      <c r="D121" s="77"/>
      <c r="E121" s="34"/>
      <c r="F121" s="36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96"/>
      <c r="T121" s="34"/>
      <c r="U121" s="36">
        <f t="shared" si="21"/>
        <v>0</v>
      </c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4"/>
      <c r="ES121" s="34"/>
      <c r="ET121" s="34"/>
      <c r="EU121" s="34"/>
      <c r="EV121" s="34"/>
      <c r="EW121" s="34"/>
      <c r="EX121" s="34"/>
      <c r="EY121" s="34"/>
      <c r="EZ121" s="34"/>
      <c r="FA121" s="34"/>
      <c r="FB121" s="34"/>
      <c r="FC121" s="34"/>
      <c r="FD121" s="34"/>
      <c r="FE121" s="34"/>
      <c r="FF121" s="34"/>
      <c r="FG121" s="34"/>
      <c r="FH121" s="34"/>
      <c r="FI121" s="34"/>
      <c r="FJ121" s="34"/>
      <c r="FK121" s="34"/>
      <c r="FL121" s="34"/>
      <c r="FM121" s="34"/>
      <c r="FN121" s="34"/>
      <c r="FO121" s="34"/>
      <c r="FP121" s="34"/>
      <c r="FQ121" s="34"/>
      <c r="FR121" s="34"/>
      <c r="FS121" s="34"/>
      <c r="FT121" s="34"/>
      <c r="FU121" s="34"/>
      <c r="FV121" s="34"/>
      <c r="FW121" s="34"/>
      <c r="FX121" s="34"/>
      <c r="FY121" s="34"/>
      <c r="FZ121" s="34"/>
      <c r="GA121" s="34"/>
      <c r="GB121" s="34"/>
      <c r="GC121" s="34"/>
      <c r="GD121" s="34"/>
      <c r="GE121" s="34"/>
      <c r="GF121" s="34"/>
      <c r="GG121" s="34"/>
      <c r="GH121" s="34"/>
      <c r="GI121" s="34"/>
      <c r="GJ121" s="34"/>
      <c r="GK121" s="34"/>
      <c r="GL121" s="34"/>
      <c r="GM121" s="34"/>
      <c r="GN121" s="34"/>
      <c r="GO121" s="34"/>
      <c r="GP121" s="34"/>
      <c r="GQ121" s="34"/>
      <c r="GR121" s="34"/>
      <c r="GS121" s="34"/>
      <c r="GT121" s="34"/>
      <c r="GU121" s="34"/>
      <c r="GV121" s="34"/>
      <c r="GW121" s="34"/>
      <c r="GX121" s="34"/>
      <c r="GY121" s="34"/>
      <c r="GZ121" s="34"/>
      <c r="HA121" s="34"/>
      <c r="HB121" s="34"/>
      <c r="HC121" s="34"/>
      <c r="HD121" s="34"/>
      <c r="HE121" s="34"/>
      <c r="HF121" s="34"/>
      <c r="HG121" s="34"/>
      <c r="HH121" s="34"/>
      <c r="HI121" s="34"/>
      <c r="HJ121" s="34"/>
      <c r="HK121" s="34"/>
      <c r="HL121" s="34"/>
      <c r="HM121" s="34"/>
      <c r="HN121" s="34"/>
      <c r="HO121" s="34"/>
      <c r="HP121" s="34"/>
      <c r="HQ121" s="34"/>
      <c r="HR121" s="34"/>
      <c r="HS121" s="34"/>
      <c r="HT121" s="34"/>
      <c r="HU121" s="34"/>
      <c r="HV121" s="34"/>
      <c r="HW121" s="34"/>
      <c r="HX121" s="34"/>
      <c r="HY121" s="34"/>
      <c r="HZ121" s="34"/>
      <c r="IA121" s="34"/>
      <c r="IB121" s="34"/>
      <c r="IC121" s="34"/>
      <c r="ID121" s="34"/>
      <c r="IE121" s="34"/>
      <c r="IF121" s="34"/>
      <c r="IG121" s="34"/>
      <c r="IH121" s="34"/>
      <c r="II121" s="34"/>
      <c r="IJ121" s="34"/>
      <c r="IK121" s="34"/>
      <c r="IL121" s="34"/>
      <c r="IM121" s="34"/>
      <c r="IN121" s="34"/>
      <c r="IO121" s="34"/>
      <c r="IP121" s="34"/>
      <c r="IQ121" s="34"/>
      <c r="IR121" s="34"/>
      <c r="IS121" s="34"/>
      <c r="IT121" s="34"/>
      <c r="IU121" s="34"/>
      <c r="IV121" s="34"/>
    </row>
    <row r="122" spans="1:256" x14ac:dyDescent="0.2">
      <c r="A122" s="34"/>
      <c r="B122" s="34">
        <v>598</v>
      </c>
      <c r="C122" s="34" t="s">
        <v>318</v>
      </c>
      <c r="D122" s="77">
        <v>53</v>
      </c>
      <c r="E122" s="34"/>
      <c r="F122" s="36">
        <v>66382</v>
      </c>
      <c r="G122" s="37">
        <f t="shared" ref="G122:R122" si="32">INDEX(ALLOC,($D122)+1,(G$1)+1)*$F122</f>
        <v>33497.51327033397</v>
      </c>
      <c r="H122" s="37">
        <f t="shared" si="32"/>
        <v>9908.9009144325773</v>
      </c>
      <c r="I122" s="37">
        <f t="shared" si="32"/>
        <v>611.05080315788223</v>
      </c>
      <c r="J122" s="37">
        <f t="shared" si="32"/>
        <v>7318.9770383222203</v>
      </c>
      <c r="K122" s="37">
        <f t="shared" si="32"/>
        <v>1441.1116643580845</v>
      </c>
      <c r="L122" s="37">
        <f t="shared" si="32"/>
        <v>1045.6577315699003</v>
      </c>
      <c r="M122" s="37">
        <f t="shared" si="32"/>
        <v>6261.3532457791307</v>
      </c>
      <c r="N122" s="37">
        <f t="shared" si="32"/>
        <v>79.965437633518576</v>
      </c>
      <c r="O122" s="37">
        <f t="shared" si="32"/>
        <v>2.93790973761151</v>
      </c>
      <c r="P122" s="37">
        <f t="shared" si="32"/>
        <v>6204.7179193937654</v>
      </c>
      <c r="Q122" s="37">
        <f t="shared" si="32"/>
        <v>0.23324303258239498</v>
      </c>
      <c r="R122" s="37">
        <f t="shared" si="32"/>
        <v>9.5808222487612014</v>
      </c>
      <c r="S122" s="96"/>
      <c r="T122" s="34"/>
      <c r="U122" s="36">
        <f t="shared" si="21"/>
        <v>0</v>
      </c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  <c r="DO122" s="34"/>
      <c r="DP122" s="34"/>
      <c r="DQ122" s="34"/>
      <c r="DR122" s="34"/>
      <c r="DS122" s="34"/>
      <c r="DT122" s="34"/>
      <c r="DU122" s="34"/>
      <c r="DV122" s="34"/>
      <c r="DW122" s="34"/>
      <c r="DX122" s="34"/>
      <c r="DY122" s="34"/>
      <c r="DZ122" s="34"/>
      <c r="EA122" s="34"/>
      <c r="EB122" s="34"/>
      <c r="EC122" s="34"/>
      <c r="ED122" s="34"/>
      <c r="EE122" s="34"/>
      <c r="EF122" s="34"/>
      <c r="EG122" s="34"/>
      <c r="EH122" s="34"/>
      <c r="EI122" s="34"/>
      <c r="EJ122" s="34"/>
      <c r="EK122" s="34"/>
      <c r="EL122" s="34"/>
      <c r="EM122" s="34"/>
      <c r="EN122" s="34"/>
      <c r="EO122" s="34"/>
      <c r="EP122" s="34"/>
      <c r="EQ122" s="34"/>
      <c r="ER122" s="34"/>
      <c r="ES122" s="34"/>
      <c r="ET122" s="34"/>
      <c r="EU122" s="34"/>
      <c r="EV122" s="34"/>
      <c r="EW122" s="34"/>
      <c r="EX122" s="34"/>
      <c r="EY122" s="34"/>
      <c r="EZ122" s="34"/>
      <c r="FA122" s="34"/>
      <c r="FB122" s="34"/>
      <c r="FC122" s="34"/>
      <c r="FD122" s="34"/>
      <c r="FE122" s="34"/>
      <c r="FF122" s="34"/>
      <c r="FG122" s="34"/>
      <c r="FH122" s="34"/>
      <c r="FI122" s="34"/>
      <c r="FJ122" s="34"/>
      <c r="FK122" s="34"/>
      <c r="FL122" s="34"/>
      <c r="FM122" s="34"/>
      <c r="FN122" s="34"/>
      <c r="FO122" s="34"/>
      <c r="FP122" s="34"/>
      <c r="FQ122" s="34"/>
      <c r="FR122" s="34"/>
      <c r="FS122" s="34"/>
      <c r="FT122" s="34"/>
      <c r="FU122" s="34"/>
      <c r="FV122" s="34"/>
      <c r="FW122" s="34"/>
      <c r="FX122" s="34"/>
      <c r="FY122" s="34"/>
      <c r="FZ122" s="34"/>
      <c r="GA122" s="34"/>
      <c r="GB122" s="34"/>
      <c r="GC122" s="34"/>
      <c r="GD122" s="34"/>
      <c r="GE122" s="34"/>
      <c r="GF122" s="34"/>
      <c r="GG122" s="34"/>
      <c r="GH122" s="34"/>
      <c r="GI122" s="34"/>
      <c r="GJ122" s="34"/>
      <c r="GK122" s="34"/>
      <c r="GL122" s="34"/>
      <c r="GM122" s="34"/>
      <c r="GN122" s="34"/>
      <c r="GO122" s="34"/>
      <c r="GP122" s="34"/>
      <c r="GQ122" s="34"/>
      <c r="GR122" s="34"/>
      <c r="GS122" s="34"/>
      <c r="GT122" s="34"/>
      <c r="GU122" s="34"/>
      <c r="GV122" s="34"/>
      <c r="GW122" s="34"/>
      <c r="GX122" s="34"/>
      <c r="GY122" s="34"/>
      <c r="GZ122" s="34"/>
      <c r="HA122" s="34"/>
      <c r="HB122" s="34"/>
      <c r="HC122" s="34"/>
      <c r="HD122" s="34"/>
      <c r="HE122" s="34"/>
      <c r="HF122" s="34"/>
      <c r="HG122" s="34"/>
      <c r="HH122" s="34"/>
      <c r="HI122" s="34"/>
      <c r="HJ122" s="34"/>
      <c r="HK122" s="34"/>
      <c r="HL122" s="34"/>
      <c r="HM122" s="34"/>
      <c r="HN122" s="34"/>
      <c r="HO122" s="34"/>
      <c r="HP122" s="34"/>
      <c r="HQ122" s="34"/>
      <c r="HR122" s="34"/>
      <c r="HS122" s="34"/>
      <c r="HT122" s="34"/>
      <c r="HU122" s="34"/>
      <c r="HV122" s="34"/>
      <c r="HW122" s="34"/>
      <c r="HX122" s="34"/>
      <c r="HY122" s="34"/>
      <c r="HZ122" s="34"/>
      <c r="IA122" s="34"/>
      <c r="IB122" s="34"/>
      <c r="IC122" s="34"/>
      <c r="ID122" s="34"/>
      <c r="IE122" s="34"/>
      <c r="IF122" s="34"/>
      <c r="IG122" s="34"/>
      <c r="IH122" s="34"/>
      <c r="II122" s="34"/>
      <c r="IJ122" s="34"/>
      <c r="IK122" s="34"/>
      <c r="IL122" s="34"/>
      <c r="IM122" s="34"/>
      <c r="IN122" s="34"/>
      <c r="IO122" s="34"/>
      <c r="IP122" s="34"/>
      <c r="IQ122" s="34"/>
      <c r="IR122" s="34"/>
      <c r="IS122" s="34"/>
      <c r="IT122" s="34"/>
      <c r="IU122" s="34"/>
      <c r="IV122" s="34"/>
    </row>
    <row r="123" spans="1:256" x14ac:dyDescent="0.2">
      <c r="A123" s="34"/>
      <c r="B123" s="34"/>
      <c r="C123" s="95"/>
      <c r="D123" s="102"/>
      <c r="E123" s="95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96"/>
      <c r="T123" s="34"/>
      <c r="U123" s="36">
        <f t="shared" si="21"/>
        <v>0</v>
      </c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  <c r="DH123" s="34"/>
      <c r="DI123" s="34"/>
      <c r="DJ123" s="34"/>
      <c r="DK123" s="34"/>
      <c r="DL123" s="34"/>
      <c r="DM123" s="34"/>
      <c r="DN123" s="34"/>
      <c r="DO123" s="34"/>
      <c r="DP123" s="34"/>
      <c r="DQ123" s="34"/>
      <c r="DR123" s="34"/>
      <c r="DS123" s="34"/>
      <c r="DT123" s="34"/>
      <c r="DU123" s="34"/>
      <c r="DV123" s="34"/>
      <c r="DW123" s="34"/>
      <c r="DX123" s="34"/>
      <c r="DY123" s="34"/>
      <c r="DZ123" s="34"/>
      <c r="EA123" s="34"/>
      <c r="EB123" s="34"/>
      <c r="EC123" s="34"/>
      <c r="ED123" s="34"/>
      <c r="EE123" s="34"/>
      <c r="EF123" s="34"/>
      <c r="EG123" s="34"/>
      <c r="EH123" s="34"/>
      <c r="EI123" s="34"/>
      <c r="EJ123" s="34"/>
      <c r="EK123" s="34"/>
      <c r="EL123" s="34"/>
      <c r="EM123" s="34"/>
      <c r="EN123" s="34"/>
      <c r="EO123" s="34"/>
      <c r="EP123" s="34"/>
      <c r="EQ123" s="34"/>
      <c r="ER123" s="34"/>
      <c r="ES123" s="34"/>
      <c r="ET123" s="34"/>
      <c r="EU123" s="34"/>
      <c r="EV123" s="34"/>
      <c r="EW123" s="34"/>
      <c r="EX123" s="34"/>
      <c r="EY123" s="34"/>
      <c r="EZ123" s="34"/>
      <c r="FA123" s="34"/>
      <c r="FB123" s="34"/>
      <c r="FC123" s="34"/>
      <c r="FD123" s="34"/>
      <c r="FE123" s="34"/>
      <c r="FF123" s="34"/>
      <c r="FG123" s="34"/>
      <c r="FH123" s="34"/>
      <c r="FI123" s="34"/>
      <c r="FJ123" s="34"/>
      <c r="FK123" s="34"/>
      <c r="FL123" s="34"/>
      <c r="FM123" s="34"/>
      <c r="FN123" s="34"/>
      <c r="FO123" s="34"/>
      <c r="FP123" s="34"/>
      <c r="FQ123" s="34"/>
      <c r="FR123" s="34"/>
      <c r="FS123" s="34"/>
      <c r="FT123" s="34"/>
      <c r="FU123" s="34"/>
      <c r="FV123" s="34"/>
      <c r="FW123" s="34"/>
      <c r="FX123" s="34"/>
      <c r="FY123" s="34"/>
      <c r="FZ123" s="34"/>
      <c r="GA123" s="34"/>
      <c r="GB123" s="34"/>
      <c r="GC123" s="34"/>
      <c r="GD123" s="34"/>
      <c r="GE123" s="34"/>
      <c r="GF123" s="34"/>
      <c r="GG123" s="34"/>
      <c r="GH123" s="34"/>
      <c r="GI123" s="34"/>
      <c r="GJ123" s="34"/>
      <c r="GK123" s="34"/>
      <c r="GL123" s="34"/>
      <c r="GM123" s="34"/>
      <c r="GN123" s="34"/>
      <c r="GO123" s="34"/>
      <c r="GP123" s="34"/>
      <c r="GQ123" s="34"/>
      <c r="GR123" s="34"/>
      <c r="GS123" s="34"/>
      <c r="GT123" s="34"/>
      <c r="GU123" s="34"/>
      <c r="GV123" s="34"/>
      <c r="GW123" s="34"/>
      <c r="GX123" s="34"/>
      <c r="GY123" s="34"/>
      <c r="GZ123" s="34"/>
      <c r="HA123" s="34"/>
      <c r="HB123" s="34"/>
      <c r="HC123" s="34"/>
      <c r="HD123" s="34"/>
      <c r="HE123" s="34"/>
      <c r="HF123" s="34"/>
      <c r="HG123" s="34"/>
      <c r="HH123" s="34"/>
      <c r="HI123" s="34"/>
      <c r="HJ123" s="34"/>
      <c r="HK123" s="34"/>
      <c r="HL123" s="34"/>
      <c r="HM123" s="34"/>
      <c r="HN123" s="34"/>
      <c r="HO123" s="34"/>
      <c r="HP123" s="34"/>
      <c r="HQ123" s="34"/>
      <c r="HR123" s="34"/>
      <c r="HS123" s="34"/>
      <c r="HT123" s="34"/>
      <c r="HU123" s="34"/>
      <c r="HV123" s="34"/>
      <c r="HW123" s="34"/>
      <c r="HX123" s="34"/>
      <c r="HY123" s="34"/>
      <c r="HZ123" s="34"/>
      <c r="IA123" s="34"/>
      <c r="IB123" s="34"/>
      <c r="IC123" s="34"/>
      <c r="ID123" s="34"/>
      <c r="IE123" s="34"/>
      <c r="IF123" s="34"/>
      <c r="IG123" s="34"/>
      <c r="IH123" s="34"/>
      <c r="II123" s="34"/>
      <c r="IJ123" s="34"/>
      <c r="IK123" s="34"/>
      <c r="IL123" s="34"/>
      <c r="IM123" s="34"/>
      <c r="IN123" s="34"/>
      <c r="IO123" s="34"/>
      <c r="IP123" s="34"/>
      <c r="IQ123" s="34"/>
      <c r="IR123" s="34"/>
      <c r="IS123" s="34"/>
      <c r="IT123" s="34"/>
      <c r="IU123" s="34"/>
      <c r="IV123" s="34"/>
    </row>
    <row r="124" spans="1:256" x14ac:dyDescent="0.2">
      <c r="A124" s="34"/>
      <c r="B124" s="34"/>
      <c r="C124" s="34" t="s">
        <v>319</v>
      </c>
      <c r="D124" s="77"/>
      <c r="E124" s="34"/>
      <c r="F124" s="36">
        <f t="shared" ref="F124:R124" si="33">SUM(F114:F122)</f>
        <v>6967431</v>
      </c>
      <c r="G124" s="36">
        <f t="shared" si="33"/>
        <v>3401487.480879128</v>
      </c>
      <c r="H124" s="36">
        <f t="shared" si="33"/>
        <v>988219.35554466536</v>
      </c>
      <c r="I124" s="36">
        <f t="shared" si="33"/>
        <v>86598.689527705996</v>
      </c>
      <c r="J124" s="36">
        <f t="shared" si="33"/>
        <v>1028940.2951926767</v>
      </c>
      <c r="K124" s="36">
        <f t="shared" si="33"/>
        <v>225121.22023999179</v>
      </c>
      <c r="L124" s="36">
        <f t="shared" si="33"/>
        <v>152519.44682718819</v>
      </c>
      <c r="M124" s="36">
        <f t="shared" si="33"/>
        <v>1026499.0782953618</v>
      </c>
      <c r="N124" s="36">
        <f t="shared" si="33"/>
        <v>80.939509405982719</v>
      </c>
      <c r="O124" s="36">
        <f t="shared" si="33"/>
        <v>2.9736968855362202</v>
      </c>
      <c r="P124" s="36">
        <f t="shared" si="33"/>
        <v>57678.030248516829</v>
      </c>
      <c r="Q124" s="36">
        <f t="shared" si="33"/>
        <v>17.160509002935186</v>
      </c>
      <c r="R124" s="36">
        <f t="shared" si="33"/>
        <v>266.32952946883421</v>
      </c>
      <c r="S124" s="96"/>
      <c r="T124" s="34"/>
      <c r="U124" s="36">
        <f t="shared" si="21"/>
        <v>0</v>
      </c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4"/>
      <c r="DQ124" s="34"/>
      <c r="DR124" s="34"/>
      <c r="DS124" s="34"/>
      <c r="DT124" s="34"/>
      <c r="DU124" s="34"/>
      <c r="DV124" s="34"/>
      <c r="DW124" s="34"/>
      <c r="DX124" s="34"/>
      <c r="DY124" s="34"/>
      <c r="DZ124" s="34"/>
      <c r="EA124" s="34"/>
      <c r="EB124" s="34"/>
      <c r="EC124" s="34"/>
      <c r="ED124" s="34"/>
      <c r="EE124" s="34"/>
      <c r="EF124" s="34"/>
      <c r="EG124" s="34"/>
      <c r="EH124" s="34"/>
      <c r="EI124" s="34"/>
      <c r="EJ124" s="34"/>
      <c r="EK124" s="34"/>
      <c r="EL124" s="34"/>
      <c r="EM124" s="34"/>
      <c r="EN124" s="34"/>
      <c r="EO124" s="34"/>
      <c r="EP124" s="34"/>
      <c r="EQ124" s="34"/>
      <c r="ER124" s="34"/>
      <c r="ES124" s="34"/>
      <c r="ET124" s="34"/>
      <c r="EU124" s="34"/>
      <c r="EV124" s="34"/>
      <c r="EW124" s="34"/>
      <c r="EX124" s="34"/>
      <c r="EY124" s="34"/>
      <c r="EZ124" s="34"/>
      <c r="FA124" s="34"/>
      <c r="FB124" s="34"/>
      <c r="FC124" s="34"/>
      <c r="FD124" s="34"/>
      <c r="FE124" s="34"/>
      <c r="FF124" s="34"/>
      <c r="FG124" s="34"/>
      <c r="FH124" s="34"/>
      <c r="FI124" s="34"/>
      <c r="FJ124" s="34"/>
      <c r="FK124" s="34"/>
      <c r="FL124" s="34"/>
      <c r="FM124" s="34"/>
      <c r="FN124" s="34"/>
      <c r="FO124" s="34"/>
      <c r="FP124" s="34"/>
      <c r="FQ124" s="34"/>
      <c r="FR124" s="34"/>
      <c r="FS124" s="34"/>
      <c r="FT124" s="34"/>
      <c r="FU124" s="34"/>
      <c r="FV124" s="34"/>
      <c r="FW124" s="34"/>
      <c r="FX124" s="34"/>
      <c r="FY124" s="34"/>
      <c r="FZ124" s="34"/>
      <c r="GA124" s="34"/>
      <c r="GB124" s="34"/>
      <c r="GC124" s="34"/>
      <c r="GD124" s="34"/>
      <c r="GE124" s="34"/>
      <c r="GF124" s="34"/>
      <c r="GG124" s="34"/>
      <c r="GH124" s="34"/>
      <c r="GI124" s="34"/>
      <c r="GJ124" s="34"/>
      <c r="GK124" s="34"/>
      <c r="GL124" s="34"/>
      <c r="GM124" s="34"/>
      <c r="GN124" s="34"/>
      <c r="GO124" s="34"/>
      <c r="GP124" s="34"/>
      <c r="GQ124" s="34"/>
      <c r="GR124" s="34"/>
      <c r="GS124" s="34"/>
      <c r="GT124" s="34"/>
      <c r="GU124" s="34"/>
      <c r="GV124" s="34"/>
      <c r="GW124" s="34"/>
      <c r="GX124" s="34"/>
      <c r="GY124" s="34"/>
      <c r="GZ124" s="34"/>
      <c r="HA124" s="34"/>
      <c r="HB124" s="34"/>
      <c r="HC124" s="34"/>
      <c r="HD124" s="34"/>
      <c r="HE124" s="34"/>
      <c r="HF124" s="34"/>
      <c r="HG124" s="34"/>
      <c r="HH124" s="34"/>
      <c r="HI124" s="34"/>
      <c r="HJ124" s="34"/>
      <c r="HK124" s="34"/>
      <c r="HL124" s="34"/>
      <c r="HM124" s="34"/>
      <c r="HN124" s="34"/>
      <c r="HO124" s="34"/>
      <c r="HP124" s="34"/>
      <c r="HQ124" s="34"/>
      <c r="HR124" s="34"/>
      <c r="HS124" s="34"/>
      <c r="HT124" s="34"/>
      <c r="HU124" s="34"/>
      <c r="HV124" s="34"/>
      <c r="HW124" s="34"/>
      <c r="HX124" s="34"/>
      <c r="HY124" s="34"/>
      <c r="HZ124" s="34"/>
      <c r="IA124" s="34"/>
      <c r="IB124" s="34"/>
      <c r="IC124" s="34"/>
      <c r="ID124" s="34"/>
      <c r="IE124" s="34"/>
      <c r="IF124" s="34"/>
      <c r="IG124" s="34"/>
      <c r="IH124" s="34"/>
      <c r="II124" s="34"/>
      <c r="IJ124" s="34"/>
      <c r="IK124" s="34"/>
      <c r="IL124" s="34"/>
      <c r="IM124" s="34"/>
      <c r="IN124" s="34"/>
      <c r="IO124" s="34"/>
      <c r="IP124" s="34"/>
      <c r="IQ124" s="34"/>
      <c r="IR124" s="34"/>
      <c r="IS124" s="34"/>
      <c r="IT124" s="34"/>
      <c r="IU124" s="34"/>
      <c r="IV124" s="34"/>
    </row>
    <row r="125" spans="1:256" x14ac:dyDescent="0.2">
      <c r="A125" s="34"/>
      <c r="B125" s="34"/>
      <c r="C125" s="34"/>
      <c r="D125" s="77"/>
      <c r="E125" s="34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96"/>
      <c r="T125" s="34"/>
      <c r="U125" s="36">
        <f t="shared" si="21"/>
        <v>0</v>
      </c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  <c r="DJ125" s="34"/>
      <c r="DK125" s="34"/>
      <c r="DL125" s="34"/>
      <c r="DM125" s="34"/>
      <c r="DN125" s="34"/>
      <c r="DO125" s="34"/>
      <c r="DP125" s="34"/>
      <c r="DQ125" s="34"/>
      <c r="DR125" s="34"/>
      <c r="DS125" s="34"/>
      <c r="DT125" s="34"/>
      <c r="DU125" s="34"/>
      <c r="DV125" s="34"/>
      <c r="DW125" s="34"/>
      <c r="DX125" s="34"/>
      <c r="DY125" s="34"/>
      <c r="DZ125" s="34"/>
      <c r="EA125" s="34"/>
      <c r="EB125" s="34"/>
      <c r="EC125" s="34"/>
      <c r="ED125" s="34"/>
      <c r="EE125" s="34"/>
      <c r="EF125" s="34"/>
      <c r="EG125" s="34"/>
      <c r="EH125" s="34"/>
      <c r="EI125" s="34"/>
      <c r="EJ125" s="34"/>
      <c r="EK125" s="34"/>
      <c r="EL125" s="34"/>
      <c r="EM125" s="34"/>
      <c r="EN125" s="34"/>
      <c r="EO125" s="34"/>
      <c r="EP125" s="34"/>
      <c r="EQ125" s="34"/>
      <c r="ER125" s="34"/>
      <c r="ES125" s="34"/>
      <c r="ET125" s="34"/>
      <c r="EU125" s="34"/>
      <c r="EV125" s="34"/>
      <c r="EW125" s="34"/>
      <c r="EX125" s="34"/>
      <c r="EY125" s="34"/>
      <c r="EZ125" s="34"/>
      <c r="FA125" s="34"/>
      <c r="FB125" s="34"/>
      <c r="FC125" s="34"/>
      <c r="FD125" s="34"/>
      <c r="FE125" s="34"/>
      <c r="FF125" s="34"/>
      <c r="FG125" s="34"/>
      <c r="FH125" s="34"/>
      <c r="FI125" s="34"/>
      <c r="FJ125" s="34"/>
      <c r="FK125" s="34"/>
      <c r="FL125" s="34"/>
      <c r="FM125" s="34"/>
      <c r="FN125" s="34"/>
      <c r="FO125" s="34"/>
      <c r="FP125" s="34"/>
      <c r="FQ125" s="34"/>
      <c r="FR125" s="34"/>
      <c r="FS125" s="34"/>
      <c r="FT125" s="34"/>
      <c r="FU125" s="34"/>
      <c r="FV125" s="34"/>
      <c r="FW125" s="34"/>
      <c r="FX125" s="34"/>
      <c r="FY125" s="34"/>
      <c r="FZ125" s="34"/>
      <c r="GA125" s="34"/>
      <c r="GB125" s="34"/>
      <c r="GC125" s="34"/>
      <c r="GD125" s="34"/>
      <c r="GE125" s="34"/>
      <c r="GF125" s="34"/>
      <c r="GG125" s="34"/>
      <c r="GH125" s="34"/>
      <c r="GI125" s="34"/>
      <c r="GJ125" s="34"/>
      <c r="GK125" s="34"/>
      <c r="GL125" s="34"/>
      <c r="GM125" s="34"/>
      <c r="GN125" s="34"/>
      <c r="GO125" s="34"/>
      <c r="GP125" s="34"/>
      <c r="GQ125" s="34"/>
      <c r="GR125" s="34"/>
      <c r="GS125" s="34"/>
      <c r="GT125" s="34"/>
      <c r="GU125" s="34"/>
      <c r="GV125" s="34"/>
      <c r="GW125" s="34"/>
      <c r="GX125" s="34"/>
      <c r="GY125" s="34"/>
      <c r="GZ125" s="34"/>
      <c r="HA125" s="34"/>
      <c r="HB125" s="34"/>
      <c r="HC125" s="34"/>
      <c r="HD125" s="34"/>
      <c r="HE125" s="34"/>
      <c r="HF125" s="34"/>
      <c r="HG125" s="34"/>
      <c r="HH125" s="34"/>
      <c r="HI125" s="34"/>
      <c r="HJ125" s="34"/>
      <c r="HK125" s="34"/>
      <c r="HL125" s="34"/>
      <c r="HM125" s="34"/>
      <c r="HN125" s="34"/>
      <c r="HO125" s="34"/>
      <c r="HP125" s="34"/>
      <c r="HQ125" s="34"/>
      <c r="HR125" s="34"/>
      <c r="HS125" s="34"/>
      <c r="HT125" s="34"/>
      <c r="HU125" s="34"/>
      <c r="HV125" s="34"/>
      <c r="HW125" s="34"/>
      <c r="HX125" s="34"/>
      <c r="HY125" s="34"/>
      <c r="HZ125" s="34"/>
      <c r="IA125" s="34"/>
      <c r="IB125" s="34"/>
      <c r="IC125" s="34"/>
      <c r="ID125" s="34"/>
      <c r="IE125" s="34"/>
      <c r="IF125" s="34"/>
      <c r="IG125" s="34"/>
      <c r="IH125" s="34"/>
      <c r="II125" s="34"/>
      <c r="IJ125" s="34"/>
      <c r="IK125" s="34"/>
      <c r="IL125" s="34"/>
      <c r="IM125" s="34"/>
      <c r="IN125" s="34"/>
      <c r="IO125" s="34"/>
      <c r="IP125" s="34"/>
      <c r="IQ125" s="34"/>
      <c r="IR125" s="34"/>
      <c r="IS125" s="34"/>
      <c r="IT125" s="34"/>
      <c r="IU125" s="34"/>
      <c r="IV125" s="34"/>
    </row>
    <row r="126" spans="1:256" x14ac:dyDescent="0.2">
      <c r="A126" s="34"/>
      <c r="B126" s="34"/>
      <c r="C126" s="95" t="s">
        <v>320</v>
      </c>
      <c r="D126" s="102"/>
      <c r="E126" s="95"/>
      <c r="F126" s="73">
        <f t="shared" ref="F126:R126" si="34">F124+F111</f>
        <v>18356091</v>
      </c>
      <c r="G126" s="73">
        <f t="shared" si="34"/>
        <v>9624108.3475740459</v>
      </c>
      <c r="H126" s="73">
        <f t="shared" si="34"/>
        <v>3042511.9012006512</v>
      </c>
      <c r="I126" s="73">
        <f t="shared" si="34"/>
        <v>185294.03344259498</v>
      </c>
      <c r="J126" s="73">
        <f t="shared" si="34"/>
        <v>2218465.9856803706</v>
      </c>
      <c r="K126" s="73">
        <f t="shared" si="34"/>
        <v>534368.59505825629</v>
      </c>
      <c r="L126" s="73">
        <f t="shared" si="34"/>
        <v>290901.9783927293</v>
      </c>
      <c r="M126" s="73">
        <f t="shared" si="34"/>
        <v>1963043.9861110142</v>
      </c>
      <c r="N126" s="73">
        <f t="shared" si="34"/>
        <v>121643.34721876522</v>
      </c>
      <c r="O126" s="73">
        <f t="shared" si="34"/>
        <v>4469.1454819209157</v>
      </c>
      <c r="P126" s="73">
        <f t="shared" si="34"/>
        <v>365105.48667142366</v>
      </c>
      <c r="Q126" s="73">
        <f t="shared" si="34"/>
        <v>116.47273518184727</v>
      </c>
      <c r="R126" s="73">
        <f t="shared" si="34"/>
        <v>6061.7204330419636</v>
      </c>
      <c r="S126" s="96"/>
      <c r="T126" s="34"/>
      <c r="U126" s="36">
        <f t="shared" si="21"/>
        <v>0</v>
      </c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  <c r="DJ126" s="34"/>
      <c r="DK126" s="34"/>
      <c r="DL126" s="34"/>
      <c r="DM126" s="34"/>
      <c r="DN126" s="34"/>
      <c r="DO126" s="34"/>
      <c r="DP126" s="34"/>
      <c r="DQ126" s="34"/>
      <c r="DR126" s="34"/>
      <c r="DS126" s="34"/>
      <c r="DT126" s="34"/>
      <c r="DU126" s="34"/>
      <c r="DV126" s="34"/>
      <c r="DW126" s="34"/>
      <c r="DX126" s="34"/>
      <c r="DY126" s="34"/>
      <c r="DZ126" s="34"/>
      <c r="EA126" s="34"/>
      <c r="EB126" s="34"/>
      <c r="EC126" s="34"/>
      <c r="ED126" s="34"/>
      <c r="EE126" s="34"/>
      <c r="EF126" s="34"/>
      <c r="EG126" s="34"/>
      <c r="EH126" s="34"/>
      <c r="EI126" s="34"/>
      <c r="EJ126" s="34"/>
      <c r="EK126" s="34"/>
      <c r="EL126" s="34"/>
      <c r="EM126" s="34"/>
      <c r="EN126" s="34"/>
      <c r="EO126" s="34"/>
      <c r="EP126" s="34"/>
      <c r="EQ126" s="34"/>
      <c r="ER126" s="34"/>
      <c r="ES126" s="34"/>
      <c r="ET126" s="34"/>
      <c r="EU126" s="34"/>
      <c r="EV126" s="34"/>
      <c r="EW126" s="34"/>
      <c r="EX126" s="34"/>
      <c r="EY126" s="34"/>
      <c r="EZ126" s="34"/>
      <c r="FA126" s="34"/>
      <c r="FB126" s="34"/>
      <c r="FC126" s="34"/>
      <c r="FD126" s="34"/>
      <c r="FE126" s="34"/>
      <c r="FF126" s="34"/>
      <c r="FG126" s="34"/>
      <c r="FH126" s="34"/>
      <c r="FI126" s="34"/>
      <c r="FJ126" s="34"/>
      <c r="FK126" s="34"/>
      <c r="FL126" s="34"/>
      <c r="FM126" s="34"/>
      <c r="FN126" s="34"/>
      <c r="FO126" s="34"/>
      <c r="FP126" s="34"/>
      <c r="FQ126" s="34"/>
      <c r="FR126" s="34"/>
      <c r="FS126" s="34"/>
      <c r="FT126" s="34"/>
      <c r="FU126" s="34"/>
      <c r="FV126" s="34"/>
      <c r="FW126" s="34"/>
      <c r="FX126" s="34"/>
      <c r="FY126" s="34"/>
      <c r="FZ126" s="34"/>
      <c r="GA126" s="34"/>
      <c r="GB126" s="34"/>
      <c r="GC126" s="34"/>
      <c r="GD126" s="34"/>
      <c r="GE126" s="34"/>
      <c r="GF126" s="34"/>
      <c r="GG126" s="34"/>
      <c r="GH126" s="34"/>
      <c r="GI126" s="34"/>
      <c r="GJ126" s="34"/>
      <c r="GK126" s="34"/>
      <c r="GL126" s="34"/>
      <c r="GM126" s="34"/>
      <c r="GN126" s="34"/>
      <c r="GO126" s="34"/>
      <c r="GP126" s="34"/>
      <c r="GQ126" s="34"/>
      <c r="GR126" s="34"/>
      <c r="GS126" s="34"/>
      <c r="GT126" s="34"/>
      <c r="GU126" s="34"/>
      <c r="GV126" s="34"/>
      <c r="GW126" s="34"/>
      <c r="GX126" s="34"/>
      <c r="GY126" s="34"/>
      <c r="GZ126" s="34"/>
      <c r="HA126" s="34"/>
      <c r="HB126" s="34"/>
      <c r="HC126" s="34"/>
      <c r="HD126" s="34"/>
      <c r="HE126" s="34"/>
      <c r="HF126" s="34"/>
      <c r="HG126" s="34"/>
      <c r="HH126" s="34"/>
      <c r="HI126" s="34"/>
      <c r="HJ126" s="34"/>
      <c r="HK126" s="34"/>
      <c r="HL126" s="34"/>
      <c r="HM126" s="34"/>
      <c r="HN126" s="34"/>
      <c r="HO126" s="34"/>
      <c r="HP126" s="34"/>
      <c r="HQ126" s="34"/>
      <c r="HR126" s="34"/>
      <c r="HS126" s="34"/>
      <c r="HT126" s="34"/>
      <c r="HU126" s="34"/>
      <c r="HV126" s="34"/>
      <c r="HW126" s="34"/>
      <c r="HX126" s="34"/>
      <c r="HY126" s="34"/>
      <c r="HZ126" s="34"/>
      <c r="IA126" s="34"/>
      <c r="IB126" s="34"/>
      <c r="IC126" s="34"/>
      <c r="ID126" s="34"/>
      <c r="IE126" s="34"/>
      <c r="IF126" s="34"/>
      <c r="IG126" s="34"/>
      <c r="IH126" s="34"/>
      <c r="II126" s="34"/>
      <c r="IJ126" s="34"/>
      <c r="IK126" s="34"/>
      <c r="IL126" s="34"/>
      <c r="IM126" s="34"/>
      <c r="IN126" s="34"/>
      <c r="IO126" s="34"/>
      <c r="IP126" s="34"/>
      <c r="IQ126" s="34"/>
      <c r="IR126" s="34"/>
      <c r="IS126" s="34"/>
      <c r="IT126" s="34"/>
      <c r="IU126" s="34"/>
      <c r="IV126" s="34"/>
    </row>
    <row r="127" spans="1:256" x14ac:dyDescent="0.2">
      <c r="A127" s="34"/>
      <c r="B127" s="34"/>
      <c r="C127" s="34"/>
      <c r="D127" s="77"/>
      <c r="E127" s="34"/>
      <c r="F127" s="36"/>
      <c r="G127" s="36"/>
      <c r="H127" s="36"/>
      <c r="I127" s="109"/>
      <c r="J127" s="36"/>
      <c r="K127" s="36"/>
      <c r="L127" s="36"/>
      <c r="M127" s="36"/>
      <c r="N127" s="36"/>
      <c r="O127" s="36"/>
      <c r="P127" s="36"/>
      <c r="Q127" s="36"/>
      <c r="R127" s="36"/>
      <c r="S127" s="96"/>
      <c r="T127" s="34"/>
      <c r="U127" s="36">
        <f t="shared" si="21"/>
        <v>0</v>
      </c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4"/>
      <c r="DH127" s="34"/>
      <c r="DI127" s="34"/>
      <c r="DJ127" s="34"/>
      <c r="DK127" s="34"/>
      <c r="DL127" s="34"/>
      <c r="DM127" s="34"/>
      <c r="DN127" s="34"/>
      <c r="DO127" s="34"/>
      <c r="DP127" s="34"/>
      <c r="DQ127" s="34"/>
      <c r="DR127" s="34"/>
      <c r="DS127" s="34"/>
      <c r="DT127" s="34"/>
      <c r="DU127" s="34"/>
      <c r="DV127" s="34"/>
      <c r="DW127" s="34"/>
      <c r="DX127" s="34"/>
      <c r="DY127" s="34"/>
      <c r="DZ127" s="34"/>
      <c r="EA127" s="34"/>
      <c r="EB127" s="34"/>
      <c r="EC127" s="34"/>
      <c r="ED127" s="34"/>
      <c r="EE127" s="34"/>
      <c r="EF127" s="34"/>
      <c r="EG127" s="34"/>
      <c r="EH127" s="34"/>
      <c r="EI127" s="34"/>
      <c r="EJ127" s="34"/>
      <c r="EK127" s="34"/>
      <c r="EL127" s="34"/>
      <c r="EM127" s="34"/>
      <c r="EN127" s="34"/>
      <c r="EO127" s="34"/>
      <c r="EP127" s="34"/>
      <c r="EQ127" s="34"/>
      <c r="ER127" s="34"/>
      <c r="ES127" s="34"/>
      <c r="ET127" s="34"/>
      <c r="EU127" s="34"/>
      <c r="EV127" s="34"/>
      <c r="EW127" s="34"/>
      <c r="EX127" s="34"/>
      <c r="EY127" s="34"/>
      <c r="EZ127" s="34"/>
      <c r="FA127" s="34"/>
      <c r="FB127" s="34"/>
      <c r="FC127" s="34"/>
      <c r="FD127" s="34"/>
      <c r="FE127" s="34"/>
      <c r="FF127" s="34"/>
      <c r="FG127" s="34"/>
      <c r="FH127" s="34"/>
      <c r="FI127" s="34"/>
      <c r="FJ127" s="34"/>
      <c r="FK127" s="34"/>
      <c r="FL127" s="34"/>
      <c r="FM127" s="34"/>
      <c r="FN127" s="34"/>
      <c r="FO127" s="34"/>
      <c r="FP127" s="34"/>
      <c r="FQ127" s="34"/>
      <c r="FR127" s="34"/>
      <c r="FS127" s="34"/>
      <c r="FT127" s="34"/>
      <c r="FU127" s="34"/>
      <c r="FV127" s="34"/>
      <c r="FW127" s="34"/>
      <c r="FX127" s="34"/>
      <c r="FY127" s="34"/>
      <c r="FZ127" s="34"/>
      <c r="GA127" s="34"/>
      <c r="GB127" s="34"/>
      <c r="GC127" s="34"/>
      <c r="GD127" s="34"/>
      <c r="GE127" s="34"/>
      <c r="GF127" s="34"/>
      <c r="GG127" s="34"/>
      <c r="GH127" s="34"/>
      <c r="GI127" s="34"/>
      <c r="GJ127" s="34"/>
      <c r="GK127" s="34"/>
      <c r="GL127" s="34"/>
      <c r="GM127" s="34"/>
      <c r="GN127" s="34"/>
      <c r="GO127" s="34"/>
      <c r="GP127" s="34"/>
      <c r="GQ127" s="34"/>
      <c r="GR127" s="34"/>
      <c r="GS127" s="34"/>
      <c r="GT127" s="34"/>
      <c r="GU127" s="34"/>
      <c r="GV127" s="34"/>
      <c r="GW127" s="34"/>
      <c r="GX127" s="34"/>
      <c r="GY127" s="34"/>
      <c r="GZ127" s="34"/>
      <c r="HA127" s="34"/>
      <c r="HB127" s="34"/>
      <c r="HC127" s="34"/>
      <c r="HD127" s="34"/>
      <c r="HE127" s="34"/>
      <c r="HF127" s="34"/>
      <c r="HG127" s="34"/>
      <c r="HH127" s="34"/>
      <c r="HI127" s="34"/>
      <c r="HJ127" s="34"/>
      <c r="HK127" s="34"/>
      <c r="HL127" s="34"/>
      <c r="HM127" s="34"/>
      <c r="HN127" s="34"/>
      <c r="HO127" s="34"/>
      <c r="HP127" s="34"/>
      <c r="HQ127" s="34"/>
      <c r="HR127" s="34"/>
      <c r="HS127" s="34"/>
      <c r="HT127" s="34"/>
      <c r="HU127" s="34"/>
      <c r="HV127" s="34"/>
      <c r="HW127" s="34"/>
      <c r="HX127" s="34"/>
      <c r="HY127" s="34"/>
      <c r="HZ127" s="34"/>
      <c r="IA127" s="34"/>
      <c r="IB127" s="34"/>
      <c r="IC127" s="34"/>
      <c r="ID127" s="34"/>
      <c r="IE127" s="34"/>
      <c r="IF127" s="34"/>
      <c r="IG127" s="34"/>
      <c r="IH127" s="34"/>
      <c r="II127" s="34"/>
      <c r="IJ127" s="34"/>
      <c r="IK127" s="34"/>
      <c r="IL127" s="34"/>
      <c r="IM127" s="34"/>
      <c r="IN127" s="34"/>
      <c r="IO127" s="34"/>
      <c r="IP127" s="34"/>
      <c r="IQ127" s="34"/>
      <c r="IR127" s="34"/>
      <c r="IS127" s="34"/>
      <c r="IT127" s="34"/>
      <c r="IU127" s="34"/>
      <c r="IV127" s="34"/>
    </row>
    <row r="128" spans="1:256" x14ac:dyDescent="0.2">
      <c r="A128" s="34"/>
      <c r="B128" s="34"/>
      <c r="C128" s="95" t="s">
        <v>321</v>
      </c>
      <c r="D128" s="102"/>
      <c r="E128" s="95"/>
      <c r="F128" s="73">
        <f t="shared" ref="F128:R128" si="35">F126+F96</f>
        <v>23015219</v>
      </c>
      <c r="G128" s="73">
        <f t="shared" si="35"/>
        <v>11256808.864648789</v>
      </c>
      <c r="H128" s="73">
        <f t="shared" si="35"/>
        <v>3552065.8564946437</v>
      </c>
      <c r="I128" s="73">
        <f t="shared" si="35"/>
        <v>223974.01246039863</v>
      </c>
      <c r="J128" s="73">
        <f t="shared" si="35"/>
        <v>3000485.0168935703</v>
      </c>
      <c r="K128" s="73">
        <f t="shared" si="35"/>
        <v>708574.08035260462</v>
      </c>
      <c r="L128" s="73">
        <f t="shared" si="35"/>
        <v>416343.32556407771</v>
      </c>
      <c r="M128" s="73">
        <f t="shared" si="35"/>
        <v>2850947.9318190753</v>
      </c>
      <c r="N128" s="73">
        <f t="shared" si="35"/>
        <v>488056.55281457503</v>
      </c>
      <c r="O128" s="73">
        <f t="shared" si="35"/>
        <v>122321.2956894143</v>
      </c>
      <c r="P128" s="73">
        <f t="shared" si="35"/>
        <v>389180.77978700394</v>
      </c>
      <c r="Q128" s="73">
        <f t="shared" si="35"/>
        <v>124.30159062942039</v>
      </c>
      <c r="R128" s="73">
        <f t="shared" si="35"/>
        <v>6336.9818852147419</v>
      </c>
      <c r="S128" s="96"/>
      <c r="T128" s="34"/>
      <c r="U128" s="36">
        <f t="shared" si="21"/>
        <v>0</v>
      </c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  <c r="CR128" s="34"/>
      <c r="CS128" s="34"/>
      <c r="CT128" s="34"/>
      <c r="CU128" s="34"/>
      <c r="CV128" s="34"/>
      <c r="CW128" s="34"/>
      <c r="CX128" s="34"/>
      <c r="CY128" s="34"/>
      <c r="CZ128" s="34"/>
      <c r="DA128" s="34"/>
      <c r="DB128" s="34"/>
      <c r="DC128" s="34"/>
      <c r="DD128" s="34"/>
      <c r="DE128" s="34"/>
      <c r="DF128" s="34"/>
      <c r="DG128" s="34"/>
      <c r="DH128" s="34"/>
      <c r="DI128" s="34"/>
      <c r="DJ128" s="34"/>
      <c r="DK128" s="34"/>
      <c r="DL128" s="34"/>
      <c r="DM128" s="34"/>
      <c r="DN128" s="34"/>
      <c r="DO128" s="34"/>
      <c r="DP128" s="34"/>
      <c r="DQ128" s="34"/>
      <c r="DR128" s="34"/>
      <c r="DS128" s="34"/>
      <c r="DT128" s="34"/>
      <c r="DU128" s="34"/>
      <c r="DV128" s="34"/>
      <c r="DW128" s="34"/>
      <c r="DX128" s="34"/>
      <c r="DY128" s="34"/>
      <c r="DZ128" s="34"/>
      <c r="EA128" s="34"/>
      <c r="EB128" s="34"/>
      <c r="EC128" s="34"/>
      <c r="ED128" s="34"/>
      <c r="EE128" s="34"/>
      <c r="EF128" s="34"/>
      <c r="EG128" s="34"/>
      <c r="EH128" s="34"/>
      <c r="EI128" s="34"/>
      <c r="EJ128" s="34"/>
      <c r="EK128" s="34"/>
      <c r="EL128" s="34"/>
      <c r="EM128" s="34"/>
      <c r="EN128" s="34"/>
      <c r="EO128" s="34"/>
      <c r="EP128" s="34"/>
      <c r="EQ128" s="34"/>
      <c r="ER128" s="34"/>
      <c r="ES128" s="34"/>
      <c r="ET128" s="34"/>
      <c r="EU128" s="34"/>
      <c r="EV128" s="34"/>
      <c r="EW128" s="34"/>
      <c r="EX128" s="34"/>
      <c r="EY128" s="34"/>
      <c r="EZ128" s="34"/>
      <c r="FA128" s="34"/>
      <c r="FB128" s="34"/>
      <c r="FC128" s="34"/>
      <c r="FD128" s="34"/>
      <c r="FE128" s="34"/>
      <c r="FF128" s="34"/>
      <c r="FG128" s="34"/>
      <c r="FH128" s="34"/>
      <c r="FI128" s="34"/>
      <c r="FJ128" s="34"/>
      <c r="FK128" s="34"/>
      <c r="FL128" s="34"/>
      <c r="FM128" s="34"/>
      <c r="FN128" s="34"/>
      <c r="FO128" s="34"/>
      <c r="FP128" s="34"/>
      <c r="FQ128" s="34"/>
      <c r="FR128" s="34"/>
      <c r="FS128" s="34"/>
      <c r="FT128" s="34"/>
      <c r="FU128" s="34"/>
      <c r="FV128" s="34"/>
      <c r="FW128" s="34"/>
      <c r="FX128" s="34"/>
      <c r="FY128" s="34"/>
      <c r="FZ128" s="34"/>
      <c r="GA128" s="34"/>
      <c r="GB128" s="34"/>
      <c r="GC128" s="34"/>
      <c r="GD128" s="34"/>
      <c r="GE128" s="34"/>
      <c r="GF128" s="34"/>
      <c r="GG128" s="34"/>
      <c r="GH128" s="34"/>
      <c r="GI128" s="34"/>
      <c r="GJ128" s="34"/>
      <c r="GK128" s="34"/>
      <c r="GL128" s="34"/>
      <c r="GM128" s="34"/>
      <c r="GN128" s="34"/>
      <c r="GO128" s="34"/>
      <c r="GP128" s="34"/>
      <c r="GQ128" s="34"/>
      <c r="GR128" s="34"/>
      <c r="GS128" s="34"/>
      <c r="GT128" s="34"/>
      <c r="GU128" s="34"/>
      <c r="GV128" s="34"/>
      <c r="GW128" s="34"/>
      <c r="GX128" s="34"/>
      <c r="GY128" s="34"/>
      <c r="GZ128" s="34"/>
      <c r="HA128" s="34"/>
      <c r="HB128" s="34"/>
      <c r="HC128" s="34"/>
      <c r="HD128" s="34"/>
      <c r="HE128" s="34"/>
      <c r="HF128" s="34"/>
      <c r="HG128" s="34"/>
      <c r="HH128" s="34"/>
      <c r="HI128" s="34"/>
      <c r="HJ128" s="34"/>
      <c r="HK128" s="34"/>
      <c r="HL128" s="34"/>
      <c r="HM128" s="34"/>
      <c r="HN128" s="34"/>
      <c r="HO128" s="34"/>
      <c r="HP128" s="34"/>
      <c r="HQ128" s="34"/>
      <c r="HR128" s="34"/>
      <c r="HS128" s="34"/>
      <c r="HT128" s="34"/>
      <c r="HU128" s="34"/>
      <c r="HV128" s="34"/>
      <c r="HW128" s="34"/>
      <c r="HX128" s="34"/>
      <c r="HY128" s="34"/>
      <c r="HZ128" s="34"/>
      <c r="IA128" s="34"/>
      <c r="IB128" s="34"/>
      <c r="IC128" s="34"/>
      <c r="ID128" s="34"/>
      <c r="IE128" s="34"/>
      <c r="IF128" s="34"/>
      <c r="IG128" s="34"/>
      <c r="IH128" s="34"/>
      <c r="II128" s="34"/>
      <c r="IJ128" s="34"/>
      <c r="IK128" s="34"/>
      <c r="IL128" s="34"/>
      <c r="IM128" s="34"/>
      <c r="IN128" s="34"/>
      <c r="IO128" s="34"/>
      <c r="IP128" s="34"/>
      <c r="IQ128" s="34"/>
      <c r="IR128" s="34"/>
      <c r="IS128" s="34"/>
      <c r="IT128" s="34"/>
      <c r="IU128" s="34"/>
      <c r="IV128" s="34"/>
    </row>
    <row r="129" spans="1:256" x14ac:dyDescent="0.2">
      <c r="A129" s="34"/>
      <c r="B129" s="34"/>
      <c r="C129" s="34"/>
      <c r="D129" s="77"/>
      <c r="E129" s="34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96"/>
      <c r="T129" s="34"/>
      <c r="U129" s="36">
        <f t="shared" si="21"/>
        <v>0</v>
      </c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  <c r="CO129" s="34"/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34"/>
      <c r="DB129" s="34"/>
      <c r="DC129" s="34"/>
      <c r="DD129" s="34"/>
      <c r="DE129" s="34"/>
      <c r="DF129" s="34"/>
      <c r="DG129" s="34"/>
      <c r="DH129" s="34"/>
      <c r="DI129" s="34"/>
      <c r="DJ129" s="34"/>
      <c r="DK129" s="34"/>
      <c r="DL129" s="34"/>
      <c r="DM129" s="34"/>
      <c r="DN129" s="34"/>
      <c r="DO129" s="34"/>
      <c r="DP129" s="34"/>
      <c r="DQ129" s="34"/>
      <c r="DR129" s="34"/>
      <c r="DS129" s="34"/>
      <c r="DT129" s="34"/>
      <c r="DU129" s="34"/>
      <c r="DV129" s="34"/>
      <c r="DW129" s="34"/>
      <c r="DX129" s="34"/>
      <c r="DY129" s="34"/>
      <c r="DZ129" s="34"/>
      <c r="EA129" s="34"/>
      <c r="EB129" s="34"/>
      <c r="EC129" s="34"/>
      <c r="ED129" s="34"/>
      <c r="EE129" s="34"/>
      <c r="EF129" s="34"/>
      <c r="EG129" s="34"/>
      <c r="EH129" s="34"/>
      <c r="EI129" s="34"/>
      <c r="EJ129" s="34"/>
      <c r="EK129" s="34"/>
      <c r="EL129" s="34"/>
      <c r="EM129" s="34"/>
      <c r="EN129" s="34"/>
      <c r="EO129" s="34"/>
      <c r="EP129" s="34"/>
      <c r="EQ129" s="34"/>
      <c r="ER129" s="34"/>
      <c r="ES129" s="34"/>
      <c r="ET129" s="34"/>
      <c r="EU129" s="34"/>
      <c r="EV129" s="34"/>
      <c r="EW129" s="34"/>
      <c r="EX129" s="34"/>
      <c r="EY129" s="34"/>
      <c r="EZ129" s="34"/>
      <c r="FA129" s="34"/>
      <c r="FB129" s="34"/>
      <c r="FC129" s="34"/>
      <c r="FD129" s="34"/>
      <c r="FE129" s="34"/>
      <c r="FF129" s="34"/>
      <c r="FG129" s="34"/>
      <c r="FH129" s="34"/>
      <c r="FI129" s="34"/>
      <c r="FJ129" s="34"/>
      <c r="FK129" s="34"/>
      <c r="FL129" s="34"/>
      <c r="FM129" s="34"/>
      <c r="FN129" s="34"/>
      <c r="FO129" s="34"/>
      <c r="FP129" s="34"/>
      <c r="FQ129" s="34"/>
      <c r="FR129" s="34"/>
      <c r="FS129" s="34"/>
      <c r="FT129" s="34"/>
      <c r="FU129" s="34"/>
      <c r="FV129" s="34"/>
      <c r="FW129" s="34"/>
      <c r="FX129" s="34"/>
      <c r="FY129" s="34"/>
      <c r="FZ129" s="34"/>
      <c r="GA129" s="34"/>
      <c r="GB129" s="34"/>
      <c r="GC129" s="34"/>
      <c r="GD129" s="34"/>
      <c r="GE129" s="34"/>
      <c r="GF129" s="34"/>
      <c r="GG129" s="34"/>
      <c r="GH129" s="34"/>
      <c r="GI129" s="34"/>
      <c r="GJ129" s="34"/>
      <c r="GK129" s="34"/>
      <c r="GL129" s="34"/>
      <c r="GM129" s="34"/>
      <c r="GN129" s="34"/>
      <c r="GO129" s="34"/>
      <c r="GP129" s="34"/>
      <c r="GQ129" s="34"/>
      <c r="GR129" s="34"/>
      <c r="GS129" s="34"/>
      <c r="GT129" s="34"/>
      <c r="GU129" s="34"/>
      <c r="GV129" s="34"/>
      <c r="GW129" s="34"/>
      <c r="GX129" s="34"/>
      <c r="GY129" s="34"/>
      <c r="GZ129" s="34"/>
      <c r="HA129" s="34"/>
      <c r="HB129" s="34"/>
      <c r="HC129" s="34"/>
      <c r="HD129" s="34"/>
      <c r="HE129" s="34"/>
      <c r="HF129" s="34"/>
      <c r="HG129" s="34"/>
      <c r="HH129" s="34"/>
      <c r="HI129" s="34"/>
      <c r="HJ129" s="34"/>
      <c r="HK129" s="34"/>
      <c r="HL129" s="34"/>
      <c r="HM129" s="34"/>
      <c r="HN129" s="34"/>
      <c r="HO129" s="34"/>
      <c r="HP129" s="34"/>
      <c r="HQ129" s="34"/>
      <c r="HR129" s="34"/>
      <c r="HS129" s="34"/>
      <c r="HT129" s="34"/>
      <c r="HU129" s="34"/>
      <c r="HV129" s="34"/>
      <c r="HW129" s="34"/>
      <c r="HX129" s="34"/>
      <c r="HY129" s="34"/>
      <c r="HZ129" s="34"/>
      <c r="IA129" s="34"/>
      <c r="IB129" s="34"/>
      <c r="IC129" s="34"/>
      <c r="ID129" s="34"/>
      <c r="IE129" s="34"/>
      <c r="IF129" s="34"/>
      <c r="IG129" s="34"/>
      <c r="IH129" s="34"/>
      <c r="II129" s="34"/>
      <c r="IJ129" s="34"/>
      <c r="IK129" s="34"/>
      <c r="IL129" s="34"/>
      <c r="IM129" s="34"/>
      <c r="IN129" s="34"/>
      <c r="IO129" s="34"/>
      <c r="IP129" s="34"/>
      <c r="IQ129" s="34"/>
      <c r="IR129" s="34"/>
      <c r="IS129" s="34"/>
      <c r="IT129" s="34"/>
      <c r="IU129" s="34"/>
      <c r="IV129" s="34"/>
    </row>
    <row r="130" spans="1:256" x14ac:dyDescent="0.2">
      <c r="A130" s="34"/>
      <c r="B130" s="34"/>
      <c r="C130" s="95" t="s">
        <v>322</v>
      </c>
      <c r="D130" s="102"/>
      <c r="E130" s="95"/>
      <c r="F130" s="73">
        <f t="shared" ref="F130:R130" si="36">F128+F75+F82</f>
        <v>64434372</v>
      </c>
      <c r="G130" s="73">
        <f t="shared" si="36"/>
        <v>25460865.550420679</v>
      </c>
      <c r="H130" s="73">
        <f t="shared" si="36"/>
        <v>8007283.0674927318</v>
      </c>
      <c r="I130" s="73">
        <f t="shared" si="36"/>
        <v>576960.99942372087</v>
      </c>
      <c r="J130" s="73">
        <f t="shared" si="36"/>
        <v>10024873.467135498</v>
      </c>
      <c r="K130" s="73">
        <f t="shared" si="36"/>
        <v>2242291.6137397462</v>
      </c>
      <c r="L130" s="73">
        <f t="shared" si="36"/>
        <v>1547119.5796178409</v>
      </c>
      <c r="M130" s="73">
        <f t="shared" si="36"/>
        <v>10922868.780405045</v>
      </c>
      <c r="N130" s="73">
        <f t="shared" si="36"/>
        <v>3810059.4482684452</v>
      </c>
      <c r="O130" s="73">
        <f t="shared" si="36"/>
        <v>1196070.3861830903</v>
      </c>
      <c r="P130" s="73">
        <f t="shared" si="36"/>
        <v>636851.81854646013</v>
      </c>
      <c r="Q130" s="73">
        <f t="shared" si="36"/>
        <v>204.83979017238886</v>
      </c>
      <c r="R130" s="73">
        <f t="shared" si="36"/>
        <v>8922.4489765699236</v>
      </c>
      <c r="S130" s="96"/>
      <c r="T130" s="34"/>
      <c r="U130" s="36">
        <f t="shared" si="21"/>
        <v>0</v>
      </c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4"/>
      <c r="ER130" s="34"/>
      <c r="ES130" s="34"/>
      <c r="ET130" s="34"/>
      <c r="EU130" s="34"/>
      <c r="EV130" s="34"/>
      <c r="EW130" s="34"/>
      <c r="EX130" s="34"/>
      <c r="EY130" s="34"/>
      <c r="EZ130" s="34"/>
      <c r="FA130" s="34"/>
      <c r="FB130" s="34"/>
      <c r="FC130" s="34"/>
      <c r="FD130" s="34"/>
      <c r="FE130" s="34"/>
      <c r="FF130" s="34"/>
      <c r="FG130" s="34"/>
      <c r="FH130" s="34"/>
      <c r="FI130" s="34"/>
      <c r="FJ130" s="34"/>
      <c r="FK130" s="34"/>
      <c r="FL130" s="34"/>
      <c r="FM130" s="34"/>
      <c r="FN130" s="34"/>
      <c r="FO130" s="34"/>
      <c r="FP130" s="34"/>
      <c r="FQ130" s="34"/>
      <c r="FR130" s="34"/>
      <c r="FS130" s="34"/>
      <c r="FT130" s="34"/>
      <c r="FU130" s="34"/>
      <c r="FV130" s="34"/>
      <c r="FW130" s="34"/>
      <c r="FX130" s="34"/>
      <c r="FY130" s="34"/>
      <c r="FZ130" s="34"/>
      <c r="GA130" s="34"/>
      <c r="GB130" s="34"/>
      <c r="GC130" s="34"/>
      <c r="GD130" s="34"/>
      <c r="GE130" s="34"/>
      <c r="GF130" s="34"/>
      <c r="GG130" s="34"/>
      <c r="GH130" s="34"/>
      <c r="GI130" s="34"/>
      <c r="GJ130" s="34"/>
      <c r="GK130" s="34"/>
      <c r="GL130" s="34"/>
      <c r="GM130" s="34"/>
      <c r="GN130" s="34"/>
      <c r="GO130" s="34"/>
      <c r="GP130" s="34"/>
      <c r="GQ130" s="34"/>
      <c r="GR130" s="34"/>
      <c r="GS130" s="34"/>
      <c r="GT130" s="34"/>
      <c r="GU130" s="34"/>
      <c r="GV130" s="34"/>
      <c r="GW130" s="34"/>
      <c r="GX130" s="34"/>
      <c r="GY130" s="34"/>
      <c r="GZ130" s="34"/>
      <c r="HA130" s="34"/>
      <c r="HB130" s="34"/>
      <c r="HC130" s="34"/>
      <c r="HD130" s="34"/>
      <c r="HE130" s="34"/>
      <c r="HF130" s="34"/>
      <c r="HG130" s="34"/>
      <c r="HH130" s="34"/>
      <c r="HI130" s="34"/>
      <c r="HJ130" s="34"/>
      <c r="HK130" s="34"/>
      <c r="HL130" s="34"/>
      <c r="HM130" s="34"/>
      <c r="HN130" s="34"/>
      <c r="HO130" s="34"/>
      <c r="HP130" s="34"/>
      <c r="HQ130" s="34"/>
      <c r="HR130" s="34"/>
      <c r="HS130" s="34"/>
      <c r="HT130" s="34"/>
      <c r="HU130" s="34"/>
      <c r="HV130" s="34"/>
      <c r="HW130" s="34"/>
      <c r="HX130" s="34"/>
      <c r="HY130" s="34"/>
      <c r="HZ130" s="34"/>
      <c r="IA130" s="34"/>
      <c r="IB130" s="34"/>
      <c r="IC130" s="34"/>
      <c r="ID130" s="34"/>
      <c r="IE130" s="34"/>
      <c r="IF130" s="34"/>
      <c r="IG130" s="34"/>
      <c r="IH130" s="34"/>
      <c r="II130" s="34"/>
      <c r="IJ130" s="34"/>
      <c r="IK130" s="34"/>
      <c r="IL130" s="34"/>
      <c r="IM130" s="34"/>
      <c r="IN130" s="34"/>
      <c r="IO130" s="34"/>
      <c r="IP130" s="34"/>
      <c r="IQ130" s="34"/>
      <c r="IR130" s="34"/>
      <c r="IS130" s="34"/>
      <c r="IT130" s="34"/>
      <c r="IU130" s="34"/>
      <c r="IV130" s="34"/>
    </row>
    <row r="131" spans="1:256" x14ac:dyDescent="0.2">
      <c r="A131" s="34"/>
      <c r="B131" s="88"/>
      <c r="C131" s="34"/>
      <c r="D131" s="77"/>
      <c r="E131" s="34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96"/>
      <c r="T131" s="34"/>
      <c r="U131" s="36">
        <f t="shared" si="21"/>
        <v>0</v>
      </c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  <c r="CO131" s="34"/>
      <c r="CP131" s="34"/>
      <c r="CQ131" s="34"/>
      <c r="CR131" s="34"/>
      <c r="CS131" s="34"/>
      <c r="CT131" s="34"/>
      <c r="CU131" s="34"/>
      <c r="CV131" s="34"/>
      <c r="CW131" s="34"/>
      <c r="CX131" s="34"/>
      <c r="CY131" s="34"/>
      <c r="CZ131" s="34"/>
      <c r="DA131" s="34"/>
      <c r="DB131" s="34"/>
      <c r="DC131" s="34"/>
      <c r="DD131" s="34"/>
      <c r="DE131" s="34"/>
      <c r="DF131" s="34"/>
      <c r="DG131" s="34"/>
      <c r="DH131" s="34"/>
      <c r="DI131" s="34"/>
      <c r="DJ131" s="34"/>
      <c r="DK131" s="34"/>
      <c r="DL131" s="34"/>
      <c r="DM131" s="34"/>
      <c r="DN131" s="34"/>
      <c r="DO131" s="34"/>
      <c r="DP131" s="34"/>
      <c r="DQ131" s="34"/>
      <c r="DR131" s="34"/>
      <c r="DS131" s="34"/>
      <c r="DT131" s="34"/>
      <c r="DU131" s="34"/>
      <c r="DV131" s="34"/>
      <c r="DW131" s="34"/>
      <c r="DX131" s="34"/>
      <c r="DY131" s="34"/>
      <c r="DZ131" s="34"/>
      <c r="EA131" s="34"/>
      <c r="EB131" s="34"/>
      <c r="EC131" s="34"/>
      <c r="ED131" s="34"/>
      <c r="EE131" s="34"/>
      <c r="EF131" s="34"/>
      <c r="EG131" s="34"/>
      <c r="EH131" s="34"/>
      <c r="EI131" s="34"/>
      <c r="EJ131" s="34"/>
      <c r="EK131" s="34"/>
      <c r="EL131" s="34"/>
      <c r="EM131" s="34"/>
      <c r="EN131" s="34"/>
      <c r="EO131" s="34"/>
      <c r="EP131" s="34"/>
      <c r="EQ131" s="34"/>
      <c r="ER131" s="34"/>
      <c r="ES131" s="34"/>
      <c r="ET131" s="34"/>
      <c r="EU131" s="34"/>
      <c r="EV131" s="34"/>
      <c r="EW131" s="34"/>
      <c r="EX131" s="34"/>
      <c r="EY131" s="34"/>
      <c r="EZ131" s="34"/>
      <c r="FA131" s="34"/>
      <c r="FB131" s="34"/>
      <c r="FC131" s="34"/>
      <c r="FD131" s="34"/>
      <c r="FE131" s="34"/>
      <c r="FF131" s="34"/>
      <c r="FG131" s="34"/>
      <c r="FH131" s="34"/>
      <c r="FI131" s="34"/>
      <c r="FJ131" s="34"/>
      <c r="FK131" s="34"/>
      <c r="FL131" s="34"/>
      <c r="FM131" s="34"/>
      <c r="FN131" s="34"/>
      <c r="FO131" s="34"/>
      <c r="FP131" s="34"/>
      <c r="FQ131" s="34"/>
      <c r="FR131" s="34"/>
      <c r="FS131" s="34"/>
      <c r="FT131" s="34"/>
      <c r="FU131" s="34"/>
      <c r="FV131" s="34"/>
      <c r="FW131" s="34"/>
      <c r="FX131" s="34"/>
      <c r="FY131" s="34"/>
      <c r="FZ131" s="34"/>
      <c r="GA131" s="34"/>
      <c r="GB131" s="34"/>
      <c r="GC131" s="34"/>
      <c r="GD131" s="34"/>
      <c r="GE131" s="34"/>
      <c r="GF131" s="34"/>
      <c r="GG131" s="34"/>
      <c r="GH131" s="34"/>
      <c r="GI131" s="34"/>
      <c r="GJ131" s="34"/>
      <c r="GK131" s="34"/>
      <c r="GL131" s="34"/>
      <c r="GM131" s="34"/>
      <c r="GN131" s="34"/>
      <c r="GO131" s="34"/>
      <c r="GP131" s="34"/>
      <c r="GQ131" s="34"/>
      <c r="GR131" s="34"/>
      <c r="GS131" s="34"/>
      <c r="GT131" s="34"/>
      <c r="GU131" s="34"/>
      <c r="GV131" s="34"/>
      <c r="GW131" s="34"/>
      <c r="GX131" s="34"/>
      <c r="GY131" s="34"/>
      <c r="GZ131" s="34"/>
      <c r="HA131" s="34"/>
      <c r="HB131" s="34"/>
      <c r="HC131" s="34"/>
      <c r="HD131" s="34"/>
      <c r="HE131" s="34"/>
      <c r="HF131" s="34"/>
      <c r="HG131" s="34"/>
      <c r="HH131" s="34"/>
      <c r="HI131" s="34"/>
      <c r="HJ131" s="34"/>
      <c r="HK131" s="34"/>
      <c r="HL131" s="34"/>
      <c r="HM131" s="34"/>
      <c r="HN131" s="34"/>
      <c r="HO131" s="34"/>
      <c r="HP131" s="34"/>
      <c r="HQ131" s="34"/>
      <c r="HR131" s="34"/>
      <c r="HS131" s="34"/>
      <c r="HT131" s="34"/>
      <c r="HU131" s="34"/>
      <c r="HV131" s="34"/>
      <c r="HW131" s="34"/>
      <c r="HX131" s="34"/>
      <c r="HY131" s="34"/>
      <c r="HZ131" s="34"/>
      <c r="IA131" s="34"/>
      <c r="IB131" s="34"/>
      <c r="IC131" s="34"/>
      <c r="ID131" s="34"/>
      <c r="IE131" s="34"/>
      <c r="IF131" s="34"/>
      <c r="IG131" s="34"/>
      <c r="IH131" s="34"/>
      <c r="II131" s="34"/>
      <c r="IJ131" s="34"/>
      <c r="IK131" s="34"/>
      <c r="IL131" s="34"/>
      <c r="IM131" s="34"/>
      <c r="IN131" s="34"/>
      <c r="IO131" s="34"/>
      <c r="IP131" s="34"/>
      <c r="IQ131" s="34"/>
      <c r="IR131" s="34"/>
      <c r="IS131" s="34"/>
      <c r="IT131" s="34"/>
      <c r="IU131" s="34"/>
      <c r="IV131" s="34"/>
    </row>
    <row r="132" spans="1:256" x14ac:dyDescent="0.2">
      <c r="A132" s="34"/>
      <c r="B132" s="88" t="s">
        <v>186</v>
      </c>
      <c r="C132" s="34"/>
      <c r="D132" s="77"/>
      <c r="E132" s="34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96"/>
      <c r="T132" s="34"/>
      <c r="U132" s="36">
        <f t="shared" si="21"/>
        <v>0</v>
      </c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  <c r="DA132" s="34"/>
      <c r="DB132" s="34"/>
      <c r="DC132" s="34"/>
      <c r="DD132" s="34"/>
      <c r="DE132" s="34"/>
      <c r="DF132" s="34"/>
      <c r="DG132" s="34"/>
      <c r="DH132" s="34"/>
      <c r="DI132" s="34"/>
      <c r="DJ132" s="34"/>
      <c r="DK132" s="34"/>
      <c r="DL132" s="34"/>
      <c r="DM132" s="34"/>
      <c r="DN132" s="34"/>
      <c r="DO132" s="34"/>
      <c r="DP132" s="34"/>
      <c r="DQ132" s="34"/>
      <c r="DR132" s="34"/>
      <c r="DS132" s="34"/>
      <c r="DT132" s="34"/>
      <c r="DU132" s="34"/>
      <c r="DV132" s="34"/>
      <c r="DW132" s="34"/>
      <c r="DX132" s="34"/>
      <c r="DY132" s="34"/>
      <c r="DZ132" s="34"/>
      <c r="EA132" s="34"/>
      <c r="EB132" s="34"/>
      <c r="EC132" s="34"/>
      <c r="ED132" s="34"/>
      <c r="EE132" s="34"/>
      <c r="EF132" s="34"/>
      <c r="EG132" s="34"/>
      <c r="EH132" s="34"/>
      <c r="EI132" s="34"/>
      <c r="EJ132" s="34"/>
      <c r="EK132" s="34"/>
      <c r="EL132" s="34"/>
      <c r="EM132" s="34"/>
      <c r="EN132" s="34"/>
      <c r="EO132" s="34"/>
      <c r="EP132" s="34"/>
      <c r="EQ132" s="34"/>
      <c r="ER132" s="34"/>
      <c r="ES132" s="34"/>
      <c r="ET132" s="34"/>
      <c r="EU132" s="34"/>
      <c r="EV132" s="34"/>
      <c r="EW132" s="34"/>
      <c r="EX132" s="34"/>
      <c r="EY132" s="34"/>
      <c r="EZ132" s="34"/>
      <c r="FA132" s="34"/>
      <c r="FB132" s="34"/>
      <c r="FC132" s="34"/>
      <c r="FD132" s="34"/>
      <c r="FE132" s="34"/>
      <c r="FF132" s="34"/>
      <c r="FG132" s="34"/>
      <c r="FH132" s="34"/>
      <c r="FI132" s="34"/>
      <c r="FJ132" s="34"/>
      <c r="FK132" s="34"/>
      <c r="FL132" s="34"/>
      <c r="FM132" s="34"/>
      <c r="FN132" s="34"/>
      <c r="FO132" s="34"/>
      <c r="FP132" s="34"/>
      <c r="FQ132" s="34"/>
      <c r="FR132" s="34"/>
      <c r="FS132" s="34"/>
      <c r="FT132" s="34"/>
      <c r="FU132" s="34"/>
      <c r="FV132" s="34"/>
      <c r="FW132" s="34"/>
      <c r="FX132" s="34"/>
      <c r="FY132" s="34"/>
      <c r="FZ132" s="34"/>
      <c r="GA132" s="34"/>
      <c r="GB132" s="34"/>
      <c r="GC132" s="34"/>
      <c r="GD132" s="34"/>
      <c r="GE132" s="34"/>
      <c r="GF132" s="34"/>
      <c r="GG132" s="34"/>
      <c r="GH132" s="34"/>
      <c r="GI132" s="34"/>
      <c r="GJ132" s="34"/>
      <c r="GK132" s="34"/>
      <c r="GL132" s="34"/>
      <c r="GM132" s="34"/>
      <c r="GN132" s="34"/>
      <c r="GO132" s="34"/>
      <c r="GP132" s="34"/>
      <c r="GQ132" s="34"/>
      <c r="GR132" s="34"/>
      <c r="GS132" s="34"/>
      <c r="GT132" s="34"/>
      <c r="GU132" s="34"/>
      <c r="GV132" s="34"/>
      <c r="GW132" s="34"/>
      <c r="GX132" s="34"/>
      <c r="GY132" s="34"/>
      <c r="GZ132" s="34"/>
      <c r="HA132" s="34"/>
      <c r="HB132" s="34"/>
      <c r="HC132" s="34"/>
      <c r="HD132" s="34"/>
      <c r="HE132" s="34"/>
      <c r="HF132" s="34"/>
      <c r="HG132" s="34"/>
      <c r="HH132" s="34"/>
      <c r="HI132" s="34"/>
      <c r="HJ132" s="34"/>
      <c r="HK132" s="34"/>
      <c r="HL132" s="34"/>
      <c r="HM132" s="34"/>
      <c r="HN132" s="34"/>
      <c r="HO132" s="34"/>
      <c r="HP132" s="34"/>
      <c r="HQ132" s="34"/>
      <c r="HR132" s="34"/>
      <c r="HS132" s="34"/>
      <c r="HT132" s="34"/>
      <c r="HU132" s="34"/>
      <c r="HV132" s="34"/>
      <c r="HW132" s="34"/>
      <c r="HX132" s="34"/>
      <c r="HY132" s="34"/>
      <c r="HZ132" s="34"/>
      <c r="IA132" s="34"/>
      <c r="IB132" s="34"/>
      <c r="IC132" s="34"/>
      <c r="ID132" s="34"/>
      <c r="IE132" s="34"/>
      <c r="IF132" s="34"/>
      <c r="IG132" s="34"/>
      <c r="IH132" s="34"/>
      <c r="II132" s="34"/>
      <c r="IJ132" s="34"/>
      <c r="IK132" s="34"/>
      <c r="IL132" s="34"/>
      <c r="IM132" s="34"/>
      <c r="IN132" s="34"/>
      <c r="IO132" s="34"/>
      <c r="IP132" s="34"/>
      <c r="IQ132" s="34"/>
      <c r="IR132" s="34"/>
      <c r="IS132" s="34"/>
      <c r="IT132" s="34"/>
      <c r="IU132" s="34"/>
      <c r="IV132" s="34"/>
    </row>
    <row r="133" spans="1:256" x14ac:dyDescent="0.2">
      <c r="A133" s="34"/>
      <c r="B133" s="34">
        <v>901</v>
      </c>
      <c r="C133" s="34" t="s">
        <v>187</v>
      </c>
      <c r="D133" s="77">
        <v>6</v>
      </c>
      <c r="E133" s="34"/>
      <c r="F133" s="36">
        <v>2323402</v>
      </c>
      <c r="G133" s="37">
        <f t="shared" ref="G133:R135" si="37">INDEX(ALLOC,($D133)+1,(G$1)+1)*$F133</f>
        <v>1507444.9183115286</v>
      </c>
      <c r="H133" s="37">
        <f t="shared" si="37"/>
        <v>588879.96409189422</v>
      </c>
      <c r="I133" s="37">
        <f t="shared" si="37"/>
        <v>22951.572214436095</v>
      </c>
      <c r="J133" s="37">
        <f t="shared" si="37"/>
        <v>101004.84865931135</v>
      </c>
      <c r="K133" s="37">
        <f t="shared" si="37"/>
        <v>5325.4819903808757</v>
      </c>
      <c r="L133" s="37">
        <f t="shared" si="37"/>
        <v>12282.677317881817</v>
      </c>
      <c r="M133" s="37">
        <f t="shared" si="37"/>
        <v>14882.660107798407</v>
      </c>
      <c r="N133" s="37">
        <f t="shared" si="37"/>
        <v>2582.0518741240608</v>
      </c>
      <c r="O133" s="37">
        <f t="shared" si="37"/>
        <v>179.30915792528199</v>
      </c>
      <c r="P133" s="37">
        <f t="shared" si="37"/>
        <v>67595.966354672797</v>
      </c>
      <c r="Q133" s="37">
        <f t="shared" si="37"/>
        <v>3.5861831585056403</v>
      </c>
      <c r="R133" s="37">
        <f t="shared" si="37"/>
        <v>268.96373688792301</v>
      </c>
      <c r="S133" s="96"/>
      <c r="T133" s="34"/>
      <c r="U133" s="36">
        <f t="shared" si="21"/>
        <v>0</v>
      </c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34"/>
      <c r="DB133" s="34"/>
      <c r="DC133" s="34"/>
      <c r="DD133" s="34"/>
      <c r="DE133" s="34"/>
      <c r="DF133" s="34"/>
      <c r="DG133" s="34"/>
      <c r="DH133" s="34"/>
      <c r="DI133" s="34"/>
      <c r="DJ133" s="34"/>
      <c r="DK133" s="34"/>
      <c r="DL133" s="34"/>
      <c r="DM133" s="34"/>
      <c r="DN133" s="34"/>
      <c r="DO133" s="34"/>
      <c r="DP133" s="34"/>
      <c r="DQ133" s="34"/>
      <c r="DR133" s="34"/>
      <c r="DS133" s="34"/>
      <c r="DT133" s="34"/>
      <c r="DU133" s="34"/>
      <c r="DV133" s="34"/>
      <c r="DW133" s="34"/>
      <c r="DX133" s="34"/>
      <c r="DY133" s="34"/>
      <c r="DZ133" s="34"/>
      <c r="EA133" s="34"/>
      <c r="EB133" s="34"/>
      <c r="EC133" s="34"/>
      <c r="ED133" s="34"/>
      <c r="EE133" s="34"/>
      <c r="EF133" s="34"/>
      <c r="EG133" s="34"/>
      <c r="EH133" s="34"/>
      <c r="EI133" s="34"/>
      <c r="EJ133" s="34"/>
      <c r="EK133" s="34"/>
      <c r="EL133" s="34"/>
      <c r="EM133" s="34"/>
      <c r="EN133" s="34"/>
      <c r="EO133" s="34"/>
      <c r="EP133" s="34"/>
      <c r="EQ133" s="34"/>
      <c r="ER133" s="34"/>
      <c r="ES133" s="34"/>
      <c r="ET133" s="34"/>
      <c r="EU133" s="34"/>
      <c r="EV133" s="34"/>
      <c r="EW133" s="34"/>
      <c r="EX133" s="34"/>
      <c r="EY133" s="34"/>
      <c r="EZ133" s="34"/>
      <c r="FA133" s="34"/>
      <c r="FB133" s="34"/>
      <c r="FC133" s="34"/>
      <c r="FD133" s="34"/>
      <c r="FE133" s="34"/>
      <c r="FF133" s="34"/>
      <c r="FG133" s="34"/>
      <c r="FH133" s="34"/>
      <c r="FI133" s="34"/>
      <c r="FJ133" s="34"/>
      <c r="FK133" s="34"/>
      <c r="FL133" s="34"/>
      <c r="FM133" s="34"/>
      <c r="FN133" s="34"/>
      <c r="FO133" s="34"/>
      <c r="FP133" s="34"/>
      <c r="FQ133" s="34"/>
      <c r="FR133" s="34"/>
      <c r="FS133" s="34"/>
      <c r="FT133" s="34"/>
      <c r="FU133" s="34"/>
      <c r="FV133" s="34"/>
      <c r="FW133" s="34"/>
      <c r="FX133" s="34"/>
      <c r="FY133" s="34"/>
      <c r="FZ133" s="34"/>
      <c r="GA133" s="34"/>
      <c r="GB133" s="34"/>
      <c r="GC133" s="34"/>
      <c r="GD133" s="34"/>
      <c r="GE133" s="34"/>
      <c r="GF133" s="34"/>
      <c r="GG133" s="34"/>
      <c r="GH133" s="34"/>
      <c r="GI133" s="34"/>
      <c r="GJ133" s="34"/>
      <c r="GK133" s="34"/>
      <c r="GL133" s="34"/>
      <c r="GM133" s="34"/>
      <c r="GN133" s="34"/>
      <c r="GO133" s="34"/>
      <c r="GP133" s="34"/>
      <c r="GQ133" s="34"/>
      <c r="GR133" s="34"/>
      <c r="GS133" s="34"/>
      <c r="GT133" s="34"/>
      <c r="GU133" s="34"/>
      <c r="GV133" s="34"/>
      <c r="GW133" s="34"/>
      <c r="GX133" s="34"/>
      <c r="GY133" s="34"/>
      <c r="GZ133" s="34"/>
      <c r="HA133" s="34"/>
      <c r="HB133" s="34"/>
      <c r="HC133" s="34"/>
      <c r="HD133" s="34"/>
      <c r="HE133" s="34"/>
      <c r="HF133" s="34"/>
      <c r="HG133" s="34"/>
      <c r="HH133" s="34"/>
      <c r="HI133" s="34"/>
      <c r="HJ133" s="34"/>
      <c r="HK133" s="34"/>
      <c r="HL133" s="34"/>
      <c r="HM133" s="34"/>
      <c r="HN133" s="34"/>
      <c r="HO133" s="34"/>
      <c r="HP133" s="34"/>
      <c r="HQ133" s="34"/>
      <c r="HR133" s="34"/>
      <c r="HS133" s="34"/>
      <c r="HT133" s="34"/>
      <c r="HU133" s="34"/>
      <c r="HV133" s="34"/>
      <c r="HW133" s="34"/>
      <c r="HX133" s="34"/>
      <c r="HY133" s="34"/>
      <c r="HZ133" s="34"/>
      <c r="IA133" s="34"/>
      <c r="IB133" s="34"/>
      <c r="IC133" s="34"/>
      <c r="ID133" s="34"/>
      <c r="IE133" s="34"/>
      <c r="IF133" s="34"/>
      <c r="IG133" s="34"/>
      <c r="IH133" s="34"/>
      <c r="II133" s="34"/>
      <c r="IJ133" s="34"/>
      <c r="IK133" s="34"/>
      <c r="IL133" s="34"/>
      <c r="IM133" s="34"/>
      <c r="IN133" s="34"/>
      <c r="IO133" s="34"/>
      <c r="IP133" s="34"/>
      <c r="IQ133" s="34"/>
      <c r="IR133" s="34"/>
      <c r="IS133" s="34"/>
      <c r="IT133" s="34"/>
      <c r="IU133" s="34"/>
      <c r="IV133" s="34"/>
    </row>
    <row r="134" spans="1:256" x14ac:dyDescent="0.2">
      <c r="A134" s="34"/>
      <c r="B134" s="34">
        <v>902</v>
      </c>
      <c r="C134" s="34" t="s">
        <v>188</v>
      </c>
      <c r="D134" s="77">
        <v>6</v>
      </c>
      <c r="E134" s="34"/>
      <c r="F134" s="36">
        <v>270538</v>
      </c>
      <c r="G134" s="37">
        <f t="shared" si="37"/>
        <v>175527.58124085472</v>
      </c>
      <c r="H134" s="37">
        <f t="shared" si="37"/>
        <v>68569.454500552572</v>
      </c>
      <c r="I134" s="37">
        <f t="shared" si="37"/>
        <v>2672.4916496366591</v>
      </c>
      <c r="J134" s="37">
        <f t="shared" si="37"/>
        <v>11761.051142502578</v>
      </c>
      <c r="K134" s="37">
        <f t="shared" si="37"/>
        <v>620.101578079756</v>
      </c>
      <c r="L134" s="37">
        <f t="shared" si="37"/>
        <v>1430.2006093758682</v>
      </c>
      <c r="M134" s="37">
        <f t="shared" si="37"/>
        <v>1732.9438040612711</v>
      </c>
      <c r="N134" s="37">
        <f t="shared" si="37"/>
        <v>300.65531058412415</v>
      </c>
      <c r="O134" s="37">
        <f t="shared" si="37"/>
        <v>20.878841012786399</v>
      </c>
      <c r="P134" s="37">
        <f t="shared" si="37"/>
        <v>7870.9054850002158</v>
      </c>
      <c r="Q134" s="37">
        <f t="shared" si="37"/>
        <v>0.41757682025572795</v>
      </c>
      <c r="R134" s="37">
        <f t="shared" si="37"/>
        <v>31.318261519179597</v>
      </c>
      <c r="S134" s="96"/>
      <c r="T134" s="34"/>
      <c r="U134" s="36">
        <f t="shared" si="21"/>
        <v>0</v>
      </c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4"/>
      <c r="CK134" s="34"/>
      <c r="CL134" s="34"/>
      <c r="CM134" s="34"/>
      <c r="CN134" s="34"/>
      <c r="CO134" s="34"/>
      <c r="CP134" s="34"/>
      <c r="CQ134" s="34"/>
      <c r="CR134" s="34"/>
      <c r="CS134" s="34"/>
      <c r="CT134" s="34"/>
      <c r="CU134" s="34"/>
      <c r="CV134" s="34"/>
      <c r="CW134" s="34"/>
      <c r="CX134" s="34"/>
      <c r="CY134" s="34"/>
      <c r="CZ134" s="34"/>
      <c r="DA134" s="34"/>
      <c r="DB134" s="34"/>
      <c r="DC134" s="34"/>
      <c r="DD134" s="34"/>
      <c r="DE134" s="34"/>
      <c r="DF134" s="34"/>
      <c r="DG134" s="34"/>
      <c r="DH134" s="34"/>
      <c r="DI134" s="34"/>
      <c r="DJ134" s="34"/>
      <c r="DK134" s="34"/>
      <c r="DL134" s="34"/>
      <c r="DM134" s="34"/>
      <c r="DN134" s="34"/>
      <c r="DO134" s="34"/>
      <c r="DP134" s="34"/>
      <c r="DQ134" s="34"/>
      <c r="DR134" s="34"/>
      <c r="DS134" s="34"/>
      <c r="DT134" s="34"/>
      <c r="DU134" s="34"/>
      <c r="DV134" s="34"/>
      <c r="DW134" s="34"/>
      <c r="DX134" s="34"/>
      <c r="DY134" s="34"/>
      <c r="DZ134" s="34"/>
      <c r="EA134" s="34"/>
      <c r="EB134" s="34"/>
      <c r="EC134" s="34"/>
      <c r="ED134" s="34"/>
      <c r="EE134" s="34"/>
      <c r="EF134" s="34"/>
      <c r="EG134" s="34"/>
      <c r="EH134" s="34"/>
      <c r="EI134" s="34"/>
      <c r="EJ134" s="34"/>
      <c r="EK134" s="34"/>
      <c r="EL134" s="34"/>
      <c r="EM134" s="34"/>
      <c r="EN134" s="34"/>
      <c r="EO134" s="34"/>
      <c r="EP134" s="34"/>
      <c r="EQ134" s="34"/>
      <c r="ER134" s="34"/>
      <c r="ES134" s="34"/>
      <c r="ET134" s="34"/>
      <c r="EU134" s="34"/>
      <c r="EV134" s="34"/>
      <c r="EW134" s="34"/>
      <c r="EX134" s="34"/>
      <c r="EY134" s="34"/>
      <c r="EZ134" s="34"/>
      <c r="FA134" s="34"/>
      <c r="FB134" s="34"/>
      <c r="FC134" s="34"/>
      <c r="FD134" s="34"/>
      <c r="FE134" s="34"/>
      <c r="FF134" s="34"/>
      <c r="FG134" s="34"/>
      <c r="FH134" s="34"/>
      <c r="FI134" s="34"/>
      <c r="FJ134" s="34"/>
      <c r="FK134" s="34"/>
      <c r="FL134" s="34"/>
      <c r="FM134" s="34"/>
      <c r="FN134" s="34"/>
      <c r="FO134" s="34"/>
      <c r="FP134" s="34"/>
      <c r="FQ134" s="34"/>
      <c r="FR134" s="34"/>
      <c r="FS134" s="34"/>
      <c r="FT134" s="34"/>
      <c r="FU134" s="34"/>
      <c r="FV134" s="34"/>
      <c r="FW134" s="34"/>
      <c r="FX134" s="34"/>
      <c r="FY134" s="34"/>
      <c r="FZ134" s="34"/>
      <c r="GA134" s="34"/>
      <c r="GB134" s="34"/>
      <c r="GC134" s="34"/>
      <c r="GD134" s="34"/>
      <c r="GE134" s="34"/>
      <c r="GF134" s="34"/>
      <c r="GG134" s="34"/>
      <c r="GH134" s="34"/>
      <c r="GI134" s="34"/>
      <c r="GJ134" s="34"/>
      <c r="GK134" s="34"/>
      <c r="GL134" s="34"/>
      <c r="GM134" s="34"/>
      <c r="GN134" s="34"/>
      <c r="GO134" s="34"/>
      <c r="GP134" s="34"/>
      <c r="GQ134" s="34"/>
      <c r="GR134" s="34"/>
      <c r="GS134" s="34"/>
      <c r="GT134" s="34"/>
      <c r="GU134" s="34"/>
      <c r="GV134" s="34"/>
      <c r="GW134" s="34"/>
      <c r="GX134" s="34"/>
      <c r="GY134" s="34"/>
      <c r="GZ134" s="34"/>
      <c r="HA134" s="34"/>
      <c r="HB134" s="34"/>
      <c r="HC134" s="34"/>
      <c r="HD134" s="34"/>
      <c r="HE134" s="34"/>
      <c r="HF134" s="34"/>
      <c r="HG134" s="34"/>
      <c r="HH134" s="34"/>
      <c r="HI134" s="34"/>
      <c r="HJ134" s="34"/>
      <c r="HK134" s="34"/>
      <c r="HL134" s="34"/>
      <c r="HM134" s="34"/>
      <c r="HN134" s="34"/>
      <c r="HO134" s="34"/>
      <c r="HP134" s="34"/>
      <c r="HQ134" s="34"/>
      <c r="HR134" s="34"/>
      <c r="HS134" s="34"/>
      <c r="HT134" s="34"/>
      <c r="HU134" s="34"/>
      <c r="HV134" s="34"/>
      <c r="HW134" s="34"/>
      <c r="HX134" s="34"/>
      <c r="HY134" s="34"/>
      <c r="HZ134" s="34"/>
      <c r="IA134" s="34"/>
      <c r="IB134" s="34"/>
      <c r="IC134" s="34"/>
      <c r="ID134" s="34"/>
      <c r="IE134" s="34"/>
      <c r="IF134" s="34"/>
      <c r="IG134" s="34"/>
      <c r="IH134" s="34"/>
      <c r="II134" s="34"/>
      <c r="IJ134" s="34"/>
      <c r="IK134" s="34"/>
      <c r="IL134" s="34"/>
      <c r="IM134" s="34"/>
      <c r="IN134" s="34"/>
      <c r="IO134" s="34"/>
      <c r="IP134" s="34"/>
      <c r="IQ134" s="34"/>
      <c r="IR134" s="34"/>
      <c r="IS134" s="34"/>
      <c r="IT134" s="34"/>
      <c r="IU134" s="34"/>
      <c r="IV134" s="34"/>
    </row>
    <row r="135" spans="1:256" x14ac:dyDescent="0.2">
      <c r="A135" s="34"/>
      <c r="B135" s="34">
        <v>903</v>
      </c>
      <c r="C135" s="34" t="s">
        <v>189</v>
      </c>
      <c r="D135" s="77">
        <v>6</v>
      </c>
      <c r="E135" s="34"/>
      <c r="F135" s="36">
        <v>8203410</v>
      </c>
      <c r="G135" s="37">
        <f t="shared" si="37"/>
        <v>5322449.0283325817</v>
      </c>
      <c r="H135" s="37">
        <f t="shared" si="37"/>
        <v>2079202.7321277529</v>
      </c>
      <c r="I135" s="37">
        <f t="shared" si="37"/>
        <v>81036.840383036266</v>
      </c>
      <c r="J135" s="37">
        <f t="shared" si="37"/>
        <v>356625.40771690878</v>
      </c>
      <c r="K135" s="37">
        <f t="shared" si="37"/>
        <v>18803.079370126383</v>
      </c>
      <c r="L135" s="37">
        <f t="shared" si="37"/>
        <v>43367.371611234252</v>
      </c>
      <c r="M135" s="37">
        <f t="shared" si="37"/>
        <v>52547.326185875077</v>
      </c>
      <c r="N135" s="37">
        <f t="shared" si="37"/>
        <v>9116.6445430915792</v>
      </c>
      <c r="O135" s="37">
        <f t="shared" si="37"/>
        <v>633.10031549247083</v>
      </c>
      <c r="P135" s="37">
        <f t="shared" si="37"/>
        <v>238666.15693435163</v>
      </c>
      <c r="Q135" s="37">
        <f t="shared" si="37"/>
        <v>12.662006309849417</v>
      </c>
      <c r="R135" s="37">
        <f t="shared" si="37"/>
        <v>949.65047323870613</v>
      </c>
      <c r="S135" s="96"/>
      <c r="T135" s="34"/>
      <c r="U135" s="36">
        <f t="shared" si="21"/>
        <v>0</v>
      </c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4"/>
      <c r="DH135" s="34"/>
      <c r="DI135" s="34"/>
      <c r="DJ135" s="34"/>
      <c r="DK135" s="34"/>
      <c r="DL135" s="34"/>
      <c r="DM135" s="34"/>
      <c r="DN135" s="34"/>
      <c r="DO135" s="34"/>
      <c r="DP135" s="34"/>
      <c r="DQ135" s="34"/>
      <c r="DR135" s="34"/>
      <c r="DS135" s="34"/>
      <c r="DT135" s="34"/>
      <c r="DU135" s="34"/>
      <c r="DV135" s="34"/>
      <c r="DW135" s="34"/>
      <c r="DX135" s="34"/>
      <c r="DY135" s="34"/>
      <c r="DZ135" s="34"/>
      <c r="EA135" s="34"/>
      <c r="EB135" s="34"/>
      <c r="EC135" s="34"/>
      <c r="ED135" s="34"/>
      <c r="EE135" s="34"/>
      <c r="EF135" s="34"/>
      <c r="EG135" s="34"/>
      <c r="EH135" s="34"/>
      <c r="EI135" s="34"/>
      <c r="EJ135" s="34"/>
      <c r="EK135" s="34"/>
      <c r="EL135" s="34"/>
      <c r="EM135" s="34"/>
      <c r="EN135" s="34"/>
      <c r="EO135" s="34"/>
      <c r="EP135" s="34"/>
      <c r="EQ135" s="34"/>
      <c r="ER135" s="34"/>
      <c r="ES135" s="34"/>
      <c r="ET135" s="34"/>
      <c r="EU135" s="34"/>
      <c r="EV135" s="34"/>
      <c r="EW135" s="34"/>
      <c r="EX135" s="34"/>
      <c r="EY135" s="34"/>
      <c r="EZ135" s="34"/>
      <c r="FA135" s="34"/>
      <c r="FB135" s="34"/>
      <c r="FC135" s="34"/>
      <c r="FD135" s="34"/>
      <c r="FE135" s="34"/>
      <c r="FF135" s="34"/>
      <c r="FG135" s="34"/>
      <c r="FH135" s="34"/>
      <c r="FI135" s="34"/>
      <c r="FJ135" s="34"/>
      <c r="FK135" s="34"/>
      <c r="FL135" s="34"/>
      <c r="FM135" s="34"/>
      <c r="FN135" s="34"/>
      <c r="FO135" s="34"/>
      <c r="FP135" s="34"/>
      <c r="FQ135" s="34"/>
      <c r="FR135" s="34"/>
      <c r="FS135" s="34"/>
      <c r="FT135" s="34"/>
      <c r="FU135" s="34"/>
      <c r="FV135" s="34"/>
      <c r="FW135" s="34"/>
      <c r="FX135" s="34"/>
      <c r="FY135" s="34"/>
      <c r="FZ135" s="34"/>
      <c r="GA135" s="34"/>
      <c r="GB135" s="34"/>
      <c r="GC135" s="34"/>
      <c r="GD135" s="34"/>
      <c r="GE135" s="34"/>
      <c r="GF135" s="34"/>
      <c r="GG135" s="34"/>
      <c r="GH135" s="34"/>
      <c r="GI135" s="34"/>
      <c r="GJ135" s="34"/>
      <c r="GK135" s="34"/>
      <c r="GL135" s="34"/>
      <c r="GM135" s="34"/>
      <c r="GN135" s="34"/>
      <c r="GO135" s="34"/>
      <c r="GP135" s="34"/>
      <c r="GQ135" s="34"/>
      <c r="GR135" s="34"/>
      <c r="GS135" s="34"/>
      <c r="GT135" s="34"/>
      <c r="GU135" s="34"/>
      <c r="GV135" s="34"/>
      <c r="GW135" s="34"/>
      <c r="GX135" s="34"/>
      <c r="GY135" s="34"/>
      <c r="GZ135" s="34"/>
      <c r="HA135" s="34"/>
      <c r="HB135" s="34"/>
      <c r="HC135" s="34"/>
      <c r="HD135" s="34"/>
      <c r="HE135" s="34"/>
      <c r="HF135" s="34"/>
      <c r="HG135" s="34"/>
      <c r="HH135" s="34"/>
      <c r="HI135" s="34"/>
      <c r="HJ135" s="34"/>
      <c r="HK135" s="34"/>
      <c r="HL135" s="34"/>
      <c r="HM135" s="34"/>
      <c r="HN135" s="34"/>
      <c r="HO135" s="34"/>
      <c r="HP135" s="34"/>
      <c r="HQ135" s="34"/>
      <c r="HR135" s="34"/>
      <c r="HS135" s="34"/>
      <c r="HT135" s="34"/>
      <c r="HU135" s="34"/>
      <c r="HV135" s="34"/>
      <c r="HW135" s="34"/>
      <c r="HX135" s="34"/>
      <c r="HY135" s="34"/>
      <c r="HZ135" s="34"/>
      <c r="IA135" s="34"/>
      <c r="IB135" s="34"/>
      <c r="IC135" s="34"/>
      <c r="ID135" s="34"/>
      <c r="IE135" s="34"/>
      <c r="IF135" s="34"/>
      <c r="IG135" s="34"/>
      <c r="IH135" s="34"/>
      <c r="II135" s="34"/>
      <c r="IJ135" s="34"/>
      <c r="IK135" s="34"/>
      <c r="IL135" s="34"/>
      <c r="IM135" s="34"/>
      <c r="IN135" s="34"/>
      <c r="IO135" s="34"/>
      <c r="IP135" s="34"/>
      <c r="IQ135" s="34"/>
      <c r="IR135" s="34"/>
      <c r="IS135" s="34"/>
      <c r="IT135" s="34"/>
      <c r="IU135" s="34"/>
      <c r="IV135" s="34"/>
    </row>
    <row r="136" spans="1:256" x14ac:dyDescent="0.2">
      <c r="A136" s="34"/>
      <c r="B136" s="34">
        <v>904</v>
      </c>
      <c r="C136" s="34" t="s">
        <v>190</v>
      </c>
      <c r="D136" s="77"/>
      <c r="E136" s="34"/>
      <c r="F136" s="36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96"/>
      <c r="T136" s="34"/>
      <c r="U136" s="36">
        <f t="shared" si="21"/>
        <v>0</v>
      </c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  <c r="CO136" s="34"/>
      <c r="CP136" s="34"/>
      <c r="CQ136" s="34"/>
      <c r="CR136" s="34"/>
      <c r="CS136" s="34"/>
      <c r="CT136" s="34"/>
      <c r="CU136" s="34"/>
      <c r="CV136" s="34"/>
      <c r="CW136" s="34"/>
      <c r="CX136" s="34"/>
      <c r="CY136" s="34"/>
      <c r="CZ136" s="34"/>
      <c r="DA136" s="34"/>
      <c r="DB136" s="34"/>
      <c r="DC136" s="34"/>
      <c r="DD136" s="34"/>
      <c r="DE136" s="34"/>
      <c r="DF136" s="34"/>
      <c r="DG136" s="34"/>
      <c r="DH136" s="34"/>
      <c r="DI136" s="34"/>
      <c r="DJ136" s="34"/>
      <c r="DK136" s="34"/>
      <c r="DL136" s="34"/>
      <c r="DM136" s="34"/>
      <c r="DN136" s="34"/>
      <c r="DO136" s="34"/>
      <c r="DP136" s="34"/>
      <c r="DQ136" s="34"/>
      <c r="DR136" s="34"/>
      <c r="DS136" s="34"/>
      <c r="DT136" s="34"/>
      <c r="DU136" s="34"/>
      <c r="DV136" s="34"/>
      <c r="DW136" s="34"/>
      <c r="DX136" s="34"/>
      <c r="DY136" s="34"/>
      <c r="DZ136" s="34"/>
      <c r="EA136" s="34"/>
      <c r="EB136" s="34"/>
      <c r="EC136" s="34"/>
      <c r="ED136" s="34"/>
      <c r="EE136" s="34"/>
      <c r="EF136" s="34"/>
      <c r="EG136" s="34"/>
      <c r="EH136" s="34"/>
      <c r="EI136" s="34"/>
      <c r="EJ136" s="34"/>
      <c r="EK136" s="34"/>
      <c r="EL136" s="34"/>
      <c r="EM136" s="34"/>
      <c r="EN136" s="34"/>
      <c r="EO136" s="34"/>
      <c r="EP136" s="34"/>
      <c r="EQ136" s="34"/>
      <c r="ER136" s="34"/>
      <c r="ES136" s="34"/>
      <c r="ET136" s="34"/>
      <c r="EU136" s="34"/>
      <c r="EV136" s="34"/>
      <c r="EW136" s="34"/>
      <c r="EX136" s="34"/>
      <c r="EY136" s="34"/>
      <c r="EZ136" s="34"/>
      <c r="FA136" s="34"/>
      <c r="FB136" s="34"/>
      <c r="FC136" s="34"/>
      <c r="FD136" s="34"/>
      <c r="FE136" s="34"/>
      <c r="FF136" s="34"/>
      <c r="FG136" s="34"/>
      <c r="FH136" s="34"/>
      <c r="FI136" s="34"/>
      <c r="FJ136" s="34"/>
      <c r="FK136" s="34"/>
      <c r="FL136" s="34"/>
      <c r="FM136" s="34"/>
      <c r="FN136" s="34"/>
      <c r="FO136" s="34"/>
      <c r="FP136" s="34"/>
      <c r="FQ136" s="34"/>
      <c r="FR136" s="34"/>
      <c r="FS136" s="34"/>
      <c r="FT136" s="34"/>
      <c r="FU136" s="34"/>
      <c r="FV136" s="34"/>
      <c r="FW136" s="34"/>
      <c r="FX136" s="34"/>
      <c r="FY136" s="34"/>
      <c r="FZ136" s="34"/>
      <c r="GA136" s="34"/>
      <c r="GB136" s="34"/>
      <c r="GC136" s="34"/>
      <c r="GD136" s="34"/>
      <c r="GE136" s="34"/>
      <c r="GF136" s="34"/>
      <c r="GG136" s="34"/>
      <c r="GH136" s="34"/>
      <c r="GI136" s="34"/>
      <c r="GJ136" s="34"/>
      <c r="GK136" s="34"/>
      <c r="GL136" s="34"/>
      <c r="GM136" s="34"/>
      <c r="GN136" s="34"/>
      <c r="GO136" s="34"/>
      <c r="GP136" s="34"/>
      <c r="GQ136" s="34"/>
      <c r="GR136" s="34"/>
      <c r="GS136" s="34"/>
      <c r="GT136" s="34"/>
      <c r="GU136" s="34"/>
      <c r="GV136" s="34"/>
      <c r="GW136" s="34"/>
      <c r="GX136" s="34"/>
      <c r="GY136" s="34"/>
      <c r="GZ136" s="34"/>
      <c r="HA136" s="34"/>
      <c r="HB136" s="34"/>
      <c r="HC136" s="34"/>
      <c r="HD136" s="34"/>
      <c r="HE136" s="34"/>
      <c r="HF136" s="34"/>
      <c r="HG136" s="34"/>
      <c r="HH136" s="34"/>
      <c r="HI136" s="34"/>
      <c r="HJ136" s="34"/>
      <c r="HK136" s="34"/>
      <c r="HL136" s="34"/>
      <c r="HM136" s="34"/>
      <c r="HN136" s="34"/>
      <c r="HO136" s="34"/>
      <c r="HP136" s="34"/>
      <c r="HQ136" s="34"/>
      <c r="HR136" s="34"/>
      <c r="HS136" s="34"/>
      <c r="HT136" s="34"/>
      <c r="HU136" s="34"/>
      <c r="HV136" s="34"/>
      <c r="HW136" s="34"/>
      <c r="HX136" s="34"/>
      <c r="HY136" s="34"/>
      <c r="HZ136" s="34"/>
      <c r="IA136" s="34"/>
      <c r="IB136" s="34"/>
      <c r="IC136" s="34"/>
      <c r="ID136" s="34"/>
      <c r="IE136" s="34"/>
      <c r="IF136" s="34"/>
      <c r="IG136" s="34"/>
      <c r="IH136" s="34"/>
      <c r="II136" s="34"/>
      <c r="IJ136" s="34"/>
      <c r="IK136" s="34"/>
      <c r="IL136" s="34"/>
      <c r="IM136" s="34"/>
      <c r="IN136" s="34"/>
      <c r="IO136" s="34"/>
      <c r="IP136" s="34"/>
      <c r="IQ136" s="34"/>
      <c r="IR136" s="34"/>
      <c r="IS136" s="34"/>
      <c r="IT136" s="34"/>
      <c r="IU136" s="34"/>
      <c r="IV136" s="34"/>
    </row>
    <row r="137" spans="1:256" x14ac:dyDescent="0.2">
      <c r="A137" s="34"/>
      <c r="B137" s="34">
        <v>905</v>
      </c>
      <c r="C137" s="34" t="s">
        <v>191</v>
      </c>
      <c r="D137" s="77">
        <v>6</v>
      </c>
      <c r="E137" s="34"/>
      <c r="F137" s="36">
        <v>426247</v>
      </c>
      <c r="G137" s="37">
        <f t="shared" ref="G137:R137" si="38">INDEX(ALLOC,($D137)+1,(G$1)+1)*$F137</f>
        <v>276553.03477208602</v>
      </c>
      <c r="H137" s="37">
        <f t="shared" si="38"/>
        <v>108034.82051503683</v>
      </c>
      <c r="I137" s="37">
        <f t="shared" si="38"/>
        <v>4210.6526557551142</v>
      </c>
      <c r="J137" s="37">
        <f t="shared" si="38"/>
        <v>18530.161257709809</v>
      </c>
      <c r="K137" s="37">
        <f t="shared" si="38"/>
        <v>977.00299903067878</v>
      </c>
      <c r="L137" s="37">
        <f t="shared" si="38"/>
        <v>2253.3570853064475</v>
      </c>
      <c r="M137" s="37">
        <f t="shared" si="38"/>
        <v>2730.3450814662065</v>
      </c>
      <c r="N137" s="37">
        <f t="shared" si="38"/>
        <v>473.69842377245033</v>
      </c>
      <c r="O137" s="37">
        <f t="shared" si="38"/>
        <v>32.89572387308683</v>
      </c>
      <c r="P137" s="37">
        <f t="shared" si="38"/>
        <v>12401.02998567627</v>
      </c>
      <c r="Q137" s="37">
        <f t="shared" si="38"/>
        <v>0.65791447746173659</v>
      </c>
      <c r="R137" s="37">
        <f t="shared" si="38"/>
        <v>49.343585809630234</v>
      </c>
      <c r="S137" s="96"/>
      <c r="T137" s="34"/>
      <c r="U137" s="36">
        <f t="shared" si="21"/>
        <v>0</v>
      </c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/>
      <c r="CO137" s="34"/>
      <c r="CP137" s="34"/>
      <c r="CQ137" s="34"/>
      <c r="CR137" s="34"/>
      <c r="CS137" s="34"/>
      <c r="CT137" s="34"/>
      <c r="CU137" s="34"/>
      <c r="CV137" s="34"/>
      <c r="CW137" s="34"/>
      <c r="CX137" s="34"/>
      <c r="CY137" s="34"/>
      <c r="CZ137" s="34"/>
      <c r="DA137" s="34"/>
      <c r="DB137" s="34"/>
      <c r="DC137" s="34"/>
      <c r="DD137" s="34"/>
      <c r="DE137" s="34"/>
      <c r="DF137" s="34"/>
      <c r="DG137" s="34"/>
      <c r="DH137" s="34"/>
      <c r="DI137" s="34"/>
      <c r="DJ137" s="34"/>
      <c r="DK137" s="34"/>
      <c r="DL137" s="34"/>
      <c r="DM137" s="34"/>
      <c r="DN137" s="34"/>
      <c r="DO137" s="34"/>
      <c r="DP137" s="34"/>
      <c r="DQ137" s="34"/>
      <c r="DR137" s="34"/>
      <c r="DS137" s="34"/>
      <c r="DT137" s="34"/>
      <c r="DU137" s="34"/>
      <c r="DV137" s="34"/>
      <c r="DW137" s="34"/>
      <c r="DX137" s="34"/>
      <c r="DY137" s="34"/>
      <c r="DZ137" s="34"/>
      <c r="EA137" s="34"/>
      <c r="EB137" s="34"/>
      <c r="EC137" s="34"/>
      <c r="ED137" s="34"/>
      <c r="EE137" s="34"/>
      <c r="EF137" s="34"/>
      <c r="EG137" s="34"/>
      <c r="EH137" s="34"/>
      <c r="EI137" s="34"/>
      <c r="EJ137" s="34"/>
      <c r="EK137" s="34"/>
      <c r="EL137" s="34"/>
      <c r="EM137" s="34"/>
      <c r="EN137" s="34"/>
      <c r="EO137" s="34"/>
      <c r="EP137" s="34"/>
      <c r="EQ137" s="34"/>
      <c r="ER137" s="34"/>
      <c r="ES137" s="34"/>
      <c r="ET137" s="34"/>
      <c r="EU137" s="34"/>
      <c r="EV137" s="34"/>
      <c r="EW137" s="34"/>
      <c r="EX137" s="34"/>
      <c r="EY137" s="34"/>
      <c r="EZ137" s="34"/>
      <c r="FA137" s="34"/>
      <c r="FB137" s="34"/>
      <c r="FC137" s="34"/>
      <c r="FD137" s="34"/>
      <c r="FE137" s="34"/>
      <c r="FF137" s="34"/>
      <c r="FG137" s="34"/>
      <c r="FH137" s="34"/>
      <c r="FI137" s="34"/>
      <c r="FJ137" s="34"/>
      <c r="FK137" s="34"/>
      <c r="FL137" s="34"/>
      <c r="FM137" s="34"/>
      <c r="FN137" s="34"/>
      <c r="FO137" s="34"/>
      <c r="FP137" s="34"/>
      <c r="FQ137" s="34"/>
      <c r="FR137" s="34"/>
      <c r="FS137" s="34"/>
      <c r="FT137" s="34"/>
      <c r="FU137" s="34"/>
      <c r="FV137" s="34"/>
      <c r="FW137" s="34"/>
      <c r="FX137" s="34"/>
      <c r="FY137" s="34"/>
      <c r="FZ137" s="34"/>
      <c r="GA137" s="34"/>
      <c r="GB137" s="34"/>
      <c r="GC137" s="34"/>
      <c r="GD137" s="34"/>
      <c r="GE137" s="34"/>
      <c r="GF137" s="34"/>
      <c r="GG137" s="34"/>
      <c r="GH137" s="34"/>
      <c r="GI137" s="34"/>
      <c r="GJ137" s="34"/>
      <c r="GK137" s="34"/>
      <c r="GL137" s="34"/>
      <c r="GM137" s="34"/>
      <c r="GN137" s="34"/>
      <c r="GO137" s="34"/>
      <c r="GP137" s="34"/>
      <c r="GQ137" s="34"/>
      <c r="GR137" s="34"/>
      <c r="GS137" s="34"/>
      <c r="GT137" s="34"/>
      <c r="GU137" s="34"/>
      <c r="GV137" s="34"/>
      <c r="GW137" s="34"/>
      <c r="GX137" s="34"/>
      <c r="GY137" s="34"/>
      <c r="GZ137" s="34"/>
      <c r="HA137" s="34"/>
      <c r="HB137" s="34"/>
      <c r="HC137" s="34"/>
      <c r="HD137" s="34"/>
      <c r="HE137" s="34"/>
      <c r="HF137" s="34"/>
      <c r="HG137" s="34"/>
      <c r="HH137" s="34"/>
      <c r="HI137" s="34"/>
      <c r="HJ137" s="34"/>
      <c r="HK137" s="34"/>
      <c r="HL137" s="34"/>
      <c r="HM137" s="34"/>
      <c r="HN137" s="34"/>
      <c r="HO137" s="34"/>
      <c r="HP137" s="34"/>
      <c r="HQ137" s="34"/>
      <c r="HR137" s="34"/>
      <c r="HS137" s="34"/>
      <c r="HT137" s="34"/>
      <c r="HU137" s="34"/>
      <c r="HV137" s="34"/>
      <c r="HW137" s="34"/>
      <c r="HX137" s="34"/>
      <c r="HY137" s="34"/>
      <c r="HZ137" s="34"/>
      <c r="IA137" s="34"/>
      <c r="IB137" s="34"/>
      <c r="IC137" s="34"/>
      <c r="ID137" s="34"/>
      <c r="IE137" s="34"/>
      <c r="IF137" s="34"/>
      <c r="IG137" s="34"/>
      <c r="IH137" s="34"/>
      <c r="II137" s="34"/>
      <c r="IJ137" s="34"/>
      <c r="IK137" s="34"/>
      <c r="IL137" s="34"/>
      <c r="IM137" s="34"/>
      <c r="IN137" s="34"/>
      <c r="IO137" s="34"/>
      <c r="IP137" s="34"/>
      <c r="IQ137" s="34"/>
      <c r="IR137" s="34"/>
      <c r="IS137" s="34"/>
      <c r="IT137" s="34"/>
      <c r="IU137" s="34"/>
      <c r="IV137" s="34"/>
    </row>
    <row r="138" spans="1:256" x14ac:dyDescent="0.2">
      <c r="A138" s="34"/>
      <c r="B138" s="88"/>
      <c r="C138" s="95"/>
      <c r="D138" s="102"/>
      <c r="E138" s="95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96"/>
      <c r="T138" s="34"/>
      <c r="U138" s="36">
        <f t="shared" si="21"/>
        <v>0</v>
      </c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34"/>
      <c r="CK138" s="34"/>
      <c r="CL138" s="34"/>
      <c r="CM138" s="34"/>
      <c r="CN138" s="34"/>
      <c r="CO138" s="34"/>
      <c r="CP138" s="34"/>
      <c r="CQ138" s="34"/>
      <c r="CR138" s="34"/>
      <c r="CS138" s="34"/>
      <c r="CT138" s="34"/>
      <c r="CU138" s="34"/>
      <c r="CV138" s="34"/>
      <c r="CW138" s="34"/>
      <c r="CX138" s="34"/>
      <c r="CY138" s="34"/>
      <c r="CZ138" s="34"/>
      <c r="DA138" s="34"/>
      <c r="DB138" s="34"/>
      <c r="DC138" s="34"/>
      <c r="DD138" s="34"/>
      <c r="DE138" s="34"/>
      <c r="DF138" s="34"/>
      <c r="DG138" s="34"/>
      <c r="DH138" s="34"/>
      <c r="DI138" s="34"/>
      <c r="DJ138" s="34"/>
      <c r="DK138" s="34"/>
      <c r="DL138" s="34"/>
      <c r="DM138" s="34"/>
      <c r="DN138" s="34"/>
      <c r="DO138" s="34"/>
      <c r="DP138" s="34"/>
      <c r="DQ138" s="34"/>
      <c r="DR138" s="34"/>
      <c r="DS138" s="34"/>
      <c r="DT138" s="34"/>
      <c r="DU138" s="34"/>
      <c r="DV138" s="34"/>
      <c r="DW138" s="34"/>
      <c r="DX138" s="34"/>
      <c r="DY138" s="34"/>
      <c r="DZ138" s="34"/>
      <c r="EA138" s="34"/>
      <c r="EB138" s="34"/>
      <c r="EC138" s="34"/>
      <c r="ED138" s="34"/>
      <c r="EE138" s="34"/>
      <c r="EF138" s="34"/>
      <c r="EG138" s="34"/>
      <c r="EH138" s="34"/>
      <c r="EI138" s="34"/>
      <c r="EJ138" s="34"/>
      <c r="EK138" s="34"/>
      <c r="EL138" s="34"/>
      <c r="EM138" s="34"/>
      <c r="EN138" s="34"/>
      <c r="EO138" s="34"/>
      <c r="EP138" s="34"/>
      <c r="EQ138" s="34"/>
      <c r="ER138" s="34"/>
      <c r="ES138" s="34"/>
      <c r="ET138" s="34"/>
      <c r="EU138" s="34"/>
      <c r="EV138" s="34"/>
      <c r="EW138" s="34"/>
      <c r="EX138" s="34"/>
      <c r="EY138" s="34"/>
      <c r="EZ138" s="34"/>
      <c r="FA138" s="34"/>
      <c r="FB138" s="34"/>
      <c r="FC138" s="34"/>
      <c r="FD138" s="34"/>
      <c r="FE138" s="34"/>
      <c r="FF138" s="34"/>
      <c r="FG138" s="34"/>
      <c r="FH138" s="34"/>
      <c r="FI138" s="34"/>
      <c r="FJ138" s="34"/>
      <c r="FK138" s="34"/>
      <c r="FL138" s="34"/>
      <c r="FM138" s="34"/>
      <c r="FN138" s="34"/>
      <c r="FO138" s="34"/>
      <c r="FP138" s="34"/>
      <c r="FQ138" s="34"/>
      <c r="FR138" s="34"/>
      <c r="FS138" s="34"/>
      <c r="FT138" s="34"/>
      <c r="FU138" s="34"/>
      <c r="FV138" s="34"/>
      <c r="FW138" s="34"/>
      <c r="FX138" s="34"/>
      <c r="FY138" s="34"/>
      <c r="FZ138" s="34"/>
      <c r="GA138" s="34"/>
      <c r="GB138" s="34"/>
      <c r="GC138" s="34"/>
      <c r="GD138" s="34"/>
      <c r="GE138" s="34"/>
      <c r="GF138" s="34"/>
      <c r="GG138" s="34"/>
      <c r="GH138" s="34"/>
      <c r="GI138" s="34"/>
      <c r="GJ138" s="34"/>
      <c r="GK138" s="34"/>
      <c r="GL138" s="34"/>
      <c r="GM138" s="34"/>
      <c r="GN138" s="34"/>
      <c r="GO138" s="34"/>
      <c r="GP138" s="34"/>
      <c r="GQ138" s="34"/>
      <c r="GR138" s="34"/>
      <c r="GS138" s="34"/>
      <c r="GT138" s="34"/>
      <c r="GU138" s="34"/>
      <c r="GV138" s="34"/>
      <c r="GW138" s="34"/>
      <c r="GX138" s="34"/>
      <c r="GY138" s="34"/>
      <c r="GZ138" s="34"/>
      <c r="HA138" s="34"/>
      <c r="HB138" s="34"/>
      <c r="HC138" s="34"/>
      <c r="HD138" s="34"/>
      <c r="HE138" s="34"/>
      <c r="HF138" s="34"/>
      <c r="HG138" s="34"/>
      <c r="HH138" s="34"/>
      <c r="HI138" s="34"/>
      <c r="HJ138" s="34"/>
      <c r="HK138" s="34"/>
      <c r="HL138" s="34"/>
      <c r="HM138" s="34"/>
      <c r="HN138" s="34"/>
      <c r="HO138" s="34"/>
      <c r="HP138" s="34"/>
      <c r="HQ138" s="34"/>
      <c r="HR138" s="34"/>
      <c r="HS138" s="34"/>
      <c r="HT138" s="34"/>
      <c r="HU138" s="34"/>
      <c r="HV138" s="34"/>
      <c r="HW138" s="34"/>
      <c r="HX138" s="34"/>
      <c r="HY138" s="34"/>
      <c r="HZ138" s="34"/>
      <c r="IA138" s="34"/>
      <c r="IB138" s="34"/>
      <c r="IC138" s="34"/>
      <c r="ID138" s="34"/>
      <c r="IE138" s="34"/>
      <c r="IF138" s="34"/>
      <c r="IG138" s="34"/>
      <c r="IH138" s="34"/>
      <c r="II138" s="34"/>
      <c r="IJ138" s="34"/>
      <c r="IK138" s="34"/>
      <c r="IL138" s="34"/>
      <c r="IM138" s="34"/>
      <c r="IN138" s="34"/>
      <c r="IO138" s="34"/>
      <c r="IP138" s="34"/>
      <c r="IQ138" s="34"/>
      <c r="IR138" s="34"/>
      <c r="IS138" s="34"/>
      <c r="IT138" s="34"/>
      <c r="IU138" s="34"/>
      <c r="IV138" s="34"/>
    </row>
    <row r="139" spans="1:256" x14ac:dyDescent="0.2">
      <c r="A139" s="34"/>
      <c r="B139" s="34"/>
      <c r="C139" s="34" t="s">
        <v>323</v>
      </c>
      <c r="D139" s="77"/>
      <c r="E139" s="34"/>
      <c r="F139" s="36">
        <f t="shared" ref="F139:R139" si="39">SUM(F133:F137)</f>
        <v>11223597</v>
      </c>
      <c r="G139" s="36">
        <f t="shared" si="39"/>
        <v>7281974.5626570508</v>
      </c>
      <c r="H139" s="36">
        <f t="shared" si="39"/>
        <v>2844686.9712352366</v>
      </c>
      <c r="I139" s="36">
        <f t="shared" si="39"/>
        <v>110871.55690286413</v>
      </c>
      <c r="J139" s="36">
        <f t="shared" si="39"/>
        <v>487921.46877643251</v>
      </c>
      <c r="K139" s="36">
        <f t="shared" si="39"/>
        <v>25725.665937617694</v>
      </c>
      <c r="L139" s="36">
        <f t="shared" si="39"/>
        <v>59333.606623798383</v>
      </c>
      <c r="M139" s="36">
        <f t="shared" si="39"/>
        <v>71893.275179200966</v>
      </c>
      <c r="N139" s="36">
        <f t="shared" si="39"/>
        <v>12473.050151572214</v>
      </c>
      <c r="O139" s="36">
        <f t="shared" si="39"/>
        <v>866.18403830362604</v>
      </c>
      <c r="P139" s="36">
        <f t="shared" si="39"/>
        <v>326534.05875970091</v>
      </c>
      <c r="Q139" s="36">
        <f t="shared" si="39"/>
        <v>17.323680766072524</v>
      </c>
      <c r="R139" s="36">
        <f t="shared" si="39"/>
        <v>1299.2760574554388</v>
      </c>
      <c r="S139" s="96"/>
      <c r="T139" s="34"/>
      <c r="U139" s="36">
        <f t="shared" si="21"/>
        <v>0</v>
      </c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  <c r="CO139" s="34"/>
      <c r="CP139" s="34"/>
      <c r="CQ139" s="34"/>
      <c r="CR139" s="34"/>
      <c r="CS139" s="34"/>
      <c r="CT139" s="34"/>
      <c r="CU139" s="34"/>
      <c r="CV139" s="34"/>
      <c r="CW139" s="34"/>
      <c r="CX139" s="34"/>
      <c r="CY139" s="34"/>
      <c r="CZ139" s="34"/>
      <c r="DA139" s="34"/>
      <c r="DB139" s="34"/>
      <c r="DC139" s="34"/>
      <c r="DD139" s="34"/>
      <c r="DE139" s="34"/>
      <c r="DF139" s="34"/>
      <c r="DG139" s="34"/>
      <c r="DH139" s="34"/>
      <c r="DI139" s="34"/>
      <c r="DJ139" s="34"/>
      <c r="DK139" s="34"/>
      <c r="DL139" s="34"/>
      <c r="DM139" s="34"/>
      <c r="DN139" s="34"/>
      <c r="DO139" s="34"/>
      <c r="DP139" s="34"/>
      <c r="DQ139" s="34"/>
      <c r="DR139" s="34"/>
      <c r="DS139" s="34"/>
      <c r="DT139" s="34"/>
      <c r="DU139" s="34"/>
      <c r="DV139" s="34"/>
      <c r="DW139" s="34"/>
      <c r="DX139" s="34"/>
      <c r="DY139" s="34"/>
      <c r="DZ139" s="34"/>
      <c r="EA139" s="34"/>
      <c r="EB139" s="34"/>
      <c r="EC139" s="34"/>
      <c r="ED139" s="34"/>
      <c r="EE139" s="34"/>
      <c r="EF139" s="34"/>
      <c r="EG139" s="34"/>
      <c r="EH139" s="34"/>
      <c r="EI139" s="34"/>
      <c r="EJ139" s="34"/>
      <c r="EK139" s="34"/>
      <c r="EL139" s="34"/>
      <c r="EM139" s="34"/>
      <c r="EN139" s="34"/>
      <c r="EO139" s="34"/>
      <c r="EP139" s="34"/>
      <c r="EQ139" s="34"/>
      <c r="ER139" s="34"/>
      <c r="ES139" s="34"/>
      <c r="ET139" s="34"/>
      <c r="EU139" s="34"/>
      <c r="EV139" s="34"/>
      <c r="EW139" s="34"/>
      <c r="EX139" s="34"/>
      <c r="EY139" s="34"/>
      <c r="EZ139" s="34"/>
      <c r="FA139" s="34"/>
      <c r="FB139" s="34"/>
      <c r="FC139" s="34"/>
      <c r="FD139" s="34"/>
      <c r="FE139" s="34"/>
      <c r="FF139" s="34"/>
      <c r="FG139" s="34"/>
      <c r="FH139" s="34"/>
      <c r="FI139" s="34"/>
      <c r="FJ139" s="34"/>
      <c r="FK139" s="34"/>
      <c r="FL139" s="34"/>
      <c r="FM139" s="34"/>
      <c r="FN139" s="34"/>
      <c r="FO139" s="34"/>
      <c r="FP139" s="34"/>
      <c r="FQ139" s="34"/>
      <c r="FR139" s="34"/>
      <c r="FS139" s="34"/>
      <c r="FT139" s="34"/>
      <c r="FU139" s="34"/>
      <c r="FV139" s="34"/>
      <c r="FW139" s="34"/>
      <c r="FX139" s="34"/>
      <c r="FY139" s="34"/>
      <c r="FZ139" s="34"/>
      <c r="GA139" s="34"/>
      <c r="GB139" s="34"/>
      <c r="GC139" s="34"/>
      <c r="GD139" s="34"/>
      <c r="GE139" s="34"/>
      <c r="GF139" s="34"/>
      <c r="GG139" s="34"/>
      <c r="GH139" s="34"/>
      <c r="GI139" s="34"/>
      <c r="GJ139" s="34"/>
      <c r="GK139" s="34"/>
      <c r="GL139" s="34"/>
      <c r="GM139" s="34"/>
      <c r="GN139" s="34"/>
      <c r="GO139" s="34"/>
      <c r="GP139" s="34"/>
      <c r="GQ139" s="34"/>
      <c r="GR139" s="34"/>
      <c r="GS139" s="34"/>
      <c r="GT139" s="34"/>
      <c r="GU139" s="34"/>
      <c r="GV139" s="34"/>
      <c r="GW139" s="34"/>
      <c r="GX139" s="34"/>
      <c r="GY139" s="34"/>
      <c r="GZ139" s="34"/>
      <c r="HA139" s="34"/>
      <c r="HB139" s="34"/>
      <c r="HC139" s="34"/>
      <c r="HD139" s="34"/>
      <c r="HE139" s="34"/>
      <c r="HF139" s="34"/>
      <c r="HG139" s="34"/>
      <c r="HH139" s="34"/>
      <c r="HI139" s="34"/>
      <c r="HJ139" s="34"/>
      <c r="HK139" s="34"/>
      <c r="HL139" s="34"/>
      <c r="HM139" s="34"/>
      <c r="HN139" s="34"/>
      <c r="HO139" s="34"/>
      <c r="HP139" s="34"/>
      <c r="HQ139" s="34"/>
      <c r="HR139" s="34"/>
      <c r="HS139" s="34"/>
      <c r="HT139" s="34"/>
      <c r="HU139" s="34"/>
      <c r="HV139" s="34"/>
      <c r="HW139" s="34"/>
      <c r="HX139" s="34"/>
      <c r="HY139" s="34"/>
      <c r="HZ139" s="34"/>
      <c r="IA139" s="34"/>
      <c r="IB139" s="34"/>
      <c r="IC139" s="34"/>
      <c r="ID139" s="34"/>
      <c r="IE139" s="34"/>
      <c r="IF139" s="34"/>
      <c r="IG139" s="34"/>
      <c r="IH139" s="34"/>
      <c r="II139" s="34"/>
      <c r="IJ139" s="34"/>
      <c r="IK139" s="34"/>
      <c r="IL139" s="34"/>
      <c r="IM139" s="34"/>
      <c r="IN139" s="34"/>
      <c r="IO139" s="34"/>
      <c r="IP139" s="34"/>
      <c r="IQ139" s="34"/>
      <c r="IR139" s="34"/>
      <c r="IS139" s="34"/>
      <c r="IT139" s="34"/>
      <c r="IU139" s="34"/>
      <c r="IV139" s="34"/>
    </row>
    <row r="140" spans="1:256" x14ac:dyDescent="0.2">
      <c r="A140" s="34"/>
      <c r="B140" s="34"/>
      <c r="C140" s="34"/>
      <c r="D140" s="77"/>
      <c r="E140" s="34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96"/>
      <c r="T140" s="34"/>
      <c r="U140" s="36">
        <f t="shared" si="21"/>
        <v>0</v>
      </c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4"/>
      <c r="CP140" s="34"/>
      <c r="CQ140" s="34"/>
      <c r="CR140" s="34"/>
      <c r="CS140" s="34"/>
      <c r="CT140" s="34"/>
      <c r="CU140" s="34"/>
      <c r="CV140" s="34"/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  <c r="DG140" s="34"/>
      <c r="DH140" s="34"/>
      <c r="DI140" s="34"/>
      <c r="DJ140" s="34"/>
      <c r="DK140" s="34"/>
      <c r="DL140" s="34"/>
      <c r="DM140" s="34"/>
      <c r="DN140" s="34"/>
      <c r="DO140" s="34"/>
      <c r="DP140" s="34"/>
      <c r="DQ140" s="34"/>
      <c r="DR140" s="34"/>
      <c r="DS140" s="34"/>
      <c r="DT140" s="34"/>
      <c r="DU140" s="34"/>
      <c r="DV140" s="34"/>
      <c r="DW140" s="34"/>
      <c r="DX140" s="34"/>
      <c r="DY140" s="34"/>
      <c r="DZ140" s="34"/>
      <c r="EA140" s="34"/>
      <c r="EB140" s="34"/>
      <c r="EC140" s="34"/>
      <c r="ED140" s="34"/>
      <c r="EE140" s="34"/>
      <c r="EF140" s="34"/>
      <c r="EG140" s="34"/>
      <c r="EH140" s="34"/>
      <c r="EI140" s="34"/>
      <c r="EJ140" s="34"/>
      <c r="EK140" s="34"/>
      <c r="EL140" s="34"/>
      <c r="EM140" s="34"/>
      <c r="EN140" s="34"/>
      <c r="EO140" s="34"/>
      <c r="EP140" s="34"/>
      <c r="EQ140" s="34"/>
      <c r="ER140" s="34"/>
      <c r="ES140" s="34"/>
      <c r="ET140" s="34"/>
      <c r="EU140" s="34"/>
      <c r="EV140" s="34"/>
      <c r="EW140" s="34"/>
      <c r="EX140" s="34"/>
      <c r="EY140" s="34"/>
      <c r="EZ140" s="34"/>
      <c r="FA140" s="34"/>
      <c r="FB140" s="34"/>
      <c r="FC140" s="34"/>
      <c r="FD140" s="34"/>
      <c r="FE140" s="34"/>
      <c r="FF140" s="34"/>
      <c r="FG140" s="34"/>
      <c r="FH140" s="34"/>
      <c r="FI140" s="34"/>
      <c r="FJ140" s="34"/>
      <c r="FK140" s="34"/>
      <c r="FL140" s="34"/>
      <c r="FM140" s="34"/>
      <c r="FN140" s="34"/>
      <c r="FO140" s="34"/>
      <c r="FP140" s="34"/>
      <c r="FQ140" s="34"/>
      <c r="FR140" s="34"/>
      <c r="FS140" s="34"/>
      <c r="FT140" s="34"/>
      <c r="FU140" s="34"/>
      <c r="FV140" s="34"/>
      <c r="FW140" s="34"/>
      <c r="FX140" s="34"/>
      <c r="FY140" s="34"/>
      <c r="FZ140" s="34"/>
      <c r="GA140" s="34"/>
      <c r="GB140" s="34"/>
      <c r="GC140" s="34"/>
      <c r="GD140" s="34"/>
      <c r="GE140" s="34"/>
      <c r="GF140" s="34"/>
      <c r="GG140" s="34"/>
      <c r="GH140" s="34"/>
      <c r="GI140" s="34"/>
      <c r="GJ140" s="34"/>
      <c r="GK140" s="34"/>
      <c r="GL140" s="34"/>
      <c r="GM140" s="34"/>
      <c r="GN140" s="34"/>
      <c r="GO140" s="34"/>
      <c r="GP140" s="34"/>
      <c r="GQ140" s="34"/>
      <c r="GR140" s="34"/>
      <c r="GS140" s="34"/>
      <c r="GT140" s="34"/>
      <c r="GU140" s="34"/>
      <c r="GV140" s="34"/>
      <c r="GW140" s="34"/>
      <c r="GX140" s="34"/>
      <c r="GY140" s="34"/>
      <c r="GZ140" s="34"/>
      <c r="HA140" s="34"/>
      <c r="HB140" s="34"/>
      <c r="HC140" s="34"/>
      <c r="HD140" s="34"/>
      <c r="HE140" s="34"/>
      <c r="HF140" s="34"/>
      <c r="HG140" s="34"/>
      <c r="HH140" s="34"/>
      <c r="HI140" s="34"/>
      <c r="HJ140" s="34"/>
      <c r="HK140" s="34"/>
      <c r="HL140" s="34"/>
      <c r="HM140" s="34"/>
      <c r="HN140" s="34"/>
      <c r="HO140" s="34"/>
      <c r="HP140" s="34"/>
      <c r="HQ140" s="34"/>
      <c r="HR140" s="34"/>
      <c r="HS140" s="34"/>
      <c r="HT140" s="34"/>
      <c r="HU140" s="34"/>
      <c r="HV140" s="34"/>
      <c r="HW140" s="34"/>
      <c r="HX140" s="34"/>
      <c r="HY140" s="34"/>
      <c r="HZ140" s="34"/>
      <c r="IA140" s="34"/>
      <c r="IB140" s="34"/>
      <c r="IC140" s="34"/>
      <c r="ID140" s="34"/>
      <c r="IE140" s="34"/>
      <c r="IF140" s="34"/>
      <c r="IG140" s="34"/>
      <c r="IH140" s="34"/>
      <c r="II140" s="34"/>
      <c r="IJ140" s="34"/>
      <c r="IK140" s="34"/>
      <c r="IL140" s="34"/>
      <c r="IM140" s="34"/>
      <c r="IN140" s="34"/>
      <c r="IO140" s="34"/>
      <c r="IP140" s="34"/>
      <c r="IQ140" s="34"/>
      <c r="IR140" s="34"/>
      <c r="IS140" s="34"/>
      <c r="IT140" s="34"/>
      <c r="IU140" s="34"/>
      <c r="IV140" s="34"/>
    </row>
    <row r="141" spans="1:256" x14ac:dyDescent="0.2">
      <c r="A141" s="34"/>
      <c r="B141" s="88" t="s">
        <v>301</v>
      </c>
      <c r="C141" s="34"/>
      <c r="D141" s="77"/>
      <c r="E141" s="34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96"/>
      <c r="T141" s="34"/>
      <c r="U141" s="36">
        <f t="shared" si="21"/>
        <v>0</v>
      </c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  <c r="CO141" s="34"/>
      <c r="CP141" s="34"/>
      <c r="CQ141" s="34"/>
      <c r="CR141" s="34"/>
      <c r="CS141" s="34"/>
      <c r="CT141" s="34"/>
      <c r="CU141" s="34"/>
      <c r="CV141" s="34"/>
      <c r="CW141" s="34"/>
      <c r="CX141" s="34"/>
      <c r="CY141" s="34"/>
      <c r="CZ141" s="34"/>
      <c r="DA141" s="34"/>
      <c r="DB141" s="34"/>
      <c r="DC141" s="34"/>
      <c r="DD141" s="34"/>
      <c r="DE141" s="34"/>
      <c r="DF141" s="34"/>
      <c r="DG141" s="34"/>
      <c r="DH141" s="34"/>
      <c r="DI141" s="34"/>
      <c r="DJ141" s="34"/>
      <c r="DK141" s="34"/>
      <c r="DL141" s="34"/>
      <c r="DM141" s="34"/>
      <c r="DN141" s="34"/>
      <c r="DO141" s="34"/>
      <c r="DP141" s="34"/>
      <c r="DQ141" s="34"/>
      <c r="DR141" s="34"/>
      <c r="DS141" s="34"/>
      <c r="DT141" s="34"/>
      <c r="DU141" s="34"/>
      <c r="DV141" s="34"/>
      <c r="DW141" s="34"/>
      <c r="DX141" s="34"/>
      <c r="DY141" s="34"/>
      <c r="DZ141" s="34"/>
      <c r="EA141" s="34"/>
      <c r="EB141" s="34"/>
      <c r="EC141" s="34"/>
      <c r="ED141" s="34"/>
      <c r="EE141" s="34"/>
      <c r="EF141" s="34"/>
      <c r="EG141" s="34"/>
      <c r="EH141" s="34"/>
      <c r="EI141" s="34"/>
      <c r="EJ141" s="34"/>
      <c r="EK141" s="34"/>
      <c r="EL141" s="34"/>
      <c r="EM141" s="34"/>
      <c r="EN141" s="34"/>
      <c r="EO141" s="34"/>
      <c r="EP141" s="34"/>
      <c r="EQ141" s="34"/>
      <c r="ER141" s="34"/>
      <c r="ES141" s="34"/>
      <c r="ET141" s="34"/>
      <c r="EU141" s="34"/>
      <c r="EV141" s="34"/>
      <c r="EW141" s="34"/>
      <c r="EX141" s="34"/>
      <c r="EY141" s="34"/>
      <c r="EZ141" s="34"/>
      <c r="FA141" s="34"/>
      <c r="FB141" s="34"/>
      <c r="FC141" s="34"/>
      <c r="FD141" s="34"/>
      <c r="FE141" s="34"/>
      <c r="FF141" s="34"/>
      <c r="FG141" s="34"/>
      <c r="FH141" s="34"/>
      <c r="FI141" s="34"/>
      <c r="FJ141" s="34"/>
      <c r="FK141" s="34"/>
      <c r="FL141" s="34"/>
      <c r="FM141" s="34"/>
      <c r="FN141" s="34"/>
      <c r="FO141" s="34"/>
      <c r="FP141" s="34"/>
      <c r="FQ141" s="34"/>
      <c r="FR141" s="34"/>
      <c r="FS141" s="34"/>
      <c r="FT141" s="34"/>
      <c r="FU141" s="34"/>
      <c r="FV141" s="34"/>
      <c r="FW141" s="34"/>
      <c r="FX141" s="34"/>
      <c r="FY141" s="34"/>
      <c r="FZ141" s="34"/>
      <c r="GA141" s="34"/>
      <c r="GB141" s="34"/>
      <c r="GC141" s="34"/>
      <c r="GD141" s="34"/>
      <c r="GE141" s="34"/>
      <c r="GF141" s="34"/>
      <c r="GG141" s="34"/>
      <c r="GH141" s="34"/>
      <c r="GI141" s="34"/>
      <c r="GJ141" s="34"/>
      <c r="GK141" s="34"/>
      <c r="GL141" s="34"/>
      <c r="GM141" s="34"/>
      <c r="GN141" s="34"/>
      <c r="GO141" s="34"/>
      <c r="GP141" s="34"/>
      <c r="GQ141" s="34"/>
      <c r="GR141" s="34"/>
      <c r="GS141" s="34"/>
      <c r="GT141" s="34"/>
      <c r="GU141" s="34"/>
      <c r="GV141" s="34"/>
      <c r="GW141" s="34"/>
      <c r="GX141" s="34"/>
      <c r="GY141" s="34"/>
      <c r="GZ141" s="34"/>
      <c r="HA141" s="34"/>
      <c r="HB141" s="34"/>
      <c r="HC141" s="34"/>
      <c r="HD141" s="34"/>
      <c r="HE141" s="34"/>
      <c r="HF141" s="34"/>
      <c r="HG141" s="34"/>
      <c r="HH141" s="34"/>
      <c r="HI141" s="34"/>
      <c r="HJ141" s="34"/>
      <c r="HK141" s="34"/>
      <c r="HL141" s="34"/>
      <c r="HM141" s="34"/>
      <c r="HN141" s="34"/>
      <c r="HO141" s="34"/>
      <c r="HP141" s="34"/>
      <c r="HQ141" s="34"/>
      <c r="HR141" s="34"/>
      <c r="HS141" s="34"/>
      <c r="HT141" s="34"/>
      <c r="HU141" s="34"/>
      <c r="HV141" s="34"/>
      <c r="HW141" s="34"/>
      <c r="HX141" s="34"/>
      <c r="HY141" s="34"/>
      <c r="HZ141" s="34"/>
      <c r="IA141" s="34"/>
      <c r="IB141" s="34"/>
      <c r="IC141" s="34"/>
      <c r="ID141" s="34"/>
      <c r="IE141" s="34"/>
      <c r="IF141" s="34"/>
      <c r="IG141" s="34"/>
      <c r="IH141" s="34"/>
      <c r="II141" s="34"/>
      <c r="IJ141" s="34"/>
      <c r="IK141" s="34"/>
      <c r="IL141" s="34"/>
      <c r="IM141" s="34"/>
      <c r="IN141" s="34"/>
      <c r="IO141" s="34"/>
      <c r="IP141" s="34"/>
      <c r="IQ141" s="34"/>
      <c r="IR141" s="34"/>
      <c r="IS141" s="34"/>
      <c r="IT141" s="34"/>
      <c r="IU141" s="34"/>
      <c r="IV141" s="34"/>
    </row>
    <row r="142" spans="1:256" x14ac:dyDescent="0.2">
      <c r="A142" s="34"/>
      <c r="B142" s="34">
        <v>907</v>
      </c>
      <c r="C142" s="34" t="s">
        <v>193</v>
      </c>
      <c r="D142" s="77">
        <v>6</v>
      </c>
      <c r="E142" s="34"/>
      <c r="F142" s="36">
        <v>180381</v>
      </c>
      <c r="G142" s="37">
        <f t="shared" ref="G142:R143" si="40">INDEX(ALLOC,($D142)+1,(G$1)+1)*$F142</f>
        <v>117032.87756916447</v>
      </c>
      <c r="H142" s="37">
        <f t="shared" si="40"/>
        <v>45718.630182318841</v>
      </c>
      <c r="I142" s="37">
        <f t="shared" si="40"/>
        <v>1781.8817181065513</v>
      </c>
      <c r="J142" s="37">
        <f t="shared" si="40"/>
        <v>7841.6716547610959</v>
      </c>
      <c r="K142" s="37">
        <f t="shared" si="40"/>
        <v>413.45224240441075</v>
      </c>
      <c r="L142" s="37">
        <f t="shared" si="40"/>
        <v>953.58513820545909</v>
      </c>
      <c r="M142" s="37">
        <f t="shared" si="40"/>
        <v>1155.4389265847169</v>
      </c>
      <c r="N142" s="37">
        <f t="shared" si="40"/>
        <v>200.46169328698704</v>
      </c>
      <c r="O142" s="37">
        <f t="shared" si="40"/>
        <v>13.920950922707432</v>
      </c>
      <c r="P142" s="37">
        <f t="shared" si="40"/>
        <v>5247.9200788422477</v>
      </c>
      <c r="Q142" s="37">
        <f t="shared" si="40"/>
        <v>0.27841901845414863</v>
      </c>
      <c r="R142" s="37">
        <f t="shared" si="40"/>
        <v>20.881426384061147</v>
      </c>
      <c r="S142" s="96"/>
      <c r="T142" s="34"/>
      <c r="U142" s="36">
        <f t="shared" si="21"/>
        <v>0</v>
      </c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/>
      <c r="CP142" s="34"/>
      <c r="CQ142" s="34"/>
      <c r="CR142" s="34"/>
      <c r="CS142" s="34"/>
      <c r="CT142" s="34"/>
      <c r="CU142" s="34"/>
      <c r="CV142" s="34"/>
      <c r="CW142" s="34"/>
      <c r="CX142" s="34"/>
      <c r="CY142" s="34"/>
      <c r="CZ142" s="34"/>
      <c r="DA142" s="34"/>
      <c r="DB142" s="34"/>
      <c r="DC142" s="34"/>
      <c r="DD142" s="34"/>
      <c r="DE142" s="34"/>
      <c r="DF142" s="34"/>
      <c r="DG142" s="34"/>
      <c r="DH142" s="34"/>
      <c r="DI142" s="34"/>
      <c r="DJ142" s="34"/>
      <c r="DK142" s="34"/>
      <c r="DL142" s="34"/>
      <c r="DM142" s="34"/>
      <c r="DN142" s="34"/>
      <c r="DO142" s="34"/>
      <c r="DP142" s="34"/>
      <c r="DQ142" s="34"/>
      <c r="DR142" s="34"/>
      <c r="DS142" s="34"/>
      <c r="DT142" s="34"/>
      <c r="DU142" s="34"/>
      <c r="DV142" s="34"/>
      <c r="DW142" s="34"/>
      <c r="DX142" s="34"/>
      <c r="DY142" s="34"/>
      <c r="DZ142" s="34"/>
      <c r="EA142" s="34"/>
      <c r="EB142" s="34"/>
      <c r="EC142" s="34"/>
      <c r="ED142" s="34"/>
      <c r="EE142" s="34"/>
      <c r="EF142" s="34"/>
      <c r="EG142" s="34"/>
      <c r="EH142" s="34"/>
      <c r="EI142" s="34"/>
      <c r="EJ142" s="34"/>
      <c r="EK142" s="34"/>
      <c r="EL142" s="34"/>
      <c r="EM142" s="34"/>
      <c r="EN142" s="34"/>
      <c r="EO142" s="34"/>
      <c r="EP142" s="34"/>
      <c r="EQ142" s="34"/>
      <c r="ER142" s="34"/>
      <c r="ES142" s="34"/>
      <c r="ET142" s="34"/>
      <c r="EU142" s="34"/>
      <c r="EV142" s="34"/>
      <c r="EW142" s="34"/>
      <c r="EX142" s="34"/>
      <c r="EY142" s="34"/>
      <c r="EZ142" s="34"/>
      <c r="FA142" s="34"/>
      <c r="FB142" s="34"/>
      <c r="FC142" s="34"/>
      <c r="FD142" s="34"/>
      <c r="FE142" s="34"/>
      <c r="FF142" s="34"/>
      <c r="FG142" s="34"/>
      <c r="FH142" s="34"/>
      <c r="FI142" s="34"/>
      <c r="FJ142" s="34"/>
      <c r="FK142" s="34"/>
      <c r="FL142" s="34"/>
      <c r="FM142" s="34"/>
      <c r="FN142" s="34"/>
      <c r="FO142" s="34"/>
      <c r="FP142" s="34"/>
      <c r="FQ142" s="34"/>
      <c r="FR142" s="34"/>
      <c r="FS142" s="34"/>
      <c r="FT142" s="34"/>
      <c r="FU142" s="34"/>
      <c r="FV142" s="34"/>
      <c r="FW142" s="34"/>
      <c r="FX142" s="34"/>
      <c r="FY142" s="34"/>
      <c r="FZ142" s="34"/>
      <c r="GA142" s="34"/>
      <c r="GB142" s="34"/>
      <c r="GC142" s="34"/>
      <c r="GD142" s="34"/>
      <c r="GE142" s="34"/>
      <c r="GF142" s="34"/>
      <c r="GG142" s="34"/>
      <c r="GH142" s="34"/>
      <c r="GI142" s="34"/>
      <c r="GJ142" s="34"/>
      <c r="GK142" s="34"/>
      <c r="GL142" s="34"/>
      <c r="GM142" s="34"/>
      <c r="GN142" s="34"/>
      <c r="GO142" s="34"/>
      <c r="GP142" s="34"/>
      <c r="GQ142" s="34"/>
      <c r="GR142" s="34"/>
      <c r="GS142" s="34"/>
      <c r="GT142" s="34"/>
      <c r="GU142" s="34"/>
      <c r="GV142" s="34"/>
      <c r="GW142" s="34"/>
      <c r="GX142" s="34"/>
      <c r="GY142" s="34"/>
      <c r="GZ142" s="34"/>
      <c r="HA142" s="34"/>
      <c r="HB142" s="34"/>
      <c r="HC142" s="34"/>
      <c r="HD142" s="34"/>
      <c r="HE142" s="34"/>
      <c r="HF142" s="34"/>
      <c r="HG142" s="34"/>
      <c r="HH142" s="34"/>
      <c r="HI142" s="34"/>
      <c r="HJ142" s="34"/>
      <c r="HK142" s="34"/>
      <c r="HL142" s="34"/>
      <c r="HM142" s="34"/>
      <c r="HN142" s="34"/>
      <c r="HO142" s="34"/>
      <c r="HP142" s="34"/>
      <c r="HQ142" s="34"/>
      <c r="HR142" s="34"/>
      <c r="HS142" s="34"/>
      <c r="HT142" s="34"/>
      <c r="HU142" s="34"/>
      <c r="HV142" s="34"/>
      <c r="HW142" s="34"/>
      <c r="HX142" s="34"/>
      <c r="HY142" s="34"/>
      <c r="HZ142" s="34"/>
      <c r="IA142" s="34"/>
      <c r="IB142" s="34"/>
      <c r="IC142" s="34"/>
      <c r="ID142" s="34"/>
      <c r="IE142" s="34"/>
      <c r="IF142" s="34"/>
      <c r="IG142" s="34"/>
      <c r="IH142" s="34"/>
      <c r="II142" s="34"/>
      <c r="IJ142" s="34"/>
      <c r="IK142" s="34"/>
      <c r="IL142" s="34"/>
      <c r="IM142" s="34"/>
      <c r="IN142" s="34"/>
      <c r="IO142" s="34"/>
      <c r="IP142" s="34"/>
      <c r="IQ142" s="34"/>
      <c r="IR142" s="34"/>
      <c r="IS142" s="34"/>
      <c r="IT142" s="34"/>
      <c r="IU142" s="34"/>
      <c r="IV142" s="34"/>
    </row>
    <row r="143" spans="1:256" x14ac:dyDescent="0.2">
      <c r="A143" s="34"/>
      <c r="B143" s="34">
        <v>908</v>
      </c>
      <c r="C143" s="34" t="s">
        <v>194</v>
      </c>
      <c r="D143" s="77">
        <v>6</v>
      </c>
      <c r="E143" s="34"/>
      <c r="F143" s="36">
        <v>1275796</v>
      </c>
      <c r="G143" s="37">
        <f t="shared" si="40"/>
        <v>827748.3608097845</v>
      </c>
      <c r="H143" s="37">
        <f t="shared" si="40"/>
        <v>323358.03389537503</v>
      </c>
      <c r="I143" s="37">
        <f t="shared" si="40"/>
        <v>12602.865980527138</v>
      </c>
      <c r="J143" s="37">
        <f t="shared" si="40"/>
        <v>55462.456303366693</v>
      </c>
      <c r="K143" s="37">
        <f t="shared" si="40"/>
        <v>2924.2587470441877</v>
      </c>
      <c r="L143" s="37">
        <f t="shared" si="40"/>
        <v>6744.502497391476</v>
      </c>
      <c r="M143" s="37">
        <f t="shared" si="40"/>
        <v>8172.170909248066</v>
      </c>
      <c r="N143" s="37">
        <f t="shared" si="40"/>
        <v>1417.8224228093031</v>
      </c>
      <c r="O143" s="37">
        <f t="shared" si="40"/>
        <v>98.459890472868267</v>
      </c>
      <c r="P143" s="37">
        <f t="shared" si="40"/>
        <v>37117.409510461875</v>
      </c>
      <c r="Q143" s="37">
        <f t="shared" si="40"/>
        <v>1.9691978094573654</v>
      </c>
      <c r="R143" s="37">
        <f t="shared" si="40"/>
        <v>147.6898357093024</v>
      </c>
      <c r="S143" s="96"/>
      <c r="T143" s="34"/>
      <c r="U143" s="36">
        <f t="shared" ref="U143:U206" si="41">SUM(G143:R143)-F143</f>
        <v>0</v>
      </c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4"/>
      <c r="CZ143" s="34"/>
      <c r="DA143" s="34"/>
      <c r="DB143" s="34"/>
      <c r="DC143" s="34"/>
      <c r="DD143" s="34"/>
      <c r="DE143" s="34"/>
      <c r="DF143" s="34"/>
      <c r="DG143" s="34"/>
      <c r="DH143" s="34"/>
      <c r="DI143" s="34"/>
      <c r="DJ143" s="34"/>
      <c r="DK143" s="34"/>
      <c r="DL143" s="34"/>
      <c r="DM143" s="34"/>
      <c r="DN143" s="34"/>
      <c r="DO143" s="34"/>
      <c r="DP143" s="34"/>
      <c r="DQ143" s="34"/>
      <c r="DR143" s="34"/>
      <c r="DS143" s="34"/>
      <c r="DT143" s="34"/>
      <c r="DU143" s="34"/>
      <c r="DV143" s="34"/>
      <c r="DW143" s="34"/>
      <c r="DX143" s="34"/>
      <c r="DY143" s="34"/>
      <c r="DZ143" s="34"/>
      <c r="EA143" s="34"/>
      <c r="EB143" s="34"/>
      <c r="EC143" s="34"/>
      <c r="ED143" s="34"/>
      <c r="EE143" s="34"/>
      <c r="EF143" s="34"/>
      <c r="EG143" s="34"/>
      <c r="EH143" s="34"/>
      <c r="EI143" s="34"/>
      <c r="EJ143" s="34"/>
      <c r="EK143" s="34"/>
      <c r="EL143" s="34"/>
      <c r="EM143" s="34"/>
      <c r="EN143" s="34"/>
      <c r="EO143" s="34"/>
      <c r="EP143" s="34"/>
      <c r="EQ143" s="34"/>
      <c r="ER143" s="34"/>
      <c r="ES143" s="34"/>
      <c r="ET143" s="34"/>
      <c r="EU143" s="34"/>
      <c r="EV143" s="34"/>
      <c r="EW143" s="34"/>
      <c r="EX143" s="34"/>
      <c r="EY143" s="34"/>
      <c r="EZ143" s="34"/>
      <c r="FA143" s="34"/>
      <c r="FB143" s="34"/>
      <c r="FC143" s="34"/>
      <c r="FD143" s="34"/>
      <c r="FE143" s="34"/>
      <c r="FF143" s="34"/>
      <c r="FG143" s="34"/>
      <c r="FH143" s="34"/>
      <c r="FI143" s="34"/>
      <c r="FJ143" s="34"/>
      <c r="FK143" s="34"/>
      <c r="FL143" s="34"/>
      <c r="FM143" s="34"/>
      <c r="FN143" s="34"/>
      <c r="FO143" s="34"/>
      <c r="FP143" s="34"/>
      <c r="FQ143" s="34"/>
      <c r="FR143" s="34"/>
      <c r="FS143" s="34"/>
      <c r="FT143" s="34"/>
      <c r="FU143" s="34"/>
      <c r="FV143" s="34"/>
      <c r="FW143" s="34"/>
      <c r="FX143" s="34"/>
      <c r="FY143" s="34"/>
      <c r="FZ143" s="34"/>
      <c r="GA143" s="34"/>
      <c r="GB143" s="34"/>
      <c r="GC143" s="34"/>
      <c r="GD143" s="34"/>
      <c r="GE143" s="34"/>
      <c r="GF143" s="34"/>
      <c r="GG143" s="34"/>
      <c r="GH143" s="34"/>
      <c r="GI143" s="34"/>
      <c r="GJ143" s="34"/>
      <c r="GK143" s="34"/>
      <c r="GL143" s="34"/>
      <c r="GM143" s="34"/>
      <c r="GN143" s="34"/>
      <c r="GO143" s="34"/>
      <c r="GP143" s="34"/>
      <c r="GQ143" s="34"/>
      <c r="GR143" s="34"/>
      <c r="GS143" s="34"/>
      <c r="GT143" s="34"/>
      <c r="GU143" s="34"/>
      <c r="GV143" s="34"/>
      <c r="GW143" s="34"/>
      <c r="GX143" s="34"/>
      <c r="GY143" s="34"/>
      <c r="GZ143" s="34"/>
      <c r="HA143" s="34"/>
      <c r="HB143" s="34"/>
      <c r="HC143" s="34"/>
      <c r="HD143" s="34"/>
      <c r="HE143" s="34"/>
      <c r="HF143" s="34"/>
      <c r="HG143" s="34"/>
      <c r="HH143" s="34"/>
      <c r="HI143" s="34"/>
      <c r="HJ143" s="34"/>
      <c r="HK143" s="34"/>
      <c r="HL143" s="34"/>
      <c r="HM143" s="34"/>
      <c r="HN143" s="34"/>
      <c r="HO143" s="34"/>
      <c r="HP143" s="34"/>
      <c r="HQ143" s="34"/>
      <c r="HR143" s="34"/>
      <c r="HS143" s="34"/>
      <c r="HT143" s="34"/>
      <c r="HU143" s="34"/>
      <c r="HV143" s="34"/>
      <c r="HW143" s="34"/>
      <c r="HX143" s="34"/>
      <c r="HY143" s="34"/>
      <c r="HZ143" s="34"/>
      <c r="IA143" s="34"/>
      <c r="IB143" s="34"/>
      <c r="IC143" s="34"/>
      <c r="ID143" s="34"/>
      <c r="IE143" s="34"/>
      <c r="IF143" s="34"/>
      <c r="IG143" s="34"/>
      <c r="IH143" s="34"/>
      <c r="II143" s="34"/>
      <c r="IJ143" s="34"/>
      <c r="IK143" s="34"/>
      <c r="IL143" s="34"/>
      <c r="IM143" s="34"/>
      <c r="IN143" s="34"/>
      <c r="IO143" s="34"/>
      <c r="IP143" s="34"/>
      <c r="IQ143" s="34"/>
      <c r="IR143" s="34"/>
      <c r="IS143" s="34"/>
      <c r="IT143" s="34"/>
      <c r="IU143" s="34"/>
      <c r="IV143" s="34"/>
    </row>
    <row r="144" spans="1:256" x14ac:dyDescent="0.2">
      <c r="A144" s="34"/>
      <c r="B144" s="34">
        <v>908</v>
      </c>
      <c r="C144" s="34" t="s">
        <v>324</v>
      </c>
      <c r="D144" s="77"/>
      <c r="E144" s="34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96"/>
      <c r="T144" s="34"/>
      <c r="U144" s="36">
        <f t="shared" si="41"/>
        <v>0</v>
      </c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  <c r="CO144" s="34"/>
      <c r="CP144" s="34"/>
      <c r="CQ144" s="34"/>
      <c r="CR144" s="34"/>
      <c r="CS144" s="34"/>
      <c r="CT144" s="34"/>
      <c r="CU144" s="34"/>
      <c r="CV144" s="34"/>
      <c r="CW144" s="34"/>
      <c r="CX144" s="34"/>
      <c r="CY144" s="34"/>
      <c r="CZ144" s="34"/>
      <c r="DA144" s="34"/>
      <c r="DB144" s="34"/>
      <c r="DC144" s="34"/>
      <c r="DD144" s="34"/>
      <c r="DE144" s="34"/>
      <c r="DF144" s="34"/>
      <c r="DG144" s="34"/>
      <c r="DH144" s="34"/>
      <c r="DI144" s="34"/>
      <c r="DJ144" s="34"/>
      <c r="DK144" s="34"/>
      <c r="DL144" s="34"/>
      <c r="DM144" s="34"/>
      <c r="DN144" s="34"/>
      <c r="DO144" s="34"/>
      <c r="DP144" s="34"/>
      <c r="DQ144" s="34"/>
      <c r="DR144" s="34"/>
      <c r="DS144" s="34"/>
      <c r="DT144" s="34"/>
      <c r="DU144" s="34"/>
      <c r="DV144" s="34"/>
      <c r="DW144" s="34"/>
      <c r="DX144" s="34"/>
      <c r="DY144" s="34"/>
      <c r="DZ144" s="34"/>
      <c r="EA144" s="34"/>
      <c r="EB144" s="34"/>
      <c r="EC144" s="34"/>
      <c r="ED144" s="34"/>
      <c r="EE144" s="34"/>
      <c r="EF144" s="34"/>
      <c r="EG144" s="34"/>
      <c r="EH144" s="34"/>
      <c r="EI144" s="34"/>
      <c r="EJ144" s="34"/>
      <c r="EK144" s="34"/>
      <c r="EL144" s="34"/>
      <c r="EM144" s="34"/>
      <c r="EN144" s="34"/>
      <c r="EO144" s="34"/>
      <c r="EP144" s="34"/>
      <c r="EQ144" s="34"/>
      <c r="ER144" s="34"/>
      <c r="ES144" s="34"/>
      <c r="ET144" s="34"/>
      <c r="EU144" s="34"/>
      <c r="EV144" s="34"/>
      <c r="EW144" s="34"/>
      <c r="EX144" s="34"/>
      <c r="EY144" s="34"/>
      <c r="EZ144" s="34"/>
      <c r="FA144" s="34"/>
      <c r="FB144" s="34"/>
      <c r="FC144" s="34"/>
      <c r="FD144" s="34"/>
      <c r="FE144" s="34"/>
      <c r="FF144" s="34"/>
      <c r="FG144" s="34"/>
      <c r="FH144" s="34"/>
      <c r="FI144" s="34"/>
      <c r="FJ144" s="34"/>
      <c r="FK144" s="34"/>
      <c r="FL144" s="34"/>
      <c r="FM144" s="34"/>
      <c r="FN144" s="34"/>
      <c r="FO144" s="34"/>
      <c r="FP144" s="34"/>
      <c r="FQ144" s="34"/>
      <c r="FR144" s="34"/>
      <c r="FS144" s="34"/>
      <c r="FT144" s="34"/>
      <c r="FU144" s="34"/>
      <c r="FV144" s="34"/>
      <c r="FW144" s="34"/>
      <c r="FX144" s="34"/>
      <c r="FY144" s="34"/>
      <c r="FZ144" s="34"/>
      <c r="GA144" s="34"/>
      <c r="GB144" s="34"/>
      <c r="GC144" s="34"/>
      <c r="GD144" s="34"/>
      <c r="GE144" s="34"/>
      <c r="GF144" s="34"/>
      <c r="GG144" s="34"/>
      <c r="GH144" s="34"/>
      <c r="GI144" s="34"/>
      <c r="GJ144" s="34"/>
      <c r="GK144" s="34"/>
      <c r="GL144" s="34"/>
      <c r="GM144" s="34"/>
      <c r="GN144" s="34"/>
      <c r="GO144" s="34"/>
      <c r="GP144" s="34"/>
      <c r="GQ144" s="34"/>
      <c r="GR144" s="34"/>
      <c r="GS144" s="34"/>
      <c r="GT144" s="34"/>
      <c r="GU144" s="34"/>
      <c r="GV144" s="34"/>
      <c r="GW144" s="34"/>
      <c r="GX144" s="34"/>
      <c r="GY144" s="34"/>
      <c r="GZ144" s="34"/>
      <c r="HA144" s="34"/>
      <c r="HB144" s="34"/>
      <c r="HC144" s="34"/>
      <c r="HD144" s="34"/>
      <c r="HE144" s="34"/>
      <c r="HF144" s="34"/>
      <c r="HG144" s="34"/>
      <c r="HH144" s="34"/>
      <c r="HI144" s="34"/>
      <c r="HJ144" s="34"/>
      <c r="HK144" s="34"/>
      <c r="HL144" s="34"/>
      <c r="HM144" s="34"/>
      <c r="HN144" s="34"/>
      <c r="HO144" s="34"/>
      <c r="HP144" s="34"/>
      <c r="HQ144" s="34"/>
      <c r="HR144" s="34"/>
      <c r="HS144" s="34"/>
      <c r="HT144" s="34"/>
      <c r="HU144" s="34"/>
      <c r="HV144" s="34"/>
      <c r="HW144" s="34"/>
      <c r="HX144" s="34"/>
      <c r="HY144" s="34"/>
      <c r="HZ144" s="34"/>
      <c r="IA144" s="34"/>
      <c r="IB144" s="34"/>
      <c r="IC144" s="34"/>
      <c r="ID144" s="34"/>
      <c r="IE144" s="34"/>
      <c r="IF144" s="34"/>
      <c r="IG144" s="34"/>
      <c r="IH144" s="34"/>
      <c r="II144" s="34"/>
      <c r="IJ144" s="34"/>
      <c r="IK144" s="34"/>
      <c r="IL144" s="34"/>
      <c r="IM144" s="34"/>
      <c r="IN144" s="34"/>
      <c r="IO144" s="34"/>
      <c r="IP144" s="34"/>
      <c r="IQ144" s="34"/>
      <c r="IR144" s="34"/>
      <c r="IS144" s="34"/>
      <c r="IT144" s="34"/>
      <c r="IU144" s="34"/>
      <c r="IV144" s="34"/>
    </row>
    <row r="145" spans="1:256" x14ac:dyDescent="0.2">
      <c r="A145" s="34"/>
      <c r="B145" s="34">
        <v>909</v>
      </c>
      <c r="C145" s="34" t="s">
        <v>196</v>
      </c>
      <c r="D145" s="77"/>
      <c r="E145" s="34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96"/>
      <c r="T145" s="34"/>
      <c r="U145" s="36">
        <f t="shared" si="41"/>
        <v>0</v>
      </c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/>
      <c r="CK145" s="34"/>
      <c r="CL145" s="34"/>
      <c r="CM145" s="34"/>
      <c r="CN145" s="34"/>
      <c r="CO145" s="34"/>
      <c r="CP145" s="34"/>
      <c r="CQ145" s="34"/>
      <c r="CR145" s="34"/>
      <c r="CS145" s="34"/>
      <c r="CT145" s="34"/>
      <c r="CU145" s="34"/>
      <c r="CV145" s="34"/>
      <c r="CW145" s="34"/>
      <c r="CX145" s="34"/>
      <c r="CY145" s="34"/>
      <c r="CZ145" s="34"/>
      <c r="DA145" s="34"/>
      <c r="DB145" s="34"/>
      <c r="DC145" s="34"/>
      <c r="DD145" s="34"/>
      <c r="DE145" s="34"/>
      <c r="DF145" s="34"/>
      <c r="DG145" s="34"/>
      <c r="DH145" s="34"/>
      <c r="DI145" s="34"/>
      <c r="DJ145" s="34"/>
      <c r="DK145" s="34"/>
      <c r="DL145" s="34"/>
      <c r="DM145" s="34"/>
      <c r="DN145" s="34"/>
      <c r="DO145" s="34"/>
      <c r="DP145" s="34"/>
      <c r="DQ145" s="34"/>
      <c r="DR145" s="34"/>
      <c r="DS145" s="34"/>
      <c r="DT145" s="34"/>
      <c r="DU145" s="34"/>
      <c r="DV145" s="34"/>
      <c r="DW145" s="34"/>
      <c r="DX145" s="34"/>
      <c r="DY145" s="34"/>
      <c r="DZ145" s="34"/>
      <c r="EA145" s="34"/>
      <c r="EB145" s="34"/>
      <c r="EC145" s="34"/>
      <c r="ED145" s="34"/>
      <c r="EE145" s="34"/>
      <c r="EF145" s="34"/>
      <c r="EG145" s="34"/>
      <c r="EH145" s="34"/>
      <c r="EI145" s="34"/>
      <c r="EJ145" s="34"/>
      <c r="EK145" s="34"/>
      <c r="EL145" s="34"/>
      <c r="EM145" s="34"/>
      <c r="EN145" s="34"/>
      <c r="EO145" s="34"/>
      <c r="EP145" s="34"/>
      <c r="EQ145" s="34"/>
      <c r="ER145" s="34"/>
      <c r="ES145" s="34"/>
      <c r="ET145" s="34"/>
      <c r="EU145" s="34"/>
      <c r="EV145" s="34"/>
      <c r="EW145" s="34"/>
      <c r="EX145" s="34"/>
      <c r="EY145" s="34"/>
      <c r="EZ145" s="34"/>
      <c r="FA145" s="34"/>
      <c r="FB145" s="34"/>
      <c r="FC145" s="34"/>
      <c r="FD145" s="34"/>
      <c r="FE145" s="34"/>
      <c r="FF145" s="34"/>
      <c r="FG145" s="34"/>
      <c r="FH145" s="34"/>
      <c r="FI145" s="34"/>
      <c r="FJ145" s="34"/>
      <c r="FK145" s="34"/>
      <c r="FL145" s="34"/>
      <c r="FM145" s="34"/>
      <c r="FN145" s="34"/>
      <c r="FO145" s="34"/>
      <c r="FP145" s="34"/>
      <c r="FQ145" s="34"/>
      <c r="FR145" s="34"/>
      <c r="FS145" s="34"/>
      <c r="FT145" s="34"/>
      <c r="FU145" s="34"/>
      <c r="FV145" s="34"/>
      <c r="FW145" s="34"/>
      <c r="FX145" s="34"/>
      <c r="FY145" s="34"/>
      <c r="FZ145" s="34"/>
      <c r="GA145" s="34"/>
      <c r="GB145" s="34"/>
      <c r="GC145" s="34"/>
      <c r="GD145" s="34"/>
      <c r="GE145" s="34"/>
      <c r="GF145" s="34"/>
      <c r="GG145" s="34"/>
      <c r="GH145" s="34"/>
      <c r="GI145" s="34"/>
      <c r="GJ145" s="34"/>
      <c r="GK145" s="34"/>
      <c r="GL145" s="34"/>
      <c r="GM145" s="34"/>
      <c r="GN145" s="34"/>
      <c r="GO145" s="34"/>
      <c r="GP145" s="34"/>
      <c r="GQ145" s="34"/>
      <c r="GR145" s="34"/>
      <c r="GS145" s="34"/>
      <c r="GT145" s="34"/>
      <c r="GU145" s="34"/>
      <c r="GV145" s="34"/>
      <c r="GW145" s="34"/>
      <c r="GX145" s="34"/>
      <c r="GY145" s="34"/>
      <c r="GZ145" s="34"/>
      <c r="HA145" s="34"/>
      <c r="HB145" s="34"/>
      <c r="HC145" s="34"/>
      <c r="HD145" s="34"/>
      <c r="HE145" s="34"/>
      <c r="HF145" s="34"/>
      <c r="HG145" s="34"/>
      <c r="HH145" s="34"/>
      <c r="HI145" s="34"/>
      <c r="HJ145" s="34"/>
      <c r="HK145" s="34"/>
      <c r="HL145" s="34"/>
      <c r="HM145" s="34"/>
      <c r="HN145" s="34"/>
      <c r="HO145" s="34"/>
      <c r="HP145" s="34"/>
      <c r="HQ145" s="34"/>
      <c r="HR145" s="34"/>
      <c r="HS145" s="34"/>
      <c r="HT145" s="34"/>
      <c r="HU145" s="34"/>
      <c r="HV145" s="34"/>
      <c r="HW145" s="34"/>
      <c r="HX145" s="34"/>
      <c r="HY145" s="34"/>
      <c r="HZ145" s="34"/>
      <c r="IA145" s="34"/>
      <c r="IB145" s="34"/>
      <c r="IC145" s="34"/>
      <c r="ID145" s="34"/>
      <c r="IE145" s="34"/>
      <c r="IF145" s="34"/>
      <c r="IG145" s="34"/>
      <c r="IH145" s="34"/>
      <c r="II145" s="34"/>
      <c r="IJ145" s="34"/>
      <c r="IK145" s="34"/>
      <c r="IL145" s="34"/>
      <c r="IM145" s="34"/>
      <c r="IN145" s="34"/>
      <c r="IO145" s="34"/>
      <c r="IP145" s="34"/>
      <c r="IQ145" s="34"/>
      <c r="IR145" s="34"/>
      <c r="IS145" s="34"/>
      <c r="IT145" s="34"/>
      <c r="IU145" s="34"/>
      <c r="IV145" s="34"/>
    </row>
    <row r="146" spans="1:256" x14ac:dyDescent="0.2">
      <c r="A146" s="34"/>
      <c r="B146" s="34">
        <v>909</v>
      </c>
      <c r="C146" s="34" t="s">
        <v>197</v>
      </c>
      <c r="D146" s="77"/>
      <c r="E146" s="34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96"/>
      <c r="T146" s="34"/>
      <c r="U146" s="36">
        <f t="shared" si="41"/>
        <v>0</v>
      </c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  <c r="CO146" s="34"/>
      <c r="CP146" s="34"/>
      <c r="CQ146" s="34"/>
      <c r="CR146" s="34"/>
      <c r="CS146" s="34"/>
      <c r="CT146" s="34"/>
      <c r="CU146" s="34"/>
      <c r="CV146" s="34"/>
      <c r="CW146" s="34"/>
      <c r="CX146" s="34"/>
      <c r="CY146" s="34"/>
      <c r="CZ146" s="34"/>
      <c r="DA146" s="34"/>
      <c r="DB146" s="34"/>
      <c r="DC146" s="34"/>
      <c r="DD146" s="34"/>
      <c r="DE146" s="34"/>
      <c r="DF146" s="34"/>
      <c r="DG146" s="34"/>
      <c r="DH146" s="34"/>
      <c r="DI146" s="34"/>
      <c r="DJ146" s="34"/>
      <c r="DK146" s="34"/>
      <c r="DL146" s="34"/>
      <c r="DM146" s="34"/>
      <c r="DN146" s="34"/>
      <c r="DO146" s="34"/>
      <c r="DP146" s="34"/>
      <c r="DQ146" s="34"/>
      <c r="DR146" s="34"/>
      <c r="DS146" s="34"/>
      <c r="DT146" s="34"/>
      <c r="DU146" s="34"/>
      <c r="DV146" s="34"/>
      <c r="DW146" s="34"/>
      <c r="DX146" s="34"/>
      <c r="DY146" s="34"/>
      <c r="DZ146" s="34"/>
      <c r="EA146" s="34"/>
      <c r="EB146" s="34"/>
      <c r="EC146" s="34"/>
      <c r="ED146" s="34"/>
      <c r="EE146" s="34"/>
      <c r="EF146" s="34"/>
      <c r="EG146" s="34"/>
      <c r="EH146" s="34"/>
      <c r="EI146" s="34"/>
      <c r="EJ146" s="34"/>
      <c r="EK146" s="34"/>
      <c r="EL146" s="34"/>
      <c r="EM146" s="34"/>
      <c r="EN146" s="34"/>
      <c r="EO146" s="34"/>
      <c r="EP146" s="34"/>
      <c r="EQ146" s="34"/>
      <c r="ER146" s="34"/>
      <c r="ES146" s="34"/>
      <c r="ET146" s="34"/>
      <c r="EU146" s="34"/>
      <c r="EV146" s="34"/>
      <c r="EW146" s="34"/>
      <c r="EX146" s="34"/>
      <c r="EY146" s="34"/>
      <c r="EZ146" s="34"/>
      <c r="FA146" s="34"/>
      <c r="FB146" s="34"/>
      <c r="FC146" s="34"/>
      <c r="FD146" s="34"/>
      <c r="FE146" s="34"/>
      <c r="FF146" s="34"/>
      <c r="FG146" s="34"/>
      <c r="FH146" s="34"/>
      <c r="FI146" s="34"/>
      <c r="FJ146" s="34"/>
      <c r="FK146" s="34"/>
      <c r="FL146" s="34"/>
      <c r="FM146" s="34"/>
      <c r="FN146" s="34"/>
      <c r="FO146" s="34"/>
      <c r="FP146" s="34"/>
      <c r="FQ146" s="34"/>
      <c r="FR146" s="34"/>
      <c r="FS146" s="34"/>
      <c r="FT146" s="34"/>
      <c r="FU146" s="34"/>
      <c r="FV146" s="34"/>
      <c r="FW146" s="34"/>
      <c r="FX146" s="34"/>
      <c r="FY146" s="34"/>
      <c r="FZ146" s="34"/>
      <c r="GA146" s="34"/>
      <c r="GB146" s="34"/>
      <c r="GC146" s="34"/>
      <c r="GD146" s="34"/>
      <c r="GE146" s="34"/>
      <c r="GF146" s="34"/>
      <c r="GG146" s="34"/>
      <c r="GH146" s="34"/>
      <c r="GI146" s="34"/>
      <c r="GJ146" s="34"/>
      <c r="GK146" s="34"/>
      <c r="GL146" s="34"/>
      <c r="GM146" s="34"/>
      <c r="GN146" s="34"/>
      <c r="GO146" s="34"/>
      <c r="GP146" s="34"/>
      <c r="GQ146" s="34"/>
      <c r="GR146" s="34"/>
      <c r="GS146" s="34"/>
      <c r="GT146" s="34"/>
      <c r="GU146" s="34"/>
      <c r="GV146" s="34"/>
      <c r="GW146" s="34"/>
      <c r="GX146" s="34"/>
      <c r="GY146" s="34"/>
      <c r="GZ146" s="34"/>
      <c r="HA146" s="34"/>
      <c r="HB146" s="34"/>
      <c r="HC146" s="34"/>
      <c r="HD146" s="34"/>
      <c r="HE146" s="34"/>
      <c r="HF146" s="34"/>
      <c r="HG146" s="34"/>
      <c r="HH146" s="34"/>
      <c r="HI146" s="34"/>
      <c r="HJ146" s="34"/>
      <c r="HK146" s="34"/>
      <c r="HL146" s="34"/>
      <c r="HM146" s="34"/>
      <c r="HN146" s="34"/>
      <c r="HO146" s="34"/>
      <c r="HP146" s="34"/>
      <c r="HQ146" s="34"/>
      <c r="HR146" s="34"/>
      <c r="HS146" s="34"/>
      <c r="HT146" s="34"/>
      <c r="HU146" s="34"/>
      <c r="HV146" s="34"/>
      <c r="HW146" s="34"/>
      <c r="HX146" s="34"/>
      <c r="HY146" s="34"/>
      <c r="HZ146" s="34"/>
      <c r="IA146" s="34"/>
      <c r="IB146" s="34"/>
      <c r="IC146" s="34"/>
      <c r="ID146" s="34"/>
      <c r="IE146" s="34"/>
      <c r="IF146" s="34"/>
      <c r="IG146" s="34"/>
      <c r="IH146" s="34"/>
      <c r="II146" s="34"/>
      <c r="IJ146" s="34"/>
      <c r="IK146" s="34"/>
      <c r="IL146" s="34"/>
      <c r="IM146" s="34"/>
      <c r="IN146" s="34"/>
      <c r="IO146" s="34"/>
      <c r="IP146" s="34"/>
      <c r="IQ146" s="34"/>
      <c r="IR146" s="34"/>
      <c r="IS146" s="34"/>
      <c r="IT146" s="34"/>
      <c r="IU146" s="34"/>
      <c r="IV146" s="34"/>
    </row>
    <row r="147" spans="1:256" x14ac:dyDescent="0.2">
      <c r="A147" s="34"/>
      <c r="B147" s="34">
        <v>910</v>
      </c>
      <c r="C147" s="34" t="s">
        <v>198</v>
      </c>
      <c r="D147" s="77"/>
      <c r="E147" s="34"/>
      <c r="F147" s="36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96"/>
      <c r="T147" s="34"/>
      <c r="U147" s="36">
        <f t="shared" si="41"/>
        <v>0</v>
      </c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  <c r="CO147" s="34"/>
      <c r="CP147" s="34"/>
      <c r="CQ147" s="34"/>
      <c r="CR147" s="34"/>
      <c r="CS147" s="34"/>
      <c r="CT147" s="34"/>
      <c r="CU147" s="34"/>
      <c r="CV147" s="34"/>
      <c r="CW147" s="34"/>
      <c r="CX147" s="34"/>
      <c r="CY147" s="34"/>
      <c r="CZ147" s="34"/>
      <c r="DA147" s="34"/>
      <c r="DB147" s="34"/>
      <c r="DC147" s="34"/>
      <c r="DD147" s="34"/>
      <c r="DE147" s="34"/>
      <c r="DF147" s="34"/>
      <c r="DG147" s="34"/>
      <c r="DH147" s="34"/>
      <c r="DI147" s="34"/>
      <c r="DJ147" s="34"/>
      <c r="DK147" s="34"/>
      <c r="DL147" s="34"/>
      <c r="DM147" s="34"/>
      <c r="DN147" s="34"/>
      <c r="DO147" s="34"/>
      <c r="DP147" s="34"/>
      <c r="DQ147" s="34"/>
      <c r="DR147" s="34"/>
      <c r="DS147" s="34"/>
      <c r="DT147" s="34"/>
      <c r="DU147" s="34"/>
      <c r="DV147" s="34"/>
      <c r="DW147" s="34"/>
      <c r="DX147" s="34"/>
      <c r="DY147" s="34"/>
      <c r="DZ147" s="34"/>
      <c r="EA147" s="34"/>
      <c r="EB147" s="34"/>
      <c r="EC147" s="34"/>
      <c r="ED147" s="34"/>
      <c r="EE147" s="34"/>
      <c r="EF147" s="34"/>
      <c r="EG147" s="34"/>
      <c r="EH147" s="34"/>
      <c r="EI147" s="34"/>
      <c r="EJ147" s="34"/>
      <c r="EK147" s="34"/>
      <c r="EL147" s="34"/>
      <c r="EM147" s="34"/>
      <c r="EN147" s="34"/>
      <c r="EO147" s="34"/>
      <c r="EP147" s="34"/>
      <c r="EQ147" s="34"/>
      <c r="ER147" s="34"/>
      <c r="ES147" s="34"/>
      <c r="ET147" s="34"/>
      <c r="EU147" s="34"/>
      <c r="EV147" s="34"/>
      <c r="EW147" s="34"/>
      <c r="EX147" s="34"/>
      <c r="EY147" s="34"/>
      <c r="EZ147" s="34"/>
      <c r="FA147" s="34"/>
      <c r="FB147" s="34"/>
      <c r="FC147" s="34"/>
      <c r="FD147" s="34"/>
      <c r="FE147" s="34"/>
      <c r="FF147" s="34"/>
      <c r="FG147" s="34"/>
      <c r="FH147" s="34"/>
      <c r="FI147" s="34"/>
      <c r="FJ147" s="34"/>
      <c r="FK147" s="34"/>
      <c r="FL147" s="34"/>
      <c r="FM147" s="34"/>
      <c r="FN147" s="34"/>
      <c r="FO147" s="34"/>
      <c r="FP147" s="34"/>
      <c r="FQ147" s="34"/>
      <c r="FR147" s="34"/>
      <c r="FS147" s="34"/>
      <c r="FT147" s="34"/>
      <c r="FU147" s="34"/>
      <c r="FV147" s="34"/>
      <c r="FW147" s="34"/>
      <c r="FX147" s="34"/>
      <c r="FY147" s="34"/>
      <c r="FZ147" s="34"/>
      <c r="GA147" s="34"/>
      <c r="GB147" s="34"/>
      <c r="GC147" s="34"/>
      <c r="GD147" s="34"/>
      <c r="GE147" s="34"/>
      <c r="GF147" s="34"/>
      <c r="GG147" s="34"/>
      <c r="GH147" s="34"/>
      <c r="GI147" s="34"/>
      <c r="GJ147" s="34"/>
      <c r="GK147" s="34"/>
      <c r="GL147" s="34"/>
      <c r="GM147" s="34"/>
      <c r="GN147" s="34"/>
      <c r="GO147" s="34"/>
      <c r="GP147" s="34"/>
      <c r="GQ147" s="34"/>
      <c r="GR147" s="34"/>
      <c r="GS147" s="34"/>
      <c r="GT147" s="34"/>
      <c r="GU147" s="34"/>
      <c r="GV147" s="34"/>
      <c r="GW147" s="34"/>
      <c r="GX147" s="34"/>
      <c r="GY147" s="34"/>
      <c r="GZ147" s="34"/>
      <c r="HA147" s="34"/>
      <c r="HB147" s="34"/>
      <c r="HC147" s="34"/>
      <c r="HD147" s="34"/>
      <c r="HE147" s="34"/>
      <c r="HF147" s="34"/>
      <c r="HG147" s="34"/>
      <c r="HH147" s="34"/>
      <c r="HI147" s="34"/>
      <c r="HJ147" s="34"/>
      <c r="HK147" s="34"/>
      <c r="HL147" s="34"/>
      <c r="HM147" s="34"/>
      <c r="HN147" s="34"/>
      <c r="HO147" s="34"/>
      <c r="HP147" s="34"/>
      <c r="HQ147" s="34"/>
      <c r="HR147" s="34"/>
      <c r="HS147" s="34"/>
      <c r="HT147" s="34"/>
      <c r="HU147" s="34"/>
      <c r="HV147" s="34"/>
      <c r="HW147" s="34"/>
      <c r="HX147" s="34"/>
      <c r="HY147" s="34"/>
      <c r="HZ147" s="34"/>
      <c r="IA147" s="34"/>
      <c r="IB147" s="34"/>
      <c r="IC147" s="34"/>
      <c r="ID147" s="34"/>
      <c r="IE147" s="34"/>
      <c r="IF147" s="34"/>
      <c r="IG147" s="34"/>
      <c r="IH147" s="34"/>
      <c r="II147" s="34"/>
      <c r="IJ147" s="34"/>
      <c r="IK147" s="34"/>
      <c r="IL147" s="34"/>
      <c r="IM147" s="34"/>
      <c r="IN147" s="34"/>
      <c r="IO147" s="34"/>
      <c r="IP147" s="34"/>
      <c r="IQ147" s="34"/>
      <c r="IR147" s="34"/>
      <c r="IS147" s="34"/>
      <c r="IT147" s="34"/>
      <c r="IU147" s="34"/>
      <c r="IV147" s="34"/>
    </row>
    <row r="148" spans="1:256" x14ac:dyDescent="0.2">
      <c r="A148" s="34"/>
      <c r="B148" s="34">
        <v>911</v>
      </c>
      <c r="C148" s="34" t="s">
        <v>199</v>
      </c>
      <c r="D148" s="77"/>
      <c r="E148" s="34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96"/>
      <c r="T148" s="34"/>
      <c r="U148" s="36">
        <f t="shared" si="41"/>
        <v>0</v>
      </c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  <c r="BX148" s="34"/>
      <c r="BY148" s="34"/>
      <c r="BZ148" s="34"/>
      <c r="CA148" s="34"/>
      <c r="CB148" s="34"/>
      <c r="CC148" s="34"/>
      <c r="CD148" s="34"/>
      <c r="CE148" s="34"/>
      <c r="CF148" s="34"/>
      <c r="CG148" s="34"/>
      <c r="CH148" s="34"/>
      <c r="CI148" s="34"/>
      <c r="CJ148" s="34"/>
      <c r="CK148" s="34"/>
      <c r="CL148" s="34"/>
      <c r="CM148" s="34"/>
      <c r="CN148" s="34"/>
      <c r="CO148" s="34"/>
      <c r="CP148" s="34"/>
      <c r="CQ148" s="34"/>
      <c r="CR148" s="34"/>
      <c r="CS148" s="34"/>
      <c r="CT148" s="34"/>
      <c r="CU148" s="34"/>
      <c r="CV148" s="34"/>
      <c r="CW148" s="34"/>
      <c r="CX148" s="34"/>
      <c r="CY148" s="34"/>
      <c r="CZ148" s="34"/>
      <c r="DA148" s="34"/>
      <c r="DB148" s="34"/>
      <c r="DC148" s="34"/>
      <c r="DD148" s="34"/>
      <c r="DE148" s="34"/>
      <c r="DF148" s="34"/>
      <c r="DG148" s="34"/>
      <c r="DH148" s="34"/>
      <c r="DI148" s="34"/>
      <c r="DJ148" s="34"/>
      <c r="DK148" s="34"/>
      <c r="DL148" s="34"/>
      <c r="DM148" s="34"/>
      <c r="DN148" s="34"/>
      <c r="DO148" s="34"/>
      <c r="DP148" s="34"/>
      <c r="DQ148" s="34"/>
      <c r="DR148" s="34"/>
      <c r="DS148" s="34"/>
      <c r="DT148" s="34"/>
      <c r="DU148" s="34"/>
      <c r="DV148" s="34"/>
      <c r="DW148" s="34"/>
      <c r="DX148" s="34"/>
      <c r="DY148" s="34"/>
      <c r="DZ148" s="34"/>
      <c r="EA148" s="34"/>
      <c r="EB148" s="34"/>
      <c r="EC148" s="34"/>
      <c r="ED148" s="34"/>
      <c r="EE148" s="34"/>
      <c r="EF148" s="34"/>
      <c r="EG148" s="34"/>
      <c r="EH148" s="34"/>
      <c r="EI148" s="34"/>
      <c r="EJ148" s="34"/>
      <c r="EK148" s="34"/>
      <c r="EL148" s="34"/>
      <c r="EM148" s="34"/>
      <c r="EN148" s="34"/>
      <c r="EO148" s="34"/>
      <c r="EP148" s="34"/>
      <c r="EQ148" s="34"/>
      <c r="ER148" s="34"/>
      <c r="ES148" s="34"/>
      <c r="ET148" s="34"/>
      <c r="EU148" s="34"/>
      <c r="EV148" s="34"/>
      <c r="EW148" s="34"/>
      <c r="EX148" s="34"/>
      <c r="EY148" s="34"/>
      <c r="EZ148" s="34"/>
      <c r="FA148" s="34"/>
      <c r="FB148" s="34"/>
      <c r="FC148" s="34"/>
      <c r="FD148" s="34"/>
      <c r="FE148" s="34"/>
      <c r="FF148" s="34"/>
      <c r="FG148" s="34"/>
      <c r="FH148" s="34"/>
      <c r="FI148" s="34"/>
      <c r="FJ148" s="34"/>
      <c r="FK148" s="34"/>
      <c r="FL148" s="34"/>
      <c r="FM148" s="34"/>
      <c r="FN148" s="34"/>
      <c r="FO148" s="34"/>
      <c r="FP148" s="34"/>
      <c r="FQ148" s="34"/>
      <c r="FR148" s="34"/>
      <c r="FS148" s="34"/>
      <c r="FT148" s="34"/>
      <c r="FU148" s="34"/>
      <c r="FV148" s="34"/>
      <c r="FW148" s="34"/>
      <c r="FX148" s="34"/>
      <c r="FY148" s="34"/>
      <c r="FZ148" s="34"/>
      <c r="GA148" s="34"/>
      <c r="GB148" s="34"/>
      <c r="GC148" s="34"/>
      <c r="GD148" s="34"/>
      <c r="GE148" s="34"/>
      <c r="GF148" s="34"/>
      <c r="GG148" s="34"/>
      <c r="GH148" s="34"/>
      <c r="GI148" s="34"/>
      <c r="GJ148" s="34"/>
      <c r="GK148" s="34"/>
      <c r="GL148" s="34"/>
      <c r="GM148" s="34"/>
      <c r="GN148" s="34"/>
      <c r="GO148" s="34"/>
      <c r="GP148" s="34"/>
      <c r="GQ148" s="34"/>
      <c r="GR148" s="34"/>
      <c r="GS148" s="34"/>
      <c r="GT148" s="34"/>
      <c r="GU148" s="34"/>
      <c r="GV148" s="34"/>
      <c r="GW148" s="34"/>
      <c r="GX148" s="34"/>
      <c r="GY148" s="34"/>
      <c r="GZ148" s="34"/>
      <c r="HA148" s="34"/>
      <c r="HB148" s="34"/>
      <c r="HC148" s="34"/>
      <c r="HD148" s="34"/>
      <c r="HE148" s="34"/>
      <c r="HF148" s="34"/>
      <c r="HG148" s="34"/>
      <c r="HH148" s="34"/>
      <c r="HI148" s="34"/>
      <c r="HJ148" s="34"/>
      <c r="HK148" s="34"/>
      <c r="HL148" s="34"/>
      <c r="HM148" s="34"/>
      <c r="HN148" s="34"/>
      <c r="HO148" s="34"/>
      <c r="HP148" s="34"/>
      <c r="HQ148" s="34"/>
      <c r="HR148" s="34"/>
      <c r="HS148" s="34"/>
      <c r="HT148" s="34"/>
      <c r="HU148" s="34"/>
      <c r="HV148" s="34"/>
      <c r="HW148" s="34"/>
      <c r="HX148" s="34"/>
      <c r="HY148" s="34"/>
      <c r="HZ148" s="34"/>
      <c r="IA148" s="34"/>
      <c r="IB148" s="34"/>
      <c r="IC148" s="34"/>
      <c r="ID148" s="34"/>
      <c r="IE148" s="34"/>
      <c r="IF148" s="34"/>
      <c r="IG148" s="34"/>
      <c r="IH148" s="34"/>
      <c r="II148" s="34"/>
      <c r="IJ148" s="34"/>
      <c r="IK148" s="34"/>
      <c r="IL148" s="34"/>
      <c r="IM148" s="34"/>
      <c r="IN148" s="34"/>
      <c r="IO148" s="34"/>
      <c r="IP148" s="34"/>
      <c r="IQ148" s="34"/>
      <c r="IR148" s="34"/>
      <c r="IS148" s="34"/>
      <c r="IT148" s="34"/>
      <c r="IU148" s="34"/>
      <c r="IV148" s="34"/>
    </row>
    <row r="149" spans="1:256" x14ac:dyDescent="0.2">
      <c r="A149" s="34"/>
      <c r="B149" s="34">
        <v>912</v>
      </c>
      <c r="C149" s="34" t="s">
        <v>199</v>
      </c>
      <c r="D149" s="77"/>
      <c r="E149" s="34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96"/>
      <c r="T149" s="34"/>
      <c r="U149" s="36">
        <f t="shared" si="41"/>
        <v>0</v>
      </c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4"/>
      <c r="CP149" s="34"/>
      <c r="CQ149" s="34"/>
      <c r="CR149" s="34"/>
      <c r="CS149" s="34"/>
      <c r="CT149" s="34"/>
      <c r="CU149" s="34"/>
      <c r="CV149" s="34"/>
      <c r="CW149" s="34"/>
      <c r="CX149" s="34"/>
      <c r="CY149" s="34"/>
      <c r="CZ149" s="34"/>
      <c r="DA149" s="34"/>
      <c r="DB149" s="34"/>
      <c r="DC149" s="34"/>
      <c r="DD149" s="34"/>
      <c r="DE149" s="34"/>
      <c r="DF149" s="34"/>
      <c r="DG149" s="34"/>
      <c r="DH149" s="34"/>
      <c r="DI149" s="34"/>
      <c r="DJ149" s="34"/>
      <c r="DK149" s="34"/>
      <c r="DL149" s="34"/>
      <c r="DM149" s="34"/>
      <c r="DN149" s="34"/>
      <c r="DO149" s="34"/>
      <c r="DP149" s="34"/>
      <c r="DQ149" s="34"/>
      <c r="DR149" s="34"/>
      <c r="DS149" s="34"/>
      <c r="DT149" s="34"/>
      <c r="DU149" s="34"/>
      <c r="DV149" s="34"/>
      <c r="DW149" s="34"/>
      <c r="DX149" s="34"/>
      <c r="DY149" s="34"/>
      <c r="DZ149" s="34"/>
      <c r="EA149" s="34"/>
      <c r="EB149" s="34"/>
      <c r="EC149" s="34"/>
      <c r="ED149" s="34"/>
      <c r="EE149" s="34"/>
      <c r="EF149" s="34"/>
      <c r="EG149" s="34"/>
      <c r="EH149" s="34"/>
      <c r="EI149" s="34"/>
      <c r="EJ149" s="34"/>
      <c r="EK149" s="34"/>
      <c r="EL149" s="34"/>
      <c r="EM149" s="34"/>
      <c r="EN149" s="34"/>
      <c r="EO149" s="34"/>
      <c r="EP149" s="34"/>
      <c r="EQ149" s="34"/>
      <c r="ER149" s="34"/>
      <c r="ES149" s="34"/>
      <c r="ET149" s="34"/>
      <c r="EU149" s="34"/>
      <c r="EV149" s="34"/>
      <c r="EW149" s="34"/>
      <c r="EX149" s="34"/>
      <c r="EY149" s="34"/>
      <c r="EZ149" s="34"/>
      <c r="FA149" s="34"/>
      <c r="FB149" s="34"/>
      <c r="FC149" s="34"/>
      <c r="FD149" s="34"/>
      <c r="FE149" s="34"/>
      <c r="FF149" s="34"/>
      <c r="FG149" s="34"/>
      <c r="FH149" s="34"/>
      <c r="FI149" s="34"/>
      <c r="FJ149" s="34"/>
      <c r="FK149" s="34"/>
      <c r="FL149" s="34"/>
      <c r="FM149" s="34"/>
      <c r="FN149" s="34"/>
      <c r="FO149" s="34"/>
      <c r="FP149" s="34"/>
      <c r="FQ149" s="34"/>
      <c r="FR149" s="34"/>
      <c r="FS149" s="34"/>
      <c r="FT149" s="34"/>
      <c r="FU149" s="34"/>
      <c r="FV149" s="34"/>
      <c r="FW149" s="34"/>
      <c r="FX149" s="34"/>
      <c r="FY149" s="34"/>
      <c r="FZ149" s="34"/>
      <c r="GA149" s="34"/>
      <c r="GB149" s="34"/>
      <c r="GC149" s="34"/>
      <c r="GD149" s="34"/>
      <c r="GE149" s="34"/>
      <c r="GF149" s="34"/>
      <c r="GG149" s="34"/>
      <c r="GH149" s="34"/>
      <c r="GI149" s="34"/>
      <c r="GJ149" s="34"/>
      <c r="GK149" s="34"/>
      <c r="GL149" s="34"/>
      <c r="GM149" s="34"/>
      <c r="GN149" s="34"/>
      <c r="GO149" s="34"/>
      <c r="GP149" s="34"/>
      <c r="GQ149" s="34"/>
      <c r="GR149" s="34"/>
      <c r="GS149" s="34"/>
      <c r="GT149" s="34"/>
      <c r="GU149" s="34"/>
      <c r="GV149" s="34"/>
      <c r="GW149" s="34"/>
      <c r="GX149" s="34"/>
      <c r="GY149" s="34"/>
      <c r="GZ149" s="34"/>
      <c r="HA149" s="34"/>
      <c r="HB149" s="34"/>
      <c r="HC149" s="34"/>
      <c r="HD149" s="34"/>
      <c r="HE149" s="34"/>
      <c r="HF149" s="34"/>
      <c r="HG149" s="34"/>
      <c r="HH149" s="34"/>
      <c r="HI149" s="34"/>
      <c r="HJ149" s="34"/>
      <c r="HK149" s="34"/>
      <c r="HL149" s="34"/>
      <c r="HM149" s="34"/>
      <c r="HN149" s="34"/>
      <c r="HO149" s="34"/>
      <c r="HP149" s="34"/>
      <c r="HQ149" s="34"/>
      <c r="HR149" s="34"/>
      <c r="HS149" s="34"/>
      <c r="HT149" s="34"/>
      <c r="HU149" s="34"/>
      <c r="HV149" s="34"/>
      <c r="HW149" s="34"/>
      <c r="HX149" s="34"/>
      <c r="HY149" s="34"/>
      <c r="HZ149" s="34"/>
      <c r="IA149" s="34"/>
      <c r="IB149" s="34"/>
      <c r="IC149" s="34"/>
      <c r="ID149" s="34"/>
      <c r="IE149" s="34"/>
      <c r="IF149" s="34"/>
      <c r="IG149" s="34"/>
      <c r="IH149" s="34"/>
      <c r="II149" s="34"/>
      <c r="IJ149" s="34"/>
      <c r="IK149" s="34"/>
      <c r="IL149" s="34"/>
      <c r="IM149" s="34"/>
      <c r="IN149" s="34"/>
      <c r="IO149" s="34"/>
      <c r="IP149" s="34"/>
      <c r="IQ149" s="34"/>
      <c r="IR149" s="34"/>
      <c r="IS149" s="34"/>
      <c r="IT149" s="34"/>
      <c r="IU149" s="34"/>
      <c r="IV149" s="34"/>
    </row>
    <row r="150" spans="1:256" x14ac:dyDescent="0.2">
      <c r="A150" s="34"/>
      <c r="B150" s="34">
        <v>913</v>
      </c>
      <c r="C150" s="34" t="s">
        <v>325</v>
      </c>
      <c r="D150" s="77"/>
      <c r="E150" s="34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96"/>
      <c r="T150" s="34"/>
      <c r="U150" s="36">
        <f t="shared" si="41"/>
        <v>0</v>
      </c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  <c r="CO150" s="34"/>
      <c r="CP150" s="34"/>
      <c r="CQ150" s="34"/>
      <c r="CR150" s="34"/>
      <c r="CS150" s="34"/>
      <c r="CT150" s="34"/>
      <c r="CU150" s="34"/>
      <c r="CV150" s="34"/>
      <c r="CW150" s="34"/>
      <c r="CX150" s="34"/>
      <c r="CY150" s="34"/>
      <c r="CZ150" s="34"/>
      <c r="DA150" s="34"/>
      <c r="DB150" s="34"/>
      <c r="DC150" s="34"/>
      <c r="DD150" s="34"/>
      <c r="DE150" s="34"/>
      <c r="DF150" s="34"/>
      <c r="DG150" s="34"/>
      <c r="DH150" s="34"/>
      <c r="DI150" s="34"/>
      <c r="DJ150" s="34"/>
      <c r="DK150" s="34"/>
      <c r="DL150" s="34"/>
      <c r="DM150" s="34"/>
      <c r="DN150" s="34"/>
      <c r="DO150" s="34"/>
      <c r="DP150" s="34"/>
      <c r="DQ150" s="34"/>
      <c r="DR150" s="34"/>
      <c r="DS150" s="34"/>
      <c r="DT150" s="34"/>
      <c r="DU150" s="34"/>
      <c r="DV150" s="34"/>
      <c r="DW150" s="34"/>
      <c r="DX150" s="34"/>
      <c r="DY150" s="34"/>
      <c r="DZ150" s="34"/>
      <c r="EA150" s="34"/>
      <c r="EB150" s="34"/>
      <c r="EC150" s="34"/>
      <c r="ED150" s="34"/>
      <c r="EE150" s="34"/>
      <c r="EF150" s="34"/>
      <c r="EG150" s="34"/>
      <c r="EH150" s="34"/>
      <c r="EI150" s="34"/>
      <c r="EJ150" s="34"/>
      <c r="EK150" s="34"/>
      <c r="EL150" s="34"/>
      <c r="EM150" s="34"/>
      <c r="EN150" s="34"/>
      <c r="EO150" s="34"/>
      <c r="EP150" s="34"/>
      <c r="EQ150" s="34"/>
      <c r="ER150" s="34"/>
      <c r="ES150" s="34"/>
      <c r="ET150" s="34"/>
      <c r="EU150" s="34"/>
      <c r="EV150" s="34"/>
      <c r="EW150" s="34"/>
      <c r="EX150" s="34"/>
      <c r="EY150" s="34"/>
      <c r="EZ150" s="34"/>
      <c r="FA150" s="34"/>
      <c r="FB150" s="34"/>
      <c r="FC150" s="34"/>
      <c r="FD150" s="34"/>
      <c r="FE150" s="34"/>
      <c r="FF150" s="34"/>
      <c r="FG150" s="34"/>
      <c r="FH150" s="34"/>
      <c r="FI150" s="34"/>
      <c r="FJ150" s="34"/>
      <c r="FK150" s="34"/>
      <c r="FL150" s="34"/>
      <c r="FM150" s="34"/>
      <c r="FN150" s="34"/>
      <c r="FO150" s="34"/>
      <c r="FP150" s="34"/>
      <c r="FQ150" s="34"/>
      <c r="FR150" s="34"/>
      <c r="FS150" s="34"/>
      <c r="FT150" s="34"/>
      <c r="FU150" s="34"/>
      <c r="FV150" s="34"/>
      <c r="FW150" s="34"/>
      <c r="FX150" s="34"/>
      <c r="FY150" s="34"/>
      <c r="FZ150" s="34"/>
      <c r="GA150" s="34"/>
      <c r="GB150" s="34"/>
      <c r="GC150" s="34"/>
      <c r="GD150" s="34"/>
      <c r="GE150" s="34"/>
      <c r="GF150" s="34"/>
      <c r="GG150" s="34"/>
      <c r="GH150" s="34"/>
      <c r="GI150" s="34"/>
      <c r="GJ150" s="34"/>
      <c r="GK150" s="34"/>
      <c r="GL150" s="34"/>
      <c r="GM150" s="34"/>
      <c r="GN150" s="34"/>
      <c r="GO150" s="34"/>
      <c r="GP150" s="34"/>
      <c r="GQ150" s="34"/>
      <c r="GR150" s="34"/>
      <c r="GS150" s="34"/>
      <c r="GT150" s="34"/>
      <c r="GU150" s="34"/>
      <c r="GV150" s="34"/>
      <c r="GW150" s="34"/>
      <c r="GX150" s="34"/>
      <c r="GY150" s="34"/>
      <c r="GZ150" s="34"/>
      <c r="HA150" s="34"/>
      <c r="HB150" s="34"/>
      <c r="HC150" s="34"/>
      <c r="HD150" s="34"/>
      <c r="HE150" s="34"/>
      <c r="HF150" s="34"/>
      <c r="HG150" s="34"/>
      <c r="HH150" s="34"/>
      <c r="HI150" s="34"/>
      <c r="HJ150" s="34"/>
      <c r="HK150" s="34"/>
      <c r="HL150" s="34"/>
      <c r="HM150" s="34"/>
      <c r="HN150" s="34"/>
      <c r="HO150" s="34"/>
      <c r="HP150" s="34"/>
      <c r="HQ150" s="34"/>
      <c r="HR150" s="34"/>
      <c r="HS150" s="34"/>
      <c r="HT150" s="34"/>
      <c r="HU150" s="34"/>
      <c r="HV150" s="34"/>
      <c r="HW150" s="34"/>
      <c r="HX150" s="34"/>
      <c r="HY150" s="34"/>
      <c r="HZ150" s="34"/>
      <c r="IA150" s="34"/>
      <c r="IB150" s="34"/>
      <c r="IC150" s="34"/>
      <c r="ID150" s="34"/>
      <c r="IE150" s="34"/>
      <c r="IF150" s="34"/>
      <c r="IG150" s="34"/>
      <c r="IH150" s="34"/>
      <c r="II150" s="34"/>
      <c r="IJ150" s="34"/>
      <c r="IK150" s="34"/>
      <c r="IL150" s="34"/>
      <c r="IM150" s="34"/>
      <c r="IN150" s="34"/>
      <c r="IO150" s="34"/>
      <c r="IP150" s="34"/>
      <c r="IQ150" s="34"/>
      <c r="IR150" s="34"/>
      <c r="IS150" s="34"/>
      <c r="IT150" s="34"/>
      <c r="IU150" s="34"/>
      <c r="IV150" s="34"/>
    </row>
    <row r="151" spans="1:256" x14ac:dyDescent="0.2">
      <c r="A151" s="34"/>
      <c r="B151" s="34">
        <v>915</v>
      </c>
      <c r="C151" s="34" t="s">
        <v>201</v>
      </c>
      <c r="D151" s="77"/>
      <c r="E151" s="34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96"/>
      <c r="T151" s="34"/>
      <c r="U151" s="36">
        <f t="shared" si="41"/>
        <v>0</v>
      </c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  <c r="CO151" s="34"/>
      <c r="CP151" s="34"/>
      <c r="CQ151" s="34"/>
      <c r="CR151" s="34"/>
      <c r="CS151" s="34"/>
      <c r="CT151" s="34"/>
      <c r="CU151" s="34"/>
      <c r="CV151" s="34"/>
      <c r="CW151" s="34"/>
      <c r="CX151" s="34"/>
      <c r="CY151" s="34"/>
      <c r="CZ151" s="34"/>
      <c r="DA151" s="34"/>
      <c r="DB151" s="34"/>
      <c r="DC151" s="34"/>
      <c r="DD151" s="34"/>
      <c r="DE151" s="34"/>
      <c r="DF151" s="34"/>
      <c r="DG151" s="34"/>
      <c r="DH151" s="34"/>
      <c r="DI151" s="34"/>
      <c r="DJ151" s="34"/>
      <c r="DK151" s="34"/>
      <c r="DL151" s="34"/>
      <c r="DM151" s="34"/>
      <c r="DN151" s="34"/>
      <c r="DO151" s="34"/>
      <c r="DP151" s="34"/>
      <c r="DQ151" s="34"/>
      <c r="DR151" s="34"/>
      <c r="DS151" s="34"/>
      <c r="DT151" s="34"/>
      <c r="DU151" s="34"/>
      <c r="DV151" s="34"/>
      <c r="DW151" s="34"/>
      <c r="DX151" s="34"/>
      <c r="DY151" s="34"/>
      <c r="DZ151" s="34"/>
      <c r="EA151" s="34"/>
      <c r="EB151" s="34"/>
      <c r="EC151" s="34"/>
      <c r="ED151" s="34"/>
      <c r="EE151" s="34"/>
      <c r="EF151" s="34"/>
      <c r="EG151" s="34"/>
      <c r="EH151" s="34"/>
      <c r="EI151" s="34"/>
      <c r="EJ151" s="34"/>
      <c r="EK151" s="34"/>
      <c r="EL151" s="34"/>
      <c r="EM151" s="34"/>
      <c r="EN151" s="34"/>
      <c r="EO151" s="34"/>
      <c r="EP151" s="34"/>
      <c r="EQ151" s="34"/>
      <c r="ER151" s="34"/>
      <c r="ES151" s="34"/>
      <c r="ET151" s="34"/>
      <c r="EU151" s="34"/>
      <c r="EV151" s="34"/>
      <c r="EW151" s="34"/>
      <c r="EX151" s="34"/>
      <c r="EY151" s="34"/>
      <c r="EZ151" s="34"/>
      <c r="FA151" s="34"/>
      <c r="FB151" s="34"/>
      <c r="FC151" s="34"/>
      <c r="FD151" s="34"/>
      <c r="FE151" s="34"/>
      <c r="FF151" s="34"/>
      <c r="FG151" s="34"/>
      <c r="FH151" s="34"/>
      <c r="FI151" s="34"/>
      <c r="FJ151" s="34"/>
      <c r="FK151" s="34"/>
      <c r="FL151" s="34"/>
      <c r="FM151" s="34"/>
      <c r="FN151" s="34"/>
      <c r="FO151" s="34"/>
      <c r="FP151" s="34"/>
      <c r="FQ151" s="34"/>
      <c r="FR151" s="34"/>
      <c r="FS151" s="34"/>
      <c r="FT151" s="34"/>
      <c r="FU151" s="34"/>
      <c r="FV151" s="34"/>
      <c r="FW151" s="34"/>
      <c r="FX151" s="34"/>
      <c r="FY151" s="34"/>
      <c r="FZ151" s="34"/>
      <c r="GA151" s="34"/>
      <c r="GB151" s="34"/>
      <c r="GC151" s="34"/>
      <c r="GD151" s="34"/>
      <c r="GE151" s="34"/>
      <c r="GF151" s="34"/>
      <c r="GG151" s="34"/>
      <c r="GH151" s="34"/>
      <c r="GI151" s="34"/>
      <c r="GJ151" s="34"/>
      <c r="GK151" s="34"/>
      <c r="GL151" s="34"/>
      <c r="GM151" s="34"/>
      <c r="GN151" s="34"/>
      <c r="GO151" s="34"/>
      <c r="GP151" s="34"/>
      <c r="GQ151" s="34"/>
      <c r="GR151" s="34"/>
      <c r="GS151" s="34"/>
      <c r="GT151" s="34"/>
      <c r="GU151" s="34"/>
      <c r="GV151" s="34"/>
      <c r="GW151" s="34"/>
      <c r="GX151" s="34"/>
      <c r="GY151" s="34"/>
      <c r="GZ151" s="34"/>
      <c r="HA151" s="34"/>
      <c r="HB151" s="34"/>
      <c r="HC151" s="34"/>
      <c r="HD151" s="34"/>
      <c r="HE151" s="34"/>
      <c r="HF151" s="34"/>
      <c r="HG151" s="34"/>
      <c r="HH151" s="34"/>
      <c r="HI151" s="34"/>
      <c r="HJ151" s="34"/>
      <c r="HK151" s="34"/>
      <c r="HL151" s="34"/>
      <c r="HM151" s="34"/>
      <c r="HN151" s="34"/>
      <c r="HO151" s="34"/>
      <c r="HP151" s="34"/>
      <c r="HQ151" s="34"/>
      <c r="HR151" s="34"/>
      <c r="HS151" s="34"/>
      <c r="HT151" s="34"/>
      <c r="HU151" s="34"/>
      <c r="HV151" s="34"/>
      <c r="HW151" s="34"/>
      <c r="HX151" s="34"/>
      <c r="HY151" s="34"/>
      <c r="HZ151" s="34"/>
      <c r="IA151" s="34"/>
      <c r="IB151" s="34"/>
      <c r="IC151" s="34"/>
      <c r="ID151" s="34"/>
      <c r="IE151" s="34"/>
      <c r="IF151" s="34"/>
      <c r="IG151" s="34"/>
      <c r="IH151" s="34"/>
      <c r="II151" s="34"/>
      <c r="IJ151" s="34"/>
      <c r="IK151" s="34"/>
      <c r="IL151" s="34"/>
      <c r="IM151" s="34"/>
      <c r="IN151" s="34"/>
      <c r="IO151" s="34"/>
      <c r="IP151" s="34"/>
      <c r="IQ151" s="34"/>
      <c r="IR151" s="34"/>
      <c r="IS151" s="34"/>
      <c r="IT151" s="34"/>
      <c r="IU151" s="34"/>
      <c r="IV151" s="34"/>
    </row>
    <row r="152" spans="1:256" x14ac:dyDescent="0.2">
      <c r="A152" s="34"/>
      <c r="B152" s="34">
        <v>916</v>
      </c>
      <c r="C152" s="34" t="s">
        <v>202</v>
      </c>
      <c r="D152" s="77"/>
      <c r="E152" s="34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96"/>
      <c r="T152" s="34"/>
      <c r="U152" s="36">
        <f t="shared" si="41"/>
        <v>0</v>
      </c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/>
      <c r="CN152" s="34"/>
      <c r="CO152" s="34"/>
      <c r="CP152" s="34"/>
      <c r="CQ152" s="34"/>
      <c r="CR152" s="34"/>
      <c r="CS152" s="34"/>
      <c r="CT152" s="34"/>
      <c r="CU152" s="34"/>
      <c r="CV152" s="34"/>
      <c r="CW152" s="34"/>
      <c r="CX152" s="34"/>
      <c r="CY152" s="34"/>
      <c r="CZ152" s="34"/>
      <c r="DA152" s="34"/>
      <c r="DB152" s="34"/>
      <c r="DC152" s="34"/>
      <c r="DD152" s="34"/>
      <c r="DE152" s="34"/>
      <c r="DF152" s="34"/>
      <c r="DG152" s="34"/>
      <c r="DH152" s="34"/>
      <c r="DI152" s="34"/>
      <c r="DJ152" s="34"/>
      <c r="DK152" s="34"/>
      <c r="DL152" s="34"/>
      <c r="DM152" s="34"/>
      <c r="DN152" s="34"/>
      <c r="DO152" s="34"/>
      <c r="DP152" s="34"/>
      <c r="DQ152" s="34"/>
      <c r="DR152" s="34"/>
      <c r="DS152" s="34"/>
      <c r="DT152" s="34"/>
      <c r="DU152" s="34"/>
      <c r="DV152" s="34"/>
      <c r="DW152" s="34"/>
      <c r="DX152" s="34"/>
      <c r="DY152" s="34"/>
      <c r="DZ152" s="34"/>
      <c r="EA152" s="34"/>
      <c r="EB152" s="34"/>
      <c r="EC152" s="34"/>
      <c r="ED152" s="34"/>
      <c r="EE152" s="34"/>
      <c r="EF152" s="34"/>
      <c r="EG152" s="34"/>
      <c r="EH152" s="34"/>
      <c r="EI152" s="34"/>
      <c r="EJ152" s="34"/>
      <c r="EK152" s="34"/>
      <c r="EL152" s="34"/>
      <c r="EM152" s="34"/>
      <c r="EN152" s="34"/>
      <c r="EO152" s="34"/>
      <c r="EP152" s="34"/>
      <c r="EQ152" s="34"/>
      <c r="ER152" s="34"/>
      <c r="ES152" s="34"/>
      <c r="ET152" s="34"/>
      <c r="EU152" s="34"/>
      <c r="EV152" s="34"/>
      <c r="EW152" s="34"/>
      <c r="EX152" s="34"/>
      <c r="EY152" s="34"/>
      <c r="EZ152" s="34"/>
      <c r="FA152" s="34"/>
      <c r="FB152" s="34"/>
      <c r="FC152" s="34"/>
      <c r="FD152" s="34"/>
      <c r="FE152" s="34"/>
      <c r="FF152" s="34"/>
      <c r="FG152" s="34"/>
      <c r="FH152" s="34"/>
      <c r="FI152" s="34"/>
      <c r="FJ152" s="34"/>
      <c r="FK152" s="34"/>
      <c r="FL152" s="34"/>
      <c r="FM152" s="34"/>
      <c r="FN152" s="34"/>
      <c r="FO152" s="34"/>
      <c r="FP152" s="34"/>
      <c r="FQ152" s="34"/>
      <c r="FR152" s="34"/>
      <c r="FS152" s="34"/>
      <c r="FT152" s="34"/>
      <c r="FU152" s="34"/>
      <c r="FV152" s="34"/>
      <c r="FW152" s="34"/>
      <c r="FX152" s="34"/>
      <c r="FY152" s="34"/>
      <c r="FZ152" s="34"/>
      <c r="GA152" s="34"/>
      <c r="GB152" s="34"/>
      <c r="GC152" s="34"/>
      <c r="GD152" s="34"/>
      <c r="GE152" s="34"/>
      <c r="GF152" s="34"/>
      <c r="GG152" s="34"/>
      <c r="GH152" s="34"/>
      <c r="GI152" s="34"/>
      <c r="GJ152" s="34"/>
      <c r="GK152" s="34"/>
      <c r="GL152" s="34"/>
      <c r="GM152" s="34"/>
      <c r="GN152" s="34"/>
      <c r="GO152" s="34"/>
      <c r="GP152" s="34"/>
      <c r="GQ152" s="34"/>
      <c r="GR152" s="34"/>
      <c r="GS152" s="34"/>
      <c r="GT152" s="34"/>
      <c r="GU152" s="34"/>
      <c r="GV152" s="34"/>
      <c r="GW152" s="34"/>
      <c r="GX152" s="34"/>
      <c r="GY152" s="34"/>
      <c r="GZ152" s="34"/>
      <c r="HA152" s="34"/>
      <c r="HB152" s="34"/>
      <c r="HC152" s="34"/>
      <c r="HD152" s="34"/>
      <c r="HE152" s="34"/>
      <c r="HF152" s="34"/>
      <c r="HG152" s="34"/>
      <c r="HH152" s="34"/>
      <c r="HI152" s="34"/>
      <c r="HJ152" s="34"/>
      <c r="HK152" s="34"/>
      <c r="HL152" s="34"/>
      <c r="HM152" s="34"/>
      <c r="HN152" s="34"/>
      <c r="HO152" s="34"/>
      <c r="HP152" s="34"/>
      <c r="HQ152" s="34"/>
      <c r="HR152" s="34"/>
      <c r="HS152" s="34"/>
      <c r="HT152" s="34"/>
      <c r="HU152" s="34"/>
      <c r="HV152" s="34"/>
      <c r="HW152" s="34"/>
      <c r="HX152" s="34"/>
      <c r="HY152" s="34"/>
      <c r="HZ152" s="34"/>
      <c r="IA152" s="34"/>
      <c r="IB152" s="34"/>
      <c r="IC152" s="34"/>
      <c r="ID152" s="34"/>
      <c r="IE152" s="34"/>
      <c r="IF152" s="34"/>
      <c r="IG152" s="34"/>
      <c r="IH152" s="34"/>
      <c r="II152" s="34"/>
      <c r="IJ152" s="34"/>
      <c r="IK152" s="34"/>
      <c r="IL152" s="34"/>
      <c r="IM152" s="34"/>
      <c r="IN152" s="34"/>
      <c r="IO152" s="34"/>
      <c r="IP152" s="34"/>
      <c r="IQ152" s="34"/>
      <c r="IR152" s="34"/>
      <c r="IS152" s="34"/>
      <c r="IT152" s="34"/>
      <c r="IU152" s="34"/>
      <c r="IV152" s="34"/>
    </row>
    <row r="153" spans="1:256" x14ac:dyDescent="0.2">
      <c r="A153" s="34"/>
      <c r="B153" s="34"/>
      <c r="C153" s="95"/>
      <c r="D153" s="102"/>
      <c r="E153" s="95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96"/>
      <c r="T153" s="34"/>
      <c r="U153" s="36">
        <f t="shared" si="41"/>
        <v>0</v>
      </c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/>
      <c r="DI153" s="34"/>
      <c r="DJ153" s="34"/>
      <c r="DK153" s="34"/>
      <c r="DL153" s="34"/>
      <c r="DM153" s="34"/>
      <c r="DN153" s="34"/>
      <c r="DO153" s="34"/>
      <c r="DP153" s="34"/>
      <c r="DQ153" s="34"/>
      <c r="DR153" s="34"/>
      <c r="DS153" s="34"/>
      <c r="DT153" s="34"/>
      <c r="DU153" s="34"/>
      <c r="DV153" s="34"/>
      <c r="DW153" s="34"/>
      <c r="DX153" s="34"/>
      <c r="DY153" s="34"/>
      <c r="DZ153" s="34"/>
      <c r="EA153" s="34"/>
      <c r="EB153" s="34"/>
      <c r="EC153" s="34"/>
      <c r="ED153" s="34"/>
      <c r="EE153" s="34"/>
      <c r="EF153" s="34"/>
      <c r="EG153" s="34"/>
      <c r="EH153" s="34"/>
      <c r="EI153" s="34"/>
      <c r="EJ153" s="34"/>
      <c r="EK153" s="34"/>
      <c r="EL153" s="34"/>
      <c r="EM153" s="34"/>
      <c r="EN153" s="34"/>
      <c r="EO153" s="34"/>
      <c r="EP153" s="34"/>
      <c r="EQ153" s="34"/>
      <c r="ER153" s="34"/>
      <c r="ES153" s="34"/>
      <c r="ET153" s="34"/>
      <c r="EU153" s="34"/>
      <c r="EV153" s="34"/>
      <c r="EW153" s="34"/>
      <c r="EX153" s="34"/>
      <c r="EY153" s="34"/>
      <c r="EZ153" s="34"/>
      <c r="FA153" s="34"/>
      <c r="FB153" s="34"/>
      <c r="FC153" s="34"/>
      <c r="FD153" s="34"/>
      <c r="FE153" s="34"/>
      <c r="FF153" s="34"/>
      <c r="FG153" s="34"/>
      <c r="FH153" s="34"/>
      <c r="FI153" s="34"/>
      <c r="FJ153" s="34"/>
      <c r="FK153" s="34"/>
      <c r="FL153" s="34"/>
      <c r="FM153" s="34"/>
      <c r="FN153" s="34"/>
      <c r="FO153" s="34"/>
      <c r="FP153" s="34"/>
      <c r="FQ153" s="34"/>
      <c r="FR153" s="34"/>
      <c r="FS153" s="34"/>
      <c r="FT153" s="34"/>
      <c r="FU153" s="34"/>
      <c r="FV153" s="34"/>
      <c r="FW153" s="34"/>
      <c r="FX153" s="34"/>
      <c r="FY153" s="34"/>
      <c r="FZ153" s="34"/>
      <c r="GA153" s="34"/>
      <c r="GB153" s="34"/>
      <c r="GC153" s="34"/>
      <c r="GD153" s="34"/>
      <c r="GE153" s="34"/>
      <c r="GF153" s="34"/>
      <c r="GG153" s="34"/>
      <c r="GH153" s="34"/>
      <c r="GI153" s="34"/>
      <c r="GJ153" s="34"/>
      <c r="GK153" s="34"/>
      <c r="GL153" s="34"/>
      <c r="GM153" s="34"/>
      <c r="GN153" s="34"/>
      <c r="GO153" s="34"/>
      <c r="GP153" s="34"/>
      <c r="GQ153" s="34"/>
      <c r="GR153" s="34"/>
      <c r="GS153" s="34"/>
      <c r="GT153" s="34"/>
      <c r="GU153" s="34"/>
      <c r="GV153" s="34"/>
      <c r="GW153" s="34"/>
      <c r="GX153" s="34"/>
      <c r="GY153" s="34"/>
      <c r="GZ153" s="34"/>
      <c r="HA153" s="34"/>
      <c r="HB153" s="34"/>
      <c r="HC153" s="34"/>
      <c r="HD153" s="34"/>
      <c r="HE153" s="34"/>
      <c r="HF153" s="34"/>
      <c r="HG153" s="34"/>
      <c r="HH153" s="34"/>
      <c r="HI153" s="34"/>
      <c r="HJ153" s="34"/>
      <c r="HK153" s="34"/>
      <c r="HL153" s="34"/>
      <c r="HM153" s="34"/>
      <c r="HN153" s="34"/>
      <c r="HO153" s="34"/>
      <c r="HP153" s="34"/>
      <c r="HQ153" s="34"/>
      <c r="HR153" s="34"/>
      <c r="HS153" s="34"/>
      <c r="HT153" s="34"/>
      <c r="HU153" s="34"/>
      <c r="HV153" s="34"/>
      <c r="HW153" s="34"/>
      <c r="HX153" s="34"/>
      <c r="HY153" s="34"/>
      <c r="HZ153" s="34"/>
      <c r="IA153" s="34"/>
      <c r="IB153" s="34"/>
      <c r="IC153" s="34"/>
      <c r="ID153" s="34"/>
      <c r="IE153" s="34"/>
      <c r="IF153" s="34"/>
      <c r="IG153" s="34"/>
      <c r="IH153" s="34"/>
      <c r="II153" s="34"/>
      <c r="IJ153" s="34"/>
      <c r="IK153" s="34"/>
      <c r="IL153" s="34"/>
      <c r="IM153" s="34"/>
      <c r="IN153" s="34"/>
      <c r="IO153" s="34"/>
      <c r="IP153" s="34"/>
      <c r="IQ153" s="34"/>
      <c r="IR153" s="34"/>
      <c r="IS153" s="34"/>
      <c r="IT153" s="34"/>
      <c r="IU153" s="34"/>
      <c r="IV153" s="34"/>
    </row>
    <row r="154" spans="1:256" x14ac:dyDescent="0.2">
      <c r="A154" s="34"/>
      <c r="B154" s="34"/>
      <c r="C154" s="34" t="s">
        <v>326</v>
      </c>
      <c r="D154" s="77"/>
      <c r="E154" s="34"/>
      <c r="F154" s="36">
        <f t="shared" ref="F154:R154" si="42">SUM(F142:F152)</f>
        <v>1456177</v>
      </c>
      <c r="G154" s="36">
        <f t="shared" si="42"/>
        <v>944781.238378949</v>
      </c>
      <c r="H154" s="36">
        <f t="shared" si="42"/>
        <v>369076.66407769389</v>
      </c>
      <c r="I154" s="36">
        <f t="shared" si="42"/>
        <v>14384.74769863369</v>
      </c>
      <c r="J154" s="36">
        <f t="shared" si="42"/>
        <v>63304.127958127792</v>
      </c>
      <c r="K154" s="36">
        <f t="shared" si="42"/>
        <v>3337.7109894485984</v>
      </c>
      <c r="L154" s="36">
        <f t="shared" si="42"/>
        <v>7698.0876355969349</v>
      </c>
      <c r="M154" s="36">
        <f t="shared" si="42"/>
        <v>9327.6098358327836</v>
      </c>
      <c r="N154" s="36">
        <f t="shared" si="42"/>
        <v>1618.2841160962903</v>
      </c>
      <c r="O154" s="36">
        <f t="shared" si="42"/>
        <v>112.3808413955757</v>
      </c>
      <c r="P154" s="36">
        <f t="shared" si="42"/>
        <v>42365.329589304121</v>
      </c>
      <c r="Q154" s="36">
        <f t="shared" si="42"/>
        <v>2.2476168279115143</v>
      </c>
      <c r="R154" s="36">
        <f t="shared" si="42"/>
        <v>168.57126209336354</v>
      </c>
      <c r="S154" s="96"/>
      <c r="T154" s="34"/>
      <c r="U154" s="36">
        <f t="shared" si="41"/>
        <v>0</v>
      </c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  <c r="CO154" s="34"/>
      <c r="CP154" s="34"/>
      <c r="CQ154" s="34"/>
      <c r="CR154" s="34"/>
      <c r="CS154" s="34"/>
      <c r="CT154" s="34"/>
      <c r="CU154" s="34"/>
      <c r="CV154" s="34"/>
      <c r="CW154" s="34"/>
      <c r="CX154" s="34"/>
      <c r="CY154" s="34"/>
      <c r="CZ154" s="34"/>
      <c r="DA154" s="34"/>
      <c r="DB154" s="34"/>
      <c r="DC154" s="34"/>
      <c r="DD154" s="34"/>
      <c r="DE154" s="34"/>
      <c r="DF154" s="34"/>
      <c r="DG154" s="34"/>
      <c r="DH154" s="34"/>
      <c r="DI154" s="34"/>
      <c r="DJ154" s="34"/>
      <c r="DK154" s="34"/>
      <c r="DL154" s="34"/>
      <c r="DM154" s="34"/>
      <c r="DN154" s="34"/>
      <c r="DO154" s="34"/>
      <c r="DP154" s="34"/>
      <c r="DQ154" s="34"/>
      <c r="DR154" s="34"/>
      <c r="DS154" s="34"/>
      <c r="DT154" s="34"/>
      <c r="DU154" s="34"/>
      <c r="DV154" s="34"/>
      <c r="DW154" s="34"/>
      <c r="DX154" s="34"/>
      <c r="DY154" s="34"/>
      <c r="DZ154" s="34"/>
      <c r="EA154" s="34"/>
      <c r="EB154" s="34"/>
      <c r="EC154" s="34"/>
      <c r="ED154" s="34"/>
      <c r="EE154" s="34"/>
      <c r="EF154" s="34"/>
      <c r="EG154" s="34"/>
      <c r="EH154" s="34"/>
      <c r="EI154" s="34"/>
      <c r="EJ154" s="34"/>
      <c r="EK154" s="34"/>
      <c r="EL154" s="34"/>
      <c r="EM154" s="34"/>
      <c r="EN154" s="34"/>
      <c r="EO154" s="34"/>
      <c r="EP154" s="34"/>
      <c r="EQ154" s="34"/>
      <c r="ER154" s="34"/>
      <c r="ES154" s="34"/>
      <c r="ET154" s="34"/>
      <c r="EU154" s="34"/>
      <c r="EV154" s="34"/>
      <c r="EW154" s="34"/>
      <c r="EX154" s="34"/>
      <c r="EY154" s="34"/>
      <c r="EZ154" s="34"/>
      <c r="FA154" s="34"/>
      <c r="FB154" s="34"/>
      <c r="FC154" s="34"/>
      <c r="FD154" s="34"/>
      <c r="FE154" s="34"/>
      <c r="FF154" s="34"/>
      <c r="FG154" s="34"/>
      <c r="FH154" s="34"/>
      <c r="FI154" s="34"/>
      <c r="FJ154" s="34"/>
      <c r="FK154" s="34"/>
      <c r="FL154" s="34"/>
      <c r="FM154" s="34"/>
      <c r="FN154" s="34"/>
      <c r="FO154" s="34"/>
      <c r="FP154" s="34"/>
      <c r="FQ154" s="34"/>
      <c r="FR154" s="34"/>
      <c r="FS154" s="34"/>
      <c r="FT154" s="34"/>
      <c r="FU154" s="34"/>
      <c r="FV154" s="34"/>
      <c r="FW154" s="34"/>
      <c r="FX154" s="34"/>
      <c r="FY154" s="34"/>
      <c r="FZ154" s="34"/>
      <c r="GA154" s="34"/>
      <c r="GB154" s="34"/>
      <c r="GC154" s="34"/>
      <c r="GD154" s="34"/>
      <c r="GE154" s="34"/>
      <c r="GF154" s="34"/>
      <c r="GG154" s="34"/>
      <c r="GH154" s="34"/>
      <c r="GI154" s="34"/>
      <c r="GJ154" s="34"/>
      <c r="GK154" s="34"/>
      <c r="GL154" s="34"/>
      <c r="GM154" s="34"/>
      <c r="GN154" s="34"/>
      <c r="GO154" s="34"/>
      <c r="GP154" s="34"/>
      <c r="GQ154" s="34"/>
      <c r="GR154" s="34"/>
      <c r="GS154" s="34"/>
      <c r="GT154" s="34"/>
      <c r="GU154" s="34"/>
      <c r="GV154" s="34"/>
      <c r="GW154" s="34"/>
      <c r="GX154" s="34"/>
      <c r="GY154" s="34"/>
      <c r="GZ154" s="34"/>
      <c r="HA154" s="34"/>
      <c r="HB154" s="34"/>
      <c r="HC154" s="34"/>
      <c r="HD154" s="34"/>
      <c r="HE154" s="34"/>
      <c r="HF154" s="34"/>
      <c r="HG154" s="34"/>
      <c r="HH154" s="34"/>
      <c r="HI154" s="34"/>
      <c r="HJ154" s="34"/>
      <c r="HK154" s="34"/>
      <c r="HL154" s="34"/>
      <c r="HM154" s="34"/>
      <c r="HN154" s="34"/>
      <c r="HO154" s="34"/>
      <c r="HP154" s="34"/>
      <c r="HQ154" s="34"/>
      <c r="HR154" s="34"/>
      <c r="HS154" s="34"/>
      <c r="HT154" s="34"/>
      <c r="HU154" s="34"/>
      <c r="HV154" s="34"/>
      <c r="HW154" s="34"/>
      <c r="HX154" s="34"/>
      <c r="HY154" s="34"/>
      <c r="HZ154" s="34"/>
      <c r="IA154" s="34"/>
      <c r="IB154" s="34"/>
      <c r="IC154" s="34"/>
      <c r="ID154" s="34"/>
      <c r="IE154" s="34"/>
      <c r="IF154" s="34"/>
      <c r="IG154" s="34"/>
      <c r="IH154" s="34"/>
      <c r="II154" s="34"/>
      <c r="IJ154" s="34"/>
      <c r="IK154" s="34"/>
      <c r="IL154" s="34"/>
      <c r="IM154" s="34"/>
      <c r="IN154" s="34"/>
      <c r="IO154" s="34"/>
      <c r="IP154" s="34"/>
      <c r="IQ154" s="34"/>
      <c r="IR154" s="34"/>
      <c r="IS154" s="34"/>
      <c r="IT154" s="34"/>
      <c r="IU154" s="34"/>
      <c r="IV154" s="34"/>
    </row>
    <row r="155" spans="1:256" x14ac:dyDescent="0.2">
      <c r="A155" s="34"/>
      <c r="B155" s="34"/>
      <c r="C155" s="34"/>
      <c r="D155" s="77"/>
      <c r="E155" s="34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96"/>
      <c r="T155" s="34"/>
      <c r="U155" s="36">
        <f t="shared" si="41"/>
        <v>0</v>
      </c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/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34"/>
      <c r="DB155" s="34"/>
      <c r="DC155" s="34"/>
      <c r="DD155" s="34"/>
      <c r="DE155" s="34"/>
      <c r="DF155" s="34"/>
      <c r="DG155" s="34"/>
      <c r="DH155" s="34"/>
      <c r="DI155" s="34"/>
      <c r="DJ155" s="34"/>
      <c r="DK155" s="34"/>
      <c r="DL155" s="34"/>
      <c r="DM155" s="34"/>
      <c r="DN155" s="34"/>
      <c r="DO155" s="34"/>
      <c r="DP155" s="34"/>
      <c r="DQ155" s="34"/>
      <c r="DR155" s="34"/>
      <c r="DS155" s="34"/>
      <c r="DT155" s="34"/>
      <c r="DU155" s="34"/>
      <c r="DV155" s="34"/>
      <c r="DW155" s="34"/>
      <c r="DX155" s="34"/>
      <c r="DY155" s="34"/>
      <c r="DZ155" s="34"/>
      <c r="EA155" s="34"/>
      <c r="EB155" s="34"/>
      <c r="EC155" s="34"/>
      <c r="ED155" s="34"/>
      <c r="EE155" s="34"/>
      <c r="EF155" s="34"/>
      <c r="EG155" s="34"/>
      <c r="EH155" s="34"/>
      <c r="EI155" s="34"/>
      <c r="EJ155" s="34"/>
      <c r="EK155" s="34"/>
      <c r="EL155" s="34"/>
      <c r="EM155" s="34"/>
      <c r="EN155" s="34"/>
      <c r="EO155" s="34"/>
      <c r="EP155" s="34"/>
      <c r="EQ155" s="34"/>
      <c r="ER155" s="34"/>
      <c r="ES155" s="34"/>
      <c r="ET155" s="34"/>
      <c r="EU155" s="34"/>
      <c r="EV155" s="34"/>
      <c r="EW155" s="34"/>
      <c r="EX155" s="34"/>
      <c r="EY155" s="34"/>
      <c r="EZ155" s="34"/>
      <c r="FA155" s="34"/>
      <c r="FB155" s="34"/>
      <c r="FC155" s="34"/>
      <c r="FD155" s="34"/>
      <c r="FE155" s="34"/>
      <c r="FF155" s="34"/>
      <c r="FG155" s="34"/>
      <c r="FH155" s="34"/>
      <c r="FI155" s="34"/>
      <c r="FJ155" s="34"/>
      <c r="FK155" s="34"/>
      <c r="FL155" s="34"/>
      <c r="FM155" s="34"/>
      <c r="FN155" s="34"/>
      <c r="FO155" s="34"/>
      <c r="FP155" s="34"/>
      <c r="FQ155" s="34"/>
      <c r="FR155" s="34"/>
      <c r="FS155" s="34"/>
      <c r="FT155" s="34"/>
      <c r="FU155" s="34"/>
      <c r="FV155" s="34"/>
      <c r="FW155" s="34"/>
      <c r="FX155" s="34"/>
      <c r="FY155" s="34"/>
      <c r="FZ155" s="34"/>
      <c r="GA155" s="34"/>
      <c r="GB155" s="34"/>
      <c r="GC155" s="34"/>
      <c r="GD155" s="34"/>
      <c r="GE155" s="34"/>
      <c r="GF155" s="34"/>
      <c r="GG155" s="34"/>
      <c r="GH155" s="34"/>
      <c r="GI155" s="34"/>
      <c r="GJ155" s="34"/>
      <c r="GK155" s="34"/>
      <c r="GL155" s="34"/>
      <c r="GM155" s="34"/>
      <c r="GN155" s="34"/>
      <c r="GO155" s="34"/>
      <c r="GP155" s="34"/>
      <c r="GQ155" s="34"/>
      <c r="GR155" s="34"/>
      <c r="GS155" s="34"/>
      <c r="GT155" s="34"/>
      <c r="GU155" s="34"/>
      <c r="GV155" s="34"/>
      <c r="GW155" s="34"/>
      <c r="GX155" s="34"/>
      <c r="GY155" s="34"/>
      <c r="GZ155" s="34"/>
      <c r="HA155" s="34"/>
      <c r="HB155" s="34"/>
      <c r="HC155" s="34"/>
      <c r="HD155" s="34"/>
      <c r="HE155" s="34"/>
      <c r="HF155" s="34"/>
      <c r="HG155" s="34"/>
      <c r="HH155" s="34"/>
      <c r="HI155" s="34"/>
      <c r="HJ155" s="34"/>
      <c r="HK155" s="34"/>
      <c r="HL155" s="34"/>
      <c r="HM155" s="34"/>
      <c r="HN155" s="34"/>
      <c r="HO155" s="34"/>
      <c r="HP155" s="34"/>
      <c r="HQ155" s="34"/>
      <c r="HR155" s="34"/>
      <c r="HS155" s="34"/>
      <c r="HT155" s="34"/>
      <c r="HU155" s="34"/>
      <c r="HV155" s="34"/>
      <c r="HW155" s="34"/>
      <c r="HX155" s="34"/>
      <c r="HY155" s="34"/>
      <c r="HZ155" s="34"/>
      <c r="IA155" s="34"/>
      <c r="IB155" s="34"/>
      <c r="IC155" s="34"/>
      <c r="ID155" s="34"/>
      <c r="IE155" s="34"/>
      <c r="IF155" s="34"/>
      <c r="IG155" s="34"/>
      <c r="IH155" s="34"/>
      <c r="II155" s="34"/>
      <c r="IJ155" s="34"/>
      <c r="IK155" s="34"/>
      <c r="IL155" s="34"/>
      <c r="IM155" s="34"/>
      <c r="IN155" s="34"/>
      <c r="IO155" s="34"/>
      <c r="IP155" s="34"/>
      <c r="IQ155" s="34"/>
      <c r="IR155" s="34"/>
      <c r="IS155" s="34"/>
      <c r="IT155" s="34"/>
      <c r="IU155" s="34"/>
      <c r="IV155" s="34"/>
    </row>
    <row r="156" spans="1:256" x14ac:dyDescent="0.2">
      <c r="A156" s="34"/>
      <c r="B156" s="34"/>
      <c r="C156" s="95" t="s">
        <v>327</v>
      </c>
      <c r="D156" s="102"/>
      <c r="E156" s="95"/>
      <c r="F156" s="73">
        <f>F154+F139+F130</f>
        <v>77114146</v>
      </c>
      <c r="G156" s="73">
        <f t="shared" ref="G156:R156" si="43">G154+G139+G130</f>
        <v>33687621.351456679</v>
      </c>
      <c r="H156" s="73">
        <f t="shared" si="43"/>
        <v>11221046.702805663</v>
      </c>
      <c r="I156" s="73">
        <f t="shared" si="43"/>
        <v>702217.30402521871</v>
      </c>
      <c r="J156" s="73">
        <f t="shared" si="43"/>
        <v>10576099.063870059</v>
      </c>
      <c r="K156" s="73">
        <f t="shared" si="43"/>
        <v>2271354.9906668123</v>
      </c>
      <c r="L156" s="73">
        <f t="shared" si="43"/>
        <v>1614151.2738772363</v>
      </c>
      <c r="M156" s="73">
        <f t="shared" si="43"/>
        <v>11004089.665420078</v>
      </c>
      <c r="N156" s="73">
        <f t="shared" si="43"/>
        <v>3824150.7825361136</v>
      </c>
      <c r="O156" s="73">
        <f t="shared" si="43"/>
        <v>1197048.9510627894</v>
      </c>
      <c r="P156" s="73">
        <f t="shared" si="43"/>
        <v>1005751.2068954651</v>
      </c>
      <c r="Q156" s="73">
        <f t="shared" si="43"/>
        <v>224.4110877663729</v>
      </c>
      <c r="R156" s="73">
        <f t="shared" si="43"/>
        <v>10390.296296118726</v>
      </c>
      <c r="S156" s="96"/>
      <c r="T156" s="34"/>
      <c r="U156" s="36">
        <f t="shared" si="41"/>
        <v>0</v>
      </c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  <c r="CO156" s="34"/>
      <c r="CP156" s="34"/>
      <c r="CQ156" s="34"/>
      <c r="CR156" s="34"/>
      <c r="CS156" s="34"/>
      <c r="CT156" s="34"/>
      <c r="CU156" s="34"/>
      <c r="CV156" s="34"/>
      <c r="CW156" s="34"/>
      <c r="CX156" s="34"/>
      <c r="CY156" s="34"/>
      <c r="CZ156" s="34"/>
      <c r="DA156" s="34"/>
      <c r="DB156" s="34"/>
      <c r="DC156" s="34"/>
      <c r="DD156" s="34"/>
      <c r="DE156" s="34"/>
      <c r="DF156" s="34"/>
      <c r="DG156" s="34"/>
      <c r="DH156" s="34"/>
      <c r="DI156" s="34"/>
      <c r="DJ156" s="34"/>
      <c r="DK156" s="34"/>
      <c r="DL156" s="34"/>
      <c r="DM156" s="34"/>
      <c r="DN156" s="34"/>
      <c r="DO156" s="34"/>
      <c r="DP156" s="34"/>
      <c r="DQ156" s="34"/>
      <c r="DR156" s="34"/>
      <c r="DS156" s="34"/>
      <c r="DT156" s="34"/>
      <c r="DU156" s="34"/>
      <c r="DV156" s="34"/>
      <c r="DW156" s="34"/>
      <c r="DX156" s="34"/>
      <c r="DY156" s="34"/>
      <c r="DZ156" s="34"/>
      <c r="EA156" s="34"/>
      <c r="EB156" s="34"/>
      <c r="EC156" s="34"/>
      <c r="ED156" s="34"/>
      <c r="EE156" s="34"/>
      <c r="EF156" s="34"/>
      <c r="EG156" s="34"/>
      <c r="EH156" s="34"/>
      <c r="EI156" s="34"/>
      <c r="EJ156" s="34"/>
      <c r="EK156" s="34"/>
      <c r="EL156" s="34"/>
      <c r="EM156" s="34"/>
      <c r="EN156" s="34"/>
      <c r="EO156" s="34"/>
      <c r="EP156" s="34"/>
      <c r="EQ156" s="34"/>
      <c r="ER156" s="34"/>
      <c r="ES156" s="34"/>
      <c r="ET156" s="34"/>
      <c r="EU156" s="34"/>
      <c r="EV156" s="34"/>
      <c r="EW156" s="34"/>
      <c r="EX156" s="34"/>
      <c r="EY156" s="34"/>
      <c r="EZ156" s="34"/>
      <c r="FA156" s="34"/>
      <c r="FB156" s="34"/>
      <c r="FC156" s="34"/>
      <c r="FD156" s="34"/>
      <c r="FE156" s="34"/>
      <c r="FF156" s="34"/>
      <c r="FG156" s="34"/>
      <c r="FH156" s="34"/>
      <c r="FI156" s="34"/>
      <c r="FJ156" s="34"/>
      <c r="FK156" s="34"/>
      <c r="FL156" s="34"/>
      <c r="FM156" s="34"/>
      <c r="FN156" s="34"/>
      <c r="FO156" s="34"/>
      <c r="FP156" s="34"/>
      <c r="FQ156" s="34"/>
      <c r="FR156" s="34"/>
      <c r="FS156" s="34"/>
      <c r="FT156" s="34"/>
      <c r="FU156" s="34"/>
      <c r="FV156" s="34"/>
      <c r="FW156" s="34"/>
      <c r="FX156" s="34"/>
      <c r="FY156" s="34"/>
      <c r="FZ156" s="34"/>
      <c r="GA156" s="34"/>
      <c r="GB156" s="34"/>
      <c r="GC156" s="34"/>
      <c r="GD156" s="34"/>
      <c r="GE156" s="34"/>
      <c r="GF156" s="34"/>
      <c r="GG156" s="34"/>
      <c r="GH156" s="34"/>
      <c r="GI156" s="34"/>
      <c r="GJ156" s="34"/>
      <c r="GK156" s="34"/>
      <c r="GL156" s="34"/>
      <c r="GM156" s="34"/>
      <c r="GN156" s="34"/>
      <c r="GO156" s="34"/>
      <c r="GP156" s="34"/>
      <c r="GQ156" s="34"/>
      <c r="GR156" s="34"/>
      <c r="GS156" s="34"/>
      <c r="GT156" s="34"/>
      <c r="GU156" s="34"/>
      <c r="GV156" s="34"/>
      <c r="GW156" s="34"/>
      <c r="GX156" s="34"/>
      <c r="GY156" s="34"/>
      <c r="GZ156" s="34"/>
      <c r="HA156" s="34"/>
      <c r="HB156" s="34"/>
      <c r="HC156" s="34"/>
      <c r="HD156" s="34"/>
      <c r="HE156" s="34"/>
      <c r="HF156" s="34"/>
      <c r="HG156" s="34"/>
      <c r="HH156" s="34"/>
      <c r="HI156" s="34"/>
      <c r="HJ156" s="34"/>
      <c r="HK156" s="34"/>
      <c r="HL156" s="34"/>
      <c r="HM156" s="34"/>
      <c r="HN156" s="34"/>
      <c r="HO156" s="34"/>
      <c r="HP156" s="34"/>
      <c r="HQ156" s="34"/>
      <c r="HR156" s="34"/>
      <c r="HS156" s="34"/>
      <c r="HT156" s="34"/>
      <c r="HU156" s="34"/>
      <c r="HV156" s="34"/>
      <c r="HW156" s="34"/>
      <c r="HX156" s="34"/>
      <c r="HY156" s="34"/>
      <c r="HZ156" s="34"/>
      <c r="IA156" s="34"/>
      <c r="IB156" s="34"/>
      <c r="IC156" s="34"/>
      <c r="ID156" s="34"/>
      <c r="IE156" s="34"/>
      <c r="IF156" s="34"/>
      <c r="IG156" s="34"/>
      <c r="IH156" s="34"/>
      <c r="II156" s="34"/>
      <c r="IJ156" s="34"/>
      <c r="IK156" s="34"/>
      <c r="IL156" s="34"/>
      <c r="IM156" s="34"/>
      <c r="IN156" s="34"/>
      <c r="IO156" s="34"/>
      <c r="IP156" s="34"/>
      <c r="IQ156" s="34"/>
      <c r="IR156" s="34"/>
      <c r="IS156" s="34"/>
      <c r="IT156" s="34"/>
      <c r="IU156" s="34"/>
      <c r="IV156" s="34"/>
    </row>
    <row r="157" spans="1:256" x14ac:dyDescent="0.2">
      <c r="A157" s="34"/>
      <c r="B157" s="34"/>
      <c r="C157" s="34"/>
      <c r="D157" s="77"/>
      <c r="E157" s="34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96"/>
      <c r="T157" s="34"/>
      <c r="U157" s="36">
        <f t="shared" si="41"/>
        <v>0</v>
      </c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4"/>
      <c r="CI157" s="34"/>
      <c r="CJ157" s="34"/>
      <c r="CK157" s="34"/>
      <c r="CL157" s="34"/>
      <c r="CM157" s="34"/>
      <c r="CN157" s="34"/>
      <c r="CO157" s="34"/>
      <c r="CP157" s="34"/>
      <c r="CQ157" s="34"/>
      <c r="CR157" s="34"/>
      <c r="CS157" s="34"/>
      <c r="CT157" s="34"/>
      <c r="CU157" s="34"/>
      <c r="CV157" s="34"/>
      <c r="CW157" s="34"/>
      <c r="CX157" s="34"/>
      <c r="CY157" s="34"/>
      <c r="CZ157" s="34"/>
      <c r="DA157" s="34"/>
      <c r="DB157" s="34"/>
      <c r="DC157" s="34"/>
      <c r="DD157" s="34"/>
      <c r="DE157" s="34"/>
      <c r="DF157" s="34"/>
      <c r="DG157" s="34"/>
      <c r="DH157" s="34"/>
      <c r="DI157" s="34"/>
      <c r="DJ157" s="34"/>
      <c r="DK157" s="34"/>
      <c r="DL157" s="34"/>
      <c r="DM157" s="34"/>
      <c r="DN157" s="34"/>
      <c r="DO157" s="34"/>
      <c r="DP157" s="34"/>
      <c r="DQ157" s="34"/>
      <c r="DR157" s="34"/>
      <c r="DS157" s="34"/>
      <c r="DT157" s="34"/>
      <c r="DU157" s="34"/>
      <c r="DV157" s="34"/>
      <c r="DW157" s="34"/>
      <c r="DX157" s="34"/>
      <c r="DY157" s="34"/>
      <c r="DZ157" s="34"/>
      <c r="EA157" s="34"/>
      <c r="EB157" s="34"/>
      <c r="EC157" s="34"/>
      <c r="ED157" s="34"/>
      <c r="EE157" s="34"/>
      <c r="EF157" s="34"/>
      <c r="EG157" s="34"/>
      <c r="EH157" s="34"/>
      <c r="EI157" s="34"/>
      <c r="EJ157" s="34"/>
      <c r="EK157" s="34"/>
      <c r="EL157" s="34"/>
      <c r="EM157" s="34"/>
      <c r="EN157" s="34"/>
      <c r="EO157" s="34"/>
      <c r="EP157" s="34"/>
      <c r="EQ157" s="34"/>
      <c r="ER157" s="34"/>
      <c r="ES157" s="34"/>
      <c r="ET157" s="34"/>
      <c r="EU157" s="34"/>
      <c r="EV157" s="34"/>
      <c r="EW157" s="34"/>
      <c r="EX157" s="34"/>
      <c r="EY157" s="34"/>
      <c r="EZ157" s="34"/>
      <c r="FA157" s="34"/>
      <c r="FB157" s="34"/>
      <c r="FC157" s="34"/>
      <c r="FD157" s="34"/>
      <c r="FE157" s="34"/>
      <c r="FF157" s="34"/>
      <c r="FG157" s="34"/>
      <c r="FH157" s="34"/>
      <c r="FI157" s="34"/>
      <c r="FJ157" s="34"/>
      <c r="FK157" s="34"/>
      <c r="FL157" s="34"/>
      <c r="FM157" s="34"/>
      <c r="FN157" s="34"/>
      <c r="FO157" s="34"/>
      <c r="FP157" s="34"/>
      <c r="FQ157" s="34"/>
      <c r="FR157" s="34"/>
      <c r="FS157" s="34"/>
      <c r="FT157" s="34"/>
      <c r="FU157" s="34"/>
      <c r="FV157" s="34"/>
      <c r="FW157" s="34"/>
      <c r="FX157" s="34"/>
      <c r="FY157" s="34"/>
      <c r="FZ157" s="34"/>
      <c r="GA157" s="34"/>
      <c r="GB157" s="34"/>
      <c r="GC157" s="34"/>
      <c r="GD157" s="34"/>
      <c r="GE157" s="34"/>
      <c r="GF157" s="34"/>
      <c r="GG157" s="34"/>
      <c r="GH157" s="34"/>
      <c r="GI157" s="34"/>
      <c r="GJ157" s="34"/>
      <c r="GK157" s="34"/>
      <c r="GL157" s="34"/>
      <c r="GM157" s="34"/>
      <c r="GN157" s="34"/>
      <c r="GO157" s="34"/>
      <c r="GP157" s="34"/>
      <c r="GQ157" s="34"/>
      <c r="GR157" s="34"/>
      <c r="GS157" s="34"/>
      <c r="GT157" s="34"/>
      <c r="GU157" s="34"/>
      <c r="GV157" s="34"/>
      <c r="GW157" s="34"/>
      <c r="GX157" s="34"/>
      <c r="GY157" s="34"/>
      <c r="GZ157" s="34"/>
      <c r="HA157" s="34"/>
      <c r="HB157" s="34"/>
      <c r="HC157" s="34"/>
      <c r="HD157" s="34"/>
      <c r="HE157" s="34"/>
      <c r="HF157" s="34"/>
      <c r="HG157" s="34"/>
      <c r="HH157" s="34"/>
      <c r="HI157" s="34"/>
      <c r="HJ157" s="34"/>
      <c r="HK157" s="34"/>
      <c r="HL157" s="34"/>
      <c r="HM157" s="34"/>
      <c r="HN157" s="34"/>
      <c r="HO157" s="34"/>
      <c r="HP157" s="34"/>
      <c r="HQ157" s="34"/>
      <c r="HR157" s="34"/>
      <c r="HS157" s="34"/>
      <c r="HT157" s="34"/>
      <c r="HU157" s="34"/>
      <c r="HV157" s="34"/>
      <c r="HW157" s="34"/>
      <c r="HX157" s="34"/>
      <c r="HY157" s="34"/>
      <c r="HZ157" s="34"/>
      <c r="IA157" s="34"/>
      <c r="IB157" s="34"/>
      <c r="IC157" s="34"/>
      <c r="ID157" s="34"/>
      <c r="IE157" s="34"/>
      <c r="IF157" s="34"/>
      <c r="IG157" s="34"/>
      <c r="IH157" s="34"/>
      <c r="II157" s="34"/>
      <c r="IJ157" s="34"/>
      <c r="IK157" s="34"/>
      <c r="IL157" s="34"/>
      <c r="IM157" s="34"/>
      <c r="IN157" s="34"/>
      <c r="IO157" s="34"/>
      <c r="IP157" s="34"/>
      <c r="IQ157" s="34"/>
      <c r="IR157" s="34"/>
      <c r="IS157" s="34"/>
      <c r="IT157" s="34"/>
      <c r="IU157" s="34"/>
      <c r="IV157" s="34"/>
    </row>
    <row r="158" spans="1:256" x14ac:dyDescent="0.2">
      <c r="A158" s="34"/>
      <c r="B158" s="34"/>
      <c r="C158" s="34"/>
      <c r="D158" s="77"/>
      <c r="E158" s="34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96"/>
      <c r="T158" s="34"/>
      <c r="U158" s="36">
        <f t="shared" si="41"/>
        <v>0</v>
      </c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/>
      <c r="CF158" s="34"/>
      <c r="CG158" s="34"/>
      <c r="CH158" s="34"/>
      <c r="CI158" s="34"/>
      <c r="CJ158" s="34"/>
      <c r="CK158" s="34"/>
      <c r="CL158" s="34"/>
      <c r="CM158" s="34"/>
      <c r="CN158" s="34"/>
      <c r="CO158" s="34"/>
      <c r="CP158" s="34"/>
      <c r="CQ158" s="34"/>
      <c r="CR158" s="34"/>
      <c r="CS158" s="34"/>
      <c r="CT158" s="34"/>
      <c r="CU158" s="34"/>
      <c r="CV158" s="34"/>
      <c r="CW158" s="34"/>
      <c r="CX158" s="34"/>
      <c r="CY158" s="34"/>
      <c r="CZ158" s="34"/>
      <c r="DA158" s="34"/>
      <c r="DB158" s="34"/>
      <c r="DC158" s="34"/>
      <c r="DD158" s="34"/>
      <c r="DE158" s="34"/>
      <c r="DF158" s="34"/>
      <c r="DG158" s="34"/>
      <c r="DH158" s="34"/>
      <c r="DI158" s="34"/>
      <c r="DJ158" s="34"/>
      <c r="DK158" s="34"/>
      <c r="DL158" s="34"/>
      <c r="DM158" s="34"/>
      <c r="DN158" s="34"/>
      <c r="DO158" s="34"/>
      <c r="DP158" s="34"/>
      <c r="DQ158" s="34"/>
      <c r="DR158" s="34"/>
      <c r="DS158" s="34"/>
      <c r="DT158" s="34"/>
      <c r="DU158" s="34"/>
      <c r="DV158" s="34"/>
      <c r="DW158" s="34"/>
      <c r="DX158" s="34"/>
      <c r="DY158" s="34"/>
      <c r="DZ158" s="34"/>
      <c r="EA158" s="34"/>
      <c r="EB158" s="34"/>
      <c r="EC158" s="34"/>
      <c r="ED158" s="34"/>
      <c r="EE158" s="34"/>
      <c r="EF158" s="34"/>
      <c r="EG158" s="34"/>
      <c r="EH158" s="34"/>
      <c r="EI158" s="34"/>
      <c r="EJ158" s="34"/>
      <c r="EK158" s="34"/>
      <c r="EL158" s="34"/>
      <c r="EM158" s="34"/>
      <c r="EN158" s="34"/>
      <c r="EO158" s="34"/>
      <c r="EP158" s="34"/>
      <c r="EQ158" s="34"/>
      <c r="ER158" s="34"/>
      <c r="ES158" s="34"/>
      <c r="ET158" s="34"/>
      <c r="EU158" s="34"/>
      <c r="EV158" s="34"/>
      <c r="EW158" s="34"/>
      <c r="EX158" s="34"/>
      <c r="EY158" s="34"/>
      <c r="EZ158" s="34"/>
      <c r="FA158" s="34"/>
      <c r="FB158" s="34"/>
      <c r="FC158" s="34"/>
      <c r="FD158" s="34"/>
      <c r="FE158" s="34"/>
      <c r="FF158" s="34"/>
      <c r="FG158" s="34"/>
      <c r="FH158" s="34"/>
      <c r="FI158" s="34"/>
      <c r="FJ158" s="34"/>
      <c r="FK158" s="34"/>
      <c r="FL158" s="34"/>
      <c r="FM158" s="34"/>
      <c r="FN158" s="34"/>
      <c r="FO158" s="34"/>
      <c r="FP158" s="34"/>
      <c r="FQ158" s="34"/>
      <c r="FR158" s="34"/>
      <c r="FS158" s="34"/>
      <c r="FT158" s="34"/>
      <c r="FU158" s="34"/>
      <c r="FV158" s="34"/>
      <c r="FW158" s="34"/>
      <c r="FX158" s="34"/>
      <c r="FY158" s="34"/>
      <c r="FZ158" s="34"/>
      <c r="GA158" s="34"/>
      <c r="GB158" s="34"/>
      <c r="GC158" s="34"/>
      <c r="GD158" s="34"/>
      <c r="GE158" s="34"/>
      <c r="GF158" s="34"/>
      <c r="GG158" s="34"/>
      <c r="GH158" s="34"/>
      <c r="GI158" s="34"/>
      <c r="GJ158" s="34"/>
      <c r="GK158" s="34"/>
      <c r="GL158" s="34"/>
      <c r="GM158" s="34"/>
      <c r="GN158" s="34"/>
      <c r="GO158" s="34"/>
      <c r="GP158" s="34"/>
      <c r="GQ158" s="34"/>
      <c r="GR158" s="34"/>
      <c r="GS158" s="34"/>
      <c r="GT158" s="34"/>
      <c r="GU158" s="34"/>
      <c r="GV158" s="34"/>
      <c r="GW158" s="34"/>
      <c r="GX158" s="34"/>
      <c r="GY158" s="34"/>
      <c r="GZ158" s="34"/>
      <c r="HA158" s="34"/>
      <c r="HB158" s="34"/>
      <c r="HC158" s="34"/>
      <c r="HD158" s="34"/>
      <c r="HE158" s="34"/>
      <c r="HF158" s="34"/>
      <c r="HG158" s="34"/>
      <c r="HH158" s="34"/>
      <c r="HI158" s="34"/>
      <c r="HJ158" s="34"/>
      <c r="HK158" s="34"/>
      <c r="HL158" s="34"/>
      <c r="HM158" s="34"/>
      <c r="HN158" s="34"/>
      <c r="HO158" s="34"/>
      <c r="HP158" s="34"/>
      <c r="HQ158" s="34"/>
      <c r="HR158" s="34"/>
      <c r="HS158" s="34"/>
      <c r="HT158" s="34"/>
      <c r="HU158" s="34"/>
      <c r="HV158" s="34"/>
      <c r="HW158" s="34"/>
      <c r="HX158" s="34"/>
      <c r="HY158" s="34"/>
      <c r="HZ158" s="34"/>
      <c r="IA158" s="34"/>
      <c r="IB158" s="34"/>
      <c r="IC158" s="34"/>
      <c r="ID158" s="34"/>
      <c r="IE158" s="34"/>
      <c r="IF158" s="34"/>
      <c r="IG158" s="34"/>
      <c r="IH158" s="34"/>
      <c r="II158" s="34"/>
      <c r="IJ158" s="34"/>
      <c r="IK158" s="34"/>
      <c r="IL158" s="34"/>
      <c r="IM158" s="34"/>
      <c r="IN158" s="34"/>
      <c r="IO158" s="34"/>
      <c r="IP158" s="34"/>
      <c r="IQ158" s="34"/>
      <c r="IR158" s="34"/>
      <c r="IS158" s="34"/>
      <c r="IT158" s="34"/>
      <c r="IU158" s="34"/>
      <c r="IV158" s="34"/>
    </row>
    <row r="159" spans="1:256" x14ac:dyDescent="0.2">
      <c r="A159" s="34"/>
      <c r="B159" s="88" t="s">
        <v>302</v>
      </c>
      <c r="C159" s="34"/>
      <c r="D159" s="77"/>
      <c r="E159" s="34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96"/>
      <c r="T159" s="34"/>
      <c r="U159" s="36">
        <f t="shared" si="41"/>
        <v>0</v>
      </c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  <c r="DA159" s="34"/>
      <c r="DB159" s="34"/>
      <c r="DC159" s="34"/>
      <c r="DD159" s="34"/>
      <c r="DE159" s="34"/>
      <c r="DF159" s="34"/>
      <c r="DG159" s="34"/>
      <c r="DH159" s="34"/>
      <c r="DI159" s="34"/>
      <c r="DJ159" s="34"/>
      <c r="DK159" s="34"/>
      <c r="DL159" s="34"/>
      <c r="DM159" s="34"/>
      <c r="DN159" s="34"/>
      <c r="DO159" s="34"/>
      <c r="DP159" s="34"/>
      <c r="DQ159" s="34"/>
      <c r="DR159" s="34"/>
      <c r="DS159" s="34"/>
      <c r="DT159" s="34"/>
      <c r="DU159" s="34"/>
      <c r="DV159" s="34"/>
      <c r="DW159" s="34"/>
      <c r="DX159" s="34"/>
      <c r="DY159" s="34"/>
      <c r="DZ159" s="34"/>
      <c r="EA159" s="34"/>
      <c r="EB159" s="34"/>
      <c r="EC159" s="34"/>
      <c r="ED159" s="34"/>
      <c r="EE159" s="34"/>
      <c r="EF159" s="34"/>
      <c r="EG159" s="34"/>
      <c r="EH159" s="34"/>
      <c r="EI159" s="34"/>
      <c r="EJ159" s="34"/>
      <c r="EK159" s="34"/>
      <c r="EL159" s="34"/>
      <c r="EM159" s="34"/>
      <c r="EN159" s="34"/>
      <c r="EO159" s="34"/>
      <c r="EP159" s="34"/>
      <c r="EQ159" s="34"/>
      <c r="ER159" s="34"/>
      <c r="ES159" s="34"/>
      <c r="ET159" s="34"/>
      <c r="EU159" s="34"/>
      <c r="EV159" s="34"/>
      <c r="EW159" s="34"/>
      <c r="EX159" s="34"/>
      <c r="EY159" s="34"/>
      <c r="EZ159" s="34"/>
      <c r="FA159" s="34"/>
      <c r="FB159" s="34"/>
      <c r="FC159" s="34"/>
      <c r="FD159" s="34"/>
      <c r="FE159" s="34"/>
      <c r="FF159" s="34"/>
      <c r="FG159" s="34"/>
      <c r="FH159" s="34"/>
      <c r="FI159" s="34"/>
      <c r="FJ159" s="34"/>
      <c r="FK159" s="34"/>
      <c r="FL159" s="34"/>
      <c r="FM159" s="34"/>
      <c r="FN159" s="34"/>
      <c r="FO159" s="34"/>
      <c r="FP159" s="34"/>
      <c r="FQ159" s="34"/>
      <c r="FR159" s="34"/>
      <c r="FS159" s="34"/>
      <c r="FT159" s="34"/>
      <c r="FU159" s="34"/>
      <c r="FV159" s="34"/>
      <c r="FW159" s="34"/>
      <c r="FX159" s="34"/>
      <c r="FY159" s="34"/>
      <c r="FZ159" s="34"/>
      <c r="GA159" s="34"/>
      <c r="GB159" s="34"/>
      <c r="GC159" s="34"/>
      <c r="GD159" s="34"/>
      <c r="GE159" s="34"/>
      <c r="GF159" s="34"/>
      <c r="GG159" s="34"/>
      <c r="GH159" s="34"/>
      <c r="GI159" s="34"/>
      <c r="GJ159" s="34"/>
      <c r="GK159" s="34"/>
      <c r="GL159" s="34"/>
      <c r="GM159" s="34"/>
      <c r="GN159" s="34"/>
      <c r="GO159" s="34"/>
      <c r="GP159" s="34"/>
      <c r="GQ159" s="34"/>
      <c r="GR159" s="34"/>
      <c r="GS159" s="34"/>
      <c r="GT159" s="34"/>
      <c r="GU159" s="34"/>
      <c r="GV159" s="34"/>
      <c r="GW159" s="34"/>
      <c r="GX159" s="34"/>
      <c r="GY159" s="34"/>
      <c r="GZ159" s="34"/>
      <c r="HA159" s="34"/>
      <c r="HB159" s="34"/>
      <c r="HC159" s="34"/>
      <c r="HD159" s="34"/>
      <c r="HE159" s="34"/>
      <c r="HF159" s="34"/>
      <c r="HG159" s="34"/>
      <c r="HH159" s="34"/>
      <c r="HI159" s="34"/>
      <c r="HJ159" s="34"/>
      <c r="HK159" s="34"/>
      <c r="HL159" s="34"/>
      <c r="HM159" s="34"/>
      <c r="HN159" s="34"/>
      <c r="HO159" s="34"/>
      <c r="HP159" s="34"/>
      <c r="HQ159" s="34"/>
      <c r="HR159" s="34"/>
      <c r="HS159" s="34"/>
      <c r="HT159" s="34"/>
      <c r="HU159" s="34"/>
      <c r="HV159" s="34"/>
      <c r="HW159" s="34"/>
      <c r="HX159" s="34"/>
      <c r="HY159" s="34"/>
      <c r="HZ159" s="34"/>
      <c r="IA159" s="34"/>
      <c r="IB159" s="34"/>
      <c r="IC159" s="34"/>
      <c r="ID159" s="34"/>
      <c r="IE159" s="34"/>
      <c r="IF159" s="34"/>
      <c r="IG159" s="34"/>
      <c r="IH159" s="34"/>
      <c r="II159" s="34"/>
      <c r="IJ159" s="34"/>
      <c r="IK159" s="34"/>
      <c r="IL159" s="34"/>
      <c r="IM159" s="34"/>
      <c r="IN159" s="34"/>
      <c r="IO159" s="34"/>
      <c r="IP159" s="34"/>
      <c r="IQ159" s="34"/>
      <c r="IR159" s="34"/>
      <c r="IS159" s="34"/>
      <c r="IT159" s="34"/>
      <c r="IU159" s="34"/>
      <c r="IV159" s="34"/>
    </row>
    <row r="160" spans="1:256" x14ac:dyDescent="0.2">
      <c r="A160" s="34"/>
      <c r="B160" s="34">
        <v>920</v>
      </c>
      <c r="C160" s="34" t="s">
        <v>328</v>
      </c>
      <c r="D160" s="77">
        <v>66</v>
      </c>
      <c r="E160" s="34"/>
      <c r="F160" s="36">
        <v>19421711</v>
      </c>
      <c r="G160" s="37">
        <f t="shared" ref="G160:R162" si="44">INDEX(ALLOC,($D160)+1,(G$1)+1)*$F160</f>
        <v>8484451.6875726152</v>
      </c>
      <c r="H160" s="37">
        <f t="shared" si="44"/>
        <v>2826095.307849152</v>
      </c>
      <c r="I160" s="37">
        <f t="shared" si="44"/>
        <v>176858.1025066002</v>
      </c>
      <c r="J160" s="37">
        <f t="shared" si="44"/>
        <v>2663660.9517254438</v>
      </c>
      <c r="K160" s="37">
        <f t="shared" si="44"/>
        <v>572055.87425086088</v>
      </c>
      <c r="L160" s="37">
        <f t="shared" si="44"/>
        <v>406534.74333393428</v>
      </c>
      <c r="M160" s="37">
        <f t="shared" si="44"/>
        <v>2771453.2337539657</v>
      </c>
      <c r="N160" s="37">
        <f t="shared" si="44"/>
        <v>963137.83101274632</v>
      </c>
      <c r="O160" s="37">
        <f t="shared" si="44"/>
        <v>301484.74678555917</v>
      </c>
      <c r="P160" s="37">
        <f t="shared" si="44"/>
        <v>253305.13649499445</v>
      </c>
      <c r="Q160" s="37">
        <f t="shared" si="44"/>
        <v>56.519426303367609</v>
      </c>
      <c r="R160" s="37">
        <f t="shared" si="44"/>
        <v>2616.8652878239527</v>
      </c>
      <c r="S160" s="96"/>
      <c r="T160" s="34"/>
      <c r="U160" s="36">
        <f t="shared" si="41"/>
        <v>0</v>
      </c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  <c r="DA160" s="34"/>
      <c r="DB160" s="34"/>
      <c r="DC160" s="34"/>
      <c r="DD160" s="34"/>
      <c r="DE160" s="34"/>
      <c r="DF160" s="34"/>
      <c r="DG160" s="34"/>
      <c r="DH160" s="34"/>
      <c r="DI160" s="34"/>
      <c r="DJ160" s="34"/>
      <c r="DK160" s="34"/>
      <c r="DL160" s="34"/>
      <c r="DM160" s="34"/>
      <c r="DN160" s="34"/>
      <c r="DO160" s="34"/>
      <c r="DP160" s="34"/>
      <c r="DQ160" s="34"/>
      <c r="DR160" s="34"/>
      <c r="DS160" s="34"/>
      <c r="DT160" s="34"/>
      <c r="DU160" s="34"/>
      <c r="DV160" s="34"/>
      <c r="DW160" s="34"/>
      <c r="DX160" s="34"/>
      <c r="DY160" s="34"/>
      <c r="DZ160" s="34"/>
      <c r="EA160" s="34"/>
      <c r="EB160" s="34"/>
      <c r="EC160" s="34"/>
      <c r="ED160" s="34"/>
      <c r="EE160" s="34"/>
      <c r="EF160" s="34"/>
      <c r="EG160" s="34"/>
      <c r="EH160" s="34"/>
      <c r="EI160" s="34"/>
      <c r="EJ160" s="34"/>
      <c r="EK160" s="34"/>
      <c r="EL160" s="34"/>
      <c r="EM160" s="34"/>
      <c r="EN160" s="34"/>
      <c r="EO160" s="34"/>
      <c r="EP160" s="34"/>
      <c r="EQ160" s="34"/>
      <c r="ER160" s="34"/>
      <c r="ES160" s="34"/>
      <c r="ET160" s="34"/>
      <c r="EU160" s="34"/>
      <c r="EV160" s="34"/>
      <c r="EW160" s="34"/>
      <c r="EX160" s="34"/>
      <c r="EY160" s="34"/>
      <c r="EZ160" s="34"/>
      <c r="FA160" s="34"/>
      <c r="FB160" s="34"/>
      <c r="FC160" s="34"/>
      <c r="FD160" s="34"/>
      <c r="FE160" s="34"/>
      <c r="FF160" s="34"/>
      <c r="FG160" s="34"/>
      <c r="FH160" s="34"/>
      <c r="FI160" s="34"/>
      <c r="FJ160" s="34"/>
      <c r="FK160" s="34"/>
      <c r="FL160" s="34"/>
      <c r="FM160" s="34"/>
      <c r="FN160" s="34"/>
      <c r="FO160" s="34"/>
      <c r="FP160" s="34"/>
      <c r="FQ160" s="34"/>
      <c r="FR160" s="34"/>
      <c r="FS160" s="34"/>
      <c r="FT160" s="34"/>
      <c r="FU160" s="34"/>
      <c r="FV160" s="34"/>
      <c r="FW160" s="34"/>
      <c r="FX160" s="34"/>
      <c r="FY160" s="34"/>
      <c r="FZ160" s="34"/>
      <c r="GA160" s="34"/>
      <c r="GB160" s="34"/>
      <c r="GC160" s="34"/>
      <c r="GD160" s="34"/>
      <c r="GE160" s="34"/>
      <c r="GF160" s="34"/>
      <c r="GG160" s="34"/>
      <c r="GH160" s="34"/>
      <c r="GI160" s="34"/>
      <c r="GJ160" s="34"/>
      <c r="GK160" s="34"/>
      <c r="GL160" s="34"/>
      <c r="GM160" s="34"/>
      <c r="GN160" s="34"/>
      <c r="GO160" s="34"/>
      <c r="GP160" s="34"/>
      <c r="GQ160" s="34"/>
      <c r="GR160" s="34"/>
      <c r="GS160" s="34"/>
      <c r="GT160" s="34"/>
      <c r="GU160" s="34"/>
      <c r="GV160" s="34"/>
      <c r="GW160" s="34"/>
      <c r="GX160" s="34"/>
      <c r="GY160" s="34"/>
      <c r="GZ160" s="34"/>
      <c r="HA160" s="34"/>
      <c r="HB160" s="34"/>
      <c r="HC160" s="34"/>
      <c r="HD160" s="34"/>
      <c r="HE160" s="34"/>
      <c r="HF160" s="34"/>
      <c r="HG160" s="34"/>
      <c r="HH160" s="34"/>
      <c r="HI160" s="34"/>
      <c r="HJ160" s="34"/>
      <c r="HK160" s="34"/>
      <c r="HL160" s="34"/>
      <c r="HM160" s="34"/>
      <c r="HN160" s="34"/>
      <c r="HO160" s="34"/>
      <c r="HP160" s="34"/>
      <c r="HQ160" s="34"/>
      <c r="HR160" s="34"/>
      <c r="HS160" s="34"/>
      <c r="HT160" s="34"/>
      <c r="HU160" s="34"/>
      <c r="HV160" s="34"/>
      <c r="HW160" s="34"/>
      <c r="HX160" s="34"/>
      <c r="HY160" s="34"/>
      <c r="HZ160" s="34"/>
      <c r="IA160" s="34"/>
      <c r="IB160" s="34"/>
      <c r="IC160" s="34"/>
      <c r="ID160" s="34"/>
      <c r="IE160" s="34"/>
      <c r="IF160" s="34"/>
      <c r="IG160" s="34"/>
      <c r="IH160" s="34"/>
      <c r="II160" s="34"/>
      <c r="IJ160" s="34"/>
      <c r="IK160" s="34"/>
      <c r="IL160" s="34"/>
      <c r="IM160" s="34"/>
      <c r="IN160" s="34"/>
      <c r="IO160" s="34"/>
      <c r="IP160" s="34"/>
      <c r="IQ160" s="34"/>
      <c r="IR160" s="34"/>
      <c r="IS160" s="34"/>
      <c r="IT160" s="34"/>
      <c r="IU160" s="34"/>
      <c r="IV160" s="34"/>
    </row>
    <row r="161" spans="1:256" x14ac:dyDescent="0.2">
      <c r="A161" s="34"/>
      <c r="B161" s="34">
        <v>921</v>
      </c>
      <c r="C161" s="34" t="s">
        <v>205</v>
      </c>
      <c r="D161" s="77">
        <v>66</v>
      </c>
      <c r="E161" s="34"/>
      <c r="F161" s="36">
        <v>34619</v>
      </c>
      <c r="G161" s="37">
        <f t="shared" si="44"/>
        <v>15123.447824554509</v>
      </c>
      <c r="H161" s="37">
        <f t="shared" si="44"/>
        <v>5037.4858045426481</v>
      </c>
      <c r="I161" s="37">
        <f t="shared" si="44"/>
        <v>315.24774777443616</v>
      </c>
      <c r="J161" s="37">
        <f t="shared" si="44"/>
        <v>4747.9482362693552</v>
      </c>
      <c r="K161" s="37">
        <f t="shared" si="44"/>
        <v>1019.6837091588147</v>
      </c>
      <c r="L161" s="37">
        <f t="shared" si="44"/>
        <v>724.64399658080947</v>
      </c>
      <c r="M161" s="37">
        <f t="shared" si="44"/>
        <v>4940.0868697576925</v>
      </c>
      <c r="N161" s="37">
        <f t="shared" si="44"/>
        <v>1716.7832726905608</v>
      </c>
      <c r="O161" s="37">
        <f t="shared" si="44"/>
        <v>537.39345874157391</v>
      </c>
      <c r="P161" s="37">
        <f t="shared" si="44"/>
        <v>451.5137991869106</v>
      </c>
      <c r="Q161" s="37">
        <f t="shared" si="44"/>
        <v>0.10074529577730218</v>
      </c>
      <c r="R161" s="37">
        <f t="shared" si="44"/>
        <v>4.664535446911831</v>
      </c>
      <c r="S161" s="96"/>
      <c r="T161" s="34"/>
      <c r="U161" s="36">
        <f t="shared" si="41"/>
        <v>0</v>
      </c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/>
      <c r="CN161" s="34"/>
      <c r="CO161" s="34"/>
      <c r="CP161" s="34"/>
      <c r="CQ161" s="34"/>
      <c r="CR161" s="34"/>
      <c r="CS161" s="34"/>
      <c r="CT161" s="34"/>
      <c r="CU161" s="34"/>
      <c r="CV161" s="34"/>
      <c r="CW161" s="34"/>
      <c r="CX161" s="34"/>
      <c r="CY161" s="34"/>
      <c r="CZ161" s="34"/>
      <c r="DA161" s="34"/>
      <c r="DB161" s="34"/>
      <c r="DC161" s="34"/>
      <c r="DD161" s="34"/>
      <c r="DE161" s="34"/>
      <c r="DF161" s="34"/>
      <c r="DG161" s="34"/>
      <c r="DH161" s="34"/>
      <c r="DI161" s="34"/>
      <c r="DJ161" s="34"/>
      <c r="DK161" s="34"/>
      <c r="DL161" s="34"/>
      <c r="DM161" s="34"/>
      <c r="DN161" s="34"/>
      <c r="DO161" s="34"/>
      <c r="DP161" s="34"/>
      <c r="DQ161" s="34"/>
      <c r="DR161" s="34"/>
      <c r="DS161" s="34"/>
      <c r="DT161" s="34"/>
      <c r="DU161" s="34"/>
      <c r="DV161" s="34"/>
      <c r="DW161" s="34"/>
      <c r="DX161" s="34"/>
      <c r="DY161" s="34"/>
      <c r="DZ161" s="34"/>
      <c r="EA161" s="34"/>
      <c r="EB161" s="34"/>
      <c r="EC161" s="34"/>
      <c r="ED161" s="34"/>
      <c r="EE161" s="34"/>
      <c r="EF161" s="34"/>
      <c r="EG161" s="34"/>
      <c r="EH161" s="34"/>
      <c r="EI161" s="34"/>
      <c r="EJ161" s="34"/>
      <c r="EK161" s="34"/>
      <c r="EL161" s="34"/>
      <c r="EM161" s="34"/>
      <c r="EN161" s="34"/>
      <c r="EO161" s="34"/>
      <c r="EP161" s="34"/>
      <c r="EQ161" s="34"/>
      <c r="ER161" s="34"/>
      <c r="ES161" s="34"/>
      <c r="ET161" s="34"/>
      <c r="EU161" s="34"/>
      <c r="EV161" s="34"/>
      <c r="EW161" s="34"/>
      <c r="EX161" s="34"/>
      <c r="EY161" s="34"/>
      <c r="EZ161" s="34"/>
      <c r="FA161" s="34"/>
      <c r="FB161" s="34"/>
      <c r="FC161" s="34"/>
      <c r="FD161" s="34"/>
      <c r="FE161" s="34"/>
      <c r="FF161" s="34"/>
      <c r="FG161" s="34"/>
      <c r="FH161" s="34"/>
      <c r="FI161" s="34"/>
      <c r="FJ161" s="34"/>
      <c r="FK161" s="34"/>
      <c r="FL161" s="34"/>
      <c r="FM161" s="34"/>
      <c r="FN161" s="34"/>
      <c r="FO161" s="34"/>
      <c r="FP161" s="34"/>
      <c r="FQ161" s="34"/>
      <c r="FR161" s="34"/>
      <c r="FS161" s="34"/>
      <c r="FT161" s="34"/>
      <c r="FU161" s="34"/>
      <c r="FV161" s="34"/>
      <c r="FW161" s="34"/>
      <c r="FX161" s="34"/>
      <c r="FY161" s="34"/>
      <c r="FZ161" s="34"/>
      <c r="GA161" s="34"/>
      <c r="GB161" s="34"/>
      <c r="GC161" s="34"/>
      <c r="GD161" s="34"/>
      <c r="GE161" s="34"/>
      <c r="GF161" s="34"/>
      <c r="GG161" s="34"/>
      <c r="GH161" s="34"/>
      <c r="GI161" s="34"/>
      <c r="GJ161" s="34"/>
      <c r="GK161" s="34"/>
      <c r="GL161" s="34"/>
      <c r="GM161" s="34"/>
      <c r="GN161" s="34"/>
      <c r="GO161" s="34"/>
      <c r="GP161" s="34"/>
      <c r="GQ161" s="34"/>
      <c r="GR161" s="34"/>
      <c r="GS161" s="34"/>
      <c r="GT161" s="34"/>
      <c r="GU161" s="34"/>
      <c r="GV161" s="34"/>
      <c r="GW161" s="34"/>
      <c r="GX161" s="34"/>
      <c r="GY161" s="34"/>
      <c r="GZ161" s="34"/>
      <c r="HA161" s="34"/>
      <c r="HB161" s="34"/>
      <c r="HC161" s="34"/>
      <c r="HD161" s="34"/>
      <c r="HE161" s="34"/>
      <c r="HF161" s="34"/>
      <c r="HG161" s="34"/>
      <c r="HH161" s="34"/>
      <c r="HI161" s="34"/>
      <c r="HJ161" s="34"/>
      <c r="HK161" s="34"/>
      <c r="HL161" s="34"/>
      <c r="HM161" s="34"/>
      <c r="HN161" s="34"/>
      <c r="HO161" s="34"/>
      <c r="HP161" s="34"/>
      <c r="HQ161" s="34"/>
      <c r="HR161" s="34"/>
      <c r="HS161" s="34"/>
      <c r="HT161" s="34"/>
      <c r="HU161" s="34"/>
      <c r="HV161" s="34"/>
      <c r="HW161" s="34"/>
      <c r="HX161" s="34"/>
      <c r="HY161" s="34"/>
      <c r="HZ161" s="34"/>
      <c r="IA161" s="34"/>
      <c r="IB161" s="34"/>
      <c r="IC161" s="34"/>
      <c r="ID161" s="34"/>
      <c r="IE161" s="34"/>
      <c r="IF161" s="34"/>
      <c r="IG161" s="34"/>
      <c r="IH161" s="34"/>
      <c r="II161" s="34"/>
      <c r="IJ161" s="34"/>
      <c r="IK161" s="34"/>
      <c r="IL161" s="34"/>
      <c r="IM161" s="34"/>
      <c r="IN161" s="34"/>
      <c r="IO161" s="34"/>
      <c r="IP161" s="34"/>
      <c r="IQ161" s="34"/>
      <c r="IR161" s="34"/>
      <c r="IS161" s="34"/>
      <c r="IT161" s="34"/>
      <c r="IU161" s="34"/>
      <c r="IV161" s="34"/>
    </row>
    <row r="162" spans="1:256" x14ac:dyDescent="0.2">
      <c r="A162" s="34"/>
      <c r="B162" s="34">
        <v>922</v>
      </c>
      <c r="C162" s="34" t="s">
        <v>329</v>
      </c>
      <c r="D162" s="77">
        <v>66</v>
      </c>
      <c r="E162" s="34"/>
      <c r="F162" s="36">
        <v>-1884219</v>
      </c>
      <c r="G162" s="37">
        <f t="shared" si="44"/>
        <v>-823128.56340547884</v>
      </c>
      <c r="H162" s="37">
        <f t="shared" si="44"/>
        <v>-274176.79497240082</v>
      </c>
      <c r="I162" s="37">
        <f t="shared" si="44"/>
        <v>-17158.086486143457</v>
      </c>
      <c r="J162" s="37">
        <f t="shared" si="44"/>
        <v>-258418.04436278369</v>
      </c>
      <c r="K162" s="37">
        <f t="shared" si="44"/>
        <v>-55498.640018126251</v>
      </c>
      <c r="L162" s="37">
        <f t="shared" si="44"/>
        <v>-39440.42250190636</v>
      </c>
      <c r="M162" s="37">
        <f t="shared" si="44"/>
        <v>-268875.63308148616</v>
      </c>
      <c r="N162" s="37">
        <f t="shared" si="44"/>
        <v>-93439.893159413492</v>
      </c>
      <c r="O162" s="37">
        <f t="shared" si="44"/>
        <v>-29248.879674068856</v>
      </c>
      <c r="P162" s="37">
        <f t="shared" si="44"/>
        <v>-24574.680932151754</v>
      </c>
      <c r="Q162" s="37">
        <f t="shared" si="44"/>
        <v>-5.4832953136778224</v>
      </c>
      <c r="R162" s="37">
        <f t="shared" si="44"/>
        <v>-253.87811072661728</v>
      </c>
      <c r="S162" s="96"/>
      <c r="T162" s="34"/>
      <c r="U162" s="36">
        <f t="shared" si="41"/>
        <v>0</v>
      </c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  <c r="CO162" s="34"/>
      <c r="CP162" s="34"/>
      <c r="CQ162" s="34"/>
      <c r="CR162" s="34"/>
      <c r="CS162" s="34"/>
      <c r="CT162" s="34"/>
      <c r="CU162" s="34"/>
      <c r="CV162" s="34"/>
      <c r="CW162" s="34"/>
      <c r="CX162" s="34"/>
      <c r="CY162" s="34"/>
      <c r="CZ162" s="34"/>
      <c r="DA162" s="34"/>
      <c r="DB162" s="34"/>
      <c r="DC162" s="34"/>
      <c r="DD162" s="34"/>
      <c r="DE162" s="34"/>
      <c r="DF162" s="34"/>
      <c r="DG162" s="34"/>
      <c r="DH162" s="34"/>
      <c r="DI162" s="34"/>
      <c r="DJ162" s="34"/>
      <c r="DK162" s="34"/>
      <c r="DL162" s="34"/>
      <c r="DM162" s="34"/>
      <c r="DN162" s="34"/>
      <c r="DO162" s="34"/>
      <c r="DP162" s="34"/>
      <c r="DQ162" s="34"/>
      <c r="DR162" s="34"/>
      <c r="DS162" s="34"/>
      <c r="DT162" s="34"/>
      <c r="DU162" s="34"/>
      <c r="DV162" s="34"/>
      <c r="DW162" s="34"/>
      <c r="DX162" s="34"/>
      <c r="DY162" s="34"/>
      <c r="DZ162" s="34"/>
      <c r="EA162" s="34"/>
      <c r="EB162" s="34"/>
      <c r="EC162" s="34"/>
      <c r="ED162" s="34"/>
      <c r="EE162" s="34"/>
      <c r="EF162" s="34"/>
      <c r="EG162" s="34"/>
      <c r="EH162" s="34"/>
      <c r="EI162" s="34"/>
      <c r="EJ162" s="34"/>
      <c r="EK162" s="34"/>
      <c r="EL162" s="34"/>
      <c r="EM162" s="34"/>
      <c r="EN162" s="34"/>
      <c r="EO162" s="34"/>
      <c r="EP162" s="34"/>
      <c r="EQ162" s="34"/>
      <c r="ER162" s="34"/>
      <c r="ES162" s="34"/>
      <c r="ET162" s="34"/>
      <c r="EU162" s="34"/>
      <c r="EV162" s="34"/>
      <c r="EW162" s="34"/>
      <c r="EX162" s="34"/>
      <c r="EY162" s="34"/>
      <c r="EZ162" s="34"/>
      <c r="FA162" s="34"/>
      <c r="FB162" s="34"/>
      <c r="FC162" s="34"/>
      <c r="FD162" s="34"/>
      <c r="FE162" s="34"/>
      <c r="FF162" s="34"/>
      <c r="FG162" s="34"/>
      <c r="FH162" s="34"/>
      <c r="FI162" s="34"/>
      <c r="FJ162" s="34"/>
      <c r="FK162" s="34"/>
      <c r="FL162" s="34"/>
      <c r="FM162" s="34"/>
      <c r="FN162" s="34"/>
      <c r="FO162" s="34"/>
      <c r="FP162" s="34"/>
      <c r="FQ162" s="34"/>
      <c r="FR162" s="34"/>
      <c r="FS162" s="34"/>
      <c r="FT162" s="34"/>
      <c r="FU162" s="34"/>
      <c r="FV162" s="34"/>
      <c r="FW162" s="34"/>
      <c r="FX162" s="34"/>
      <c r="FY162" s="34"/>
      <c r="FZ162" s="34"/>
      <c r="GA162" s="34"/>
      <c r="GB162" s="34"/>
      <c r="GC162" s="34"/>
      <c r="GD162" s="34"/>
      <c r="GE162" s="34"/>
      <c r="GF162" s="34"/>
      <c r="GG162" s="34"/>
      <c r="GH162" s="34"/>
      <c r="GI162" s="34"/>
      <c r="GJ162" s="34"/>
      <c r="GK162" s="34"/>
      <c r="GL162" s="34"/>
      <c r="GM162" s="34"/>
      <c r="GN162" s="34"/>
      <c r="GO162" s="34"/>
      <c r="GP162" s="34"/>
      <c r="GQ162" s="34"/>
      <c r="GR162" s="34"/>
      <c r="GS162" s="34"/>
      <c r="GT162" s="34"/>
      <c r="GU162" s="34"/>
      <c r="GV162" s="34"/>
      <c r="GW162" s="34"/>
      <c r="GX162" s="34"/>
      <c r="GY162" s="34"/>
      <c r="GZ162" s="34"/>
      <c r="HA162" s="34"/>
      <c r="HB162" s="34"/>
      <c r="HC162" s="34"/>
      <c r="HD162" s="34"/>
      <c r="HE162" s="34"/>
      <c r="HF162" s="34"/>
      <c r="HG162" s="34"/>
      <c r="HH162" s="34"/>
      <c r="HI162" s="34"/>
      <c r="HJ162" s="34"/>
      <c r="HK162" s="34"/>
      <c r="HL162" s="34"/>
      <c r="HM162" s="34"/>
      <c r="HN162" s="34"/>
      <c r="HO162" s="34"/>
      <c r="HP162" s="34"/>
      <c r="HQ162" s="34"/>
      <c r="HR162" s="34"/>
      <c r="HS162" s="34"/>
      <c r="HT162" s="34"/>
      <c r="HU162" s="34"/>
      <c r="HV162" s="34"/>
      <c r="HW162" s="34"/>
      <c r="HX162" s="34"/>
      <c r="HY162" s="34"/>
      <c r="HZ162" s="34"/>
      <c r="IA162" s="34"/>
      <c r="IB162" s="34"/>
      <c r="IC162" s="34"/>
      <c r="ID162" s="34"/>
      <c r="IE162" s="34"/>
      <c r="IF162" s="34"/>
      <c r="IG162" s="34"/>
      <c r="IH162" s="34"/>
      <c r="II162" s="34"/>
      <c r="IJ162" s="34"/>
      <c r="IK162" s="34"/>
      <c r="IL162" s="34"/>
      <c r="IM162" s="34"/>
      <c r="IN162" s="34"/>
      <c r="IO162" s="34"/>
      <c r="IP162" s="34"/>
      <c r="IQ162" s="34"/>
      <c r="IR162" s="34"/>
      <c r="IS162" s="34"/>
      <c r="IT162" s="34"/>
      <c r="IU162" s="34"/>
      <c r="IV162" s="34"/>
    </row>
    <row r="163" spans="1:256" x14ac:dyDescent="0.2">
      <c r="A163" s="34"/>
      <c r="B163" s="34">
        <v>923</v>
      </c>
      <c r="C163" s="34" t="s">
        <v>207</v>
      </c>
      <c r="D163" s="77"/>
      <c r="E163" s="34"/>
      <c r="F163" s="36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96"/>
      <c r="T163" s="34"/>
      <c r="U163" s="36">
        <f t="shared" si="41"/>
        <v>0</v>
      </c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  <c r="CO163" s="34"/>
      <c r="CP163" s="34"/>
      <c r="CQ163" s="34"/>
      <c r="CR163" s="34"/>
      <c r="CS163" s="34"/>
      <c r="CT163" s="34"/>
      <c r="CU163" s="34"/>
      <c r="CV163" s="34"/>
      <c r="CW163" s="34"/>
      <c r="CX163" s="34"/>
      <c r="CY163" s="34"/>
      <c r="CZ163" s="34"/>
      <c r="DA163" s="34"/>
      <c r="DB163" s="34"/>
      <c r="DC163" s="34"/>
      <c r="DD163" s="34"/>
      <c r="DE163" s="34"/>
      <c r="DF163" s="34"/>
      <c r="DG163" s="34"/>
      <c r="DH163" s="34"/>
      <c r="DI163" s="34"/>
      <c r="DJ163" s="34"/>
      <c r="DK163" s="34"/>
      <c r="DL163" s="34"/>
      <c r="DM163" s="34"/>
      <c r="DN163" s="34"/>
      <c r="DO163" s="34"/>
      <c r="DP163" s="34"/>
      <c r="DQ163" s="34"/>
      <c r="DR163" s="34"/>
      <c r="DS163" s="34"/>
      <c r="DT163" s="34"/>
      <c r="DU163" s="34"/>
      <c r="DV163" s="34"/>
      <c r="DW163" s="34"/>
      <c r="DX163" s="34"/>
      <c r="DY163" s="34"/>
      <c r="DZ163" s="34"/>
      <c r="EA163" s="34"/>
      <c r="EB163" s="34"/>
      <c r="EC163" s="34"/>
      <c r="ED163" s="34"/>
      <c r="EE163" s="34"/>
      <c r="EF163" s="34"/>
      <c r="EG163" s="34"/>
      <c r="EH163" s="34"/>
      <c r="EI163" s="34"/>
      <c r="EJ163" s="34"/>
      <c r="EK163" s="34"/>
      <c r="EL163" s="34"/>
      <c r="EM163" s="34"/>
      <c r="EN163" s="34"/>
      <c r="EO163" s="34"/>
      <c r="EP163" s="34"/>
      <c r="EQ163" s="34"/>
      <c r="ER163" s="34"/>
      <c r="ES163" s="34"/>
      <c r="ET163" s="34"/>
      <c r="EU163" s="34"/>
      <c r="EV163" s="34"/>
      <c r="EW163" s="34"/>
      <c r="EX163" s="34"/>
      <c r="EY163" s="34"/>
      <c r="EZ163" s="34"/>
      <c r="FA163" s="34"/>
      <c r="FB163" s="34"/>
      <c r="FC163" s="34"/>
      <c r="FD163" s="34"/>
      <c r="FE163" s="34"/>
      <c r="FF163" s="34"/>
      <c r="FG163" s="34"/>
      <c r="FH163" s="34"/>
      <c r="FI163" s="34"/>
      <c r="FJ163" s="34"/>
      <c r="FK163" s="34"/>
      <c r="FL163" s="34"/>
      <c r="FM163" s="34"/>
      <c r="FN163" s="34"/>
      <c r="FO163" s="34"/>
      <c r="FP163" s="34"/>
      <c r="FQ163" s="34"/>
      <c r="FR163" s="34"/>
      <c r="FS163" s="34"/>
      <c r="FT163" s="34"/>
      <c r="FU163" s="34"/>
      <c r="FV163" s="34"/>
      <c r="FW163" s="34"/>
      <c r="FX163" s="34"/>
      <c r="FY163" s="34"/>
      <c r="FZ163" s="34"/>
      <c r="GA163" s="34"/>
      <c r="GB163" s="34"/>
      <c r="GC163" s="34"/>
      <c r="GD163" s="34"/>
      <c r="GE163" s="34"/>
      <c r="GF163" s="34"/>
      <c r="GG163" s="34"/>
      <c r="GH163" s="34"/>
      <c r="GI163" s="34"/>
      <c r="GJ163" s="34"/>
      <c r="GK163" s="34"/>
      <c r="GL163" s="34"/>
      <c r="GM163" s="34"/>
      <c r="GN163" s="34"/>
      <c r="GO163" s="34"/>
      <c r="GP163" s="34"/>
      <c r="GQ163" s="34"/>
      <c r="GR163" s="34"/>
      <c r="GS163" s="34"/>
      <c r="GT163" s="34"/>
      <c r="GU163" s="34"/>
      <c r="GV163" s="34"/>
      <c r="GW163" s="34"/>
      <c r="GX163" s="34"/>
      <c r="GY163" s="34"/>
      <c r="GZ163" s="34"/>
      <c r="HA163" s="34"/>
      <c r="HB163" s="34"/>
      <c r="HC163" s="34"/>
      <c r="HD163" s="34"/>
      <c r="HE163" s="34"/>
      <c r="HF163" s="34"/>
      <c r="HG163" s="34"/>
      <c r="HH163" s="34"/>
      <c r="HI163" s="34"/>
      <c r="HJ163" s="34"/>
      <c r="HK163" s="34"/>
      <c r="HL163" s="34"/>
      <c r="HM163" s="34"/>
      <c r="HN163" s="34"/>
      <c r="HO163" s="34"/>
      <c r="HP163" s="34"/>
      <c r="HQ163" s="34"/>
      <c r="HR163" s="34"/>
      <c r="HS163" s="34"/>
      <c r="HT163" s="34"/>
      <c r="HU163" s="34"/>
      <c r="HV163" s="34"/>
      <c r="HW163" s="34"/>
      <c r="HX163" s="34"/>
      <c r="HY163" s="34"/>
      <c r="HZ163" s="34"/>
      <c r="IA163" s="34"/>
      <c r="IB163" s="34"/>
      <c r="IC163" s="34"/>
      <c r="ID163" s="34"/>
      <c r="IE163" s="34"/>
      <c r="IF163" s="34"/>
      <c r="IG163" s="34"/>
      <c r="IH163" s="34"/>
      <c r="II163" s="34"/>
      <c r="IJ163" s="34"/>
      <c r="IK163" s="34"/>
      <c r="IL163" s="34"/>
      <c r="IM163" s="34"/>
      <c r="IN163" s="34"/>
      <c r="IO163" s="34"/>
      <c r="IP163" s="34"/>
      <c r="IQ163" s="34"/>
      <c r="IR163" s="34"/>
      <c r="IS163" s="34"/>
      <c r="IT163" s="34"/>
      <c r="IU163" s="34"/>
      <c r="IV163" s="34"/>
    </row>
    <row r="164" spans="1:256" x14ac:dyDescent="0.2">
      <c r="A164" s="34"/>
      <c r="B164" s="34">
        <v>924</v>
      </c>
      <c r="C164" s="34" t="s">
        <v>208</v>
      </c>
      <c r="D164" s="77"/>
      <c r="E164" s="34"/>
      <c r="F164" s="36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96"/>
      <c r="T164" s="34"/>
      <c r="U164" s="36">
        <f t="shared" si="41"/>
        <v>0</v>
      </c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  <c r="CJ164" s="34"/>
      <c r="CK164" s="34"/>
      <c r="CL164" s="34"/>
      <c r="CM164" s="34"/>
      <c r="CN164" s="34"/>
      <c r="CO164" s="34"/>
      <c r="CP164" s="34"/>
      <c r="CQ164" s="34"/>
      <c r="CR164" s="34"/>
      <c r="CS164" s="34"/>
      <c r="CT164" s="34"/>
      <c r="CU164" s="34"/>
      <c r="CV164" s="34"/>
      <c r="CW164" s="34"/>
      <c r="CX164" s="34"/>
      <c r="CY164" s="34"/>
      <c r="CZ164" s="34"/>
      <c r="DA164" s="34"/>
      <c r="DB164" s="34"/>
      <c r="DC164" s="34"/>
      <c r="DD164" s="34"/>
      <c r="DE164" s="34"/>
      <c r="DF164" s="34"/>
      <c r="DG164" s="34"/>
      <c r="DH164" s="34"/>
      <c r="DI164" s="34"/>
      <c r="DJ164" s="34"/>
      <c r="DK164" s="34"/>
      <c r="DL164" s="34"/>
      <c r="DM164" s="34"/>
      <c r="DN164" s="34"/>
      <c r="DO164" s="34"/>
      <c r="DP164" s="34"/>
      <c r="DQ164" s="34"/>
      <c r="DR164" s="34"/>
      <c r="DS164" s="34"/>
      <c r="DT164" s="34"/>
      <c r="DU164" s="34"/>
      <c r="DV164" s="34"/>
      <c r="DW164" s="34"/>
      <c r="DX164" s="34"/>
      <c r="DY164" s="34"/>
      <c r="DZ164" s="34"/>
      <c r="EA164" s="34"/>
      <c r="EB164" s="34"/>
      <c r="EC164" s="34"/>
      <c r="ED164" s="34"/>
      <c r="EE164" s="34"/>
      <c r="EF164" s="34"/>
      <c r="EG164" s="34"/>
      <c r="EH164" s="34"/>
      <c r="EI164" s="34"/>
      <c r="EJ164" s="34"/>
      <c r="EK164" s="34"/>
      <c r="EL164" s="34"/>
      <c r="EM164" s="34"/>
      <c r="EN164" s="34"/>
      <c r="EO164" s="34"/>
      <c r="EP164" s="34"/>
      <c r="EQ164" s="34"/>
      <c r="ER164" s="34"/>
      <c r="ES164" s="34"/>
      <c r="ET164" s="34"/>
      <c r="EU164" s="34"/>
      <c r="EV164" s="34"/>
      <c r="EW164" s="34"/>
      <c r="EX164" s="34"/>
      <c r="EY164" s="34"/>
      <c r="EZ164" s="34"/>
      <c r="FA164" s="34"/>
      <c r="FB164" s="34"/>
      <c r="FC164" s="34"/>
      <c r="FD164" s="34"/>
      <c r="FE164" s="34"/>
      <c r="FF164" s="34"/>
      <c r="FG164" s="34"/>
      <c r="FH164" s="34"/>
      <c r="FI164" s="34"/>
      <c r="FJ164" s="34"/>
      <c r="FK164" s="34"/>
      <c r="FL164" s="34"/>
      <c r="FM164" s="34"/>
      <c r="FN164" s="34"/>
      <c r="FO164" s="34"/>
      <c r="FP164" s="34"/>
      <c r="FQ164" s="34"/>
      <c r="FR164" s="34"/>
      <c r="FS164" s="34"/>
      <c r="FT164" s="34"/>
      <c r="FU164" s="34"/>
      <c r="FV164" s="34"/>
      <c r="FW164" s="34"/>
      <c r="FX164" s="34"/>
      <c r="FY164" s="34"/>
      <c r="FZ164" s="34"/>
      <c r="GA164" s="34"/>
      <c r="GB164" s="34"/>
      <c r="GC164" s="34"/>
      <c r="GD164" s="34"/>
      <c r="GE164" s="34"/>
      <c r="GF164" s="34"/>
      <c r="GG164" s="34"/>
      <c r="GH164" s="34"/>
      <c r="GI164" s="34"/>
      <c r="GJ164" s="34"/>
      <c r="GK164" s="34"/>
      <c r="GL164" s="34"/>
      <c r="GM164" s="34"/>
      <c r="GN164" s="34"/>
      <c r="GO164" s="34"/>
      <c r="GP164" s="34"/>
      <c r="GQ164" s="34"/>
      <c r="GR164" s="34"/>
      <c r="GS164" s="34"/>
      <c r="GT164" s="34"/>
      <c r="GU164" s="34"/>
      <c r="GV164" s="34"/>
      <c r="GW164" s="34"/>
      <c r="GX164" s="34"/>
      <c r="GY164" s="34"/>
      <c r="GZ164" s="34"/>
      <c r="HA164" s="34"/>
      <c r="HB164" s="34"/>
      <c r="HC164" s="34"/>
      <c r="HD164" s="34"/>
      <c r="HE164" s="34"/>
      <c r="HF164" s="34"/>
      <c r="HG164" s="34"/>
      <c r="HH164" s="34"/>
      <c r="HI164" s="34"/>
      <c r="HJ164" s="34"/>
      <c r="HK164" s="34"/>
      <c r="HL164" s="34"/>
      <c r="HM164" s="34"/>
      <c r="HN164" s="34"/>
      <c r="HO164" s="34"/>
      <c r="HP164" s="34"/>
      <c r="HQ164" s="34"/>
      <c r="HR164" s="34"/>
      <c r="HS164" s="34"/>
      <c r="HT164" s="34"/>
      <c r="HU164" s="34"/>
      <c r="HV164" s="34"/>
      <c r="HW164" s="34"/>
      <c r="HX164" s="34"/>
      <c r="HY164" s="34"/>
      <c r="HZ164" s="34"/>
      <c r="IA164" s="34"/>
      <c r="IB164" s="34"/>
      <c r="IC164" s="34"/>
      <c r="ID164" s="34"/>
      <c r="IE164" s="34"/>
      <c r="IF164" s="34"/>
      <c r="IG164" s="34"/>
      <c r="IH164" s="34"/>
      <c r="II164" s="34"/>
      <c r="IJ164" s="34"/>
      <c r="IK164" s="34"/>
      <c r="IL164" s="34"/>
      <c r="IM164" s="34"/>
      <c r="IN164" s="34"/>
      <c r="IO164" s="34"/>
      <c r="IP164" s="34"/>
      <c r="IQ164" s="34"/>
      <c r="IR164" s="34"/>
      <c r="IS164" s="34"/>
      <c r="IT164" s="34"/>
      <c r="IU164" s="34"/>
      <c r="IV164" s="34"/>
    </row>
    <row r="165" spans="1:256" x14ac:dyDescent="0.2">
      <c r="A165" s="34"/>
      <c r="B165" s="34">
        <v>925</v>
      </c>
      <c r="C165" s="34" t="s">
        <v>209</v>
      </c>
      <c r="D165" s="77">
        <v>66</v>
      </c>
      <c r="E165" s="34"/>
      <c r="F165" s="36">
        <v>795436</v>
      </c>
      <c r="G165" s="37">
        <f t="shared" ref="G165:R166" si="45">INDEX(ALLOC,($D165)+1,(G$1)+1)*$F165</f>
        <v>347489.3799292972</v>
      </c>
      <c r="H165" s="37">
        <f t="shared" si="45"/>
        <v>115745.61825651191</v>
      </c>
      <c r="I165" s="37">
        <f t="shared" si="45"/>
        <v>7243.4041277537308</v>
      </c>
      <c r="J165" s="37">
        <f t="shared" si="45"/>
        <v>109092.95338586184</v>
      </c>
      <c r="K165" s="37">
        <f t="shared" si="45"/>
        <v>23429.132293782342</v>
      </c>
      <c r="L165" s="37">
        <f t="shared" si="45"/>
        <v>16650.045410446655</v>
      </c>
      <c r="M165" s="37">
        <f t="shared" si="45"/>
        <v>113507.69633243537</v>
      </c>
      <c r="N165" s="37">
        <f t="shared" si="45"/>
        <v>39446.293055717637</v>
      </c>
      <c r="O165" s="37">
        <f t="shared" si="45"/>
        <v>12347.615565081678</v>
      </c>
      <c r="P165" s="37">
        <f t="shared" si="45"/>
        <v>10374.370443110414</v>
      </c>
      <c r="Q165" s="37">
        <f t="shared" si="45"/>
        <v>2.3148108001939436</v>
      </c>
      <c r="R165" s="37">
        <f t="shared" si="45"/>
        <v>107.17638920100983</v>
      </c>
      <c r="S165" s="96"/>
      <c r="T165" s="34"/>
      <c r="U165" s="36">
        <f t="shared" si="41"/>
        <v>0</v>
      </c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/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/>
      <c r="CM165" s="34"/>
      <c r="CN165" s="34"/>
      <c r="CO165" s="34"/>
      <c r="CP165" s="34"/>
      <c r="CQ165" s="34"/>
      <c r="CR165" s="34"/>
      <c r="CS165" s="34"/>
      <c r="CT165" s="34"/>
      <c r="CU165" s="34"/>
      <c r="CV165" s="34"/>
      <c r="CW165" s="34"/>
      <c r="CX165" s="34"/>
      <c r="CY165" s="34"/>
      <c r="CZ165" s="34"/>
      <c r="DA165" s="34"/>
      <c r="DB165" s="34"/>
      <c r="DC165" s="34"/>
      <c r="DD165" s="34"/>
      <c r="DE165" s="34"/>
      <c r="DF165" s="34"/>
      <c r="DG165" s="34"/>
      <c r="DH165" s="34"/>
      <c r="DI165" s="34"/>
      <c r="DJ165" s="34"/>
      <c r="DK165" s="34"/>
      <c r="DL165" s="34"/>
      <c r="DM165" s="34"/>
      <c r="DN165" s="34"/>
      <c r="DO165" s="34"/>
      <c r="DP165" s="34"/>
      <c r="DQ165" s="34"/>
      <c r="DR165" s="34"/>
      <c r="DS165" s="34"/>
      <c r="DT165" s="34"/>
      <c r="DU165" s="34"/>
      <c r="DV165" s="34"/>
      <c r="DW165" s="34"/>
      <c r="DX165" s="34"/>
      <c r="DY165" s="34"/>
      <c r="DZ165" s="34"/>
      <c r="EA165" s="34"/>
      <c r="EB165" s="34"/>
      <c r="EC165" s="34"/>
      <c r="ED165" s="34"/>
      <c r="EE165" s="34"/>
      <c r="EF165" s="34"/>
      <c r="EG165" s="34"/>
      <c r="EH165" s="34"/>
      <c r="EI165" s="34"/>
      <c r="EJ165" s="34"/>
      <c r="EK165" s="34"/>
      <c r="EL165" s="34"/>
      <c r="EM165" s="34"/>
      <c r="EN165" s="34"/>
      <c r="EO165" s="34"/>
      <c r="EP165" s="34"/>
      <c r="EQ165" s="34"/>
      <c r="ER165" s="34"/>
      <c r="ES165" s="34"/>
      <c r="ET165" s="34"/>
      <c r="EU165" s="34"/>
      <c r="EV165" s="34"/>
      <c r="EW165" s="34"/>
      <c r="EX165" s="34"/>
      <c r="EY165" s="34"/>
      <c r="EZ165" s="34"/>
      <c r="FA165" s="34"/>
      <c r="FB165" s="34"/>
      <c r="FC165" s="34"/>
      <c r="FD165" s="34"/>
      <c r="FE165" s="34"/>
      <c r="FF165" s="34"/>
      <c r="FG165" s="34"/>
      <c r="FH165" s="34"/>
      <c r="FI165" s="34"/>
      <c r="FJ165" s="34"/>
      <c r="FK165" s="34"/>
      <c r="FL165" s="34"/>
      <c r="FM165" s="34"/>
      <c r="FN165" s="34"/>
      <c r="FO165" s="34"/>
      <c r="FP165" s="34"/>
      <c r="FQ165" s="34"/>
      <c r="FR165" s="34"/>
      <c r="FS165" s="34"/>
      <c r="FT165" s="34"/>
      <c r="FU165" s="34"/>
      <c r="FV165" s="34"/>
      <c r="FW165" s="34"/>
      <c r="FX165" s="34"/>
      <c r="FY165" s="34"/>
      <c r="FZ165" s="34"/>
      <c r="GA165" s="34"/>
      <c r="GB165" s="34"/>
      <c r="GC165" s="34"/>
      <c r="GD165" s="34"/>
      <c r="GE165" s="34"/>
      <c r="GF165" s="34"/>
      <c r="GG165" s="34"/>
      <c r="GH165" s="34"/>
      <c r="GI165" s="34"/>
      <c r="GJ165" s="34"/>
      <c r="GK165" s="34"/>
      <c r="GL165" s="34"/>
      <c r="GM165" s="34"/>
      <c r="GN165" s="34"/>
      <c r="GO165" s="34"/>
      <c r="GP165" s="34"/>
      <c r="GQ165" s="34"/>
      <c r="GR165" s="34"/>
      <c r="GS165" s="34"/>
      <c r="GT165" s="34"/>
      <c r="GU165" s="34"/>
      <c r="GV165" s="34"/>
      <c r="GW165" s="34"/>
      <c r="GX165" s="34"/>
      <c r="GY165" s="34"/>
      <c r="GZ165" s="34"/>
      <c r="HA165" s="34"/>
      <c r="HB165" s="34"/>
      <c r="HC165" s="34"/>
      <c r="HD165" s="34"/>
      <c r="HE165" s="34"/>
      <c r="HF165" s="34"/>
      <c r="HG165" s="34"/>
      <c r="HH165" s="34"/>
      <c r="HI165" s="34"/>
      <c r="HJ165" s="34"/>
      <c r="HK165" s="34"/>
      <c r="HL165" s="34"/>
      <c r="HM165" s="34"/>
      <c r="HN165" s="34"/>
      <c r="HO165" s="34"/>
      <c r="HP165" s="34"/>
      <c r="HQ165" s="34"/>
      <c r="HR165" s="34"/>
      <c r="HS165" s="34"/>
      <c r="HT165" s="34"/>
      <c r="HU165" s="34"/>
      <c r="HV165" s="34"/>
      <c r="HW165" s="34"/>
      <c r="HX165" s="34"/>
      <c r="HY165" s="34"/>
      <c r="HZ165" s="34"/>
      <c r="IA165" s="34"/>
      <c r="IB165" s="34"/>
      <c r="IC165" s="34"/>
      <c r="ID165" s="34"/>
      <c r="IE165" s="34"/>
      <c r="IF165" s="34"/>
      <c r="IG165" s="34"/>
      <c r="IH165" s="34"/>
      <c r="II165" s="34"/>
      <c r="IJ165" s="34"/>
      <c r="IK165" s="34"/>
      <c r="IL165" s="34"/>
      <c r="IM165" s="34"/>
      <c r="IN165" s="34"/>
      <c r="IO165" s="34"/>
      <c r="IP165" s="34"/>
      <c r="IQ165" s="34"/>
      <c r="IR165" s="34"/>
      <c r="IS165" s="34"/>
      <c r="IT165" s="34"/>
      <c r="IU165" s="34"/>
      <c r="IV165" s="34"/>
    </row>
    <row r="166" spans="1:256" x14ac:dyDescent="0.2">
      <c r="A166" s="34"/>
      <c r="B166" s="34">
        <v>926</v>
      </c>
      <c r="C166" s="34" t="s">
        <v>210</v>
      </c>
      <c r="D166" s="77">
        <v>66</v>
      </c>
      <c r="E166" s="34"/>
      <c r="F166" s="36">
        <v>34920650</v>
      </c>
      <c r="G166" s="37">
        <f t="shared" si="45"/>
        <v>15255224.826671176</v>
      </c>
      <c r="H166" s="37">
        <f t="shared" si="45"/>
        <v>5081379.5505474508</v>
      </c>
      <c r="I166" s="37">
        <f t="shared" si="45"/>
        <v>317994.63483403227</v>
      </c>
      <c r="J166" s="37">
        <f t="shared" si="45"/>
        <v>4789319.118890767</v>
      </c>
      <c r="K166" s="37">
        <f t="shared" si="45"/>
        <v>1028568.6449128157</v>
      </c>
      <c r="L166" s="37">
        <f t="shared" si="45"/>
        <v>730958.1264392283</v>
      </c>
      <c r="M166" s="37">
        <f t="shared" si="45"/>
        <v>4983131.9376181858</v>
      </c>
      <c r="N166" s="37">
        <f t="shared" si="45"/>
        <v>1731742.3319992383</v>
      </c>
      <c r="O166" s="37">
        <f t="shared" si="45"/>
        <v>542075.99540726026</v>
      </c>
      <c r="P166" s="37">
        <f t="shared" si="45"/>
        <v>455448.03002907045</v>
      </c>
      <c r="Q166" s="37">
        <f t="shared" si="45"/>
        <v>101.62313218133532</v>
      </c>
      <c r="R166" s="37">
        <f t="shared" si="45"/>
        <v>4705.1795185938827</v>
      </c>
      <c r="S166" s="96"/>
      <c r="T166" s="34"/>
      <c r="U166" s="36">
        <f t="shared" si="41"/>
        <v>0</v>
      </c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  <c r="CO166" s="34"/>
      <c r="CP166" s="34"/>
      <c r="CQ166" s="34"/>
      <c r="CR166" s="34"/>
      <c r="CS166" s="34"/>
      <c r="CT166" s="34"/>
      <c r="CU166" s="34"/>
      <c r="CV166" s="34"/>
      <c r="CW166" s="34"/>
      <c r="CX166" s="34"/>
      <c r="CY166" s="34"/>
      <c r="CZ166" s="34"/>
      <c r="DA166" s="34"/>
      <c r="DB166" s="34"/>
      <c r="DC166" s="34"/>
      <c r="DD166" s="34"/>
      <c r="DE166" s="34"/>
      <c r="DF166" s="34"/>
      <c r="DG166" s="34"/>
      <c r="DH166" s="34"/>
      <c r="DI166" s="34"/>
      <c r="DJ166" s="34"/>
      <c r="DK166" s="34"/>
      <c r="DL166" s="34"/>
      <c r="DM166" s="34"/>
      <c r="DN166" s="34"/>
      <c r="DO166" s="34"/>
      <c r="DP166" s="34"/>
      <c r="DQ166" s="34"/>
      <c r="DR166" s="34"/>
      <c r="DS166" s="34"/>
      <c r="DT166" s="34"/>
      <c r="DU166" s="34"/>
      <c r="DV166" s="34"/>
      <c r="DW166" s="34"/>
      <c r="DX166" s="34"/>
      <c r="DY166" s="34"/>
      <c r="DZ166" s="34"/>
      <c r="EA166" s="34"/>
      <c r="EB166" s="34"/>
      <c r="EC166" s="34"/>
      <c r="ED166" s="34"/>
      <c r="EE166" s="34"/>
      <c r="EF166" s="34"/>
      <c r="EG166" s="34"/>
      <c r="EH166" s="34"/>
      <c r="EI166" s="34"/>
      <c r="EJ166" s="34"/>
      <c r="EK166" s="34"/>
      <c r="EL166" s="34"/>
      <c r="EM166" s="34"/>
      <c r="EN166" s="34"/>
      <c r="EO166" s="34"/>
      <c r="EP166" s="34"/>
      <c r="EQ166" s="34"/>
      <c r="ER166" s="34"/>
      <c r="ES166" s="34"/>
      <c r="ET166" s="34"/>
      <c r="EU166" s="34"/>
      <c r="EV166" s="34"/>
      <c r="EW166" s="34"/>
      <c r="EX166" s="34"/>
      <c r="EY166" s="34"/>
      <c r="EZ166" s="34"/>
      <c r="FA166" s="34"/>
      <c r="FB166" s="34"/>
      <c r="FC166" s="34"/>
      <c r="FD166" s="34"/>
      <c r="FE166" s="34"/>
      <c r="FF166" s="34"/>
      <c r="FG166" s="34"/>
      <c r="FH166" s="34"/>
      <c r="FI166" s="34"/>
      <c r="FJ166" s="34"/>
      <c r="FK166" s="34"/>
      <c r="FL166" s="34"/>
      <c r="FM166" s="34"/>
      <c r="FN166" s="34"/>
      <c r="FO166" s="34"/>
      <c r="FP166" s="34"/>
      <c r="FQ166" s="34"/>
      <c r="FR166" s="34"/>
      <c r="FS166" s="34"/>
      <c r="FT166" s="34"/>
      <c r="FU166" s="34"/>
      <c r="FV166" s="34"/>
      <c r="FW166" s="34"/>
      <c r="FX166" s="34"/>
      <c r="FY166" s="34"/>
      <c r="FZ166" s="34"/>
      <c r="GA166" s="34"/>
      <c r="GB166" s="34"/>
      <c r="GC166" s="34"/>
      <c r="GD166" s="34"/>
      <c r="GE166" s="34"/>
      <c r="GF166" s="34"/>
      <c r="GG166" s="34"/>
      <c r="GH166" s="34"/>
      <c r="GI166" s="34"/>
      <c r="GJ166" s="34"/>
      <c r="GK166" s="34"/>
      <c r="GL166" s="34"/>
      <c r="GM166" s="34"/>
      <c r="GN166" s="34"/>
      <c r="GO166" s="34"/>
      <c r="GP166" s="34"/>
      <c r="GQ166" s="34"/>
      <c r="GR166" s="34"/>
      <c r="GS166" s="34"/>
      <c r="GT166" s="34"/>
      <c r="GU166" s="34"/>
      <c r="GV166" s="34"/>
      <c r="GW166" s="34"/>
      <c r="GX166" s="34"/>
      <c r="GY166" s="34"/>
      <c r="GZ166" s="34"/>
      <c r="HA166" s="34"/>
      <c r="HB166" s="34"/>
      <c r="HC166" s="34"/>
      <c r="HD166" s="34"/>
      <c r="HE166" s="34"/>
      <c r="HF166" s="34"/>
      <c r="HG166" s="34"/>
      <c r="HH166" s="34"/>
      <c r="HI166" s="34"/>
      <c r="HJ166" s="34"/>
      <c r="HK166" s="34"/>
      <c r="HL166" s="34"/>
      <c r="HM166" s="34"/>
      <c r="HN166" s="34"/>
      <c r="HO166" s="34"/>
      <c r="HP166" s="34"/>
      <c r="HQ166" s="34"/>
      <c r="HR166" s="34"/>
      <c r="HS166" s="34"/>
      <c r="HT166" s="34"/>
      <c r="HU166" s="34"/>
      <c r="HV166" s="34"/>
      <c r="HW166" s="34"/>
      <c r="HX166" s="34"/>
      <c r="HY166" s="34"/>
      <c r="HZ166" s="34"/>
      <c r="IA166" s="34"/>
      <c r="IB166" s="34"/>
      <c r="IC166" s="34"/>
      <c r="ID166" s="34"/>
      <c r="IE166" s="34"/>
      <c r="IF166" s="34"/>
      <c r="IG166" s="34"/>
      <c r="IH166" s="34"/>
      <c r="II166" s="34"/>
      <c r="IJ166" s="34"/>
      <c r="IK166" s="34"/>
      <c r="IL166" s="34"/>
      <c r="IM166" s="34"/>
      <c r="IN166" s="34"/>
      <c r="IO166" s="34"/>
      <c r="IP166" s="34"/>
      <c r="IQ166" s="34"/>
      <c r="IR166" s="34"/>
      <c r="IS166" s="34"/>
      <c r="IT166" s="34"/>
      <c r="IU166" s="34"/>
      <c r="IV166" s="34"/>
    </row>
    <row r="167" spans="1:256" x14ac:dyDescent="0.2">
      <c r="A167" s="34"/>
      <c r="B167" s="34">
        <v>928</v>
      </c>
      <c r="C167" s="34" t="s">
        <v>211</v>
      </c>
      <c r="D167" s="77"/>
      <c r="E167" s="34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96"/>
      <c r="T167" s="34"/>
      <c r="U167" s="36">
        <f t="shared" si="41"/>
        <v>0</v>
      </c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  <c r="CO167" s="34"/>
      <c r="CP167" s="34"/>
      <c r="CQ167" s="34"/>
      <c r="CR167" s="34"/>
      <c r="CS167" s="34"/>
      <c r="CT167" s="34"/>
      <c r="CU167" s="34"/>
      <c r="CV167" s="34"/>
      <c r="CW167" s="34"/>
      <c r="CX167" s="34"/>
      <c r="CY167" s="34"/>
      <c r="CZ167" s="34"/>
      <c r="DA167" s="34"/>
      <c r="DB167" s="34"/>
      <c r="DC167" s="34"/>
      <c r="DD167" s="34"/>
      <c r="DE167" s="34"/>
      <c r="DF167" s="34"/>
      <c r="DG167" s="34"/>
      <c r="DH167" s="34"/>
      <c r="DI167" s="34"/>
      <c r="DJ167" s="34"/>
      <c r="DK167" s="34"/>
      <c r="DL167" s="34"/>
      <c r="DM167" s="34"/>
      <c r="DN167" s="34"/>
      <c r="DO167" s="34"/>
      <c r="DP167" s="34"/>
      <c r="DQ167" s="34"/>
      <c r="DR167" s="34"/>
      <c r="DS167" s="34"/>
      <c r="DT167" s="34"/>
      <c r="DU167" s="34"/>
      <c r="DV167" s="34"/>
      <c r="DW167" s="34"/>
      <c r="DX167" s="34"/>
      <c r="DY167" s="34"/>
      <c r="DZ167" s="34"/>
      <c r="EA167" s="34"/>
      <c r="EB167" s="34"/>
      <c r="EC167" s="34"/>
      <c r="ED167" s="34"/>
      <c r="EE167" s="34"/>
      <c r="EF167" s="34"/>
      <c r="EG167" s="34"/>
      <c r="EH167" s="34"/>
      <c r="EI167" s="34"/>
      <c r="EJ167" s="34"/>
      <c r="EK167" s="34"/>
      <c r="EL167" s="34"/>
      <c r="EM167" s="34"/>
      <c r="EN167" s="34"/>
      <c r="EO167" s="34"/>
      <c r="EP167" s="34"/>
      <c r="EQ167" s="34"/>
      <c r="ER167" s="34"/>
      <c r="ES167" s="34"/>
      <c r="ET167" s="34"/>
      <c r="EU167" s="34"/>
      <c r="EV167" s="34"/>
      <c r="EW167" s="34"/>
      <c r="EX167" s="34"/>
      <c r="EY167" s="34"/>
      <c r="EZ167" s="34"/>
      <c r="FA167" s="34"/>
      <c r="FB167" s="34"/>
      <c r="FC167" s="34"/>
      <c r="FD167" s="34"/>
      <c r="FE167" s="34"/>
      <c r="FF167" s="34"/>
      <c r="FG167" s="34"/>
      <c r="FH167" s="34"/>
      <c r="FI167" s="34"/>
      <c r="FJ167" s="34"/>
      <c r="FK167" s="34"/>
      <c r="FL167" s="34"/>
      <c r="FM167" s="34"/>
      <c r="FN167" s="34"/>
      <c r="FO167" s="34"/>
      <c r="FP167" s="34"/>
      <c r="FQ167" s="34"/>
      <c r="FR167" s="34"/>
      <c r="FS167" s="34"/>
      <c r="FT167" s="34"/>
      <c r="FU167" s="34"/>
      <c r="FV167" s="34"/>
      <c r="FW167" s="34"/>
      <c r="FX167" s="34"/>
      <c r="FY167" s="34"/>
      <c r="FZ167" s="34"/>
      <c r="GA167" s="34"/>
      <c r="GB167" s="34"/>
      <c r="GC167" s="34"/>
      <c r="GD167" s="34"/>
      <c r="GE167" s="34"/>
      <c r="GF167" s="34"/>
      <c r="GG167" s="34"/>
      <c r="GH167" s="34"/>
      <c r="GI167" s="34"/>
      <c r="GJ167" s="34"/>
      <c r="GK167" s="34"/>
      <c r="GL167" s="34"/>
      <c r="GM167" s="34"/>
      <c r="GN167" s="34"/>
      <c r="GO167" s="34"/>
      <c r="GP167" s="34"/>
      <c r="GQ167" s="34"/>
      <c r="GR167" s="34"/>
      <c r="GS167" s="34"/>
      <c r="GT167" s="34"/>
      <c r="GU167" s="34"/>
      <c r="GV167" s="34"/>
      <c r="GW167" s="34"/>
      <c r="GX167" s="34"/>
      <c r="GY167" s="34"/>
      <c r="GZ167" s="34"/>
      <c r="HA167" s="34"/>
      <c r="HB167" s="34"/>
      <c r="HC167" s="34"/>
      <c r="HD167" s="34"/>
      <c r="HE167" s="34"/>
      <c r="HF167" s="34"/>
      <c r="HG167" s="34"/>
      <c r="HH167" s="34"/>
      <c r="HI167" s="34"/>
      <c r="HJ167" s="34"/>
      <c r="HK167" s="34"/>
      <c r="HL167" s="34"/>
      <c r="HM167" s="34"/>
      <c r="HN167" s="34"/>
      <c r="HO167" s="34"/>
      <c r="HP167" s="34"/>
      <c r="HQ167" s="34"/>
      <c r="HR167" s="34"/>
      <c r="HS167" s="34"/>
      <c r="HT167" s="34"/>
      <c r="HU167" s="34"/>
      <c r="HV167" s="34"/>
      <c r="HW167" s="34"/>
      <c r="HX167" s="34"/>
      <c r="HY167" s="34"/>
      <c r="HZ167" s="34"/>
      <c r="IA167" s="34"/>
      <c r="IB167" s="34"/>
      <c r="IC167" s="34"/>
      <c r="ID167" s="34"/>
      <c r="IE167" s="34"/>
      <c r="IF167" s="34"/>
      <c r="IG167" s="34"/>
      <c r="IH167" s="34"/>
      <c r="II167" s="34"/>
      <c r="IJ167" s="34"/>
      <c r="IK167" s="34"/>
      <c r="IL167" s="34"/>
      <c r="IM167" s="34"/>
      <c r="IN167" s="34"/>
      <c r="IO167" s="34"/>
      <c r="IP167" s="34"/>
      <c r="IQ167" s="34"/>
      <c r="IR167" s="34"/>
      <c r="IS167" s="34"/>
      <c r="IT167" s="34"/>
      <c r="IU167" s="34"/>
      <c r="IV167" s="34"/>
    </row>
    <row r="168" spans="1:256" x14ac:dyDescent="0.2">
      <c r="A168" s="34"/>
      <c r="B168" s="34">
        <v>929</v>
      </c>
      <c r="C168" s="34" t="s">
        <v>330</v>
      </c>
      <c r="D168" s="77"/>
      <c r="E168" s="34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96"/>
      <c r="T168" s="34"/>
      <c r="U168" s="36">
        <f t="shared" si="41"/>
        <v>0</v>
      </c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  <c r="CO168" s="34"/>
      <c r="CP168" s="34"/>
      <c r="CQ168" s="34"/>
      <c r="CR168" s="34"/>
      <c r="CS168" s="34"/>
      <c r="CT168" s="34"/>
      <c r="CU168" s="34"/>
      <c r="CV168" s="34"/>
      <c r="CW168" s="34"/>
      <c r="CX168" s="34"/>
      <c r="CY168" s="34"/>
      <c r="CZ168" s="34"/>
      <c r="DA168" s="34"/>
      <c r="DB168" s="34"/>
      <c r="DC168" s="34"/>
      <c r="DD168" s="34"/>
      <c r="DE168" s="34"/>
      <c r="DF168" s="34"/>
      <c r="DG168" s="34"/>
      <c r="DH168" s="34"/>
      <c r="DI168" s="34"/>
      <c r="DJ168" s="34"/>
      <c r="DK168" s="34"/>
      <c r="DL168" s="34"/>
      <c r="DM168" s="34"/>
      <c r="DN168" s="34"/>
      <c r="DO168" s="34"/>
      <c r="DP168" s="34"/>
      <c r="DQ168" s="34"/>
      <c r="DR168" s="34"/>
      <c r="DS168" s="34"/>
      <c r="DT168" s="34"/>
      <c r="DU168" s="34"/>
      <c r="DV168" s="34"/>
      <c r="DW168" s="34"/>
      <c r="DX168" s="34"/>
      <c r="DY168" s="34"/>
      <c r="DZ168" s="34"/>
      <c r="EA168" s="34"/>
      <c r="EB168" s="34"/>
      <c r="EC168" s="34"/>
      <c r="ED168" s="34"/>
      <c r="EE168" s="34"/>
      <c r="EF168" s="34"/>
      <c r="EG168" s="34"/>
      <c r="EH168" s="34"/>
      <c r="EI168" s="34"/>
      <c r="EJ168" s="34"/>
      <c r="EK168" s="34"/>
      <c r="EL168" s="34"/>
      <c r="EM168" s="34"/>
      <c r="EN168" s="34"/>
      <c r="EO168" s="34"/>
      <c r="EP168" s="34"/>
      <c r="EQ168" s="34"/>
      <c r="ER168" s="34"/>
      <c r="ES168" s="34"/>
      <c r="ET168" s="34"/>
      <c r="EU168" s="34"/>
      <c r="EV168" s="34"/>
      <c r="EW168" s="34"/>
      <c r="EX168" s="34"/>
      <c r="EY168" s="34"/>
      <c r="EZ168" s="34"/>
      <c r="FA168" s="34"/>
      <c r="FB168" s="34"/>
      <c r="FC168" s="34"/>
      <c r="FD168" s="34"/>
      <c r="FE168" s="34"/>
      <c r="FF168" s="34"/>
      <c r="FG168" s="34"/>
      <c r="FH168" s="34"/>
      <c r="FI168" s="34"/>
      <c r="FJ168" s="34"/>
      <c r="FK168" s="34"/>
      <c r="FL168" s="34"/>
      <c r="FM168" s="34"/>
      <c r="FN168" s="34"/>
      <c r="FO168" s="34"/>
      <c r="FP168" s="34"/>
      <c r="FQ168" s="34"/>
      <c r="FR168" s="34"/>
      <c r="FS168" s="34"/>
      <c r="FT168" s="34"/>
      <c r="FU168" s="34"/>
      <c r="FV168" s="34"/>
      <c r="FW168" s="34"/>
      <c r="FX168" s="34"/>
      <c r="FY168" s="34"/>
      <c r="FZ168" s="34"/>
      <c r="GA168" s="34"/>
      <c r="GB168" s="34"/>
      <c r="GC168" s="34"/>
      <c r="GD168" s="34"/>
      <c r="GE168" s="34"/>
      <c r="GF168" s="34"/>
      <c r="GG168" s="34"/>
      <c r="GH168" s="34"/>
      <c r="GI168" s="34"/>
      <c r="GJ168" s="34"/>
      <c r="GK168" s="34"/>
      <c r="GL168" s="34"/>
      <c r="GM168" s="34"/>
      <c r="GN168" s="34"/>
      <c r="GO168" s="34"/>
      <c r="GP168" s="34"/>
      <c r="GQ168" s="34"/>
      <c r="GR168" s="34"/>
      <c r="GS168" s="34"/>
      <c r="GT168" s="34"/>
      <c r="GU168" s="34"/>
      <c r="GV168" s="34"/>
      <c r="GW168" s="34"/>
      <c r="GX168" s="34"/>
      <c r="GY168" s="34"/>
      <c r="GZ168" s="34"/>
      <c r="HA168" s="34"/>
      <c r="HB168" s="34"/>
      <c r="HC168" s="34"/>
      <c r="HD168" s="34"/>
      <c r="HE168" s="34"/>
      <c r="HF168" s="34"/>
      <c r="HG168" s="34"/>
      <c r="HH168" s="34"/>
      <c r="HI168" s="34"/>
      <c r="HJ168" s="34"/>
      <c r="HK168" s="34"/>
      <c r="HL168" s="34"/>
      <c r="HM168" s="34"/>
      <c r="HN168" s="34"/>
      <c r="HO168" s="34"/>
      <c r="HP168" s="34"/>
      <c r="HQ168" s="34"/>
      <c r="HR168" s="34"/>
      <c r="HS168" s="34"/>
      <c r="HT168" s="34"/>
      <c r="HU168" s="34"/>
      <c r="HV168" s="34"/>
      <c r="HW168" s="34"/>
      <c r="HX168" s="34"/>
      <c r="HY168" s="34"/>
      <c r="HZ168" s="34"/>
      <c r="IA168" s="34"/>
      <c r="IB168" s="34"/>
      <c r="IC168" s="34"/>
      <c r="ID168" s="34"/>
      <c r="IE168" s="34"/>
      <c r="IF168" s="34"/>
      <c r="IG168" s="34"/>
      <c r="IH168" s="34"/>
      <c r="II168" s="34"/>
      <c r="IJ168" s="34"/>
      <c r="IK168" s="34"/>
      <c r="IL168" s="34"/>
      <c r="IM168" s="34"/>
      <c r="IN168" s="34"/>
      <c r="IO168" s="34"/>
      <c r="IP168" s="34"/>
      <c r="IQ168" s="34"/>
      <c r="IR168" s="34"/>
      <c r="IS168" s="34"/>
      <c r="IT168" s="34"/>
      <c r="IU168" s="34"/>
      <c r="IV168" s="34"/>
    </row>
    <row r="169" spans="1:256" x14ac:dyDescent="0.2">
      <c r="A169" s="34"/>
      <c r="B169" s="34">
        <v>930</v>
      </c>
      <c r="C169" s="34" t="s">
        <v>213</v>
      </c>
      <c r="D169" s="77">
        <v>66</v>
      </c>
      <c r="E169" s="34"/>
      <c r="F169" s="36">
        <v>30997</v>
      </c>
      <c r="G169" s="37">
        <f t="shared" ref="G169:R169" si="46">INDEX(ALLOC,($D169)+1,(G$1)+1)*$F169</f>
        <v>13541.162720405446</v>
      </c>
      <c r="H169" s="37">
        <f t="shared" si="46"/>
        <v>4510.440725711559</v>
      </c>
      <c r="I169" s="37">
        <f t="shared" si="46"/>
        <v>282.26506940593885</v>
      </c>
      <c r="J169" s="37">
        <f t="shared" si="46"/>
        <v>4251.1959178382158</v>
      </c>
      <c r="K169" s="37">
        <f t="shared" si="46"/>
        <v>912.99968031415642</v>
      </c>
      <c r="L169" s="37">
        <f t="shared" si="46"/>
        <v>648.82838793770338</v>
      </c>
      <c r="M169" s="37">
        <f t="shared" si="46"/>
        <v>4423.2321182552705</v>
      </c>
      <c r="N169" s="37">
        <f t="shared" si="46"/>
        <v>1537.1654612666257</v>
      </c>
      <c r="O169" s="37">
        <f t="shared" si="46"/>
        <v>481.16886798037399</v>
      </c>
      <c r="P169" s="37">
        <f t="shared" si="46"/>
        <v>404.27433586749095</v>
      </c>
      <c r="Q169" s="37">
        <f t="shared" si="46"/>
        <v>9.0204856674341707E-2</v>
      </c>
      <c r="R169" s="37">
        <f t="shared" si="46"/>
        <v>4.176510160545539</v>
      </c>
      <c r="S169" s="96"/>
      <c r="T169" s="34"/>
      <c r="U169" s="36">
        <f t="shared" si="41"/>
        <v>0</v>
      </c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  <c r="CO169" s="34"/>
      <c r="CP169" s="34"/>
      <c r="CQ169" s="34"/>
      <c r="CR169" s="34"/>
      <c r="CS169" s="34"/>
      <c r="CT169" s="34"/>
      <c r="CU169" s="34"/>
      <c r="CV169" s="34"/>
      <c r="CW169" s="34"/>
      <c r="CX169" s="34"/>
      <c r="CY169" s="34"/>
      <c r="CZ169" s="34"/>
      <c r="DA169" s="34"/>
      <c r="DB169" s="34"/>
      <c r="DC169" s="34"/>
      <c r="DD169" s="34"/>
      <c r="DE169" s="34"/>
      <c r="DF169" s="34"/>
      <c r="DG169" s="34"/>
      <c r="DH169" s="34"/>
      <c r="DI169" s="34"/>
      <c r="DJ169" s="34"/>
      <c r="DK169" s="34"/>
      <c r="DL169" s="34"/>
      <c r="DM169" s="34"/>
      <c r="DN169" s="34"/>
      <c r="DO169" s="34"/>
      <c r="DP169" s="34"/>
      <c r="DQ169" s="34"/>
      <c r="DR169" s="34"/>
      <c r="DS169" s="34"/>
      <c r="DT169" s="34"/>
      <c r="DU169" s="34"/>
      <c r="DV169" s="34"/>
      <c r="DW169" s="34"/>
      <c r="DX169" s="34"/>
      <c r="DY169" s="34"/>
      <c r="DZ169" s="34"/>
      <c r="EA169" s="34"/>
      <c r="EB169" s="34"/>
      <c r="EC169" s="34"/>
      <c r="ED169" s="34"/>
      <c r="EE169" s="34"/>
      <c r="EF169" s="34"/>
      <c r="EG169" s="34"/>
      <c r="EH169" s="34"/>
      <c r="EI169" s="34"/>
      <c r="EJ169" s="34"/>
      <c r="EK169" s="34"/>
      <c r="EL169" s="34"/>
      <c r="EM169" s="34"/>
      <c r="EN169" s="34"/>
      <c r="EO169" s="34"/>
      <c r="EP169" s="34"/>
      <c r="EQ169" s="34"/>
      <c r="ER169" s="34"/>
      <c r="ES169" s="34"/>
      <c r="ET169" s="34"/>
      <c r="EU169" s="34"/>
      <c r="EV169" s="34"/>
      <c r="EW169" s="34"/>
      <c r="EX169" s="34"/>
      <c r="EY169" s="34"/>
      <c r="EZ169" s="34"/>
      <c r="FA169" s="34"/>
      <c r="FB169" s="34"/>
      <c r="FC169" s="34"/>
      <c r="FD169" s="34"/>
      <c r="FE169" s="34"/>
      <c r="FF169" s="34"/>
      <c r="FG169" s="34"/>
      <c r="FH169" s="34"/>
      <c r="FI169" s="34"/>
      <c r="FJ169" s="34"/>
      <c r="FK169" s="34"/>
      <c r="FL169" s="34"/>
      <c r="FM169" s="34"/>
      <c r="FN169" s="34"/>
      <c r="FO169" s="34"/>
      <c r="FP169" s="34"/>
      <c r="FQ169" s="34"/>
      <c r="FR169" s="34"/>
      <c r="FS169" s="34"/>
      <c r="FT169" s="34"/>
      <c r="FU169" s="34"/>
      <c r="FV169" s="34"/>
      <c r="FW169" s="34"/>
      <c r="FX169" s="34"/>
      <c r="FY169" s="34"/>
      <c r="FZ169" s="34"/>
      <c r="GA169" s="34"/>
      <c r="GB169" s="34"/>
      <c r="GC169" s="34"/>
      <c r="GD169" s="34"/>
      <c r="GE169" s="34"/>
      <c r="GF169" s="34"/>
      <c r="GG169" s="34"/>
      <c r="GH169" s="34"/>
      <c r="GI169" s="34"/>
      <c r="GJ169" s="34"/>
      <c r="GK169" s="34"/>
      <c r="GL169" s="34"/>
      <c r="GM169" s="34"/>
      <c r="GN169" s="34"/>
      <c r="GO169" s="34"/>
      <c r="GP169" s="34"/>
      <c r="GQ169" s="34"/>
      <c r="GR169" s="34"/>
      <c r="GS169" s="34"/>
      <c r="GT169" s="34"/>
      <c r="GU169" s="34"/>
      <c r="GV169" s="34"/>
      <c r="GW169" s="34"/>
      <c r="GX169" s="34"/>
      <c r="GY169" s="34"/>
      <c r="GZ169" s="34"/>
      <c r="HA169" s="34"/>
      <c r="HB169" s="34"/>
      <c r="HC169" s="34"/>
      <c r="HD169" s="34"/>
      <c r="HE169" s="34"/>
      <c r="HF169" s="34"/>
      <c r="HG169" s="34"/>
      <c r="HH169" s="34"/>
      <c r="HI169" s="34"/>
      <c r="HJ169" s="34"/>
      <c r="HK169" s="34"/>
      <c r="HL169" s="34"/>
      <c r="HM169" s="34"/>
      <c r="HN169" s="34"/>
      <c r="HO169" s="34"/>
      <c r="HP169" s="34"/>
      <c r="HQ169" s="34"/>
      <c r="HR169" s="34"/>
      <c r="HS169" s="34"/>
      <c r="HT169" s="34"/>
      <c r="HU169" s="34"/>
      <c r="HV169" s="34"/>
      <c r="HW169" s="34"/>
      <c r="HX169" s="34"/>
      <c r="HY169" s="34"/>
      <c r="HZ169" s="34"/>
      <c r="IA169" s="34"/>
      <c r="IB169" s="34"/>
      <c r="IC169" s="34"/>
      <c r="ID169" s="34"/>
      <c r="IE169" s="34"/>
      <c r="IF169" s="34"/>
      <c r="IG169" s="34"/>
      <c r="IH169" s="34"/>
      <c r="II169" s="34"/>
      <c r="IJ169" s="34"/>
      <c r="IK169" s="34"/>
      <c r="IL169" s="34"/>
      <c r="IM169" s="34"/>
      <c r="IN169" s="34"/>
      <c r="IO169" s="34"/>
      <c r="IP169" s="34"/>
      <c r="IQ169" s="34"/>
      <c r="IR169" s="34"/>
      <c r="IS169" s="34"/>
      <c r="IT169" s="34"/>
      <c r="IU169" s="34"/>
      <c r="IV169" s="34"/>
    </row>
    <row r="170" spans="1:256" x14ac:dyDescent="0.2">
      <c r="A170" s="34"/>
      <c r="B170" s="34">
        <v>931</v>
      </c>
      <c r="C170" s="34" t="s">
        <v>214</v>
      </c>
      <c r="D170" s="77"/>
      <c r="E170" s="34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96"/>
      <c r="T170" s="34"/>
      <c r="U170" s="36">
        <f t="shared" si="41"/>
        <v>0</v>
      </c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  <c r="CO170" s="34"/>
      <c r="CP170" s="34"/>
      <c r="CQ170" s="34"/>
      <c r="CR170" s="34"/>
      <c r="CS170" s="34"/>
      <c r="CT170" s="34"/>
      <c r="CU170" s="34"/>
      <c r="CV170" s="34"/>
      <c r="CW170" s="34"/>
      <c r="CX170" s="34"/>
      <c r="CY170" s="34"/>
      <c r="CZ170" s="34"/>
      <c r="DA170" s="34"/>
      <c r="DB170" s="34"/>
      <c r="DC170" s="34"/>
      <c r="DD170" s="34"/>
      <c r="DE170" s="34"/>
      <c r="DF170" s="34"/>
      <c r="DG170" s="34"/>
      <c r="DH170" s="34"/>
      <c r="DI170" s="34"/>
      <c r="DJ170" s="34"/>
      <c r="DK170" s="34"/>
      <c r="DL170" s="34"/>
      <c r="DM170" s="34"/>
      <c r="DN170" s="34"/>
      <c r="DO170" s="34"/>
      <c r="DP170" s="34"/>
      <c r="DQ170" s="34"/>
      <c r="DR170" s="34"/>
      <c r="DS170" s="34"/>
      <c r="DT170" s="34"/>
      <c r="DU170" s="34"/>
      <c r="DV170" s="34"/>
      <c r="DW170" s="34"/>
      <c r="DX170" s="34"/>
      <c r="DY170" s="34"/>
      <c r="DZ170" s="34"/>
      <c r="EA170" s="34"/>
      <c r="EB170" s="34"/>
      <c r="EC170" s="34"/>
      <c r="ED170" s="34"/>
      <c r="EE170" s="34"/>
      <c r="EF170" s="34"/>
      <c r="EG170" s="34"/>
      <c r="EH170" s="34"/>
      <c r="EI170" s="34"/>
      <c r="EJ170" s="34"/>
      <c r="EK170" s="34"/>
      <c r="EL170" s="34"/>
      <c r="EM170" s="34"/>
      <c r="EN170" s="34"/>
      <c r="EO170" s="34"/>
      <c r="EP170" s="34"/>
      <c r="EQ170" s="34"/>
      <c r="ER170" s="34"/>
      <c r="ES170" s="34"/>
      <c r="ET170" s="34"/>
      <c r="EU170" s="34"/>
      <c r="EV170" s="34"/>
      <c r="EW170" s="34"/>
      <c r="EX170" s="34"/>
      <c r="EY170" s="34"/>
      <c r="EZ170" s="34"/>
      <c r="FA170" s="34"/>
      <c r="FB170" s="34"/>
      <c r="FC170" s="34"/>
      <c r="FD170" s="34"/>
      <c r="FE170" s="34"/>
      <c r="FF170" s="34"/>
      <c r="FG170" s="34"/>
      <c r="FH170" s="34"/>
      <c r="FI170" s="34"/>
      <c r="FJ170" s="34"/>
      <c r="FK170" s="34"/>
      <c r="FL170" s="34"/>
      <c r="FM170" s="34"/>
      <c r="FN170" s="34"/>
      <c r="FO170" s="34"/>
      <c r="FP170" s="34"/>
      <c r="FQ170" s="34"/>
      <c r="FR170" s="34"/>
      <c r="FS170" s="34"/>
      <c r="FT170" s="34"/>
      <c r="FU170" s="34"/>
      <c r="FV170" s="34"/>
      <c r="FW170" s="34"/>
      <c r="FX170" s="34"/>
      <c r="FY170" s="34"/>
      <c r="FZ170" s="34"/>
      <c r="GA170" s="34"/>
      <c r="GB170" s="34"/>
      <c r="GC170" s="34"/>
      <c r="GD170" s="34"/>
      <c r="GE170" s="34"/>
      <c r="GF170" s="34"/>
      <c r="GG170" s="34"/>
      <c r="GH170" s="34"/>
      <c r="GI170" s="34"/>
      <c r="GJ170" s="34"/>
      <c r="GK170" s="34"/>
      <c r="GL170" s="34"/>
      <c r="GM170" s="34"/>
      <c r="GN170" s="34"/>
      <c r="GO170" s="34"/>
      <c r="GP170" s="34"/>
      <c r="GQ170" s="34"/>
      <c r="GR170" s="34"/>
      <c r="GS170" s="34"/>
      <c r="GT170" s="34"/>
      <c r="GU170" s="34"/>
      <c r="GV170" s="34"/>
      <c r="GW170" s="34"/>
      <c r="GX170" s="34"/>
      <c r="GY170" s="34"/>
      <c r="GZ170" s="34"/>
      <c r="HA170" s="34"/>
      <c r="HB170" s="34"/>
      <c r="HC170" s="34"/>
      <c r="HD170" s="34"/>
      <c r="HE170" s="34"/>
      <c r="HF170" s="34"/>
      <c r="HG170" s="34"/>
      <c r="HH170" s="34"/>
      <c r="HI170" s="34"/>
      <c r="HJ170" s="34"/>
      <c r="HK170" s="34"/>
      <c r="HL170" s="34"/>
      <c r="HM170" s="34"/>
      <c r="HN170" s="34"/>
      <c r="HO170" s="34"/>
      <c r="HP170" s="34"/>
      <c r="HQ170" s="34"/>
      <c r="HR170" s="34"/>
      <c r="HS170" s="34"/>
      <c r="HT170" s="34"/>
      <c r="HU170" s="34"/>
      <c r="HV170" s="34"/>
      <c r="HW170" s="34"/>
      <c r="HX170" s="34"/>
      <c r="HY170" s="34"/>
      <c r="HZ170" s="34"/>
      <c r="IA170" s="34"/>
      <c r="IB170" s="34"/>
      <c r="IC170" s="34"/>
      <c r="ID170" s="34"/>
      <c r="IE170" s="34"/>
      <c r="IF170" s="34"/>
      <c r="IG170" s="34"/>
      <c r="IH170" s="34"/>
      <c r="II170" s="34"/>
      <c r="IJ170" s="34"/>
      <c r="IK170" s="34"/>
      <c r="IL170" s="34"/>
      <c r="IM170" s="34"/>
      <c r="IN170" s="34"/>
      <c r="IO170" s="34"/>
      <c r="IP170" s="34"/>
      <c r="IQ170" s="34"/>
      <c r="IR170" s="34"/>
      <c r="IS170" s="34"/>
      <c r="IT170" s="34"/>
      <c r="IU170" s="34"/>
      <c r="IV170" s="34"/>
    </row>
    <row r="171" spans="1:256" x14ac:dyDescent="0.2">
      <c r="A171" s="34"/>
      <c r="B171" s="34">
        <v>932</v>
      </c>
      <c r="C171" s="34" t="s">
        <v>215</v>
      </c>
      <c r="D171" s="77"/>
      <c r="E171" s="34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96"/>
      <c r="T171" s="34"/>
      <c r="U171" s="36">
        <f t="shared" si="41"/>
        <v>0</v>
      </c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  <c r="CO171" s="34"/>
      <c r="CP171" s="34"/>
      <c r="CQ171" s="34"/>
      <c r="CR171" s="34"/>
      <c r="CS171" s="34"/>
      <c r="CT171" s="34"/>
      <c r="CU171" s="34"/>
      <c r="CV171" s="34"/>
      <c r="CW171" s="34"/>
      <c r="CX171" s="34"/>
      <c r="CY171" s="34"/>
      <c r="CZ171" s="34"/>
      <c r="DA171" s="34"/>
      <c r="DB171" s="34"/>
      <c r="DC171" s="34"/>
      <c r="DD171" s="34"/>
      <c r="DE171" s="34"/>
      <c r="DF171" s="34"/>
      <c r="DG171" s="34"/>
      <c r="DH171" s="34"/>
      <c r="DI171" s="34"/>
      <c r="DJ171" s="34"/>
      <c r="DK171" s="34"/>
      <c r="DL171" s="34"/>
      <c r="DM171" s="34"/>
      <c r="DN171" s="34"/>
      <c r="DO171" s="34"/>
      <c r="DP171" s="34"/>
      <c r="DQ171" s="34"/>
      <c r="DR171" s="34"/>
      <c r="DS171" s="34"/>
      <c r="DT171" s="34"/>
      <c r="DU171" s="34"/>
      <c r="DV171" s="34"/>
      <c r="DW171" s="34"/>
      <c r="DX171" s="34"/>
      <c r="DY171" s="34"/>
      <c r="DZ171" s="34"/>
      <c r="EA171" s="34"/>
      <c r="EB171" s="34"/>
      <c r="EC171" s="34"/>
      <c r="ED171" s="34"/>
      <c r="EE171" s="34"/>
      <c r="EF171" s="34"/>
      <c r="EG171" s="34"/>
      <c r="EH171" s="34"/>
      <c r="EI171" s="34"/>
      <c r="EJ171" s="34"/>
      <c r="EK171" s="34"/>
      <c r="EL171" s="34"/>
      <c r="EM171" s="34"/>
      <c r="EN171" s="34"/>
      <c r="EO171" s="34"/>
      <c r="EP171" s="34"/>
      <c r="EQ171" s="34"/>
      <c r="ER171" s="34"/>
      <c r="ES171" s="34"/>
      <c r="ET171" s="34"/>
      <c r="EU171" s="34"/>
      <c r="EV171" s="34"/>
      <c r="EW171" s="34"/>
      <c r="EX171" s="34"/>
      <c r="EY171" s="34"/>
      <c r="EZ171" s="34"/>
      <c r="FA171" s="34"/>
      <c r="FB171" s="34"/>
      <c r="FC171" s="34"/>
      <c r="FD171" s="34"/>
      <c r="FE171" s="34"/>
      <c r="FF171" s="34"/>
      <c r="FG171" s="34"/>
      <c r="FH171" s="34"/>
      <c r="FI171" s="34"/>
      <c r="FJ171" s="34"/>
      <c r="FK171" s="34"/>
      <c r="FL171" s="34"/>
      <c r="FM171" s="34"/>
      <c r="FN171" s="34"/>
      <c r="FO171" s="34"/>
      <c r="FP171" s="34"/>
      <c r="FQ171" s="34"/>
      <c r="FR171" s="34"/>
      <c r="FS171" s="34"/>
      <c r="FT171" s="34"/>
      <c r="FU171" s="34"/>
      <c r="FV171" s="34"/>
      <c r="FW171" s="34"/>
      <c r="FX171" s="34"/>
      <c r="FY171" s="34"/>
      <c r="FZ171" s="34"/>
      <c r="GA171" s="34"/>
      <c r="GB171" s="34"/>
      <c r="GC171" s="34"/>
      <c r="GD171" s="34"/>
      <c r="GE171" s="34"/>
      <c r="GF171" s="34"/>
      <c r="GG171" s="34"/>
      <c r="GH171" s="34"/>
      <c r="GI171" s="34"/>
      <c r="GJ171" s="34"/>
      <c r="GK171" s="34"/>
      <c r="GL171" s="34"/>
      <c r="GM171" s="34"/>
      <c r="GN171" s="34"/>
      <c r="GO171" s="34"/>
      <c r="GP171" s="34"/>
      <c r="GQ171" s="34"/>
      <c r="GR171" s="34"/>
      <c r="GS171" s="34"/>
      <c r="GT171" s="34"/>
      <c r="GU171" s="34"/>
      <c r="GV171" s="34"/>
      <c r="GW171" s="34"/>
      <c r="GX171" s="34"/>
      <c r="GY171" s="34"/>
      <c r="GZ171" s="34"/>
      <c r="HA171" s="34"/>
      <c r="HB171" s="34"/>
      <c r="HC171" s="34"/>
      <c r="HD171" s="34"/>
      <c r="HE171" s="34"/>
      <c r="HF171" s="34"/>
      <c r="HG171" s="34"/>
      <c r="HH171" s="34"/>
      <c r="HI171" s="34"/>
      <c r="HJ171" s="34"/>
      <c r="HK171" s="34"/>
      <c r="HL171" s="34"/>
      <c r="HM171" s="34"/>
      <c r="HN171" s="34"/>
      <c r="HO171" s="34"/>
      <c r="HP171" s="34"/>
      <c r="HQ171" s="34"/>
      <c r="HR171" s="34"/>
      <c r="HS171" s="34"/>
      <c r="HT171" s="34"/>
      <c r="HU171" s="34"/>
      <c r="HV171" s="34"/>
      <c r="HW171" s="34"/>
      <c r="HX171" s="34"/>
      <c r="HY171" s="34"/>
      <c r="HZ171" s="34"/>
      <c r="IA171" s="34"/>
      <c r="IB171" s="34"/>
      <c r="IC171" s="34"/>
      <c r="ID171" s="34"/>
      <c r="IE171" s="34"/>
      <c r="IF171" s="34"/>
      <c r="IG171" s="34"/>
      <c r="IH171" s="34"/>
      <c r="II171" s="34"/>
      <c r="IJ171" s="34"/>
      <c r="IK171" s="34"/>
      <c r="IL171" s="34"/>
      <c r="IM171" s="34"/>
      <c r="IN171" s="34"/>
      <c r="IO171" s="34"/>
      <c r="IP171" s="34"/>
      <c r="IQ171" s="34"/>
      <c r="IR171" s="34"/>
      <c r="IS171" s="34"/>
      <c r="IT171" s="34"/>
      <c r="IU171" s="34"/>
      <c r="IV171" s="34"/>
    </row>
    <row r="172" spans="1:256" x14ac:dyDescent="0.2">
      <c r="A172" s="34"/>
      <c r="B172" s="34">
        <v>935</v>
      </c>
      <c r="C172" s="34" t="s">
        <v>215</v>
      </c>
      <c r="D172" s="77">
        <v>59</v>
      </c>
      <c r="E172" s="34"/>
      <c r="F172" s="36">
        <v>5065262</v>
      </c>
      <c r="G172" s="37">
        <f t="shared" ref="G172:R172" si="47">INDEX(ALLOC,($D172)+1,(G$1)+1)*$F172</f>
        <v>1967351.6096283859</v>
      </c>
      <c r="H172" s="37">
        <f t="shared" si="47"/>
        <v>603747.01646674389</v>
      </c>
      <c r="I172" s="37">
        <f t="shared" si="47"/>
        <v>43178.188478399497</v>
      </c>
      <c r="J172" s="37">
        <f t="shared" si="47"/>
        <v>778349.26918036432</v>
      </c>
      <c r="K172" s="37">
        <f t="shared" si="47"/>
        <v>169831.04531885247</v>
      </c>
      <c r="L172" s="37">
        <f t="shared" si="47"/>
        <v>122440.73589761314</v>
      </c>
      <c r="M172" s="37">
        <f t="shared" si="47"/>
        <v>845242.08354960755</v>
      </c>
      <c r="N172" s="37">
        <f t="shared" si="47"/>
        <v>301756.91198391386</v>
      </c>
      <c r="O172" s="37">
        <f t="shared" si="47"/>
        <v>96628.181605057674</v>
      </c>
      <c r="P172" s="37">
        <f t="shared" si="47"/>
        <v>136320.56669629968</v>
      </c>
      <c r="Q172" s="37">
        <f t="shared" si="47"/>
        <v>10.798138928817588</v>
      </c>
      <c r="R172" s="37">
        <f t="shared" si="47"/>
        <v>405.59305583257304</v>
      </c>
      <c r="S172" s="96"/>
      <c r="T172" s="34"/>
      <c r="U172" s="36">
        <f t="shared" si="41"/>
        <v>0</v>
      </c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  <c r="CO172" s="34"/>
      <c r="CP172" s="34"/>
      <c r="CQ172" s="34"/>
      <c r="CR172" s="34"/>
      <c r="CS172" s="34"/>
      <c r="CT172" s="34"/>
      <c r="CU172" s="34"/>
      <c r="CV172" s="34"/>
      <c r="CW172" s="34"/>
      <c r="CX172" s="34"/>
      <c r="CY172" s="34"/>
      <c r="CZ172" s="34"/>
      <c r="DA172" s="34"/>
      <c r="DB172" s="34"/>
      <c r="DC172" s="34"/>
      <c r="DD172" s="34"/>
      <c r="DE172" s="34"/>
      <c r="DF172" s="34"/>
      <c r="DG172" s="34"/>
      <c r="DH172" s="34"/>
      <c r="DI172" s="34"/>
      <c r="DJ172" s="34"/>
      <c r="DK172" s="34"/>
      <c r="DL172" s="34"/>
      <c r="DM172" s="34"/>
      <c r="DN172" s="34"/>
      <c r="DO172" s="34"/>
      <c r="DP172" s="34"/>
      <c r="DQ172" s="34"/>
      <c r="DR172" s="34"/>
      <c r="DS172" s="34"/>
      <c r="DT172" s="34"/>
      <c r="DU172" s="34"/>
      <c r="DV172" s="34"/>
      <c r="DW172" s="34"/>
      <c r="DX172" s="34"/>
      <c r="DY172" s="34"/>
      <c r="DZ172" s="34"/>
      <c r="EA172" s="34"/>
      <c r="EB172" s="34"/>
      <c r="EC172" s="34"/>
      <c r="ED172" s="34"/>
      <c r="EE172" s="34"/>
      <c r="EF172" s="34"/>
      <c r="EG172" s="34"/>
      <c r="EH172" s="34"/>
      <c r="EI172" s="34"/>
      <c r="EJ172" s="34"/>
      <c r="EK172" s="34"/>
      <c r="EL172" s="34"/>
      <c r="EM172" s="34"/>
      <c r="EN172" s="34"/>
      <c r="EO172" s="34"/>
      <c r="EP172" s="34"/>
      <c r="EQ172" s="34"/>
      <c r="ER172" s="34"/>
      <c r="ES172" s="34"/>
      <c r="ET172" s="34"/>
      <c r="EU172" s="34"/>
      <c r="EV172" s="34"/>
      <c r="EW172" s="34"/>
      <c r="EX172" s="34"/>
      <c r="EY172" s="34"/>
      <c r="EZ172" s="34"/>
      <c r="FA172" s="34"/>
      <c r="FB172" s="34"/>
      <c r="FC172" s="34"/>
      <c r="FD172" s="34"/>
      <c r="FE172" s="34"/>
      <c r="FF172" s="34"/>
      <c r="FG172" s="34"/>
      <c r="FH172" s="34"/>
      <c r="FI172" s="34"/>
      <c r="FJ172" s="34"/>
      <c r="FK172" s="34"/>
      <c r="FL172" s="34"/>
      <c r="FM172" s="34"/>
      <c r="FN172" s="34"/>
      <c r="FO172" s="34"/>
      <c r="FP172" s="34"/>
      <c r="FQ172" s="34"/>
      <c r="FR172" s="34"/>
      <c r="FS172" s="34"/>
      <c r="FT172" s="34"/>
      <c r="FU172" s="34"/>
      <c r="FV172" s="34"/>
      <c r="FW172" s="34"/>
      <c r="FX172" s="34"/>
      <c r="FY172" s="34"/>
      <c r="FZ172" s="34"/>
      <c r="GA172" s="34"/>
      <c r="GB172" s="34"/>
      <c r="GC172" s="34"/>
      <c r="GD172" s="34"/>
      <c r="GE172" s="34"/>
      <c r="GF172" s="34"/>
      <c r="GG172" s="34"/>
      <c r="GH172" s="34"/>
      <c r="GI172" s="34"/>
      <c r="GJ172" s="34"/>
      <c r="GK172" s="34"/>
      <c r="GL172" s="34"/>
      <c r="GM172" s="34"/>
      <c r="GN172" s="34"/>
      <c r="GO172" s="34"/>
      <c r="GP172" s="34"/>
      <c r="GQ172" s="34"/>
      <c r="GR172" s="34"/>
      <c r="GS172" s="34"/>
      <c r="GT172" s="34"/>
      <c r="GU172" s="34"/>
      <c r="GV172" s="34"/>
      <c r="GW172" s="34"/>
      <c r="GX172" s="34"/>
      <c r="GY172" s="34"/>
      <c r="GZ172" s="34"/>
      <c r="HA172" s="34"/>
      <c r="HB172" s="34"/>
      <c r="HC172" s="34"/>
      <c r="HD172" s="34"/>
      <c r="HE172" s="34"/>
      <c r="HF172" s="34"/>
      <c r="HG172" s="34"/>
      <c r="HH172" s="34"/>
      <c r="HI172" s="34"/>
      <c r="HJ172" s="34"/>
      <c r="HK172" s="34"/>
      <c r="HL172" s="34"/>
      <c r="HM172" s="34"/>
      <c r="HN172" s="34"/>
      <c r="HO172" s="34"/>
      <c r="HP172" s="34"/>
      <c r="HQ172" s="34"/>
      <c r="HR172" s="34"/>
      <c r="HS172" s="34"/>
      <c r="HT172" s="34"/>
      <c r="HU172" s="34"/>
      <c r="HV172" s="34"/>
      <c r="HW172" s="34"/>
      <c r="HX172" s="34"/>
      <c r="HY172" s="34"/>
      <c r="HZ172" s="34"/>
      <c r="IA172" s="34"/>
      <c r="IB172" s="34"/>
      <c r="IC172" s="34"/>
      <c r="ID172" s="34"/>
      <c r="IE172" s="34"/>
      <c r="IF172" s="34"/>
      <c r="IG172" s="34"/>
      <c r="IH172" s="34"/>
      <c r="II172" s="34"/>
      <c r="IJ172" s="34"/>
      <c r="IK172" s="34"/>
      <c r="IL172" s="34"/>
      <c r="IM172" s="34"/>
      <c r="IN172" s="34"/>
      <c r="IO172" s="34"/>
      <c r="IP172" s="34"/>
      <c r="IQ172" s="34"/>
      <c r="IR172" s="34"/>
      <c r="IS172" s="34"/>
      <c r="IT172" s="34"/>
      <c r="IU172" s="34"/>
      <c r="IV172" s="34"/>
    </row>
    <row r="173" spans="1:256" x14ac:dyDescent="0.2">
      <c r="A173" s="34"/>
      <c r="B173" s="34"/>
      <c r="C173" s="95"/>
      <c r="D173" s="102"/>
      <c r="E173" s="95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96"/>
      <c r="T173" s="34"/>
      <c r="U173" s="36">
        <f t="shared" si="41"/>
        <v>0</v>
      </c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4"/>
      <c r="CP173" s="34"/>
      <c r="CQ173" s="34"/>
      <c r="CR173" s="34"/>
      <c r="CS173" s="34"/>
      <c r="CT173" s="34"/>
      <c r="CU173" s="34"/>
      <c r="CV173" s="34"/>
      <c r="CW173" s="34"/>
      <c r="CX173" s="34"/>
      <c r="CY173" s="34"/>
      <c r="CZ173" s="34"/>
      <c r="DA173" s="34"/>
      <c r="DB173" s="34"/>
      <c r="DC173" s="34"/>
      <c r="DD173" s="34"/>
      <c r="DE173" s="34"/>
      <c r="DF173" s="34"/>
      <c r="DG173" s="34"/>
      <c r="DH173" s="34"/>
      <c r="DI173" s="34"/>
      <c r="DJ173" s="34"/>
      <c r="DK173" s="34"/>
      <c r="DL173" s="34"/>
      <c r="DM173" s="34"/>
      <c r="DN173" s="34"/>
      <c r="DO173" s="34"/>
      <c r="DP173" s="34"/>
      <c r="DQ173" s="34"/>
      <c r="DR173" s="34"/>
      <c r="DS173" s="34"/>
      <c r="DT173" s="34"/>
      <c r="DU173" s="34"/>
      <c r="DV173" s="34"/>
      <c r="DW173" s="34"/>
      <c r="DX173" s="34"/>
      <c r="DY173" s="34"/>
      <c r="DZ173" s="34"/>
      <c r="EA173" s="34"/>
      <c r="EB173" s="34"/>
      <c r="EC173" s="34"/>
      <c r="ED173" s="34"/>
      <c r="EE173" s="34"/>
      <c r="EF173" s="34"/>
      <c r="EG173" s="34"/>
      <c r="EH173" s="34"/>
      <c r="EI173" s="34"/>
      <c r="EJ173" s="34"/>
      <c r="EK173" s="34"/>
      <c r="EL173" s="34"/>
      <c r="EM173" s="34"/>
      <c r="EN173" s="34"/>
      <c r="EO173" s="34"/>
      <c r="EP173" s="34"/>
      <c r="EQ173" s="34"/>
      <c r="ER173" s="34"/>
      <c r="ES173" s="34"/>
      <c r="ET173" s="34"/>
      <c r="EU173" s="34"/>
      <c r="EV173" s="34"/>
      <c r="EW173" s="34"/>
      <c r="EX173" s="34"/>
      <c r="EY173" s="34"/>
      <c r="EZ173" s="34"/>
      <c r="FA173" s="34"/>
      <c r="FB173" s="34"/>
      <c r="FC173" s="34"/>
      <c r="FD173" s="34"/>
      <c r="FE173" s="34"/>
      <c r="FF173" s="34"/>
      <c r="FG173" s="34"/>
      <c r="FH173" s="34"/>
      <c r="FI173" s="34"/>
      <c r="FJ173" s="34"/>
      <c r="FK173" s="34"/>
      <c r="FL173" s="34"/>
      <c r="FM173" s="34"/>
      <c r="FN173" s="34"/>
      <c r="FO173" s="34"/>
      <c r="FP173" s="34"/>
      <c r="FQ173" s="34"/>
      <c r="FR173" s="34"/>
      <c r="FS173" s="34"/>
      <c r="FT173" s="34"/>
      <c r="FU173" s="34"/>
      <c r="FV173" s="34"/>
      <c r="FW173" s="34"/>
      <c r="FX173" s="34"/>
      <c r="FY173" s="34"/>
      <c r="FZ173" s="34"/>
      <c r="GA173" s="34"/>
      <c r="GB173" s="34"/>
      <c r="GC173" s="34"/>
      <c r="GD173" s="34"/>
      <c r="GE173" s="34"/>
      <c r="GF173" s="34"/>
      <c r="GG173" s="34"/>
      <c r="GH173" s="34"/>
      <c r="GI173" s="34"/>
      <c r="GJ173" s="34"/>
      <c r="GK173" s="34"/>
      <c r="GL173" s="34"/>
      <c r="GM173" s="34"/>
      <c r="GN173" s="34"/>
      <c r="GO173" s="34"/>
      <c r="GP173" s="34"/>
      <c r="GQ173" s="34"/>
      <c r="GR173" s="34"/>
      <c r="GS173" s="34"/>
      <c r="GT173" s="34"/>
      <c r="GU173" s="34"/>
      <c r="GV173" s="34"/>
      <c r="GW173" s="34"/>
      <c r="GX173" s="34"/>
      <c r="GY173" s="34"/>
      <c r="GZ173" s="34"/>
      <c r="HA173" s="34"/>
      <c r="HB173" s="34"/>
      <c r="HC173" s="34"/>
      <c r="HD173" s="34"/>
      <c r="HE173" s="34"/>
      <c r="HF173" s="34"/>
      <c r="HG173" s="34"/>
      <c r="HH173" s="34"/>
      <c r="HI173" s="34"/>
      <c r="HJ173" s="34"/>
      <c r="HK173" s="34"/>
      <c r="HL173" s="34"/>
      <c r="HM173" s="34"/>
      <c r="HN173" s="34"/>
      <c r="HO173" s="34"/>
      <c r="HP173" s="34"/>
      <c r="HQ173" s="34"/>
      <c r="HR173" s="34"/>
      <c r="HS173" s="34"/>
      <c r="HT173" s="34"/>
      <c r="HU173" s="34"/>
      <c r="HV173" s="34"/>
      <c r="HW173" s="34"/>
      <c r="HX173" s="34"/>
      <c r="HY173" s="34"/>
      <c r="HZ173" s="34"/>
      <c r="IA173" s="34"/>
      <c r="IB173" s="34"/>
      <c r="IC173" s="34"/>
      <c r="ID173" s="34"/>
      <c r="IE173" s="34"/>
      <c r="IF173" s="34"/>
      <c r="IG173" s="34"/>
      <c r="IH173" s="34"/>
      <c r="II173" s="34"/>
      <c r="IJ173" s="34"/>
      <c r="IK173" s="34"/>
      <c r="IL173" s="34"/>
      <c r="IM173" s="34"/>
      <c r="IN173" s="34"/>
      <c r="IO173" s="34"/>
      <c r="IP173" s="34"/>
      <c r="IQ173" s="34"/>
      <c r="IR173" s="34"/>
      <c r="IS173" s="34"/>
      <c r="IT173" s="34"/>
      <c r="IU173" s="34"/>
      <c r="IV173" s="34"/>
    </row>
    <row r="174" spans="1:256" x14ac:dyDescent="0.2">
      <c r="A174" s="34"/>
      <c r="B174" s="34"/>
      <c r="C174" s="34" t="s">
        <v>331</v>
      </c>
      <c r="D174" s="77"/>
      <c r="E174" s="34"/>
      <c r="F174" s="36">
        <f t="shared" ref="F174:R174" si="48">SUM(F160:F172)</f>
        <v>58384456</v>
      </c>
      <c r="G174" s="36">
        <f t="shared" si="48"/>
        <v>25260053.550940957</v>
      </c>
      <c r="H174" s="36">
        <f t="shared" si="48"/>
        <v>8362338.6246777121</v>
      </c>
      <c r="I174" s="36">
        <f t="shared" si="48"/>
        <v>528713.75627782266</v>
      </c>
      <c r="J174" s="36">
        <f t="shared" si="48"/>
        <v>8091003.3929737601</v>
      </c>
      <c r="K174" s="36">
        <f t="shared" si="48"/>
        <v>1740318.7401476579</v>
      </c>
      <c r="L174" s="36">
        <f t="shared" si="48"/>
        <v>1238516.7009638345</v>
      </c>
      <c r="M174" s="36">
        <f t="shared" si="48"/>
        <v>8453822.6371607222</v>
      </c>
      <c r="N174" s="36">
        <f t="shared" si="48"/>
        <v>2945897.4236261593</v>
      </c>
      <c r="O174" s="36">
        <f t="shared" si="48"/>
        <v>924306.22201561194</v>
      </c>
      <c r="P174" s="36">
        <f t="shared" si="48"/>
        <v>831729.21086637769</v>
      </c>
      <c r="Q174" s="36">
        <f t="shared" si="48"/>
        <v>165.96316305248831</v>
      </c>
      <c r="R174" s="36">
        <f t="shared" si="48"/>
        <v>7589.7771863322578</v>
      </c>
      <c r="S174" s="96"/>
      <c r="T174" s="34"/>
      <c r="U174" s="36">
        <f t="shared" si="41"/>
        <v>0</v>
      </c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  <c r="CO174" s="34"/>
      <c r="CP174" s="34"/>
      <c r="CQ174" s="34"/>
      <c r="CR174" s="34"/>
      <c r="CS174" s="34"/>
      <c r="CT174" s="34"/>
      <c r="CU174" s="34"/>
      <c r="CV174" s="34"/>
      <c r="CW174" s="34"/>
      <c r="CX174" s="34"/>
      <c r="CY174" s="34"/>
      <c r="CZ174" s="34"/>
      <c r="DA174" s="34"/>
      <c r="DB174" s="34"/>
      <c r="DC174" s="34"/>
      <c r="DD174" s="34"/>
      <c r="DE174" s="34"/>
      <c r="DF174" s="34"/>
      <c r="DG174" s="34"/>
      <c r="DH174" s="34"/>
      <c r="DI174" s="34"/>
      <c r="DJ174" s="34"/>
      <c r="DK174" s="34"/>
      <c r="DL174" s="34"/>
      <c r="DM174" s="34"/>
      <c r="DN174" s="34"/>
      <c r="DO174" s="34"/>
      <c r="DP174" s="34"/>
      <c r="DQ174" s="34"/>
      <c r="DR174" s="34"/>
      <c r="DS174" s="34"/>
      <c r="DT174" s="34"/>
      <c r="DU174" s="34"/>
      <c r="DV174" s="34"/>
      <c r="DW174" s="34"/>
      <c r="DX174" s="34"/>
      <c r="DY174" s="34"/>
      <c r="DZ174" s="34"/>
      <c r="EA174" s="34"/>
      <c r="EB174" s="34"/>
      <c r="EC174" s="34"/>
      <c r="ED174" s="34"/>
      <c r="EE174" s="34"/>
      <c r="EF174" s="34"/>
      <c r="EG174" s="34"/>
      <c r="EH174" s="34"/>
      <c r="EI174" s="34"/>
      <c r="EJ174" s="34"/>
      <c r="EK174" s="34"/>
      <c r="EL174" s="34"/>
      <c r="EM174" s="34"/>
      <c r="EN174" s="34"/>
      <c r="EO174" s="34"/>
      <c r="EP174" s="34"/>
      <c r="EQ174" s="34"/>
      <c r="ER174" s="34"/>
      <c r="ES174" s="34"/>
      <c r="ET174" s="34"/>
      <c r="EU174" s="34"/>
      <c r="EV174" s="34"/>
      <c r="EW174" s="34"/>
      <c r="EX174" s="34"/>
      <c r="EY174" s="34"/>
      <c r="EZ174" s="34"/>
      <c r="FA174" s="34"/>
      <c r="FB174" s="34"/>
      <c r="FC174" s="34"/>
      <c r="FD174" s="34"/>
      <c r="FE174" s="34"/>
      <c r="FF174" s="34"/>
      <c r="FG174" s="34"/>
      <c r="FH174" s="34"/>
      <c r="FI174" s="34"/>
      <c r="FJ174" s="34"/>
      <c r="FK174" s="34"/>
      <c r="FL174" s="34"/>
      <c r="FM174" s="34"/>
      <c r="FN174" s="34"/>
      <c r="FO174" s="34"/>
      <c r="FP174" s="34"/>
      <c r="FQ174" s="34"/>
      <c r="FR174" s="34"/>
      <c r="FS174" s="34"/>
      <c r="FT174" s="34"/>
      <c r="FU174" s="34"/>
      <c r="FV174" s="34"/>
      <c r="FW174" s="34"/>
      <c r="FX174" s="34"/>
      <c r="FY174" s="34"/>
      <c r="FZ174" s="34"/>
      <c r="GA174" s="34"/>
      <c r="GB174" s="34"/>
      <c r="GC174" s="34"/>
      <c r="GD174" s="34"/>
      <c r="GE174" s="34"/>
      <c r="GF174" s="34"/>
      <c r="GG174" s="34"/>
      <c r="GH174" s="34"/>
      <c r="GI174" s="34"/>
      <c r="GJ174" s="34"/>
      <c r="GK174" s="34"/>
      <c r="GL174" s="34"/>
      <c r="GM174" s="34"/>
      <c r="GN174" s="34"/>
      <c r="GO174" s="34"/>
      <c r="GP174" s="34"/>
      <c r="GQ174" s="34"/>
      <c r="GR174" s="34"/>
      <c r="GS174" s="34"/>
      <c r="GT174" s="34"/>
      <c r="GU174" s="34"/>
      <c r="GV174" s="34"/>
      <c r="GW174" s="34"/>
      <c r="GX174" s="34"/>
      <c r="GY174" s="34"/>
      <c r="GZ174" s="34"/>
      <c r="HA174" s="34"/>
      <c r="HB174" s="34"/>
      <c r="HC174" s="34"/>
      <c r="HD174" s="34"/>
      <c r="HE174" s="34"/>
      <c r="HF174" s="34"/>
      <c r="HG174" s="34"/>
      <c r="HH174" s="34"/>
      <c r="HI174" s="34"/>
      <c r="HJ174" s="34"/>
      <c r="HK174" s="34"/>
      <c r="HL174" s="34"/>
      <c r="HM174" s="34"/>
      <c r="HN174" s="34"/>
      <c r="HO174" s="34"/>
      <c r="HP174" s="34"/>
      <c r="HQ174" s="34"/>
      <c r="HR174" s="34"/>
      <c r="HS174" s="34"/>
      <c r="HT174" s="34"/>
      <c r="HU174" s="34"/>
      <c r="HV174" s="34"/>
      <c r="HW174" s="34"/>
      <c r="HX174" s="34"/>
      <c r="HY174" s="34"/>
      <c r="HZ174" s="34"/>
      <c r="IA174" s="34"/>
      <c r="IB174" s="34"/>
      <c r="IC174" s="34"/>
      <c r="ID174" s="34"/>
      <c r="IE174" s="34"/>
      <c r="IF174" s="34"/>
      <c r="IG174" s="34"/>
      <c r="IH174" s="34"/>
      <c r="II174" s="34"/>
      <c r="IJ174" s="34"/>
      <c r="IK174" s="34"/>
      <c r="IL174" s="34"/>
      <c r="IM174" s="34"/>
      <c r="IN174" s="34"/>
      <c r="IO174" s="34"/>
      <c r="IP174" s="34"/>
      <c r="IQ174" s="34"/>
      <c r="IR174" s="34"/>
      <c r="IS174" s="34"/>
      <c r="IT174" s="34"/>
      <c r="IU174" s="34"/>
      <c r="IV174" s="34"/>
    </row>
    <row r="175" spans="1:256" x14ac:dyDescent="0.2">
      <c r="A175" s="34"/>
      <c r="B175" s="34"/>
      <c r="C175" s="34"/>
      <c r="D175" s="77"/>
      <c r="E175" s="34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96"/>
      <c r="T175" s="34"/>
      <c r="U175" s="36">
        <f t="shared" si="41"/>
        <v>0</v>
      </c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  <c r="CT175" s="34"/>
      <c r="CU175" s="34"/>
      <c r="CV175" s="34"/>
      <c r="CW175" s="34"/>
      <c r="CX175" s="34"/>
      <c r="CY175" s="34"/>
      <c r="CZ175" s="34"/>
      <c r="DA175" s="34"/>
      <c r="DB175" s="34"/>
      <c r="DC175" s="34"/>
      <c r="DD175" s="34"/>
      <c r="DE175" s="34"/>
      <c r="DF175" s="34"/>
      <c r="DG175" s="34"/>
      <c r="DH175" s="34"/>
      <c r="DI175" s="34"/>
      <c r="DJ175" s="34"/>
      <c r="DK175" s="34"/>
      <c r="DL175" s="34"/>
      <c r="DM175" s="34"/>
      <c r="DN175" s="34"/>
      <c r="DO175" s="34"/>
      <c r="DP175" s="34"/>
      <c r="DQ175" s="34"/>
      <c r="DR175" s="34"/>
      <c r="DS175" s="34"/>
      <c r="DT175" s="34"/>
      <c r="DU175" s="34"/>
      <c r="DV175" s="34"/>
      <c r="DW175" s="34"/>
      <c r="DX175" s="34"/>
      <c r="DY175" s="34"/>
      <c r="DZ175" s="34"/>
      <c r="EA175" s="34"/>
      <c r="EB175" s="34"/>
      <c r="EC175" s="34"/>
      <c r="ED175" s="34"/>
      <c r="EE175" s="34"/>
      <c r="EF175" s="34"/>
      <c r="EG175" s="34"/>
      <c r="EH175" s="34"/>
      <c r="EI175" s="34"/>
      <c r="EJ175" s="34"/>
      <c r="EK175" s="34"/>
      <c r="EL175" s="34"/>
      <c r="EM175" s="34"/>
      <c r="EN175" s="34"/>
      <c r="EO175" s="34"/>
      <c r="EP175" s="34"/>
      <c r="EQ175" s="34"/>
      <c r="ER175" s="34"/>
      <c r="ES175" s="34"/>
      <c r="ET175" s="34"/>
      <c r="EU175" s="34"/>
      <c r="EV175" s="34"/>
      <c r="EW175" s="34"/>
      <c r="EX175" s="34"/>
      <c r="EY175" s="34"/>
      <c r="EZ175" s="34"/>
      <c r="FA175" s="34"/>
      <c r="FB175" s="34"/>
      <c r="FC175" s="34"/>
      <c r="FD175" s="34"/>
      <c r="FE175" s="34"/>
      <c r="FF175" s="34"/>
      <c r="FG175" s="34"/>
      <c r="FH175" s="34"/>
      <c r="FI175" s="34"/>
      <c r="FJ175" s="34"/>
      <c r="FK175" s="34"/>
      <c r="FL175" s="34"/>
      <c r="FM175" s="34"/>
      <c r="FN175" s="34"/>
      <c r="FO175" s="34"/>
      <c r="FP175" s="34"/>
      <c r="FQ175" s="34"/>
      <c r="FR175" s="34"/>
      <c r="FS175" s="34"/>
      <c r="FT175" s="34"/>
      <c r="FU175" s="34"/>
      <c r="FV175" s="34"/>
      <c r="FW175" s="34"/>
      <c r="FX175" s="34"/>
      <c r="FY175" s="34"/>
      <c r="FZ175" s="34"/>
      <c r="GA175" s="34"/>
      <c r="GB175" s="34"/>
      <c r="GC175" s="34"/>
      <c r="GD175" s="34"/>
      <c r="GE175" s="34"/>
      <c r="GF175" s="34"/>
      <c r="GG175" s="34"/>
      <c r="GH175" s="34"/>
      <c r="GI175" s="34"/>
      <c r="GJ175" s="34"/>
      <c r="GK175" s="34"/>
      <c r="GL175" s="34"/>
      <c r="GM175" s="34"/>
      <c r="GN175" s="34"/>
      <c r="GO175" s="34"/>
      <c r="GP175" s="34"/>
      <c r="GQ175" s="34"/>
      <c r="GR175" s="34"/>
      <c r="GS175" s="34"/>
      <c r="GT175" s="34"/>
      <c r="GU175" s="34"/>
      <c r="GV175" s="34"/>
      <c r="GW175" s="34"/>
      <c r="GX175" s="34"/>
      <c r="GY175" s="34"/>
      <c r="GZ175" s="34"/>
      <c r="HA175" s="34"/>
      <c r="HB175" s="34"/>
      <c r="HC175" s="34"/>
      <c r="HD175" s="34"/>
      <c r="HE175" s="34"/>
      <c r="HF175" s="34"/>
      <c r="HG175" s="34"/>
      <c r="HH175" s="34"/>
      <c r="HI175" s="34"/>
      <c r="HJ175" s="34"/>
      <c r="HK175" s="34"/>
      <c r="HL175" s="34"/>
      <c r="HM175" s="34"/>
      <c r="HN175" s="34"/>
      <c r="HO175" s="34"/>
      <c r="HP175" s="34"/>
      <c r="HQ175" s="34"/>
      <c r="HR175" s="34"/>
      <c r="HS175" s="34"/>
      <c r="HT175" s="34"/>
      <c r="HU175" s="34"/>
      <c r="HV175" s="34"/>
      <c r="HW175" s="34"/>
      <c r="HX175" s="34"/>
      <c r="HY175" s="34"/>
      <c r="HZ175" s="34"/>
      <c r="IA175" s="34"/>
      <c r="IB175" s="34"/>
      <c r="IC175" s="34"/>
      <c r="ID175" s="34"/>
      <c r="IE175" s="34"/>
      <c r="IF175" s="34"/>
      <c r="IG175" s="34"/>
      <c r="IH175" s="34"/>
      <c r="II175" s="34"/>
      <c r="IJ175" s="34"/>
      <c r="IK175" s="34"/>
      <c r="IL175" s="34"/>
      <c r="IM175" s="34"/>
      <c r="IN175" s="34"/>
      <c r="IO175" s="34"/>
      <c r="IP175" s="34"/>
      <c r="IQ175" s="34"/>
      <c r="IR175" s="34"/>
      <c r="IS175" s="34"/>
      <c r="IT175" s="34"/>
      <c r="IU175" s="34"/>
      <c r="IV175" s="34"/>
    </row>
    <row r="176" spans="1:256" x14ac:dyDescent="0.2">
      <c r="A176" s="34"/>
      <c r="B176" s="34"/>
      <c r="C176" s="95" t="s">
        <v>332</v>
      </c>
      <c r="D176" s="102"/>
      <c r="E176" s="95"/>
      <c r="F176" s="73">
        <f t="shared" ref="F176:R176" si="49">F174+F156</f>
        <v>135498602</v>
      </c>
      <c r="G176" s="73">
        <f t="shared" si="49"/>
        <v>58947674.902397633</v>
      </c>
      <c r="H176" s="73">
        <f t="shared" si="49"/>
        <v>19583385.327483375</v>
      </c>
      <c r="I176" s="73">
        <f t="shared" si="49"/>
        <v>1230931.0603030412</v>
      </c>
      <c r="J176" s="73">
        <f t="shared" si="49"/>
        <v>18667102.456843819</v>
      </c>
      <c r="K176" s="73">
        <f t="shared" si="49"/>
        <v>4011673.73081447</v>
      </c>
      <c r="L176" s="73">
        <f t="shared" si="49"/>
        <v>2852667.9748410708</v>
      </c>
      <c r="M176" s="73">
        <f t="shared" si="49"/>
        <v>19457912.3025808</v>
      </c>
      <c r="N176" s="73">
        <f t="shared" si="49"/>
        <v>6770048.206162273</v>
      </c>
      <c r="O176" s="73">
        <f t="shared" si="49"/>
        <v>2121355.1730784015</v>
      </c>
      <c r="P176" s="73">
        <f t="shared" si="49"/>
        <v>1837480.4177618427</v>
      </c>
      <c r="Q176" s="73">
        <f t="shared" si="49"/>
        <v>390.37425081886124</v>
      </c>
      <c r="R176" s="73">
        <f t="shared" si="49"/>
        <v>17980.073482450985</v>
      </c>
      <c r="S176" s="96"/>
      <c r="T176" s="34"/>
      <c r="U176" s="36">
        <f t="shared" si="41"/>
        <v>0</v>
      </c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  <c r="CR176" s="34"/>
      <c r="CS176" s="34"/>
      <c r="CT176" s="34"/>
      <c r="CU176" s="34"/>
      <c r="CV176" s="34"/>
      <c r="CW176" s="34"/>
      <c r="CX176" s="34"/>
      <c r="CY176" s="34"/>
      <c r="CZ176" s="34"/>
      <c r="DA176" s="34"/>
      <c r="DB176" s="34"/>
      <c r="DC176" s="34"/>
      <c r="DD176" s="34"/>
      <c r="DE176" s="34"/>
      <c r="DF176" s="34"/>
      <c r="DG176" s="34"/>
      <c r="DH176" s="34"/>
      <c r="DI176" s="34"/>
      <c r="DJ176" s="34"/>
      <c r="DK176" s="34"/>
      <c r="DL176" s="34"/>
      <c r="DM176" s="34"/>
      <c r="DN176" s="34"/>
      <c r="DO176" s="34"/>
      <c r="DP176" s="34"/>
      <c r="DQ176" s="34"/>
      <c r="DR176" s="34"/>
      <c r="DS176" s="34"/>
      <c r="DT176" s="34"/>
      <c r="DU176" s="34"/>
      <c r="DV176" s="34"/>
      <c r="DW176" s="34"/>
      <c r="DX176" s="34"/>
      <c r="DY176" s="34"/>
      <c r="DZ176" s="34"/>
      <c r="EA176" s="34"/>
      <c r="EB176" s="34"/>
      <c r="EC176" s="34"/>
      <c r="ED176" s="34"/>
      <c r="EE176" s="34"/>
      <c r="EF176" s="34"/>
      <c r="EG176" s="34"/>
      <c r="EH176" s="34"/>
      <c r="EI176" s="34"/>
      <c r="EJ176" s="34"/>
      <c r="EK176" s="34"/>
      <c r="EL176" s="34"/>
      <c r="EM176" s="34"/>
      <c r="EN176" s="34"/>
      <c r="EO176" s="34"/>
      <c r="EP176" s="34"/>
      <c r="EQ176" s="34"/>
      <c r="ER176" s="34"/>
      <c r="ES176" s="34"/>
      <c r="ET176" s="34"/>
      <c r="EU176" s="34"/>
      <c r="EV176" s="34"/>
      <c r="EW176" s="34"/>
      <c r="EX176" s="34"/>
      <c r="EY176" s="34"/>
      <c r="EZ176" s="34"/>
      <c r="FA176" s="34"/>
      <c r="FB176" s="34"/>
      <c r="FC176" s="34"/>
      <c r="FD176" s="34"/>
      <c r="FE176" s="34"/>
      <c r="FF176" s="34"/>
      <c r="FG176" s="34"/>
      <c r="FH176" s="34"/>
      <c r="FI176" s="34"/>
      <c r="FJ176" s="34"/>
      <c r="FK176" s="34"/>
      <c r="FL176" s="34"/>
      <c r="FM176" s="34"/>
      <c r="FN176" s="34"/>
      <c r="FO176" s="34"/>
      <c r="FP176" s="34"/>
      <c r="FQ176" s="34"/>
      <c r="FR176" s="34"/>
      <c r="FS176" s="34"/>
      <c r="FT176" s="34"/>
      <c r="FU176" s="34"/>
      <c r="FV176" s="34"/>
      <c r="FW176" s="34"/>
      <c r="FX176" s="34"/>
      <c r="FY176" s="34"/>
      <c r="FZ176" s="34"/>
      <c r="GA176" s="34"/>
      <c r="GB176" s="34"/>
      <c r="GC176" s="34"/>
      <c r="GD176" s="34"/>
      <c r="GE176" s="34"/>
      <c r="GF176" s="34"/>
      <c r="GG176" s="34"/>
      <c r="GH176" s="34"/>
      <c r="GI176" s="34"/>
      <c r="GJ176" s="34"/>
      <c r="GK176" s="34"/>
      <c r="GL176" s="34"/>
      <c r="GM176" s="34"/>
      <c r="GN176" s="34"/>
      <c r="GO176" s="34"/>
      <c r="GP176" s="34"/>
      <c r="GQ176" s="34"/>
      <c r="GR176" s="34"/>
      <c r="GS176" s="34"/>
      <c r="GT176" s="34"/>
      <c r="GU176" s="34"/>
      <c r="GV176" s="34"/>
      <c r="GW176" s="34"/>
      <c r="GX176" s="34"/>
      <c r="GY176" s="34"/>
      <c r="GZ176" s="34"/>
      <c r="HA176" s="34"/>
      <c r="HB176" s="34"/>
      <c r="HC176" s="34"/>
      <c r="HD176" s="34"/>
      <c r="HE176" s="34"/>
      <c r="HF176" s="34"/>
      <c r="HG176" s="34"/>
      <c r="HH176" s="34"/>
      <c r="HI176" s="34"/>
      <c r="HJ176" s="34"/>
      <c r="HK176" s="34"/>
      <c r="HL176" s="34"/>
      <c r="HM176" s="34"/>
      <c r="HN176" s="34"/>
      <c r="HO176" s="34"/>
      <c r="HP176" s="34"/>
      <c r="HQ176" s="34"/>
      <c r="HR176" s="34"/>
      <c r="HS176" s="34"/>
      <c r="HT176" s="34"/>
      <c r="HU176" s="34"/>
      <c r="HV176" s="34"/>
      <c r="HW176" s="34"/>
      <c r="HX176" s="34"/>
      <c r="HY176" s="34"/>
      <c r="HZ176" s="34"/>
      <c r="IA176" s="34"/>
      <c r="IB176" s="34"/>
      <c r="IC176" s="34"/>
      <c r="ID176" s="34"/>
      <c r="IE176" s="34"/>
      <c r="IF176" s="34"/>
      <c r="IG176" s="34"/>
      <c r="IH176" s="34"/>
      <c r="II176" s="34"/>
      <c r="IJ176" s="34"/>
      <c r="IK176" s="34"/>
      <c r="IL176" s="34"/>
      <c r="IM176" s="34"/>
      <c r="IN176" s="34"/>
      <c r="IO176" s="34"/>
      <c r="IP176" s="34"/>
      <c r="IQ176" s="34"/>
      <c r="IR176" s="34"/>
      <c r="IS176" s="34"/>
      <c r="IT176" s="34"/>
      <c r="IU176" s="34"/>
      <c r="IV176" s="34"/>
    </row>
    <row r="177" spans="1:256" x14ac:dyDescent="0.2">
      <c r="A177" s="34"/>
      <c r="B177" s="34"/>
      <c r="C177" s="34"/>
      <c r="D177" s="77"/>
      <c r="E177" s="34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96"/>
      <c r="T177" s="34"/>
      <c r="U177" s="36">
        <f t="shared" si="41"/>
        <v>0</v>
      </c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/>
      <c r="CK177" s="34"/>
      <c r="CL177" s="34"/>
      <c r="CM177" s="34"/>
      <c r="CN177" s="34"/>
      <c r="CO177" s="34"/>
      <c r="CP177" s="34"/>
      <c r="CQ177" s="34"/>
      <c r="CR177" s="34"/>
      <c r="CS177" s="34"/>
      <c r="CT177" s="34"/>
      <c r="CU177" s="34"/>
      <c r="CV177" s="34"/>
      <c r="CW177" s="34"/>
      <c r="CX177" s="34"/>
      <c r="CY177" s="34"/>
      <c r="CZ177" s="34"/>
      <c r="DA177" s="34"/>
      <c r="DB177" s="34"/>
      <c r="DC177" s="34"/>
      <c r="DD177" s="34"/>
      <c r="DE177" s="34"/>
      <c r="DF177" s="34"/>
      <c r="DG177" s="34"/>
      <c r="DH177" s="34"/>
      <c r="DI177" s="34"/>
      <c r="DJ177" s="34"/>
      <c r="DK177" s="34"/>
      <c r="DL177" s="34"/>
      <c r="DM177" s="34"/>
      <c r="DN177" s="34"/>
      <c r="DO177" s="34"/>
      <c r="DP177" s="34"/>
      <c r="DQ177" s="34"/>
      <c r="DR177" s="34"/>
      <c r="DS177" s="34"/>
      <c r="DT177" s="34"/>
      <c r="DU177" s="34"/>
      <c r="DV177" s="34"/>
      <c r="DW177" s="34"/>
      <c r="DX177" s="34"/>
      <c r="DY177" s="34"/>
      <c r="DZ177" s="34"/>
      <c r="EA177" s="34"/>
      <c r="EB177" s="34"/>
      <c r="EC177" s="34"/>
      <c r="ED177" s="34"/>
      <c r="EE177" s="34"/>
      <c r="EF177" s="34"/>
      <c r="EG177" s="34"/>
      <c r="EH177" s="34"/>
      <c r="EI177" s="34"/>
      <c r="EJ177" s="34"/>
      <c r="EK177" s="34"/>
      <c r="EL177" s="34"/>
      <c r="EM177" s="34"/>
      <c r="EN177" s="34"/>
      <c r="EO177" s="34"/>
      <c r="EP177" s="34"/>
      <c r="EQ177" s="34"/>
      <c r="ER177" s="34"/>
      <c r="ES177" s="34"/>
      <c r="ET177" s="34"/>
      <c r="EU177" s="34"/>
      <c r="EV177" s="34"/>
      <c r="EW177" s="34"/>
      <c r="EX177" s="34"/>
      <c r="EY177" s="34"/>
      <c r="EZ177" s="34"/>
      <c r="FA177" s="34"/>
      <c r="FB177" s="34"/>
      <c r="FC177" s="34"/>
      <c r="FD177" s="34"/>
      <c r="FE177" s="34"/>
      <c r="FF177" s="34"/>
      <c r="FG177" s="34"/>
      <c r="FH177" s="34"/>
      <c r="FI177" s="34"/>
      <c r="FJ177" s="34"/>
      <c r="FK177" s="34"/>
      <c r="FL177" s="34"/>
      <c r="FM177" s="34"/>
      <c r="FN177" s="34"/>
      <c r="FO177" s="34"/>
      <c r="FP177" s="34"/>
      <c r="FQ177" s="34"/>
      <c r="FR177" s="34"/>
      <c r="FS177" s="34"/>
      <c r="FT177" s="34"/>
      <c r="FU177" s="34"/>
      <c r="FV177" s="34"/>
      <c r="FW177" s="34"/>
      <c r="FX177" s="34"/>
      <c r="FY177" s="34"/>
      <c r="FZ177" s="34"/>
      <c r="GA177" s="34"/>
      <c r="GB177" s="34"/>
      <c r="GC177" s="34"/>
      <c r="GD177" s="34"/>
      <c r="GE177" s="34"/>
      <c r="GF177" s="34"/>
      <c r="GG177" s="34"/>
      <c r="GH177" s="34"/>
      <c r="GI177" s="34"/>
      <c r="GJ177" s="34"/>
      <c r="GK177" s="34"/>
      <c r="GL177" s="34"/>
      <c r="GM177" s="34"/>
      <c r="GN177" s="34"/>
      <c r="GO177" s="34"/>
      <c r="GP177" s="34"/>
      <c r="GQ177" s="34"/>
      <c r="GR177" s="34"/>
      <c r="GS177" s="34"/>
      <c r="GT177" s="34"/>
      <c r="GU177" s="34"/>
      <c r="GV177" s="34"/>
      <c r="GW177" s="34"/>
      <c r="GX177" s="34"/>
      <c r="GY177" s="34"/>
      <c r="GZ177" s="34"/>
      <c r="HA177" s="34"/>
      <c r="HB177" s="34"/>
      <c r="HC177" s="34"/>
      <c r="HD177" s="34"/>
      <c r="HE177" s="34"/>
      <c r="HF177" s="34"/>
      <c r="HG177" s="34"/>
      <c r="HH177" s="34"/>
      <c r="HI177" s="34"/>
      <c r="HJ177" s="34"/>
      <c r="HK177" s="34"/>
      <c r="HL177" s="34"/>
      <c r="HM177" s="34"/>
      <c r="HN177" s="34"/>
      <c r="HO177" s="34"/>
      <c r="HP177" s="34"/>
      <c r="HQ177" s="34"/>
      <c r="HR177" s="34"/>
      <c r="HS177" s="34"/>
      <c r="HT177" s="34"/>
      <c r="HU177" s="34"/>
      <c r="HV177" s="34"/>
      <c r="HW177" s="34"/>
      <c r="HX177" s="34"/>
      <c r="HY177" s="34"/>
      <c r="HZ177" s="34"/>
      <c r="IA177" s="34"/>
      <c r="IB177" s="34"/>
      <c r="IC177" s="34"/>
      <c r="ID177" s="34"/>
      <c r="IE177" s="34"/>
      <c r="IF177" s="34"/>
      <c r="IG177" s="34"/>
      <c r="IH177" s="34"/>
      <c r="II177" s="34"/>
      <c r="IJ177" s="34"/>
      <c r="IK177" s="34"/>
      <c r="IL177" s="34"/>
      <c r="IM177" s="34"/>
      <c r="IN177" s="34"/>
      <c r="IO177" s="34"/>
      <c r="IP177" s="34"/>
      <c r="IQ177" s="34"/>
      <c r="IR177" s="34"/>
      <c r="IS177" s="34"/>
      <c r="IT177" s="34"/>
      <c r="IU177" s="34"/>
      <c r="IV177" s="34"/>
    </row>
    <row r="178" spans="1:256" x14ac:dyDescent="0.2">
      <c r="A178" s="34"/>
      <c r="B178" s="34"/>
      <c r="C178" s="103" t="s">
        <v>333</v>
      </c>
      <c r="D178" s="104"/>
      <c r="E178" s="103"/>
      <c r="F178" s="110">
        <f>F176+F158</f>
        <v>135498602</v>
      </c>
      <c r="G178" s="110">
        <f t="shared" ref="G178:R178" si="50">G176</f>
        <v>58947674.902397633</v>
      </c>
      <c r="H178" s="110">
        <f t="shared" si="50"/>
        <v>19583385.327483375</v>
      </c>
      <c r="I178" s="110">
        <f t="shared" si="50"/>
        <v>1230931.0603030412</v>
      </c>
      <c r="J178" s="110">
        <f t="shared" si="50"/>
        <v>18667102.456843819</v>
      </c>
      <c r="K178" s="110">
        <f t="shared" si="50"/>
        <v>4011673.73081447</v>
      </c>
      <c r="L178" s="110">
        <f t="shared" si="50"/>
        <v>2852667.9748410708</v>
      </c>
      <c r="M178" s="110">
        <f t="shared" si="50"/>
        <v>19457912.3025808</v>
      </c>
      <c r="N178" s="110">
        <f t="shared" si="50"/>
        <v>6770048.206162273</v>
      </c>
      <c r="O178" s="110">
        <f t="shared" si="50"/>
        <v>2121355.1730784015</v>
      </c>
      <c r="P178" s="110">
        <f t="shared" si="50"/>
        <v>1837480.4177618427</v>
      </c>
      <c r="Q178" s="110">
        <f t="shared" si="50"/>
        <v>390.37425081886124</v>
      </c>
      <c r="R178" s="110">
        <f t="shared" si="50"/>
        <v>17980.073482450985</v>
      </c>
      <c r="S178" s="96"/>
      <c r="T178" s="34"/>
      <c r="U178" s="36">
        <f t="shared" si="41"/>
        <v>0</v>
      </c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34"/>
      <c r="BV178" s="34"/>
      <c r="BW178" s="34"/>
      <c r="BX178" s="34"/>
      <c r="BY178" s="34"/>
      <c r="BZ178" s="34"/>
      <c r="CA178" s="34"/>
      <c r="CB178" s="34"/>
      <c r="CC178" s="34"/>
      <c r="CD178" s="34"/>
      <c r="CE178" s="34"/>
      <c r="CF178" s="34"/>
      <c r="CG178" s="34"/>
      <c r="CH178" s="34"/>
      <c r="CI178" s="34"/>
      <c r="CJ178" s="34"/>
      <c r="CK178" s="34"/>
      <c r="CL178" s="34"/>
      <c r="CM178" s="34"/>
      <c r="CN178" s="34"/>
      <c r="CO178" s="34"/>
      <c r="CP178" s="34"/>
      <c r="CQ178" s="34"/>
      <c r="CR178" s="34"/>
      <c r="CS178" s="34"/>
      <c r="CT178" s="34"/>
      <c r="CU178" s="34"/>
      <c r="CV178" s="34"/>
      <c r="CW178" s="34"/>
      <c r="CX178" s="34"/>
      <c r="CY178" s="34"/>
      <c r="CZ178" s="34"/>
      <c r="DA178" s="34"/>
      <c r="DB178" s="34"/>
      <c r="DC178" s="34"/>
      <c r="DD178" s="34"/>
      <c r="DE178" s="34"/>
      <c r="DF178" s="34"/>
      <c r="DG178" s="34"/>
      <c r="DH178" s="34"/>
      <c r="DI178" s="34"/>
      <c r="DJ178" s="34"/>
      <c r="DK178" s="34"/>
      <c r="DL178" s="34"/>
      <c r="DM178" s="34"/>
      <c r="DN178" s="34"/>
      <c r="DO178" s="34"/>
      <c r="DP178" s="34"/>
      <c r="DQ178" s="34"/>
      <c r="DR178" s="34"/>
      <c r="DS178" s="34"/>
      <c r="DT178" s="34"/>
      <c r="DU178" s="34"/>
      <c r="DV178" s="34"/>
      <c r="DW178" s="34"/>
      <c r="DX178" s="34"/>
      <c r="DY178" s="34"/>
      <c r="DZ178" s="34"/>
      <c r="EA178" s="34"/>
      <c r="EB178" s="34"/>
      <c r="EC178" s="34"/>
      <c r="ED178" s="34"/>
      <c r="EE178" s="34"/>
      <c r="EF178" s="34"/>
      <c r="EG178" s="34"/>
      <c r="EH178" s="34"/>
      <c r="EI178" s="34"/>
      <c r="EJ178" s="34"/>
      <c r="EK178" s="34"/>
      <c r="EL178" s="34"/>
      <c r="EM178" s="34"/>
      <c r="EN178" s="34"/>
      <c r="EO178" s="34"/>
      <c r="EP178" s="34"/>
      <c r="EQ178" s="34"/>
      <c r="ER178" s="34"/>
      <c r="ES178" s="34"/>
      <c r="ET178" s="34"/>
      <c r="EU178" s="34"/>
      <c r="EV178" s="34"/>
      <c r="EW178" s="34"/>
      <c r="EX178" s="34"/>
      <c r="EY178" s="34"/>
      <c r="EZ178" s="34"/>
      <c r="FA178" s="34"/>
      <c r="FB178" s="34"/>
      <c r="FC178" s="34"/>
      <c r="FD178" s="34"/>
      <c r="FE178" s="34"/>
      <c r="FF178" s="34"/>
      <c r="FG178" s="34"/>
      <c r="FH178" s="34"/>
      <c r="FI178" s="34"/>
      <c r="FJ178" s="34"/>
      <c r="FK178" s="34"/>
      <c r="FL178" s="34"/>
      <c r="FM178" s="34"/>
      <c r="FN178" s="34"/>
      <c r="FO178" s="34"/>
      <c r="FP178" s="34"/>
      <c r="FQ178" s="34"/>
      <c r="FR178" s="34"/>
      <c r="FS178" s="34"/>
      <c r="FT178" s="34"/>
      <c r="FU178" s="34"/>
      <c r="FV178" s="34"/>
      <c r="FW178" s="34"/>
      <c r="FX178" s="34"/>
      <c r="FY178" s="34"/>
      <c r="FZ178" s="34"/>
      <c r="GA178" s="34"/>
      <c r="GB178" s="34"/>
      <c r="GC178" s="34"/>
      <c r="GD178" s="34"/>
      <c r="GE178" s="34"/>
      <c r="GF178" s="34"/>
      <c r="GG178" s="34"/>
      <c r="GH178" s="34"/>
      <c r="GI178" s="34"/>
      <c r="GJ178" s="34"/>
      <c r="GK178" s="34"/>
      <c r="GL178" s="34"/>
      <c r="GM178" s="34"/>
      <c r="GN178" s="34"/>
      <c r="GO178" s="34"/>
      <c r="GP178" s="34"/>
      <c r="GQ178" s="34"/>
      <c r="GR178" s="34"/>
      <c r="GS178" s="34"/>
      <c r="GT178" s="34"/>
      <c r="GU178" s="34"/>
      <c r="GV178" s="34"/>
      <c r="GW178" s="34"/>
      <c r="GX178" s="34"/>
      <c r="GY178" s="34"/>
      <c r="GZ178" s="34"/>
      <c r="HA178" s="34"/>
      <c r="HB178" s="34"/>
      <c r="HC178" s="34"/>
      <c r="HD178" s="34"/>
      <c r="HE178" s="34"/>
      <c r="HF178" s="34"/>
      <c r="HG178" s="34"/>
      <c r="HH178" s="34"/>
      <c r="HI178" s="34"/>
      <c r="HJ178" s="34"/>
      <c r="HK178" s="34"/>
      <c r="HL178" s="34"/>
      <c r="HM178" s="34"/>
      <c r="HN178" s="34"/>
      <c r="HO178" s="34"/>
      <c r="HP178" s="34"/>
      <c r="HQ178" s="34"/>
      <c r="HR178" s="34"/>
      <c r="HS178" s="34"/>
      <c r="HT178" s="34"/>
      <c r="HU178" s="34"/>
      <c r="HV178" s="34"/>
      <c r="HW178" s="34"/>
      <c r="HX178" s="34"/>
      <c r="HY178" s="34"/>
      <c r="HZ178" s="34"/>
      <c r="IA178" s="34"/>
      <c r="IB178" s="34"/>
      <c r="IC178" s="34"/>
      <c r="ID178" s="34"/>
      <c r="IE178" s="34"/>
      <c r="IF178" s="34"/>
      <c r="IG178" s="34"/>
      <c r="IH178" s="34"/>
      <c r="II178" s="34"/>
      <c r="IJ178" s="34"/>
      <c r="IK178" s="34"/>
      <c r="IL178" s="34"/>
      <c r="IM178" s="34"/>
      <c r="IN178" s="34"/>
      <c r="IO178" s="34"/>
      <c r="IP178" s="34"/>
      <c r="IQ178" s="34"/>
      <c r="IR178" s="34"/>
      <c r="IS178" s="34"/>
      <c r="IT178" s="34"/>
      <c r="IU178" s="34"/>
      <c r="IV178" s="34"/>
    </row>
    <row r="179" spans="1:256" x14ac:dyDescent="0.2">
      <c r="A179" s="34"/>
      <c r="B179" s="34"/>
      <c r="C179" s="34"/>
      <c r="D179" s="77"/>
      <c r="E179" s="34"/>
      <c r="F179" s="36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96"/>
      <c r="T179" s="34"/>
      <c r="U179" s="36">
        <f t="shared" si="41"/>
        <v>0</v>
      </c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34"/>
      <c r="CN179" s="34"/>
      <c r="CO179" s="34"/>
      <c r="CP179" s="34"/>
      <c r="CQ179" s="34"/>
      <c r="CR179" s="34"/>
      <c r="CS179" s="34"/>
      <c r="CT179" s="34"/>
      <c r="CU179" s="34"/>
      <c r="CV179" s="34"/>
      <c r="CW179" s="34"/>
      <c r="CX179" s="34"/>
      <c r="CY179" s="34"/>
      <c r="CZ179" s="34"/>
      <c r="DA179" s="34"/>
      <c r="DB179" s="34"/>
      <c r="DC179" s="34"/>
      <c r="DD179" s="34"/>
      <c r="DE179" s="34"/>
      <c r="DF179" s="34"/>
      <c r="DG179" s="34"/>
      <c r="DH179" s="34"/>
      <c r="DI179" s="34"/>
      <c r="DJ179" s="34"/>
      <c r="DK179" s="34"/>
      <c r="DL179" s="34"/>
      <c r="DM179" s="34"/>
      <c r="DN179" s="34"/>
      <c r="DO179" s="34"/>
      <c r="DP179" s="34"/>
      <c r="DQ179" s="34"/>
      <c r="DR179" s="34"/>
      <c r="DS179" s="34"/>
      <c r="DT179" s="34"/>
      <c r="DU179" s="34"/>
      <c r="DV179" s="34"/>
      <c r="DW179" s="34"/>
      <c r="DX179" s="34"/>
      <c r="DY179" s="34"/>
      <c r="DZ179" s="34"/>
      <c r="EA179" s="34"/>
      <c r="EB179" s="34"/>
      <c r="EC179" s="34"/>
      <c r="ED179" s="34"/>
      <c r="EE179" s="34"/>
      <c r="EF179" s="34"/>
      <c r="EG179" s="34"/>
      <c r="EH179" s="34"/>
      <c r="EI179" s="34"/>
      <c r="EJ179" s="34"/>
      <c r="EK179" s="34"/>
      <c r="EL179" s="34"/>
      <c r="EM179" s="34"/>
      <c r="EN179" s="34"/>
      <c r="EO179" s="34"/>
      <c r="EP179" s="34"/>
      <c r="EQ179" s="34"/>
      <c r="ER179" s="34"/>
      <c r="ES179" s="34"/>
      <c r="ET179" s="34"/>
      <c r="EU179" s="34"/>
      <c r="EV179" s="34"/>
      <c r="EW179" s="34"/>
      <c r="EX179" s="34"/>
      <c r="EY179" s="34"/>
      <c r="EZ179" s="34"/>
      <c r="FA179" s="34"/>
      <c r="FB179" s="34"/>
      <c r="FC179" s="34"/>
      <c r="FD179" s="34"/>
      <c r="FE179" s="34"/>
      <c r="FF179" s="34"/>
      <c r="FG179" s="34"/>
      <c r="FH179" s="34"/>
      <c r="FI179" s="34"/>
      <c r="FJ179" s="34"/>
      <c r="FK179" s="34"/>
      <c r="FL179" s="34"/>
      <c r="FM179" s="34"/>
      <c r="FN179" s="34"/>
      <c r="FO179" s="34"/>
      <c r="FP179" s="34"/>
      <c r="FQ179" s="34"/>
      <c r="FR179" s="34"/>
      <c r="FS179" s="34"/>
      <c r="FT179" s="34"/>
      <c r="FU179" s="34"/>
      <c r="FV179" s="34"/>
      <c r="FW179" s="34"/>
      <c r="FX179" s="34"/>
      <c r="FY179" s="34"/>
      <c r="FZ179" s="34"/>
      <c r="GA179" s="34"/>
      <c r="GB179" s="34"/>
      <c r="GC179" s="34"/>
      <c r="GD179" s="34"/>
      <c r="GE179" s="34"/>
      <c r="GF179" s="34"/>
      <c r="GG179" s="34"/>
      <c r="GH179" s="34"/>
      <c r="GI179" s="34"/>
      <c r="GJ179" s="34"/>
      <c r="GK179" s="34"/>
      <c r="GL179" s="34"/>
      <c r="GM179" s="34"/>
      <c r="GN179" s="34"/>
      <c r="GO179" s="34"/>
      <c r="GP179" s="34"/>
      <c r="GQ179" s="34"/>
      <c r="GR179" s="34"/>
      <c r="GS179" s="34"/>
      <c r="GT179" s="34"/>
      <c r="GU179" s="34"/>
      <c r="GV179" s="34"/>
      <c r="GW179" s="34"/>
      <c r="GX179" s="34"/>
      <c r="GY179" s="34"/>
      <c r="GZ179" s="34"/>
      <c r="HA179" s="34"/>
      <c r="HB179" s="34"/>
      <c r="HC179" s="34"/>
      <c r="HD179" s="34"/>
      <c r="HE179" s="34"/>
      <c r="HF179" s="34"/>
      <c r="HG179" s="34"/>
      <c r="HH179" s="34"/>
      <c r="HI179" s="34"/>
      <c r="HJ179" s="34"/>
      <c r="HK179" s="34"/>
      <c r="HL179" s="34"/>
      <c r="HM179" s="34"/>
      <c r="HN179" s="34"/>
      <c r="HO179" s="34"/>
      <c r="HP179" s="34"/>
      <c r="HQ179" s="34"/>
      <c r="HR179" s="34"/>
      <c r="HS179" s="34"/>
      <c r="HT179" s="34"/>
      <c r="HU179" s="34"/>
      <c r="HV179" s="34"/>
      <c r="HW179" s="34"/>
      <c r="HX179" s="34"/>
      <c r="HY179" s="34"/>
      <c r="HZ179" s="34"/>
      <c r="IA179" s="34"/>
      <c r="IB179" s="34"/>
      <c r="IC179" s="34"/>
      <c r="ID179" s="34"/>
      <c r="IE179" s="34"/>
      <c r="IF179" s="34"/>
      <c r="IG179" s="34"/>
      <c r="IH179" s="34"/>
      <c r="II179" s="34"/>
      <c r="IJ179" s="34"/>
      <c r="IK179" s="34"/>
      <c r="IL179" s="34"/>
      <c r="IM179" s="34"/>
      <c r="IN179" s="34"/>
      <c r="IO179" s="34"/>
      <c r="IP179" s="34"/>
      <c r="IQ179" s="34"/>
      <c r="IR179" s="34"/>
      <c r="IS179" s="34"/>
      <c r="IT179" s="34"/>
      <c r="IU179" s="34"/>
      <c r="IV179" s="34"/>
    </row>
    <row r="180" spans="1:256" x14ac:dyDescent="0.2">
      <c r="A180" s="34"/>
      <c r="B180" s="34"/>
      <c r="C180" s="34"/>
      <c r="D180" s="77"/>
      <c r="E180" s="34"/>
      <c r="F180" s="36"/>
      <c r="G180" s="52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96"/>
      <c r="T180" s="34"/>
      <c r="U180" s="36">
        <f t="shared" si="41"/>
        <v>0</v>
      </c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/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  <c r="CJ180" s="34"/>
      <c r="CK180" s="34"/>
      <c r="CL180" s="34"/>
      <c r="CM180" s="34"/>
      <c r="CN180" s="34"/>
      <c r="CO180" s="34"/>
      <c r="CP180" s="34"/>
      <c r="CQ180" s="34"/>
      <c r="CR180" s="34"/>
      <c r="CS180" s="34"/>
      <c r="CT180" s="34"/>
      <c r="CU180" s="34"/>
      <c r="CV180" s="34"/>
      <c r="CW180" s="34"/>
      <c r="CX180" s="34"/>
      <c r="CY180" s="34"/>
      <c r="CZ180" s="34"/>
      <c r="DA180" s="34"/>
      <c r="DB180" s="34"/>
      <c r="DC180" s="34"/>
      <c r="DD180" s="34"/>
      <c r="DE180" s="34"/>
      <c r="DF180" s="34"/>
      <c r="DG180" s="34"/>
      <c r="DH180" s="34"/>
      <c r="DI180" s="34"/>
      <c r="DJ180" s="34"/>
      <c r="DK180" s="34"/>
      <c r="DL180" s="34"/>
      <c r="DM180" s="34"/>
      <c r="DN180" s="34"/>
      <c r="DO180" s="34"/>
      <c r="DP180" s="34"/>
      <c r="DQ180" s="34"/>
      <c r="DR180" s="34"/>
      <c r="DS180" s="34"/>
      <c r="DT180" s="34"/>
      <c r="DU180" s="34"/>
      <c r="DV180" s="34"/>
      <c r="DW180" s="34"/>
      <c r="DX180" s="34"/>
      <c r="DY180" s="34"/>
      <c r="DZ180" s="34"/>
      <c r="EA180" s="34"/>
      <c r="EB180" s="34"/>
      <c r="EC180" s="34"/>
      <c r="ED180" s="34"/>
      <c r="EE180" s="34"/>
      <c r="EF180" s="34"/>
      <c r="EG180" s="34"/>
      <c r="EH180" s="34"/>
      <c r="EI180" s="34"/>
      <c r="EJ180" s="34"/>
      <c r="EK180" s="34"/>
      <c r="EL180" s="34"/>
      <c r="EM180" s="34"/>
      <c r="EN180" s="34"/>
      <c r="EO180" s="34"/>
      <c r="EP180" s="34"/>
      <c r="EQ180" s="34"/>
      <c r="ER180" s="34"/>
      <c r="ES180" s="34"/>
      <c r="ET180" s="34"/>
      <c r="EU180" s="34"/>
      <c r="EV180" s="34"/>
      <c r="EW180" s="34"/>
      <c r="EX180" s="34"/>
      <c r="EY180" s="34"/>
      <c r="EZ180" s="34"/>
      <c r="FA180" s="34"/>
      <c r="FB180" s="34"/>
      <c r="FC180" s="34"/>
      <c r="FD180" s="34"/>
      <c r="FE180" s="34"/>
      <c r="FF180" s="34"/>
      <c r="FG180" s="34"/>
      <c r="FH180" s="34"/>
      <c r="FI180" s="34"/>
      <c r="FJ180" s="34"/>
      <c r="FK180" s="34"/>
      <c r="FL180" s="34"/>
      <c r="FM180" s="34"/>
      <c r="FN180" s="34"/>
      <c r="FO180" s="34"/>
      <c r="FP180" s="34"/>
      <c r="FQ180" s="34"/>
      <c r="FR180" s="34"/>
      <c r="FS180" s="34"/>
      <c r="FT180" s="34"/>
      <c r="FU180" s="34"/>
      <c r="FV180" s="34"/>
      <c r="FW180" s="34"/>
      <c r="FX180" s="34"/>
      <c r="FY180" s="34"/>
      <c r="FZ180" s="34"/>
      <c r="GA180" s="34"/>
      <c r="GB180" s="34"/>
      <c r="GC180" s="34"/>
      <c r="GD180" s="34"/>
      <c r="GE180" s="34"/>
      <c r="GF180" s="34"/>
      <c r="GG180" s="34"/>
      <c r="GH180" s="34"/>
      <c r="GI180" s="34"/>
      <c r="GJ180" s="34"/>
      <c r="GK180" s="34"/>
      <c r="GL180" s="34"/>
      <c r="GM180" s="34"/>
      <c r="GN180" s="34"/>
      <c r="GO180" s="34"/>
      <c r="GP180" s="34"/>
      <c r="GQ180" s="34"/>
      <c r="GR180" s="34"/>
      <c r="GS180" s="34"/>
      <c r="GT180" s="34"/>
      <c r="GU180" s="34"/>
      <c r="GV180" s="34"/>
      <c r="GW180" s="34"/>
      <c r="GX180" s="34"/>
      <c r="GY180" s="34"/>
      <c r="GZ180" s="34"/>
      <c r="HA180" s="34"/>
      <c r="HB180" s="34"/>
      <c r="HC180" s="34"/>
      <c r="HD180" s="34"/>
      <c r="HE180" s="34"/>
      <c r="HF180" s="34"/>
      <c r="HG180" s="34"/>
      <c r="HH180" s="34"/>
      <c r="HI180" s="34"/>
      <c r="HJ180" s="34"/>
      <c r="HK180" s="34"/>
      <c r="HL180" s="34"/>
      <c r="HM180" s="34"/>
      <c r="HN180" s="34"/>
      <c r="HO180" s="34"/>
      <c r="HP180" s="34"/>
      <c r="HQ180" s="34"/>
      <c r="HR180" s="34"/>
      <c r="HS180" s="34"/>
      <c r="HT180" s="34"/>
      <c r="HU180" s="34"/>
      <c r="HV180" s="34"/>
      <c r="HW180" s="34"/>
      <c r="HX180" s="34"/>
      <c r="HY180" s="34"/>
      <c r="HZ180" s="34"/>
      <c r="IA180" s="34"/>
      <c r="IB180" s="34"/>
      <c r="IC180" s="34"/>
      <c r="ID180" s="34"/>
      <c r="IE180" s="34"/>
      <c r="IF180" s="34"/>
      <c r="IG180" s="34"/>
      <c r="IH180" s="34"/>
      <c r="II180" s="34"/>
      <c r="IJ180" s="34"/>
      <c r="IK180" s="34"/>
      <c r="IL180" s="34"/>
      <c r="IM180" s="34"/>
      <c r="IN180" s="34"/>
      <c r="IO180" s="34"/>
      <c r="IP180" s="34"/>
      <c r="IQ180" s="34"/>
      <c r="IR180" s="34"/>
      <c r="IS180" s="34"/>
      <c r="IT180" s="34"/>
      <c r="IU180" s="34"/>
      <c r="IV180" s="34"/>
    </row>
    <row r="181" spans="1:256" x14ac:dyDescent="0.2">
      <c r="A181" s="34"/>
      <c r="B181" s="34"/>
      <c r="C181" s="34"/>
      <c r="D181" s="77"/>
      <c r="E181" s="34"/>
      <c r="F181" s="36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96"/>
      <c r="T181" s="34"/>
      <c r="U181" s="36">
        <f t="shared" si="41"/>
        <v>0</v>
      </c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  <c r="BV181" s="34"/>
      <c r="BW181" s="34"/>
      <c r="BX181" s="34"/>
      <c r="BY181" s="34"/>
      <c r="BZ181" s="34"/>
      <c r="CA181" s="34"/>
      <c r="CB181" s="34"/>
      <c r="CC181" s="34"/>
      <c r="CD181" s="34"/>
      <c r="CE181" s="34"/>
      <c r="CF181" s="34"/>
      <c r="CG181" s="34"/>
      <c r="CH181" s="34"/>
      <c r="CI181" s="34"/>
      <c r="CJ181" s="34"/>
      <c r="CK181" s="34"/>
      <c r="CL181" s="34"/>
      <c r="CM181" s="34"/>
      <c r="CN181" s="34"/>
      <c r="CO181" s="34"/>
      <c r="CP181" s="34"/>
      <c r="CQ181" s="34"/>
      <c r="CR181" s="34"/>
      <c r="CS181" s="34"/>
      <c r="CT181" s="34"/>
      <c r="CU181" s="34"/>
      <c r="CV181" s="34"/>
      <c r="CW181" s="34"/>
      <c r="CX181" s="34"/>
      <c r="CY181" s="34"/>
      <c r="CZ181" s="34"/>
      <c r="DA181" s="34"/>
      <c r="DB181" s="34"/>
      <c r="DC181" s="34"/>
      <c r="DD181" s="34"/>
      <c r="DE181" s="34"/>
      <c r="DF181" s="34"/>
      <c r="DG181" s="34"/>
      <c r="DH181" s="34"/>
      <c r="DI181" s="34"/>
      <c r="DJ181" s="34"/>
      <c r="DK181" s="34"/>
      <c r="DL181" s="34"/>
      <c r="DM181" s="34"/>
      <c r="DN181" s="34"/>
      <c r="DO181" s="34"/>
      <c r="DP181" s="34"/>
      <c r="DQ181" s="34"/>
      <c r="DR181" s="34"/>
      <c r="DS181" s="34"/>
      <c r="DT181" s="34"/>
      <c r="DU181" s="34"/>
      <c r="DV181" s="34"/>
      <c r="DW181" s="34"/>
      <c r="DX181" s="34"/>
      <c r="DY181" s="34"/>
      <c r="DZ181" s="34"/>
      <c r="EA181" s="34"/>
      <c r="EB181" s="34"/>
      <c r="EC181" s="34"/>
      <c r="ED181" s="34"/>
      <c r="EE181" s="34"/>
      <c r="EF181" s="34"/>
      <c r="EG181" s="34"/>
      <c r="EH181" s="34"/>
      <c r="EI181" s="34"/>
      <c r="EJ181" s="34"/>
      <c r="EK181" s="34"/>
      <c r="EL181" s="34"/>
      <c r="EM181" s="34"/>
      <c r="EN181" s="34"/>
      <c r="EO181" s="34"/>
      <c r="EP181" s="34"/>
      <c r="EQ181" s="34"/>
      <c r="ER181" s="34"/>
      <c r="ES181" s="34"/>
      <c r="ET181" s="34"/>
      <c r="EU181" s="34"/>
      <c r="EV181" s="34"/>
      <c r="EW181" s="34"/>
      <c r="EX181" s="34"/>
      <c r="EY181" s="34"/>
      <c r="EZ181" s="34"/>
      <c r="FA181" s="34"/>
      <c r="FB181" s="34"/>
      <c r="FC181" s="34"/>
      <c r="FD181" s="34"/>
      <c r="FE181" s="34"/>
      <c r="FF181" s="34"/>
      <c r="FG181" s="34"/>
      <c r="FH181" s="34"/>
      <c r="FI181" s="34"/>
      <c r="FJ181" s="34"/>
      <c r="FK181" s="34"/>
      <c r="FL181" s="34"/>
      <c r="FM181" s="34"/>
      <c r="FN181" s="34"/>
      <c r="FO181" s="34"/>
      <c r="FP181" s="34"/>
      <c r="FQ181" s="34"/>
      <c r="FR181" s="34"/>
      <c r="FS181" s="34"/>
      <c r="FT181" s="34"/>
      <c r="FU181" s="34"/>
      <c r="FV181" s="34"/>
      <c r="FW181" s="34"/>
      <c r="FX181" s="34"/>
      <c r="FY181" s="34"/>
      <c r="FZ181" s="34"/>
      <c r="GA181" s="34"/>
      <c r="GB181" s="34"/>
      <c r="GC181" s="34"/>
      <c r="GD181" s="34"/>
      <c r="GE181" s="34"/>
      <c r="GF181" s="34"/>
      <c r="GG181" s="34"/>
      <c r="GH181" s="34"/>
      <c r="GI181" s="34"/>
      <c r="GJ181" s="34"/>
      <c r="GK181" s="34"/>
      <c r="GL181" s="34"/>
      <c r="GM181" s="34"/>
      <c r="GN181" s="34"/>
      <c r="GO181" s="34"/>
      <c r="GP181" s="34"/>
      <c r="GQ181" s="34"/>
      <c r="GR181" s="34"/>
      <c r="GS181" s="34"/>
      <c r="GT181" s="34"/>
      <c r="GU181" s="34"/>
      <c r="GV181" s="34"/>
      <c r="GW181" s="34"/>
      <c r="GX181" s="34"/>
      <c r="GY181" s="34"/>
      <c r="GZ181" s="34"/>
      <c r="HA181" s="34"/>
      <c r="HB181" s="34"/>
      <c r="HC181" s="34"/>
      <c r="HD181" s="34"/>
      <c r="HE181" s="34"/>
      <c r="HF181" s="34"/>
      <c r="HG181" s="34"/>
      <c r="HH181" s="34"/>
      <c r="HI181" s="34"/>
      <c r="HJ181" s="34"/>
      <c r="HK181" s="34"/>
      <c r="HL181" s="34"/>
      <c r="HM181" s="34"/>
      <c r="HN181" s="34"/>
      <c r="HO181" s="34"/>
      <c r="HP181" s="34"/>
      <c r="HQ181" s="34"/>
      <c r="HR181" s="34"/>
      <c r="HS181" s="34"/>
      <c r="HT181" s="34"/>
      <c r="HU181" s="34"/>
      <c r="HV181" s="34"/>
      <c r="HW181" s="34"/>
      <c r="HX181" s="34"/>
      <c r="HY181" s="34"/>
      <c r="HZ181" s="34"/>
      <c r="IA181" s="34"/>
      <c r="IB181" s="34"/>
      <c r="IC181" s="34"/>
      <c r="ID181" s="34"/>
      <c r="IE181" s="34"/>
      <c r="IF181" s="34"/>
      <c r="IG181" s="34"/>
      <c r="IH181" s="34"/>
      <c r="II181" s="34"/>
      <c r="IJ181" s="34"/>
      <c r="IK181" s="34"/>
      <c r="IL181" s="34"/>
      <c r="IM181" s="34"/>
      <c r="IN181" s="34"/>
      <c r="IO181" s="34"/>
      <c r="IP181" s="34"/>
      <c r="IQ181" s="34"/>
      <c r="IR181" s="34"/>
      <c r="IS181" s="34"/>
      <c r="IT181" s="34"/>
      <c r="IU181" s="34"/>
      <c r="IV181" s="34"/>
    </row>
    <row r="182" spans="1:256" x14ac:dyDescent="0.2">
      <c r="A182" s="34"/>
      <c r="B182" s="34"/>
      <c r="C182" s="34"/>
      <c r="D182" s="77"/>
      <c r="E182" s="34"/>
      <c r="F182" s="36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96"/>
      <c r="T182" s="34"/>
      <c r="U182" s="36">
        <f t="shared" si="41"/>
        <v>0</v>
      </c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  <c r="BX182" s="34"/>
      <c r="BY182" s="34"/>
      <c r="BZ182" s="34"/>
      <c r="CA182" s="34"/>
      <c r="CB182" s="34"/>
      <c r="CC182" s="34"/>
      <c r="CD182" s="34"/>
      <c r="CE182" s="34"/>
      <c r="CF182" s="34"/>
      <c r="CG182" s="34"/>
      <c r="CH182" s="34"/>
      <c r="CI182" s="34"/>
      <c r="CJ182" s="34"/>
      <c r="CK182" s="34"/>
      <c r="CL182" s="34"/>
      <c r="CM182" s="34"/>
      <c r="CN182" s="34"/>
      <c r="CO182" s="34"/>
      <c r="CP182" s="34"/>
      <c r="CQ182" s="34"/>
      <c r="CR182" s="34"/>
      <c r="CS182" s="34"/>
      <c r="CT182" s="34"/>
      <c r="CU182" s="34"/>
      <c r="CV182" s="34"/>
      <c r="CW182" s="34"/>
      <c r="CX182" s="34"/>
      <c r="CY182" s="34"/>
      <c r="CZ182" s="34"/>
      <c r="DA182" s="34"/>
      <c r="DB182" s="34"/>
      <c r="DC182" s="34"/>
      <c r="DD182" s="34"/>
      <c r="DE182" s="34"/>
      <c r="DF182" s="34"/>
      <c r="DG182" s="34"/>
      <c r="DH182" s="34"/>
      <c r="DI182" s="34"/>
      <c r="DJ182" s="34"/>
      <c r="DK182" s="34"/>
      <c r="DL182" s="34"/>
      <c r="DM182" s="34"/>
      <c r="DN182" s="34"/>
      <c r="DO182" s="34"/>
      <c r="DP182" s="34"/>
      <c r="DQ182" s="34"/>
      <c r="DR182" s="34"/>
      <c r="DS182" s="34"/>
      <c r="DT182" s="34"/>
      <c r="DU182" s="34"/>
      <c r="DV182" s="34"/>
      <c r="DW182" s="34"/>
      <c r="DX182" s="34"/>
      <c r="DY182" s="34"/>
      <c r="DZ182" s="34"/>
      <c r="EA182" s="34"/>
      <c r="EB182" s="34"/>
      <c r="EC182" s="34"/>
      <c r="ED182" s="34"/>
      <c r="EE182" s="34"/>
      <c r="EF182" s="34"/>
      <c r="EG182" s="34"/>
      <c r="EH182" s="34"/>
      <c r="EI182" s="34"/>
      <c r="EJ182" s="34"/>
      <c r="EK182" s="34"/>
      <c r="EL182" s="34"/>
      <c r="EM182" s="34"/>
      <c r="EN182" s="34"/>
      <c r="EO182" s="34"/>
      <c r="EP182" s="34"/>
      <c r="EQ182" s="34"/>
      <c r="ER182" s="34"/>
      <c r="ES182" s="34"/>
      <c r="ET182" s="34"/>
      <c r="EU182" s="34"/>
      <c r="EV182" s="34"/>
      <c r="EW182" s="34"/>
      <c r="EX182" s="34"/>
      <c r="EY182" s="34"/>
      <c r="EZ182" s="34"/>
      <c r="FA182" s="34"/>
      <c r="FB182" s="34"/>
      <c r="FC182" s="34"/>
      <c r="FD182" s="34"/>
      <c r="FE182" s="34"/>
      <c r="FF182" s="34"/>
      <c r="FG182" s="34"/>
      <c r="FH182" s="34"/>
      <c r="FI182" s="34"/>
      <c r="FJ182" s="34"/>
      <c r="FK182" s="34"/>
      <c r="FL182" s="34"/>
      <c r="FM182" s="34"/>
      <c r="FN182" s="34"/>
      <c r="FO182" s="34"/>
      <c r="FP182" s="34"/>
      <c r="FQ182" s="34"/>
      <c r="FR182" s="34"/>
      <c r="FS182" s="34"/>
      <c r="FT182" s="34"/>
      <c r="FU182" s="34"/>
      <c r="FV182" s="34"/>
      <c r="FW182" s="34"/>
      <c r="FX182" s="34"/>
      <c r="FY182" s="34"/>
      <c r="FZ182" s="34"/>
      <c r="GA182" s="34"/>
      <c r="GB182" s="34"/>
      <c r="GC182" s="34"/>
      <c r="GD182" s="34"/>
      <c r="GE182" s="34"/>
      <c r="GF182" s="34"/>
      <c r="GG182" s="34"/>
      <c r="GH182" s="34"/>
      <c r="GI182" s="34"/>
      <c r="GJ182" s="34"/>
      <c r="GK182" s="34"/>
      <c r="GL182" s="34"/>
      <c r="GM182" s="34"/>
      <c r="GN182" s="34"/>
      <c r="GO182" s="34"/>
      <c r="GP182" s="34"/>
      <c r="GQ182" s="34"/>
      <c r="GR182" s="34"/>
      <c r="GS182" s="34"/>
      <c r="GT182" s="34"/>
      <c r="GU182" s="34"/>
      <c r="GV182" s="34"/>
      <c r="GW182" s="34"/>
      <c r="GX182" s="34"/>
      <c r="GY182" s="34"/>
      <c r="GZ182" s="34"/>
      <c r="HA182" s="34"/>
      <c r="HB182" s="34"/>
      <c r="HC182" s="34"/>
      <c r="HD182" s="34"/>
      <c r="HE182" s="34"/>
      <c r="HF182" s="34"/>
      <c r="HG182" s="34"/>
      <c r="HH182" s="34"/>
      <c r="HI182" s="34"/>
      <c r="HJ182" s="34"/>
      <c r="HK182" s="34"/>
      <c r="HL182" s="34"/>
      <c r="HM182" s="34"/>
      <c r="HN182" s="34"/>
      <c r="HO182" s="34"/>
      <c r="HP182" s="34"/>
      <c r="HQ182" s="34"/>
      <c r="HR182" s="34"/>
      <c r="HS182" s="34"/>
      <c r="HT182" s="34"/>
      <c r="HU182" s="34"/>
      <c r="HV182" s="34"/>
      <c r="HW182" s="34"/>
      <c r="HX182" s="34"/>
      <c r="HY182" s="34"/>
      <c r="HZ182" s="34"/>
      <c r="IA182" s="34"/>
      <c r="IB182" s="34"/>
      <c r="IC182" s="34"/>
      <c r="ID182" s="34"/>
      <c r="IE182" s="34"/>
      <c r="IF182" s="34"/>
      <c r="IG182" s="34"/>
      <c r="IH182" s="34"/>
      <c r="II182" s="34"/>
      <c r="IJ182" s="34"/>
      <c r="IK182" s="34"/>
      <c r="IL182" s="34"/>
      <c r="IM182" s="34"/>
      <c r="IN182" s="34"/>
      <c r="IO182" s="34"/>
      <c r="IP182" s="34"/>
      <c r="IQ182" s="34"/>
      <c r="IR182" s="34"/>
      <c r="IS182" s="34"/>
      <c r="IT182" s="34"/>
      <c r="IU182" s="34"/>
      <c r="IV182" s="34"/>
    </row>
    <row r="183" spans="1:256" x14ac:dyDescent="0.2">
      <c r="A183" s="34"/>
      <c r="B183" s="34"/>
      <c r="C183" s="34"/>
      <c r="D183" s="77"/>
      <c r="E183" s="34"/>
      <c r="F183" s="36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96"/>
      <c r="T183" s="34"/>
      <c r="U183" s="36">
        <f t="shared" si="41"/>
        <v>0</v>
      </c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  <c r="BV183" s="34"/>
      <c r="BW183" s="34"/>
      <c r="BX183" s="34"/>
      <c r="BY183" s="34"/>
      <c r="BZ183" s="34"/>
      <c r="CA183" s="34"/>
      <c r="CB183" s="34"/>
      <c r="CC183" s="34"/>
      <c r="CD183" s="34"/>
      <c r="CE183" s="34"/>
      <c r="CF183" s="34"/>
      <c r="CG183" s="34"/>
      <c r="CH183" s="34"/>
      <c r="CI183" s="34"/>
      <c r="CJ183" s="34"/>
      <c r="CK183" s="34"/>
      <c r="CL183" s="34"/>
      <c r="CM183" s="34"/>
      <c r="CN183" s="34"/>
      <c r="CO183" s="34"/>
      <c r="CP183" s="34"/>
      <c r="CQ183" s="34"/>
      <c r="CR183" s="34"/>
      <c r="CS183" s="34"/>
      <c r="CT183" s="34"/>
      <c r="CU183" s="34"/>
      <c r="CV183" s="34"/>
      <c r="CW183" s="34"/>
      <c r="CX183" s="34"/>
      <c r="CY183" s="34"/>
      <c r="CZ183" s="34"/>
      <c r="DA183" s="34"/>
      <c r="DB183" s="34"/>
      <c r="DC183" s="34"/>
      <c r="DD183" s="34"/>
      <c r="DE183" s="34"/>
      <c r="DF183" s="34"/>
      <c r="DG183" s="34"/>
      <c r="DH183" s="34"/>
      <c r="DI183" s="34"/>
      <c r="DJ183" s="34"/>
      <c r="DK183" s="34"/>
      <c r="DL183" s="34"/>
      <c r="DM183" s="34"/>
      <c r="DN183" s="34"/>
      <c r="DO183" s="34"/>
      <c r="DP183" s="34"/>
      <c r="DQ183" s="34"/>
      <c r="DR183" s="34"/>
      <c r="DS183" s="34"/>
      <c r="DT183" s="34"/>
      <c r="DU183" s="34"/>
      <c r="DV183" s="34"/>
      <c r="DW183" s="34"/>
      <c r="DX183" s="34"/>
      <c r="DY183" s="34"/>
      <c r="DZ183" s="34"/>
      <c r="EA183" s="34"/>
      <c r="EB183" s="34"/>
      <c r="EC183" s="34"/>
      <c r="ED183" s="34"/>
      <c r="EE183" s="34"/>
      <c r="EF183" s="34"/>
      <c r="EG183" s="34"/>
      <c r="EH183" s="34"/>
      <c r="EI183" s="34"/>
      <c r="EJ183" s="34"/>
      <c r="EK183" s="34"/>
      <c r="EL183" s="34"/>
      <c r="EM183" s="34"/>
      <c r="EN183" s="34"/>
      <c r="EO183" s="34"/>
      <c r="EP183" s="34"/>
      <c r="EQ183" s="34"/>
      <c r="ER183" s="34"/>
      <c r="ES183" s="34"/>
      <c r="ET183" s="34"/>
      <c r="EU183" s="34"/>
      <c r="EV183" s="34"/>
      <c r="EW183" s="34"/>
      <c r="EX183" s="34"/>
      <c r="EY183" s="34"/>
      <c r="EZ183" s="34"/>
      <c r="FA183" s="34"/>
      <c r="FB183" s="34"/>
      <c r="FC183" s="34"/>
      <c r="FD183" s="34"/>
      <c r="FE183" s="34"/>
      <c r="FF183" s="34"/>
      <c r="FG183" s="34"/>
      <c r="FH183" s="34"/>
      <c r="FI183" s="34"/>
      <c r="FJ183" s="34"/>
      <c r="FK183" s="34"/>
      <c r="FL183" s="34"/>
      <c r="FM183" s="34"/>
      <c r="FN183" s="34"/>
      <c r="FO183" s="34"/>
      <c r="FP183" s="34"/>
      <c r="FQ183" s="34"/>
      <c r="FR183" s="34"/>
      <c r="FS183" s="34"/>
      <c r="FT183" s="34"/>
      <c r="FU183" s="34"/>
      <c r="FV183" s="34"/>
      <c r="FW183" s="34"/>
      <c r="FX183" s="34"/>
      <c r="FY183" s="34"/>
      <c r="FZ183" s="34"/>
      <c r="GA183" s="34"/>
      <c r="GB183" s="34"/>
      <c r="GC183" s="34"/>
      <c r="GD183" s="34"/>
      <c r="GE183" s="34"/>
      <c r="GF183" s="34"/>
      <c r="GG183" s="34"/>
      <c r="GH183" s="34"/>
      <c r="GI183" s="34"/>
      <c r="GJ183" s="34"/>
      <c r="GK183" s="34"/>
      <c r="GL183" s="34"/>
      <c r="GM183" s="34"/>
      <c r="GN183" s="34"/>
      <c r="GO183" s="34"/>
      <c r="GP183" s="34"/>
      <c r="GQ183" s="34"/>
      <c r="GR183" s="34"/>
      <c r="GS183" s="34"/>
      <c r="GT183" s="34"/>
      <c r="GU183" s="34"/>
      <c r="GV183" s="34"/>
      <c r="GW183" s="34"/>
      <c r="GX183" s="34"/>
      <c r="GY183" s="34"/>
      <c r="GZ183" s="34"/>
      <c r="HA183" s="34"/>
      <c r="HB183" s="34"/>
      <c r="HC183" s="34"/>
      <c r="HD183" s="34"/>
      <c r="HE183" s="34"/>
      <c r="HF183" s="34"/>
      <c r="HG183" s="34"/>
      <c r="HH183" s="34"/>
      <c r="HI183" s="34"/>
      <c r="HJ183" s="34"/>
      <c r="HK183" s="34"/>
      <c r="HL183" s="34"/>
      <c r="HM183" s="34"/>
      <c r="HN183" s="34"/>
      <c r="HO183" s="34"/>
      <c r="HP183" s="34"/>
      <c r="HQ183" s="34"/>
      <c r="HR183" s="34"/>
      <c r="HS183" s="34"/>
      <c r="HT183" s="34"/>
      <c r="HU183" s="34"/>
      <c r="HV183" s="34"/>
      <c r="HW183" s="34"/>
      <c r="HX183" s="34"/>
      <c r="HY183" s="34"/>
      <c r="HZ183" s="34"/>
      <c r="IA183" s="34"/>
      <c r="IB183" s="34"/>
      <c r="IC183" s="34"/>
      <c r="ID183" s="34"/>
      <c r="IE183" s="34"/>
      <c r="IF183" s="34"/>
      <c r="IG183" s="34"/>
      <c r="IH183" s="34"/>
      <c r="II183" s="34"/>
      <c r="IJ183" s="34"/>
      <c r="IK183" s="34"/>
      <c r="IL183" s="34"/>
      <c r="IM183" s="34"/>
      <c r="IN183" s="34"/>
      <c r="IO183" s="34"/>
      <c r="IP183" s="34"/>
      <c r="IQ183" s="34"/>
      <c r="IR183" s="34"/>
      <c r="IS183" s="34"/>
      <c r="IT183" s="34"/>
      <c r="IU183" s="34"/>
      <c r="IV183" s="34"/>
    </row>
    <row r="184" spans="1:256" x14ac:dyDescent="0.2">
      <c r="A184" s="34"/>
      <c r="B184" s="34"/>
      <c r="C184" s="34"/>
      <c r="D184" s="77"/>
      <c r="E184" s="34"/>
      <c r="F184" s="36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96"/>
      <c r="T184" s="34"/>
      <c r="U184" s="36">
        <f t="shared" si="41"/>
        <v>0</v>
      </c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  <c r="BV184" s="34"/>
      <c r="BW184" s="34"/>
      <c r="BX184" s="34"/>
      <c r="BY184" s="34"/>
      <c r="BZ184" s="34"/>
      <c r="CA184" s="34"/>
      <c r="CB184" s="34"/>
      <c r="CC184" s="34"/>
      <c r="CD184" s="34"/>
      <c r="CE184" s="34"/>
      <c r="CF184" s="34"/>
      <c r="CG184" s="34"/>
      <c r="CH184" s="34"/>
      <c r="CI184" s="34"/>
      <c r="CJ184" s="34"/>
      <c r="CK184" s="34"/>
      <c r="CL184" s="34"/>
      <c r="CM184" s="34"/>
      <c r="CN184" s="34"/>
      <c r="CO184" s="34"/>
      <c r="CP184" s="34"/>
      <c r="CQ184" s="34"/>
      <c r="CR184" s="34"/>
      <c r="CS184" s="34"/>
      <c r="CT184" s="34"/>
      <c r="CU184" s="34"/>
      <c r="CV184" s="34"/>
      <c r="CW184" s="34"/>
      <c r="CX184" s="34"/>
      <c r="CY184" s="34"/>
      <c r="CZ184" s="34"/>
      <c r="DA184" s="34"/>
      <c r="DB184" s="34"/>
      <c r="DC184" s="34"/>
      <c r="DD184" s="34"/>
      <c r="DE184" s="34"/>
      <c r="DF184" s="34"/>
      <c r="DG184" s="34"/>
      <c r="DH184" s="34"/>
      <c r="DI184" s="34"/>
      <c r="DJ184" s="34"/>
      <c r="DK184" s="34"/>
      <c r="DL184" s="34"/>
      <c r="DM184" s="34"/>
      <c r="DN184" s="34"/>
      <c r="DO184" s="34"/>
      <c r="DP184" s="34"/>
      <c r="DQ184" s="34"/>
      <c r="DR184" s="34"/>
      <c r="DS184" s="34"/>
      <c r="DT184" s="34"/>
      <c r="DU184" s="34"/>
      <c r="DV184" s="34"/>
      <c r="DW184" s="34"/>
      <c r="DX184" s="34"/>
      <c r="DY184" s="34"/>
      <c r="DZ184" s="34"/>
      <c r="EA184" s="34"/>
      <c r="EB184" s="34"/>
      <c r="EC184" s="34"/>
      <c r="ED184" s="34"/>
      <c r="EE184" s="34"/>
      <c r="EF184" s="34"/>
      <c r="EG184" s="34"/>
      <c r="EH184" s="34"/>
      <c r="EI184" s="34"/>
      <c r="EJ184" s="34"/>
      <c r="EK184" s="34"/>
      <c r="EL184" s="34"/>
      <c r="EM184" s="34"/>
      <c r="EN184" s="34"/>
      <c r="EO184" s="34"/>
      <c r="EP184" s="34"/>
      <c r="EQ184" s="34"/>
      <c r="ER184" s="34"/>
      <c r="ES184" s="34"/>
      <c r="ET184" s="34"/>
      <c r="EU184" s="34"/>
      <c r="EV184" s="34"/>
      <c r="EW184" s="34"/>
      <c r="EX184" s="34"/>
      <c r="EY184" s="34"/>
      <c r="EZ184" s="34"/>
      <c r="FA184" s="34"/>
      <c r="FB184" s="34"/>
      <c r="FC184" s="34"/>
      <c r="FD184" s="34"/>
      <c r="FE184" s="34"/>
      <c r="FF184" s="34"/>
      <c r="FG184" s="34"/>
      <c r="FH184" s="34"/>
      <c r="FI184" s="34"/>
      <c r="FJ184" s="34"/>
      <c r="FK184" s="34"/>
      <c r="FL184" s="34"/>
      <c r="FM184" s="34"/>
      <c r="FN184" s="34"/>
      <c r="FO184" s="34"/>
      <c r="FP184" s="34"/>
      <c r="FQ184" s="34"/>
      <c r="FR184" s="34"/>
      <c r="FS184" s="34"/>
      <c r="FT184" s="34"/>
      <c r="FU184" s="34"/>
      <c r="FV184" s="34"/>
      <c r="FW184" s="34"/>
      <c r="FX184" s="34"/>
      <c r="FY184" s="34"/>
      <c r="FZ184" s="34"/>
      <c r="GA184" s="34"/>
      <c r="GB184" s="34"/>
      <c r="GC184" s="34"/>
      <c r="GD184" s="34"/>
      <c r="GE184" s="34"/>
      <c r="GF184" s="34"/>
      <c r="GG184" s="34"/>
      <c r="GH184" s="34"/>
      <c r="GI184" s="34"/>
      <c r="GJ184" s="34"/>
      <c r="GK184" s="34"/>
      <c r="GL184" s="34"/>
      <c r="GM184" s="34"/>
      <c r="GN184" s="34"/>
      <c r="GO184" s="34"/>
      <c r="GP184" s="34"/>
      <c r="GQ184" s="34"/>
      <c r="GR184" s="34"/>
      <c r="GS184" s="34"/>
      <c r="GT184" s="34"/>
      <c r="GU184" s="34"/>
      <c r="GV184" s="34"/>
      <c r="GW184" s="34"/>
      <c r="GX184" s="34"/>
      <c r="GY184" s="34"/>
      <c r="GZ184" s="34"/>
      <c r="HA184" s="34"/>
      <c r="HB184" s="34"/>
      <c r="HC184" s="34"/>
      <c r="HD184" s="34"/>
      <c r="HE184" s="34"/>
      <c r="HF184" s="34"/>
      <c r="HG184" s="34"/>
      <c r="HH184" s="34"/>
      <c r="HI184" s="34"/>
      <c r="HJ184" s="34"/>
      <c r="HK184" s="34"/>
      <c r="HL184" s="34"/>
      <c r="HM184" s="34"/>
      <c r="HN184" s="34"/>
      <c r="HO184" s="34"/>
      <c r="HP184" s="34"/>
      <c r="HQ184" s="34"/>
      <c r="HR184" s="34"/>
      <c r="HS184" s="34"/>
      <c r="HT184" s="34"/>
      <c r="HU184" s="34"/>
      <c r="HV184" s="34"/>
      <c r="HW184" s="34"/>
      <c r="HX184" s="34"/>
      <c r="HY184" s="34"/>
      <c r="HZ184" s="34"/>
      <c r="IA184" s="34"/>
      <c r="IB184" s="34"/>
      <c r="IC184" s="34"/>
      <c r="ID184" s="34"/>
      <c r="IE184" s="34"/>
      <c r="IF184" s="34"/>
      <c r="IG184" s="34"/>
      <c r="IH184" s="34"/>
      <c r="II184" s="34"/>
      <c r="IJ184" s="34"/>
      <c r="IK184" s="34"/>
      <c r="IL184" s="34"/>
      <c r="IM184" s="34"/>
      <c r="IN184" s="34"/>
      <c r="IO184" s="34"/>
      <c r="IP184" s="34"/>
      <c r="IQ184" s="34"/>
      <c r="IR184" s="34"/>
      <c r="IS184" s="34"/>
      <c r="IT184" s="34"/>
      <c r="IU184" s="34"/>
      <c r="IV184" s="34"/>
    </row>
    <row r="185" spans="1:256" x14ac:dyDescent="0.2">
      <c r="A185" s="34"/>
      <c r="B185" s="34"/>
      <c r="C185" s="34"/>
      <c r="D185" s="77"/>
      <c r="E185" s="34"/>
      <c r="F185" s="36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96"/>
      <c r="T185" s="34"/>
      <c r="U185" s="36">
        <f t="shared" si="41"/>
        <v>0</v>
      </c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  <c r="BU185" s="34"/>
      <c r="BV185" s="34"/>
      <c r="BW185" s="34"/>
      <c r="BX185" s="34"/>
      <c r="BY185" s="34"/>
      <c r="BZ185" s="34"/>
      <c r="CA185" s="34"/>
      <c r="CB185" s="34"/>
      <c r="CC185" s="34"/>
      <c r="CD185" s="34"/>
      <c r="CE185" s="34"/>
      <c r="CF185" s="34"/>
      <c r="CG185" s="34"/>
      <c r="CH185" s="34"/>
      <c r="CI185" s="34"/>
      <c r="CJ185" s="34"/>
      <c r="CK185" s="34"/>
      <c r="CL185" s="34"/>
      <c r="CM185" s="34"/>
      <c r="CN185" s="34"/>
      <c r="CO185" s="34"/>
      <c r="CP185" s="34"/>
      <c r="CQ185" s="34"/>
      <c r="CR185" s="34"/>
      <c r="CS185" s="34"/>
      <c r="CT185" s="34"/>
      <c r="CU185" s="34"/>
      <c r="CV185" s="34"/>
      <c r="CW185" s="34"/>
      <c r="CX185" s="34"/>
      <c r="CY185" s="34"/>
      <c r="CZ185" s="34"/>
      <c r="DA185" s="34"/>
      <c r="DB185" s="34"/>
      <c r="DC185" s="34"/>
      <c r="DD185" s="34"/>
      <c r="DE185" s="34"/>
      <c r="DF185" s="34"/>
      <c r="DG185" s="34"/>
      <c r="DH185" s="34"/>
      <c r="DI185" s="34"/>
      <c r="DJ185" s="34"/>
      <c r="DK185" s="34"/>
      <c r="DL185" s="34"/>
      <c r="DM185" s="34"/>
      <c r="DN185" s="34"/>
      <c r="DO185" s="34"/>
      <c r="DP185" s="34"/>
      <c r="DQ185" s="34"/>
      <c r="DR185" s="34"/>
      <c r="DS185" s="34"/>
      <c r="DT185" s="34"/>
      <c r="DU185" s="34"/>
      <c r="DV185" s="34"/>
      <c r="DW185" s="34"/>
      <c r="DX185" s="34"/>
      <c r="DY185" s="34"/>
      <c r="DZ185" s="34"/>
      <c r="EA185" s="34"/>
      <c r="EB185" s="34"/>
      <c r="EC185" s="34"/>
      <c r="ED185" s="34"/>
      <c r="EE185" s="34"/>
      <c r="EF185" s="34"/>
      <c r="EG185" s="34"/>
      <c r="EH185" s="34"/>
      <c r="EI185" s="34"/>
      <c r="EJ185" s="34"/>
      <c r="EK185" s="34"/>
      <c r="EL185" s="34"/>
      <c r="EM185" s="34"/>
      <c r="EN185" s="34"/>
      <c r="EO185" s="34"/>
      <c r="EP185" s="34"/>
      <c r="EQ185" s="34"/>
      <c r="ER185" s="34"/>
      <c r="ES185" s="34"/>
      <c r="ET185" s="34"/>
      <c r="EU185" s="34"/>
      <c r="EV185" s="34"/>
      <c r="EW185" s="34"/>
      <c r="EX185" s="34"/>
      <c r="EY185" s="34"/>
      <c r="EZ185" s="34"/>
      <c r="FA185" s="34"/>
      <c r="FB185" s="34"/>
      <c r="FC185" s="34"/>
      <c r="FD185" s="34"/>
      <c r="FE185" s="34"/>
      <c r="FF185" s="34"/>
      <c r="FG185" s="34"/>
      <c r="FH185" s="34"/>
      <c r="FI185" s="34"/>
      <c r="FJ185" s="34"/>
      <c r="FK185" s="34"/>
      <c r="FL185" s="34"/>
      <c r="FM185" s="34"/>
      <c r="FN185" s="34"/>
      <c r="FO185" s="34"/>
      <c r="FP185" s="34"/>
      <c r="FQ185" s="34"/>
      <c r="FR185" s="34"/>
      <c r="FS185" s="34"/>
      <c r="FT185" s="34"/>
      <c r="FU185" s="34"/>
      <c r="FV185" s="34"/>
      <c r="FW185" s="34"/>
      <c r="FX185" s="34"/>
      <c r="FY185" s="34"/>
      <c r="FZ185" s="34"/>
      <c r="GA185" s="34"/>
      <c r="GB185" s="34"/>
      <c r="GC185" s="34"/>
      <c r="GD185" s="34"/>
      <c r="GE185" s="34"/>
      <c r="GF185" s="34"/>
      <c r="GG185" s="34"/>
      <c r="GH185" s="34"/>
      <c r="GI185" s="34"/>
      <c r="GJ185" s="34"/>
      <c r="GK185" s="34"/>
      <c r="GL185" s="34"/>
      <c r="GM185" s="34"/>
      <c r="GN185" s="34"/>
      <c r="GO185" s="34"/>
      <c r="GP185" s="34"/>
      <c r="GQ185" s="34"/>
      <c r="GR185" s="34"/>
      <c r="GS185" s="34"/>
      <c r="GT185" s="34"/>
      <c r="GU185" s="34"/>
      <c r="GV185" s="34"/>
      <c r="GW185" s="34"/>
      <c r="GX185" s="34"/>
      <c r="GY185" s="34"/>
      <c r="GZ185" s="34"/>
      <c r="HA185" s="34"/>
      <c r="HB185" s="34"/>
      <c r="HC185" s="34"/>
      <c r="HD185" s="34"/>
      <c r="HE185" s="34"/>
      <c r="HF185" s="34"/>
      <c r="HG185" s="34"/>
      <c r="HH185" s="34"/>
      <c r="HI185" s="34"/>
      <c r="HJ185" s="34"/>
      <c r="HK185" s="34"/>
      <c r="HL185" s="34"/>
      <c r="HM185" s="34"/>
      <c r="HN185" s="34"/>
      <c r="HO185" s="34"/>
      <c r="HP185" s="34"/>
      <c r="HQ185" s="34"/>
      <c r="HR185" s="34"/>
      <c r="HS185" s="34"/>
      <c r="HT185" s="34"/>
      <c r="HU185" s="34"/>
      <c r="HV185" s="34"/>
      <c r="HW185" s="34"/>
      <c r="HX185" s="34"/>
      <c r="HY185" s="34"/>
      <c r="HZ185" s="34"/>
      <c r="IA185" s="34"/>
      <c r="IB185" s="34"/>
      <c r="IC185" s="34"/>
      <c r="ID185" s="34"/>
      <c r="IE185" s="34"/>
      <c r="IF185" s="34"/>
      <c r="IG185" s="34"/>
      <c r="IH185" s="34"/>
      <c r="II185" s="34"/>
      <c r="IJ185" s="34"/>
      <c r="IK185" s="34"/>
      <c r="IL185" s="34"/>
      <c r="IM185" s="34"/>
      <c r="IN185" s="34"/>
      <c r="IO185" s="34"/>
      <c r="IP185" s="34"/>
      <c r="IQ185" s="34"/>
      <c r="IR185" s="34"/>
      <c r="IS185" s="34"/>
      <c r="IT185" s="34"/>
      <c r="IU185" s="34"/>
      <c r="IV185" s="34"/>
    </row>
    <row r="186" spans="1:256" x14ac:dyDescent="0.2">
      <c r="A186" s="34"/>
      <c r="B186" s="34"/>
      <c r="C186" s="34"/>
      <c r="D186" s="77"/>
      <c r="E186" s="34"/>
      <c r="F186" s="36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96"/>
      <c r="T186" s="34"/>
      <c r="U186" s="36">
        <f t="shared" si="41"/>
        <v>0</v>
      </c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  <c r="BU186" s="34"/>
      <c r="BV186" s="34"/>
      <c r="BW186" s="34"/>
      <c r="BX186" s="34"/>
      <c r="BY186" s="34"/>
      <c r="BZ186" s="34"/>
      <c r="CA186" s="34"/>
      <c r="CB186" s="34"/>
      <c r="CC186" s="34"/>
      <c r="CD186" s="34"/>
      <c r="CE186" s="34"/>
      <c r="CF186" s="34"/>
      <c r="CG186" s="34"/>
      <c r="CH186" s="34"/>
      <c r="CI186" s="34"/>
      <c r="CJ186" s="34"/>
      <c r="CK186" s="34"/>
      <c r="CL186" s="34"/>
      <c r="CM186" s="34"/>
      <c r="CN186" s="34"/>
      <c r="CO186" s="34"/>
      <c r="CP186" s="34"/>
      <c r="CQ186" s="34"/>
      <c r="CR186" s="34"/>
      <c r="CS186" s="34"/>
      <c r="CT186" s="34"/>
      <c r="CU186" s="34"/>
      <c r="CV186" s="34"/>
      <c r="CW186" s="34"/>
      <c r="CX186" s="34"/>
      <c r="CY186" s="34"/>
      <c r="CZ186" s="34"/>
      <c r="DA186" s="34"/>
      <c r="DB186" s="34"/>
      <c r="DC186" s="34"/>
      <c r="DD186" s="34"/>
      <c r="DE186" s="34"/>
      <c r="DF186" s="34"/>
      <c r="DG186" s="34"/>
      <c r="DH186" s="34"/>
      <c r="DI186" s="34"/>
      <c r="DJ186" s="34"/>
      <c r="DK186" s="34"/>
      <c r="DL186" s="34"/>
      <c r="DM186" s="34"/>
      <c r="DN186" s="34"/>
      <c r="DO186" s="34"/>
      <c r="DP186" s="34"/>
      <c r="DQ186" s="34"/>
      <c r="DR186" s="34"/>
      <c r="DS186" s="34"/>
      <c r="DT186" s="34"/>
      <c r="DU186" s="34"/>
      <c r="DV186" s="34"/>
      <c r="DW186" s="34"/>
      <c r="DX186" s="34"/>
      <c r="DY186" s="34"/>
      <c r="DZ186" s="34"/>
      <c r="EA186" s="34"/>
      <c r="EB186" s="34"/>
      <c r="EC186" s="34"/>
      <c r="ED186" s="34"/>
      <c r="EE186" s="34"/>
      <c r="EF186" s="34"/>
      <c r="EG186" s="34"/>
      <c r="EH186" s="34"/>
      <c r="EI186" s="34"/>
      <c r="EJ186" s="34"/>
      <c r="EK186" s="34"/>
      <c r="EL186" s="34"/>
      <c r="EM186" s="34"/>
      <c r="EN186" s="34"/>
      <c r="EO186" s="34"/>
      <c r="EP186" s="34"/>
      <c r="EQ186" s="34"/>
      <c r="ER186" s="34"/>
      <c r="ES186" s="34"/>
      <c r="ET186" s="34"/>
      <c r="EU186" s="34"/>
      <c r="EV186" s="34"/>
      <c r="EW186" s="34"/>
      <c r="EX186" s="34"/>
      <c r="EY186" s="34"/>
      <c r="EZ186" s="34"/>
      <c r="FA186" s="34"/>
      <c r="FB186" s="34"/>
      <c r="FC186" s="34"/>
      <c r="FD186" s="34"/>
      <c r="FE186" s="34"/>
      <c r="FF186" s="34"/>
      <c r="FG186" s="34"/>
      <c r="FH186" s="34"/>
      <c r="FI186" s="34"/>
      <c r="FJ186" s="34"/>
      <c r="FK186" s="34"/>
      <c r="FL186" s="34"/>
      <c r="FM186" s="34"/>
      <c r="FN186" s="34"/>
      <c r="FO186" s="34"/>
      <c r="FP186" s="34"/>
      <c r="FQ186" s="34"/>
      <c r="FR186" s="34"/>
      <c r="FS186" s="34"/>
      <c r="FT186" s="34"/>
      <c r="FU186" s="34"/>
      <c r="FV186" s="34"/>
      <c r="FW186" s="34"/>
      <c r="FX186" s="34"/>
      <c r="FY186" s="34"/>
      <c r="FZ186" s="34"/>
      <c r="GA186" s="34"/>
      <c r="GB186" s="34"/>
      <c r="GC186" s="34"/>
      <c r="GD186" s="34"/>
      <c r="GE186" s="34"/>
      <c r="GF186" s="34"/>
      <c r="GG186" s="34"/>
      <c r="GH186" s="34"/>
      <c r="GI186" s="34"/>
      <c r="GJ186" s="34"/>
      <c r="GK186" s="34"/>
      <c r="GL186" s="34"/>
      <c r="GM186" s="34"/>
      <c r="GN186" s="34"/>
      <c r="GO186" s="34"/>
      <c r="GP186" s="34"/>
      <c r="GQ186" s="34"/>
      <c r="GR186" s="34"/>
      <c r="GS186" s="34"/>
      <c r="GT186" s="34"/>
      <c r="GU186" s="34"/>
      <c r="GV186" s="34"/>
      <c r="GW186" s="34"/>
      <c r="GX186" s="34"/>
      <c r="GY186" s="34"/>
      <c r="GZ186" s="34"/>
      <c r="HA186" s="34"/>
      <c r="HB186" s="34"/>
      <c r="HC186" s="34"/>
      <c r="HD186" s="34"/>
      <c r="HE186" s="34"/>
      <c r="HF186" s="34"/>
      <c r="HG186" s="34"/>
      <c r="HH186" s="34"/>
      <c r="HI186" s="34"/>
      <c r="HJ186" s="34"/>
      <c r="HK186" s="34"/>
      <c r="HL186" s="34"/>
      <c r="HM186" s="34"/>
      <c r="HN186" s="34"/>
      <c r="HO186" s="34"/>
      <c r="HP186" s="34"/>
      <c r="HQ186" s="34"/>
      <c r="HR186" s="34"/>
      <c r="HS186" s="34"/>
      <c r="HT186" s="34"/>
      <c r="HU186" s="34"/>
      <c r="HV186" s="34"/>
      <c r="HW186" s="34"/>
      <c r="HX186" s="34"/>
      <c r="HY186" s="34"/>
      <c r="HZ186" s="34"/>
      <c r="IA186" s="34"/>
      <c r="IB186" s="34"/>
      <c r="IC186" s="34"/>
      <c r="ID186" s="34"/>
      <c r="IE186" s="34"/>
      <c r="IF186" s="34"/>
      <c r="IG186" s="34"/>
      <c r="IH186" s="34"/>
      <c r="II186" s="34"/>
      <c r="IJ186" s="34"/>
      <c r="IK186" s="34"/>
      <c r="IL186" s="34"/>
      <c r="IM186" s="34"/>
      <c r="IN186" s="34"/>
      <c r="IO186" s="34"/>
      <c r="IP186" s="34"/>
      <c r="IQ186" s="34"/>
      <c r="IR186" s="34"/>
      <c r="IS186" s="34"/>
      <c r="IT186" s="34"/>
      <c r="IU186" s="34"/>
      <c r="IV186" s="34"/>
    </row>
    <row r="187" spans="1:256" x14ac:dyDescent="0.2">
      <c r="A187" s="34"/>
      <c r="B187" s="34"/>
      <c r="C187" s="34"/>
      <c r="D187" s="77"/>
      <c r="E187" s="34"/>
      <c r="F187" s="36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96"/>
      <c r="T187" s="34"/>
      <c r="U187" s="36">
        <f t="shared" si="41"/>
        <v>0</v>
      </c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  <c r="BU187" s="34"/>
      <c r="BV187" s="34"/>
      <c r="BW187" s="34"/>
      <c r="BX187" s="34"/>
      <c r="BY187" s="34"/>
      <c r="BZ187" s="34"/>
      <c r="CA187" s="34"/>
      <c r="CB187" s="34"/>
      <c r="CC187" s="34"/>
      <c r="CD187" s="34"/>
      <c r="CE187" s="34"/>
      <c r="CF187" s="34"/>
      <c r="CG187" s="34"/>
      <c r="CH187" s="34"/>
      <c r="CI187" s="34"/>
      <c r="CJ187" s="34"/>
      <c r="CK187" s="34"/>
      <c r="CL187" s="34"/>
      <c r="CM187" s="34"/>
      <c r="CN187" s="34"/>
      <c r="CO187" s="34"/>
      <c r="CP187" s="34"/>
      <c r="CQ187" s="34"/>
      <c r="CR187" s="34"/>
      <c r="CS187" s="34"/>
      <c r="CT187" s="34"/>
      <c r="CU187" s="34"/>
      <c r="CV187" s="34"/>
      <c r="CW187" s="34"/>
      <c r="CX187" s="34"/>
      <c r="CY187" s="34"/>
      <c r="CZ187" s="34"/>
      <c r="DA187" s="34"/>
      <c r="DB187" s="34"/>
      <c r="DC187" s="34"/>
      <c r="DD187" s="34"/>
      <c r="DE187" s="34"/>
      <c r="DF187" s="34"/>
      <c r="DG187" s="34"/>
      <c r="DH187" s="34"/>
      <c r="DI187" s="34"/>
      <c r="DJ187" s="34"/>
      <c r="DK187" s="34"/>
      <c r="DL187" s="34"/>
      <c r="DM187" s="34"/>
      <c r="DN187" s="34"/>
      <c r="DO187" s="34"/>
      <c r="DP187" s="34"/>
      <c r="DQ187" s="34"/>
      <c r="DR187" s="34"/>
      <c r="DS187" s="34"/>
      <c r="DT187" s="34"/>
      <c r="DU187" s="34"/>
      <c r="DV187" s="34"/>
      <c r="DW187" s="34"/>
      <c r="DX187" s="34"/>
      <c r="DY187" s="34"/>
      <c r="DZ187" s="34"/>
      <c r="EA187" s="34"/>
      <c r="EB187" s="34"/>
      <c r="EC187" s="34"/>
      <c r="ED187" s="34"/>
      <c r="EE187" s="34"/>
      <c r="EF187" s="34"/>
      <c r="EG187" s="34"/>
      <c r="EH187" s="34"/>
      <c r="EI187" s="34"/>
      <c r="EJ187" s="34"/>
      <c r="EK187" s="34"/>
      <c r="EL187" s="34"/>
      <c r="EM187" s="34"/>
      <c r="EN187" s="34"/>
      <c r="EO187" s="34"/>
      <c r="EP187" s="34"/>
      <c r="EQ187" s="34"/>
      <c r="ER187" s="34"/>
      <c r="ES187" s="34"/>
      <c r="ET187" s="34"/>
      <c r="EU187" s="34"/>
      <c r="EV187" s="34"/>
      <c r="EW187" s="34"/>
      <c r="EX187" s="34"/>
      <c r="EY187" s="34"/>
      <c r="EZ187" s="34"/>
      <c r="FA187" s="34"/>
      <c r="FB187" s="34"/>
      <c r="FC187" s="34"/>
      <c r="FD187" s="34"/>
      <c r="FE187" s="34"/>
      <c r="FF187" s="34"/>
      <c r="FG187" s="34"/>
      <c r="FH187" s="34"/>
      <c r="FI187" s="34"/>
      <c r="FJ187" s="34"/>
      <c r="FK187" s="34"/>
      <c r="FL187" s="34"/>
      <c r="FM187" s="34"/>
      <c r="FN187" s="34"/>
      <c r="FO187" s="34"/>
      <c r="FP187" s="34"/>
      <c r="FQ187" s="34"/>
      <c r="FR187" s="34"/>
      <c r="FS187" s="34"/>
      <c r="FT187" s="34"/>
      <c r="FU187" s="34"/>
      <c r="FV187" s="34"/>
      <c r="FW187" s="34"/>
      <c r="FX187" s="34"/>
      <c r="FY187" s="34"/>
      <c r="FZ187" s="34"/>
      <c r="GA187" s="34"/>
      <c r="GB187" s="34"/>
      <c r="GC187" s="34"/>
      <c r="GD187" s="34"/>
      <c r="GE187" s="34"/>
      <c r="GF187" s="34"/>
      <c r="GG187" s="34"/>
      <c r="GH187" s="34"/>
      <c r="GI187" s="34"/>
      <c r="GJ187" s="34"/>
      <c r="GK187" s="34"/>
      <c r="GL187" s="34"/>
      <c r="GM187" s="34"/>
      <c r="GN187" s="34"/>
      <c r="GO187" s="34"/>
      <c r="GP187" s="34"/>
      <c r="GQ187" s="34"/>
      <c r="GR187" s="34"/>
      <c r="GS187" s="34"/>
      <c r="GT187" s="34"/>
      <c r="GU187" s="34"/>
      <c r="GV187" s="34"/>
      <c r="GW187" s="34"/>
      <c r="GX187" s="34"/>
      <c r="GY187" s="34"/>
      <c r="GZ187" s="34"/>
      <c r="HA187" s="34"/>
      <c r="HB187" s="34"/>
      <c r="HC187" s="34"/>
      <c r="HD187" s="34"/>
      <c r="HE187" s="34"/>
      <c r="HF187" s="34"/>
      <c r="HG187" s="34"/>
      <c r="HH187" s="34"/>
      <c r="HI187" s="34"/>
      <c r="HJ187" s="34"/>
      <c r="HK187" s="34"/>
      <c r="HL187" s="34"/>
      <c r="HM187" s="34"/>
      <c r="HN187" s="34"/>
      <c r="HO187" s="34"/>
      <c r="HP187" s="34"/>
      <c r="HQ187" s="34"/>
      <c r="HR187" s="34"/>
      <c r="HS187" s="34"/>
      <c r="HT187" s="34"/>
      <c r="HU187" s="34"/>
      <c r="HV187" s="34"/>
      <c r="HW187" s="34"/>
      <c r="HX187" s="34"/>
      <c r="HY187" s="34"/>
      <c r="HZ187" s="34"/>
      <c r="IA187" s="34"/>
      <c r="IB187" s="34"/>
      <c r="IC187" s="34"/>
      <c r="ID187" s="34"/>
      <c r="IE187" s="34"/>
      <c r="IF187" s="34"/>
      <c r="IG187" s="34"/>
      <c r="IH187" s="34"/>
      <c r="II187" s="34"/>
      <c r="IJ187" s="34"/>
      <c r="IK187" s="34"/>
      <c r="IL187" s="34"/>
      <c r="IM187" s="34"/>
      <c r="IN187" s="34"/>
      <c r="IO187" s="34"/>
      <c r="IP187" s="34"/>
      <c r="IQ187" s="34"/>
      <c r="IR187" s="34"/>
      <c r="IS187" s="34"/>
      <c r="IT187" s="34"/>
      <c r="IU187" s="34"/>
      <c r="IV187" s="34"/>
    </row>
    <row r="188" spans="1:256" x14ac:dyDescent="0.2">
      <c r="A188" s="34"/>
      <c r="B188" s="34"/>
      <c r="C188" s="34"/>
      <c r="D188" s="77"/>
      <c r="E188" s="34"/>
      <c r="F188" s="36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96"/>
      <c r="T188" s="34"/>
      <c r="U188" s="36">
        <f t="shared" si="41"/>
        <v>0</v>
      </c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  <c r="BU188" s="34"/>
      <c r="BV188" s="34"/>
      <c r="BW188" s="34"/>
      <c r="BX188" s="34"/>
      <c r="BY188" s="34"/>
      <c r="BZ188" s="34"/>
      <c r="CA188" s="34"/>
      <c r="CB188" s="34"/>
      <c r="CC188" s="34"/>
      <c r="CD188" s="34"/>
      <c r="CE188" s="34"/>
      <c r="CF188" s="34"/>
      <c r="CG188" s="34"/>
      <c r="CH188" s="34"/>
      <c r="CI188" s="34"/>
      <c r="CJ188" s="34"/>
      <c r="CK188" s="34"/>
      <c r="CL188" s="34"/>
      <c r="CM188" s="34"/>
      <c r="CN188" s="34"/>
      <c r="CO188" s="34"/>
      <c r="CP188" s="34"/>
      <c r="CQ188" s="34"/>
      <c r="CR188" s="34"/>
      <c r="CS188" s="34"/>
      <c r="CT188" s="34"/>
      <c r="CU188" s="34"/>
      <c r="CV188" s="34"/>
      <c r="CW188" s="34"/>
      <c r="CX188" s="34"/>
      <c r="CY188" s="34"/>
      <c r="CZ188" s="34"/>
      <c r="DA188" s="34"/>
      <c r="DB188" s="34"/>
      <c r="DC188" s="34"/>
      <c r="DD188" s="34"/>
      <c r="DE188" s="34"/>
      <c r="DF188" s="34"/>
      <c r="DG188" s="34"/>
      <c r="DH188" s="34"/>
      <c r="DI188" s="34"/>
      <c r="DJ188" s="34"/>
      <c r="DK188" s="34"/>
      <c r="DL188" s="34"/>
      <c r="DM188" s="34"/>
      <c r="DN188" s="34"/>
      <c r="DO188" s="34"/>
      <c r="DP188" s="34"/>
      <c r="DQ188" s="34"/>
      <c r="DR188" s="34"/>
      <c r="DS188" s="34"/>
      <c r="DT188" s="34"/>
      <c r="DU188" s="34"/>
      <c r="DV188" s="34"/>
      <c r="DW188" s="34"/>
      <c r="DX188" s="34"/>
      <c r="DY188" s="34"/>
      <c r="DZ188" s="34"/>
      <c r="EA188" s="34"/>
      <c r="EB188" s="34"/>
      <c r="EC188" s="34"/>
      <c r="ED188" s="34"/>
      <c r="EE188" s="34"/>
      <c r="EF188" s="34"/>
      <c r="EG188" s="34"/>
      <c r="EH188" s="34"/>
      <c r="EI188" s="34"/>
      <c r="EJ188" s="34"/>
      <c r="EK188" s="34"/>
      <c r="EL188" s="34"/>
      <c r="EM188" s="34"/>
      <c r="EN188" s="34"/>
      <c r="EO188" s="34"/>
      <c r="EP188" s="34"/>
      <c r="EQ188" s="34"/>
      <c r="ER188" s="34"/>
      <c r="ES188" s="34"/>
      <c r="ET188" s="34"/>
      <c r="EU188" s="34"/>
      <c r="EV188" s="34"/>
      <c r="EW188" s="34"/>
      <c r="EX188" s="34"/>
      <c r="EY188" s="34"/>
      <c r="EZ188" s="34"/>
      <c r="FA188" s="34"/>
      <c r="FB188" s="34"/>
      <c r="FC188" s="34"/>
      <c r="FD188" s="34"/>
      <c r="FE188" s="34"/>
      <c r="FF188" s="34"/>
      <c r="FG188" s="34"/>
      <c r="FH188" s="34"/>
      <c r="FI188" s="34"/>
      <c r="FJ188" s="34"/>
      <c r="FK188" s="34"/>
      <c r="FL188" s="34"/>
      <c r="FM188" s="34"/>
      <c r="FN188" s="34"/>
      <c r="FO188" s="34"/>
      <c r="FP188" s="34"/>
      <c r="FQ188" s="34"/>
      <c r="FR188" s="34"/>
      <c r="FS188" s="34"/>
      <c r="FT188" s="34"/>
      <c r="FU188" s="34"/>
      <c r="FV188" s="34"/>
      <c r="FW188" s="34"/>
      <c r="FX188" s="34"/>
      <c r="FY188" s="34"/>
      <c r="FZ188" s="34"/>
      <c r="GA188" s="34"/>
      <c r="GB188" s="34"/>
      <c r="GC188" s="34"/>
      <c r="GD188" s="34"/>
      <c r="GE188" s="34"/>
      <c r="GF188" s="34"/>
      <c r="GG188" s="34"/>
      <c r="GH188" s="34"/>
      <c r="GI188" s="34"/>
      <c r="GJ188" s="34"/>
      <c r="GK188" s="34"/>
      <c r="GL188" s="34"/>
      <c r="GM188" s="34"/>
      <c r="GN188" s="34"/>
      <c r="GO188" s="34"/>
      <c r="GP188" s="34"/>
      <c r="GQ188" s="34"/>
      <c r="GR188" s="34"/>
      <c r="GS188" s="34"/>
      <c r="GT188" s="34"/>
      <c r="GU188" s="34"/>
      <c r="GV188" s="34"/>
      <c r="GW188" s="34"/>
      <c r="GX188" s="34"/>
      <c r="GY188" s="34"/>
      <c r="GZ188" s="34"/>
      <c r="HA188" s="34"/>
      <c r="HB188" s="34"/>
      <c r="HC188" s="34"/>
      <c r="HD188" s="34"/>
      <c r="HE188" s="34"/>
      <c r="HF188" s="34"/>
      <c r="HG188" s="34"/>
      <c r="HH188" s="34"/>
      <c r="HI188" s="34"/>
      <c r="HJ188" s="34"/>
      <c r="HK188" s="34"/>
      <c r="HL188" s="34"/>
      <c r="HM188" s="34"/>
      <c r="HN188" s="34"/>
      <c r="HO188" s="34"/>
      <c r="HP188" s="34"/>
      <c r="HQ188" s="34"/>
      <c r="HR188" s="34"/>
      <c r="HS188" s="34"/>
      <c r="HT188" s="34"/>
      <c r="HU188" s="34"/>
      <c r="HV188" s="34"/>
      <c r="HW188" s="34"/>
      <c r="HX188" s="34"/>
      <c r="HY188" s="34"/>
      <c r="HZ188" s="34"/>
      <c r="IA188" s="34"/>
      <c r="IB188" s="34"/>
      <c r="IC188" s="34"/>
      <c r="ID188" s="34"/>
      <c r="IE188" s="34"/>
      <c r="IF188" s="34"/>
      <c r="IG188" s="34"/>
      <c r="IH188" s="34"/>
      <c r="II188" s="34"/>
      <c r="IJ188" s="34"/>
      <c r="IK188" s="34"/>
      <c r="IL188" s="34"/>
      <c r="IM188" s="34"/>
      <c r="IN188" s="34"/>
      <c r="IO188" s="34"/>
      <c r="IP188" s="34"/>
      <c r="IQ188" s="34"/>
      <c r="IR188" s="34"/>
      <c r="IS188" s="34"/>
      <c r="IT188" s="34"/>
      <c r="IU188" s="34"/>
      <c r="IV188" s="34"/>
    </row>
    <row r="189" spans="1:256" x14ac:dyDescent="0.2">
      <c r="A189" s="34"/>
      <c r="B189" s="34"/>
      <c r="C189" s="34"/>
      <c r="D189" s="77"/>
      <c r="E189" s="34"/>
      <c r="F189" s="36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96"/>
      <c r="T189" s="34"/>
      <c r="U189" s="36">
        <f t="shared" si="41"/>
        <v>0</v>
      </c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  <c r="BU189" s="34"/>
      <c r="BV189" s="34"/>
      <c r="BW189" s="34"/>
      <c r="BX189" s="34"/>
      <c r="BY189" s="34"/>
      <c r="BZ189" s="34"/>
      <c r="CA189" s="34"/>
      <c r="CB189" s="34"/>
      <c r="CC189" s="34"/>
      <c r="CD189" s="34"/>
      <c r="CE189" s="34"/>
      <c r="CF189" s="34"/>
      <c r="CG189" s="34"/>
      <c r="CH189" s="34"/>
      <c r="CI189" s="34"/>
      <c r="CJ189" s="34"/>
      <c r="CK189" s="34"/>
      <c r="CL189" s="34"/>
      <c r="CM189" s="34"/>
      <c r="CN189" s="34"/>
      <c r="CO189" s="34"/>
      <c r="CP189" s="34"/>
      <c r="CQ189" s="34"/>
      <c r="CR189" s="34"/>
      <c r="CS189" s="34"/>
      <c r="CT189" s="34"/>
      <c r="CU189" s="34"/>
      <c r="CV189" s="34"/>
      <c r="CW189" s="34"/>
      <c r="CX189" s="34"/>
      <c r="CY189" s="34"/>
      <c r="CZ189" s="34"/>
      <c r="DA189" s="34"/>
      <c r="DB189" s="34"/>
      <c r="DC189" s="34"/>
      <c r="DD189" s="34"/>
      <c r="DE189" s="34"/>
      <c r="DF189" s="34"/>
      <c r="DG189" s="34"/>
      <c r="DH189" s="34"/>
      <c r="DI189" s="34"/>
      <c r="DJ189" s="34"/>
      <c r="DK189" s="34"/>
      <c r="DL189" s="34"/>
      <c r="DM189" s="34"/>
      <c r="DN189" s="34"/>
      <c r="DO189" s="34"/>
      <c r="DP189" s="34"/>
      <c r="DQ189" s="34"/>
      <c r="DR189" s="34"/>
      <c r="DS189" s="34"/>
      <c r="DT189" s="34"/>
      <c r="DU189" s="34"/>
      <c r="DV189" s="34"/>
      <c r="DW189" s="34"/>
      <c r="DX189" s="34"/>
      <c r="DY189" s="34"/>
      <c r="DZ189" s="34"/>
      <c r="EA189" s="34"/>
      <c r="EB189" s="34"/>
      <c r="EC189" s="34"/>
      <c r="ED189" s="34"/>
      <c r="EE189" s="34"/>
      <c r="EF189" s="34"/>
      <c r="EG189" s="34"/>
      <c r="EH189" s="34"/>
      <c r="EI189" s="34"/>
      <c r="EJ189" s="34"/>
      <c r="EK189" s="34"/>
      <c r="EL189" s="34"/>
      <c r="EM189" s="34"/>
      <c r="EN189" s="34"/>
      <c r="EO189" s="34"/>
      <c r="EP189" s="34"/>
      <c r="EQ189" s="34"/>
      <c r="ER189" s="34"/>
      <c r="ES189" s="34"/>
      <c r="ET189" s="34"/>
      <c r="EU189" s="34"/>
      <c r="EV189" s="34"/>
      <c r="EW189" s="34"/>
      <c r="EX189" s="34"/>
      <c r="EY189" s="34"/>
      <c r="EZ189" s="34"/>
      <c r="FA189" s="34"/>
      <c r="FB189" s="34"/>
      <c r="FC189" s="34"/>
      <c r="FD189" s="34"/>
      <c r="FE189" s="34"/>
      <c r="FF189" s="34"/>
      <c r="FG189" s="34"/>
      <c r="FH189" s="34"/>
      <c r="FI189" s="34"/>
      <c r="FJ189" s="34"/>
      <c r="FK189" s="34"/>
      <c r="FL189" s="34"/>
      <c r="FM189" s="34"/>
      <c r="FN189" s="34"/>
      <c r="FO189" s="34"/>
      <c r="FP189" s="34"/>
      <c r="FQ189" s="34"/>
      <c r="FR189" s="34"/>
      <c r="FS189" s="34"/>
      <c r="FT189" s="34"/>
      <c r="FU189" s="34"/>
      <c r="FV189" s="34"/>
      <c r="FW189" s="34"/>
      <c r="FX189" s="34"/>
      <c r="FY189" s="34"/>
      <c r="FZ189" s="34"/>
      <c r="GA189" s="34"/>
      <c r="GB189" s="34"/>
      <c r="GC189" s="34"/>
      <c r="GD189" s="34"/>
      <c r="GE189" s="34"/>
      <c r="GF189" s="34"/>
      <c r="GG189" s="34"/>
      <c r="GH189" s="34"/>
      <c r="GI189" s="34"/>
      <c r="GJ189" s="34"/>
      <c r="GK189" s="34"/>
      <c r="GL189" s="34"/>
      <c r="GM189" s="34"/>
      <c r="GN189" s="34"/>
      <c r="GO189" s="34"/>
      <c r="GP189" s="34"/>
      <c r="GQ189" s="34"/>
      <c r="GR189" s="34"/>
      <c r="GS189" s="34"/>
      <c r="GT189" s="34"/>
      <c r="GU189" s="34"/>
      <c r="GV189" s="34"/>
      <c r="GW189" s="34"/>
      <c r="GX189" s="34"/>
      <c r="GY189" s="34"/>
      <c r="GZ189" s="34"/>
      <c r="HA189" s="34"/>
      <c r="HB189" s="34"/>
      <c r="HC189" s="34"/>
      <c r="HD189" s="34"/>
      <c r="HE189" s="34"/>
      <c r="HF189" s="34"/>
      <c r="HG189" s="34"/>
      <c r="HH189" s="34"/>
      <c r="HI189" s="34"/>
      <c r="HJ189" s="34"/>
      <c r="HK189" s="34"/>
      <c r="HL189" s="34"/>
      <c r="HM189" s="34"/>
      <c r="HN189" s="34"/>
      <c r="HO189" s="34"/>
      <c r="HP189" s="34"/>
      <c r="HQ189" s="34"/>
      <c r="HR189" s="34"/>
      <c r="HS189" s="34"/>
      <c r="HT189" s="34"/>
      <c r="HU189" s="34"/>
      <c r="HV189" s="34"/>
      <c r="HW189" s="34"/>
      <c r="HX189" s="34"/>
      <c r="HY189" s="34"/>
      <c r="HZ189" s="34"/>
      <c r="IA189" s="34"/>
      <c r="IB189" s="34"/>
      <c r="IC189" s="34"/>
      <c r="ID189" s="34"/>
      <c r="IE189" s="34"/>
      <c r="IF189" s="34"/>
      <c r="IG189" s="34"/>
      <c r="IH189" s="34"/>
      <c r="II189" s="34"/>
      <c r="IJ189" s="34"/>
      <c r="IK189" s="34"/>
      <c r="IL189" s="34"/>
      <c r="IM189" s="34"/>
      <c r="IN189" s="34"/>
      <c r="IO189" s="34"/>
      <c r="IP189" s="34"/>
      <c r="IQ189" s="34"/>
      <c r="IR189" s="34"/>
      <c r="IS189" s="34"/>
      <c r="IT189" s="34"/>
      <c r="IU189" s="34"/>
      <c r="IV189" s="34"/>
    </row>
    <row r="190" spans="1:256" x14ac:dyDescent="0.2">
      <c r="A190" s="34"/>
      <c r="B190" s="34"/>
      <c r="C190" s="34"/>
      <c r="D190" s="77"/>
      <c r="E190" s="34"/>
      <c r="F190" s="36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96"/>
      <c r="T190" s="34"/>
      <c r="U190" s="36">
        <f t="shared" si="41"/>
        <v>0</v>
      </c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  <c r="BU190" s="34"/>
      <c r="BV190" s="34"/>
      <c r="BW190" s="34"/>
      <c r="BX190" s="34"/>
      <c r="BY190" s="34"/>
      <c r="BZ190" s="34"/>
      <c r="CA190" s="34"/>
      <c r="CB190" s="34"/>
      <c r="CC190" s="34"/>
      <c r="CD190" s="34"/>
      <c r="CE190" s="34"/>
      <c r="CF190" s="34"/>
      <c r="CG190" s="34"/>
      <c r="CH190" s="34"/>
      <c r="CI190" s="34"/>
      <c r="CJ190" s="34"/>
      <c r="CK190" s="34"/>
      <c r="CL190" s="34"/>
      <c r="CM190" s="34"/>
      <c r="CN190" s="34"/>
      <c r="CO190" s="34"/>
      <c r="CP190" s="34"/>
      <c r="CQ190" s="34"/>
      <c r="CR190" s="34"/>
      <c r="CS190" s="34"/>
      <c r="CT190" s="34"/>
      <c r="CU190" s="34"/>
      <c r="CV190" s="34"/>
      <c r="CW190" s="34"/>
      <c r="CX190" s="34"/>
      <c r="CY190" s="34"/>
      <c r="CZ190" s="34"/>
      <c r="DA190" s="34"/>
      <c r="DB190" s="34"/>
      <c r="DC190" s="34"/>
      <c r="DD190" s="34"/>
      <c r="DE190" s="34"/>
      <c r="DF190" s="34"/>
      <c r="DG190" s="34"/>
      <c r="DH190" s="34"/>
      <c r="DI190" s="34"/>
      <c r="DJ190" s="34"/>
      <c r="DK190" s="34"/>
      <c r="DL190" s="34"/>
      <c r="DM190" s="34"/>
      <c r="DN190" s="34"/>
      <c r="DO190" s="34"/>
      <c r="DP190" s="34"/>
      <c r="DQ190" s="34"/>
      <c r="DR190" s="34"/>
      <c r="DS190" s="34"/>
      <c r="DT190" s="34"/>
      <c r="DU190" s="34"/>
      <c r="DV190" s="34"/>
      <c r="DW190" s="34"/>
      <c r="DX190" s="34"/>
      <c r="DY190" s="34"/>
      <c r="DZ190" s="34"/>
      <c r="EA190" s="34"/>
      <c r="EB190" s="34"/>
      <c r="EC190" s="34"/>
      <c r="ED190" s="34"/>
      <c r="EE190" s="34"/>
      <c r="EF190" s="34"/>
      <c r="EG190" s="34"/>
      <c r="EH190" s="34"/>
      <c r="EI190" s="34"/>
      <c r="EJ190" s="34"/>
      <c r="EK190" s="34"/>
      <c r="EL190" s="34"/>
      <c r="EM190" s="34"/>
      <c r="EN190" s="34"/>
      <c r="EO190" s="34"/>
      <c r="EP190" s="34"/>
      <c r="EQ190" s="34"/>
      <c r="ER190" s="34"/>
      <c r="ES190" s="34"/>
      <c r="ET190" s="34"/>
      <c r="EU190" s="34"/>
      <c r="EV190" s="34"/>
      <c r="EW190" s="34"/>
      <c r="EX190" s="34"/>
      <c r="EY190" s="34"/>
      <c r="EZ190" s="34"/>
      <c r="FA190" s="34"/>
      <c r="FB190" s="34"/>
      <c r="FC190" s="34"/>
      <c r="FD190" s="34"/>
      <c r="FE190" s="34"/>
      <c r="FF190" s="34"/>
      <c r="FG190" s="34"/>
      <c r="FH190" s="34"/>
      <c r="FI190" s="34"/>
      <c r="FJ190" s="34"/>
      <c r="FK190" s="34"/>
      <c r="FL190" s="34"/>
      <c r="FM190" s="34"/>
      <c r="FN190" s="34"/>
      <c r="FO190" s="34"/>
      <c r="FP190" s="34"/>
      <c r="FQ190" s="34"/>
      <c r="FR190" s="34"/>
      <c r="FS190" s="34"/>
      <c r="FT190" s="34"/>
      <c r="FU190" s="34"/>
      <c r="FV190" s="34"/>
      <c r="FW190" s="34"/>
      <c r="FX190" s="34"/>
      <c r="FY190" s="34"/>
      <c r="FZ190" s="34"/>
      <c r="GA190" s="34"/>
      <c r="GB190" s="34"/>
      <c r="GC190" s="34"/>
      <c r="GD190" s="34"/>
      <c r="GE190" s="34"/>
      <c r="GF190" s="34"/>
      <c r="GG190" s="34"/>
      <c r="GH190" s="34"/>
      <c r="GI190" s="34"/>
      <c r="GJ190" s="34"/>
      <c r="GK190" s="34"/>
      <c r="GL190" s="34"/>
      <c r="GM190" s="34"/>
      <c r="GN190" s="34"/>
      <c r="GO190" s="34"/>
      <c r="GP190" s="34"/>
      <c r="GQ190" s="34"/>
      <c r="GR190" s="34"/>
      <c r="GS190" s="34"/>
      <c r="GT190" s="34"/>
      <c r="GU190" s="34"/>
      <c r="GV190" s="34"/>
      <c r="GW190" s="34"/>
      <c r="GX190" s="34"/>
      <c r="GY190" s="34"/>
      <c r="GZ190" s="34"/>
      <c r="HA190" s="34"/>
      <c r="HB190" s="34"/>
      <c r="HC190" s="34"/>
      <c r="HD190" s="34"/>
      <c r="HE190" s="34"/>
      <c r="HF190" s="34"/>
      <c r="HG190" s="34"/>
      <c r="HH190" s="34"/>
      <c r="HI190" s="34"/>
      <c r="HJ190" s="34"/>
      <c r="HK190" s="34"/>
      <c r="HL190" s="34"/>
      <c r="HM190" s="34"/>
      <c r="HN190" s="34"/>
      <c r="HO190" s="34"/>
      <c r="HP190" s="34"/>
      <c r="HQ190" s="34"/>
      <c r="HR190" s="34"/>
      <c r="HS190" s="34"/>
      <c r="HT190" s="34"/>
      <c r="HU190" s="34"/>
      <c r="HV190" s="34"/>
      <c r="HW190" s="34"/>
      <c r="HX190" s="34"/>
      <c r="HY190" s="34"/>
      <c r="HZ190" s="34"/>
      <c r="IA190" s="34"/>
      <c r="IB190" s="34"/>
      <c r="IC190" s="34"/>
      <c r="ID190" s="34"/>
      <c r="IE190" s="34"/>
      <c r="IF190" s="34"/>
      <c r="IG190" s="34"/>
      <c r="IH190" s="34"/>
      <c r="II190" s="34"/>
      <c r="IJ190" s="34"/>
      <c r="IK190" s="34"/>
      <c r="IL190" s="34"/>
      <c r="IM190" s="34"/>
      <c r="IN190" s="34"/>
      <c r="IO190" s="34"/>
      <c r="IP190" s="34"/>
      <c r="IQ190" s="34"/>
      <c r="IR190" s="34"/>
      <c r="IS190" s="34"/>
      <c r="IT190" s="34"/>
      <c r="IU190" s="34"/>
      <c r="IV190" s="34"/>
    </row>
    <row r="191" spans="1:256" x14ac:dyDescent="0.2">
      <c r="A191" s="34"/>
      <c r="B191" s="34"/>
      <c r="C191" s="34"/>
      <c r="D191" s="77"/>
      <c r="E191" s="34"/>
      <c r="F191" s="36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96"/>
      <c r="T191" s="34"/>
      <c r="U191" s="36">
        <f t="shared" si="41"/>
        <v>0</v>
      </c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  <c r="BU191" s="34"/>
      <c r="BV191" s="34"/>
      <c r="BW191" s="34"/>
      <c r="BX191" s="34"/>
      <c r="BY191" s="34"/>
      <c r="BZ191" s="34"/>
      <c r="CA191" s="34"/>
      <c r="CB191" s="34"/>
      <c r="CC191" s="34"/>
      <c r="CD191" s="34"/>
      <c r="CE191" s="34"/>
      <c r="CF191" s="34"/>
      <c r="CG191" s="34"/>
      <c r="CH191" s="34"/>
      <c r="CI191" s="34"/>
      <c r="CJ191" s="34"/>
      <c r="CK191" s="34"/>
      <c r="CL191" s="34"/>
      <c r="CM191" s="34"/>
      <c r="CN191" s="34"/>
      <c r="CO191" s="34"/>
      <c r="CP191" s="34"/>
      <c r="CQ191" s="34"/>
      <c r="CR191" s="34"/>
      <c r="CS191" s="34"/>
      <c r="CT191" s="34"/>
      <c r="CU191" s="34"/>
      <c r="CV191" s="34"/>
      <c r="CW191" s="34"/>
      <c r="CX191" s="34"/>
      <c r="CY191" s="34"/>
      <c r="CZ191" s="34"/>
      <c r="DA191" s="34"/>
      <c r="DB191" s="34"/>
      <c r="DC191" s="34"/>
      <c r="DD191" s="34"/>
      <c r="DE191" s="34"/>
      <c r="DF191" s="34"/>
      <c r="DG191" s="34"/>
      <c r="DH191" s="34"/>
      <c r="DI191" s="34"/>
      <c r="DJ191" s="34"/>
      <c r="DK191" s="34"/>
      <c r="DL191" s="34"/>
      <c r="DM191" s="34"/>
      <c r="DN191" s="34"/>
      <c r="DO191" s="34"/>
      <c r="DP191" s="34"/>
      <c r="DQ191" s="34"/>
      <c r="DR191" s="34"/>
      <c r="DS191" s="34"/>
      <c r="DT191" s="34"/>
      <c r="DU191" s="34"/>
      <c r="DV191" s="34"/>
      <c r="DW191" s="34"/>
      <c r="DX191" s="34"/>
      <c r="DY191" s="34"/>
      <c r="DZ191" s="34"/>
      <c r="EA191" s="34"/>
      <c r="EB191" s="34"/>
      <c r="EC191" s="34"/>
      <c r="ED191" s="34"/>
      <c r="EE191" s="34"/>
      <c r="EF191" s="34"/>
      <c r="EG191" s="34"/>
      <c r="EH191" s="34"/>
      <c r="EI191" s="34"/>
      <c r="EJ191" s="34"/>
      <c r="EK191" s="34"/>
      <c r="EL191" s="34"/>
      <c r="EM191" s="34"/>
      <c r="EN191" s="34"/>
      <c r="EO191" s="34"/>
      <c r="EP191" s="34"/>
      <c r="EQ191" s="34"/>
      <c r="ER191" s="34"/>
      <c r="ES191" s="34"/>
      <c r="ET191" s="34"/>
      <c r="EU191" s="34"/>
      <c r="EV191" s="34"/>
      <c r="EW191" s="34"/>
      <c r="EX191" s="34"/>
      <c r="EY191" s="34"/>
      <c r="EZ191" s="34"/>
      <c r="FA191" s="34"/>
      <c r="FB191" s="34"/>
      <c r="FC191" s="34"/>
      <c r="FD191" s="34"/>
      <c r="FE191" s="34"/>
      <c r="FF191" s="34"/>
      <c r="FG191" s="34"/>
      <c r="FH191" s="34"/>
      <c r="FI191" s="34"/>
      <c r="FJ191" s="34"/>
      <c r="FK191" s="34"/>
      <c r="FL191" s="34"/>
      <c r="FM191" s="34"/>
      <c r="FN191" s="34"/>
      <c r="FO191" s="34"/>
      <c r="FP191" s="34"/>
      <c r="FQ191" s="34"/>
      <c r="FR191" s="34"/>
      <c r="FS191" s="34"/>
      <c r="FT191" s="34"/>
      <c r="FU191" s="34"/>
      <c r="FV191" s="34"/>
      <c r="FW191" s="34"/>
      <c r="FX191" s="34"/>
      <c r="FY191" s="34"/>
      <c r="FZ191" s="34"/>
      <c r="GA191" s="34"/>
      <c r="GB191" s="34"/>
      <c r="GC191" s="34"/>
      <c r="GD191" s="34"/>
      <c r="GE191" s="34"/>
      <c r="GF191" s="34"/>
      <c r="GG191" s="34"/>
      <c r="GH191" s="34"/>
      <c r="GI191" s="34"/>
      <c r="GJ191" s="34"/>
      <c r="GK191" s="34"/>
      <c r="GL191" s="34"/>
      <c r="GM191" s="34"/>
      <c r="GN191" s="34"/>
      <c r="GO191" s="34"/>
      <c r="GP191" s="34"/>
      <c r="GQ191" s="34"/>
      <c r="GR191" s="34"/>
      <c r="GS191" s="34"/>
      <c r="GT191" s="34"/>
      <c r="GU191" s="34"/>
      <c r="GV191" s="34"/>
      <c r="GW191" s="34"/>
      <c r="GX191" s="34"/>
      <c r="GY191" s="34"/>
      <c r="GZ191" s="34"/>
      <c r="HA191" s="34"/>
      <c r="HB191" s="34"/>
      <c r="HC191" s="34"/>
      <c r="HD191" s="34"/>
      <c r="HE191" s="34"/>
      <c r="HF191" s="34"/>
      <c r="HG191" s="34"/>
      <c r="HH191" s="34"/>
      <c r="HI191" s="34"/>
      <c r="HJ191" s="34"/>
      <c r="HK191" s="34"/>
      <c r="HL191" s="34"/>
      <c r="HM191" s="34"/>
      <c r="HN191" s="34"/>
      <c r="HO191" s="34"/>
      <c r="HP191" s="34"/>
      <c r="HQ191" s="34"/>
      <c r="HR191" s="34"/>
      <c r="HS191" s="34"/>
      <c r="HT191" s="34"/>
      <c r="HU191" s="34"/>
      <c r="HV191" s="34"/>
      <c r="HW191" s="34"/>
      <c r="HX191" s="34"/>
      <c r="HY191" s="34"/>
      <c r="HZ191" s="34"/>
      <c r="IA191" s="34"/>
      <c r="IB191" s="34"/>
      <c r="IC191" s="34"/>
      <c r="ID191" s="34"/>
      <c r="IE191" s="34"/>
      <c r="IF191" s="34"/>
      <c r="IG191" s="34"/>
      <c r="IH191" s="34"/>
      <c r="II191" s="34"/>
      <c r="IJ191" s="34"/>
      <c r="IK191" s="34"/>
      <c r="IL191" s="34"/>
      <c r="IM191" s="34"/>
      <c r="IN191" s="34"/>
      <c r="IO191" s="34"/>
      <c r="IP191" s="34"/>
      <c r="IQ191" s="34"/>
      <c r="IR191" s="34"/>
      <c r="IS191" s="34"/>
      <c r="IT191" s="34"/>
      <c r="IU191" s="34"/>
      <c r="IV191" s="34"/>
    </row>
    <row r="192" spans="1:256" x14ac:dyDescent="0.2">
      <c r="A192" s="34"/>
      <c r="B192" s="34"/>
      <c r="C192" s="34"/>
      <c r="D192" s="77"/>
      <c r="E192" s="34"/>
      <c r="F192" s="36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96"/>
      <c r="T192" s="34"/>
      <c r="U192" s="36">
        <f t="shared" si="41"/>
        <v>0</v>
      </c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  <c r="BU192" s="34"/>
      <c r="BV192" s="34"/>
      <c r="BW192" s="34"/>
      <c r="BX192" s="34"/>
      <c r="BY192" s="34"/>
      <c r="BZ192" s="34"/>
      <c r="CA192" s="34"/>
      <c r="CB192" s="34"/>
      <c r="CC192" s="34"/>
      <c r="CD192" s="34"/>
      <c r="CE192" s="34"/>
      <c r="CF192" s="34"/>
      <c r="CG192" s="34"/>
      <c r="CH192" s="34"/>
      <c r="CI192" s="34"/>
      <c r="CJ192" s="34"/>
      <c r="CK192" s="34"/>
      <c r="CL192" s="34"/>
      <c r="CM192" s="34"/>
      <c r="CN192" s="34"/>
      <c r="CO192" s="34"/>
      <c r="CP192" s="34"/>
      <c r="CQ192" s="34"/>
      <c r="CR192" s="34"/>
      <c r="CS192" s="34"/>
      <c r="CT192" s="34"/>
      <c r="CU192" s="34"/>
      <c r="CV192" s="34"/>
      <c r="CW192" s="34"/>
      <c r="CX192" s="34"/>
      <c r="CY192" s="34"/>
      <c r="CZ192" s="34"/>
      <c r="DA192" s="34"/>
      <c r="DB192" s="34"/>
      <c r="DC192" s="34"/>
      <c r="DD192" s="34"/>
      <c r="DE192" s="34"/>
      <c r="DF192" s="34"/>
      <c r="DG192" s="34"/>
      <c r="DH192" s="34"/>
      <c r="DI192" s="34"/>
      <c r="DJ192" s="34"/>
      <c r="DK192" s="34"/>
      <c r="DL192" s="34"/>
      <c r="DM192" s="34"/>
      <c r="DN192" s="34"/>
      <c r="DO192" s="34"/>
      <c r="DP192" s="34"/>
      <c r="DQ192" s="34"/>
      <c r="DR192" s="34"/>
      <c r="DS192" s="34"/>
      <c r="DT192" s="34"/>
      <c r="DU192" s="34"/>
      <c r="DV192" s="34"/>
      <c r="DW192" s="34"/>
      <c r="DX192" s="34"/>
      <c r="DY192" s="34"/>
      <c r="DZ192" s="34"/>
      <c r="EA192" s="34"/>
      <c r="EB192" s="34"/>
      <c r="EC192" s="34"/>
      <c r="ED192" s="34"/>
      <c r="EE192" s="34"/>
      <c r="EF192" s="34"/>
      <c r="EG192" s="34"/>
      <c r="EH192" s="34"/>
      <c r="EI192" s="34"/>
      <c r="EJ192" s="34"/>
      <c r="EK192" s="34"/>
      <c r="EL192" s="34"/>
      <c r="EM192" s="34"/>
      <c r="EN192" s="34"/>
      <c r="EO192" s="34"/>
      <c r="EP192" s="34"/>
      <c r="EQ192" s="34"/>
      <c r="ER192" s="34"/>
      <c r="ES192" s="34"/>
      <c r="ET192" s="34"/>
      <c r="EU192" s="34"/>
      <c r="EV192" s="34"/>
      <c r="EW192" s="34"/>
      <c r="EX192" s="34"/>
      <c r="EY192" s="34"/>
      <c r="EZ192" s="34"/>
      <c r="FA192" s="34"/>
      <c r="FB192" s="34"/>
      <c r="FC192" s="34"/>
      <c r="FD192" s="34"/>
      <c r="FE192" s="34"/>
      <c r="FF192" s="34"/>
      <c r="FG192" s="34"/>
      <c r="FH192" s="34"/>
      <c r="FI192" s="34"/>
      <c r="FJ192" s="34"/>
      <c r="FK192" s="34"/>
      <c r="FL192" s="34"/>
      <c r="FM192" s="34"/>
      <c r="FN192" s="34"/>
      <c r="FO192" s="34"/>
      <c r="FP192" s="34"/>
      <c r="FQ192" s="34"/>
      <c r="FR192" s="34"/>
      <c r="FS192" s="34"/>
      <c r="FT192" s="34"/>
      <c r="FU192" s="34"/>
      <c r="FV192" s="34"/>
      <c r="FW192" s="34"/>
      <c r="FX192" s="34"/>
      <c r="FY192" s="34"/>
      <c r="FZ192" s="34"/>
      <c r="GA192" s="34"/>
      <c r="GB192" s="34"/>
      <c r="GC192" s="34"/>
      <c r="GD192" s="34"/>
      <c r="GE192" s="34"/>
      <c r="GF192" s="34"/>
      <c r="GG192" s="34"/>
      <c r="GH192" s="34"/>
      <c r="GI192" s="34"/>
      <c r="GJ192" s="34"/>
      <c r="GK192" s="34"/>
      <c r="GL192" s="34"/>
      <c r="GM192" s="34"/>
      <c r="GN192" s="34"/>
      <c r="GO192" s="34"/>
      <c r="GP192" s="34"/>
      <c r="GQ192" s="34"/>
      <c r="GR192" s="34"/>
      <c r="GS192" s="34"/>
      <c r="GT192" s="34"/>
      <c r="GU192" s="34"/>
      <c r="GV192" s="34"/>
      <c r="GW192" s="34"/>
      <c r="GX192" s="34"/>
      <c r="GY192" s="34"/>
      <c r="GZ192" s="34"/>
      <c r="HA192" s="34"/>
      <c r="HB192" s="34"/>
      <c r="HC192" s="34"/>
      <c r="HD192" s="34"/>
      <c r="HE192" s="34"/>
      <c r="HF192" s="34"/>
      <c r="HG192" s="34"/>
      <c r="HH192" s="34"/>
      <c r="HI192" s="34"/>
      <c r="HJ192" s="34"/>
      <c r="HK192" s="34"/>
      <c r="HL192" s="34"/>
      <c r="HM192" s="34"/>
      <c r="HN192" s="34"/>
      <c r="HO192" s="34"/>
      <c r="HP192" s="34"/>
      <c r="HQ192" s="34"/>
      <c r="HR192" s="34"/>
      <c r="HS192" s="34"/>
      <c r="HT192" s="34"/>
      <c r="HU192" s="34"/>
      <c r="HV192" s="34"/>
      <c r="HW192" s="34"/>
      <c r="HX192" s="34"/>
      <c r="HY192" s="34"/>
      <c r="HZ192" s="34"/>
      <c r="IA192" s="34"/>
      <c r="IB192" s="34"/>
      <c r="IC192" s="34"/>
      <c r="ID192" s="34"/>
      <c r="IE192" s="34"/>
      <c r="IF192" s="34"/>
      <c r="IG192" s="34"/>
      <c r="IH192" s="34"/>
      <c r="II192" s="34"/>
      <c r="IJ192" s="34"/>
      <c r="IK192" s="34"/>
      <c r="IL192" s="34"/>
      <c r="IM192" s="34"/>
      <c r="IN192" s="34"/>
      <c r="IO192" s="34"/>
      <c r="IP192" s="34"/>
      <c r="IQ192" s="34"/>
      <c r="IR192" s="34"/>
      <c r="IS192" s="34"/>
      <c r="IT192" s="34"/>
      <c r="IU192" s="34"/>
      <c r="IV192" s="34"/>
    </row>
    <row r="193" spans="1:256" x14ac:dyDescent="0.2">
      <c r="A193" s="34"/>
      <c r="B193" s="34"/>
      <c r="C193" s="34"/>
      <c r="D193" s="77"/>
      <c r="E193" s="34"/>
      <c r="F193" s="36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96"/>
      <c r="T193" s="34"/>
      <c r="U193" s="36">
        <f t="shared" si="41"/>
        <v>0</v>
      </c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34"/>
      <c r="BV193" s="34"/>
      <c r="BW193" s="34"/>
      <c r="BX193" s="34"/>
      <c r="BY193" s="34"/>
      <c r="BZ193" s="34"/>
      <c r="CA193" s="34"/>
      <c r="CB193" s="34"/>
      <c r="CC193" s="34"/>
      <c r="CD193" s="34"/>
      <c r="CE193" s="34"/>
      <c r="CF193" s="34"/>
      <c r="CG193" s="34"/>
      <c r="CH193" s="34"/>
      <c r="CI193" s="34"/>
      <c r="CJ193" s="34"/>
      <c r="CK193" s="34"/>
      <c r="CL193" s="34"/>
      <c r="CM193" s="34"/>
      <c r="CN193" s="34"/>
      <c r="CO193" s="34"/>
      <c r="CP193" s="34"/>
      <c r="CQ193" s="34"/>
      <c r="CR193" s="34"/>
      <c r="CS193" s="34"/>
      <c r="CT193" s="34"/>
      <c r="CU193" s="34"/>
      <c r="CV193" s="34"/>
      <c r="CW193" s="34"/>
      <c r="CX193" s="34"/>
      <c r="CY193" s="34"/>
      <c r="CZ193" s="34"/>
      <c r="DA193" s="34"/>
      <c r="DB193" s="34"/>
      <c r="DC193" s="34"/>
      <c r="DD193" s="34"/>
      <c r="DE193" s="34"/>
      <c r="DF193" s="34"/>
      <c r="DG193" s="34"/>
      <c r="DH193" s="34"/>
      <c r="DI193" s="34"/>
      <c r="DJ193" s="34"/>
      <c r="DK193" s="34"/>
      <c r="DL193" s="34"/>
      <c r="DM193" s="34"/>
      <c r="DN193" s="34"/>
      <c r="DO193" s="34"/>
      <c r="DP193" s="34"/>
      <c r="DQ193" s="34"/>
      <c r="DR193" s="34"/>
      <c r="DS193" s="34"/>
      <c r="DT193" s="34"/>
      <c r="DU193" s="34"/>
      <c r="DV193" s="34"/>
      <c r="DW193" s="34"/>
      <c r="DX193" s="34"/>
      <c r="DY193" s="34"/>
      <c r="DZ193" s="34"/>
      <c r="EA193" s="34"/>
      <c r="EB193" s="34"/>
      <c r="EC193" s="34"/>
      <c r="ED193" s="34"/>
      <c r="EE193" s="34"/>
      <c r="EF193" s="34"/>
      <c r="EG193" s="34"/>
      <c r="EH193" s="34"/>
      <c r="EI193" s="34"/>
      <c r="EJ193" s="34"/>
      <c r="EK193" s="34"/>
      <c r="EL193" s="34"/>
      <c r="EM193" s="34"/>
      <c r="EN193" s="34"/>
      <c r="EO193" s="34"/>
      <c r="EP193" s="34"/>
      <c r="EQ193" s="34"/>
      <c r="ER193" s="34"/>
      <c r="ES193" s="34"/>
      <c r="ET193" s="34"/>
      <c r="EU193" s="34"/>
      <c r="EV193" s="34"/>
      <c r="EW193" s="34"/>
      <c r="EX193" s="34"/>
      <c r="EY193" s="34"/>
      <c r="EZ193" s="34"/>
      <c r="FA193" s="34"/>
      <c r="FB193" s="34"/>
      <c r="FC193" s="34"/>
      <c r="FD193" s="34"/>
      <c r="FE193" s="34"/>
      <c r="FF193" s="34"/>
      <c r="FG193" s="34"/>
      <c r="FH193" s="34"/>
      <c r="FI193" s="34"/>
      <c r="FJ193" s="34"/>
      <c r="FK193" s="34"/>
      <c r="FL193" s="34"/>
      <c r="FM193" s="34"/>
      <c r="FN193" s="34"/>
      <c r="FO193" s="34"/>
      <c r="FP193" s="34"/>
      <c r="FQ193" s="34"/>
      <c r="FR193" s="34"/>
      <c r="FS193" s="34"/>
      <c r="FT193" s="34"/>
      <c r="FU193" s="34"/>
      <c r="FV193" s="34"/>
      <c r="FW193" s="34"/>
      <c r="FX193" s="34"/>
      <c r="FY193" s="34"/>
      <c r="FZ193" s="34"/>
      <c r="GA193" s="34"/>
      <c r="GB193" s="34"/>
      <c r="GC193" s="34"/>
      <c r="GD193" s="34"/>
      <c r="GE193" s="34"/>
      <c r="GF193" s="34"/>
      <c r="GG193" s="34"/>
      <c r="GH193" s="34"/>
      <c r="GI193" s="34"/>
      <c r="GJ193" s="34"/>
      <c r="GK193" s="34"/>
      <c r="GL193" s="34"/>
      <c r="GM193" s="34"/>
      <c r="GN193" s="34"/>
      <c r="GO193" s="34"/>
      <c r="GP193" s="34"/>
      <c r="GQ193" s="34"/>
      <c r="GR193" s="34"/>
      <c r="GS193" s="34"/>
      <c r="GT193" s="34"/>
      <c r="GU193" s="34"/>
      <c r="GV193" s="34"/>
      <c r="GW193" s="34"/>
      <c r="GX193" s="34"/>
      <c r="GY193" s="34"/>
      <c r="GZ193" s="34"/>
      <c r="HA193" s="34"/>
      <c r="HB193" s="34"/>
      <c r="HC193" s="34"/>
      <c r="HD193" s="34"/>
      <c r="HE193" s="34"/>
      <c r="HF193" s="34"/>
      <c r="HG193" s="34"/>
      <c r="HH193" s="34"/>
      <c r="HI193" s="34"/>
      <c r="HJ193" s="34"/>
      <c r="HK193" s="34"/>
      <c r="HL193" s="34"/>
      <c r="HM193" s="34"/>
      <c r="HN193" s="34"/>
      <c r="HO193" s="34"/>
      <c r="HP193" s="34"/>
      <c r="HQ193" s="34"/>
      <c r="HR193" s="34"/>
      <c r="HS193" s="34"/>
      <c r="HT193" s="34"/>
      <c r="HU193" s="34"/>
      <c r="HV193" s="34"/>
      <c r="HW193" s="34"/>
      <c r="HX193" s="34"/>
      <c r="HY193" s="34"/>
      <c r="HZ193" s="34"/>
      <c r="IA193" s="34"/>
      <c r="IB193" s="34"/>
      <c r="IC193" s="34"/>
      <c r="ID193" s="34"/>
      <c r="IE193" s="34"/>
      <c r="IF193" s="34"/>
      <c r="IG193" s="34"/>
      <c r="IH193" s="34"/>
      <c r="II193" s="34"/>
      <c r="IJ193" s="34"/>
      <c r="IK193" s="34"/>
      <c r="IL193" s="34"/>
      <c r="IM193" s="34"/>
      <c r="IN193" s="34"/>
      <c r="IO193" s="34"/>
      <c r="IP193" s="34"/>
      <c r="IQ193" s="34"/>
      <c r="IR193" s="34"/>
      <c r="IS193" s="34"/>
      <c r="IT193" s="34"/>
      <c r="IU193" s="34"/>
      <c r="IV193" s="34"/>
    </row>
    <row r="194" spans="1:256" x14ac:dyDescent="0.2">
      <c r="A194" s="34"/>
      <c r="B194" s="34"/>
      <c r="C194" s="34"/>
      <c r="D194" s="77"/>
      <c r="E194" s="34"/>
      <c r="F194" s="36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96"/>
      <c r="T194" s="34"/>
      <c r="U194" s="36">
        <f t="shared" si="41"/>
        <v>0</v>
      </c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  <c r="BU194" s="34"/>
      <c r="BV194" s="34"/>
      <c r="BW194" s="34"/>
      <c r="BX194" s="34"/>
      <c r="BY194" s="34"/>
      <c r="BZ194" s="34"/>
      <c r="CA194" s="34"/>
      <c r="CB194" s="34"/>
      <c r="CC194" s="34"/>
      <c r="CD194" s="34"/>
      <c r="CE194" s="34"/>
      <c r="CF194" s="34"/>
      <c r="CG194" s="34"/>
      <c r="CH194" s="34"/>
      <c r="CI194" s="34"/>
      <c r="CJ194" s="34"/>
      <c r="CK194" s="34"/>
      <c r="CL194" s="34"/>
      <c r="CM194" s="34"/>
      <c r="CN194" s="34"/>
      <c r="CO194" s="34"/>
      <c r="CP194" s="34"/>
      <c r="CQ194" s="34"/>
      <c r="CR194" s="34"/>
      <c r="CS194" s="34"/>
      <c r="CT194" s="34"/>
      <c r="CU194" s="34"/>
      <c r="CV194" s="34"/>
      <c r="CW194" s="34"/>
      <c r="CX194" s="34"/>
      <c r="CY194" s="34"/>
      <c r="CZ194" s="34"/>
      <c r="DA194" s="34"/>
      <c r="DB194" s="34"/>
      <c r="DC194" s="34"/>
      <c r="DD194" s="34"/>
      <c r="DE194" s="34"/>
      <c r="DF194" s="34"/>
      <c r="DG194" s="34"/>
      <c r="DH194" s="34"/>
      <c r="DI194" s="34"/>
      <c r="DJ194" s="34"/>
      <c r="DK194" s="34"/>
      <c r="DL194" s="34"/>
      <c r="DM194" s="34"/>
      <c r="DN194" s="34"/>
      <c r="DO194" s="34"/>
      <c r="DP194" s="34"/>
      <c r="DQ194" s="34"/>
      <c r="DR194" s="34"/>
      <c r="DS194" s="34"/>
      <c r="DT194" s="34"/>
      <c r="DU194" s="34"/>
      <c r="DV194" s="34"/>
      <c r="DW194" s="34"/>
      <c r="DX194" s="34"/>
      <c r="DY194" s="34"/>
      <c r="DZ194" s="34"/>
      <c r="EA194" s="34"/>
      <c r="EB194" s="34"/>
      <c r="EC194" s="34"/>
      <c r="ED194" s="34"/>
      <c r="EE194" s="34"/>
      <c r="EF194" s="34"/>
      <c r="EG194" s="34"/>
      <c r="EH194" s="34"/>
      <c r="EI194" s="34"/>
      <c r="EJ194" s="34"/>
      <c r="EK194" s="34"/>
      <c r="EL194" s="34"/>
      <c r="EM194" s="34"/>
      <c r="EN194" s="34"/>
      <c r="EO194" s="34"/>
      <c r="EP194" s="34"/>
      <c r="EQ194" s="34"/>
      <c r="ER194" s="34"/>
      <c r="ES194" s="34"/>
      <c r="ET194" s="34"/>
      <c r="EU194" s="34"/>
      <c r="EV194" s="34"/>
      <c r="EW194" s="34"/>
      <c r="EX194" s="34"/>
      <c r="EY194" s="34"/>
      <c r="EZ194" s="34"/>
      <c r="FA194" s="34"/>
      <c r="FB194" s="34"/>
      <c r="FC194" s="34"/>
      <c r="FD194" s="34"/>
      <c r="FE194" s="34"/>
      <c r="FF194" s="34"/>
      <c r="FG194" s="34"/>
      <c r="FH194" s="34"/>
      <c r="FI194" s="34"/>
      <c r="FJ194" s="34"/>
      <c r="FK194" s="34"/>
      <c r="FL194" s="34"/>
      <c r="FM194" s="34"/>
      <c r="FN194" s="34"/>
      <c r="FO194" s="34"/>
      <c r="FP194" s="34"/>
      <c r="FQ194" s="34"/>
      <c r="FR194" s="34"/>
      <c r="FS194" s="34"/>
      <c r="FT194" s="34"/>
      <c r="FU194" s="34"/>
      <c r="FV194" s="34"/>
      <c r="FW194" s="34"/>
      <c r="FX194" s="34"/>
      <c r="FY194" s="34"/>
      <c r="FZ194" s="34"/>
      <c r="GA194" s="34"/>
      <c r="GB194" s="34"/>
      <c r="GC194" s="34"/>
      <c r="GD194" s="34"/>
      <c r="GE194" s="34"/>
      <c r="GF194" s="34"/>
      <c r="GG194" s="34"/>
      <c r="GH194" s="34"/>
      <c r="GI194" s="34"/>
      <c r="GJ194" s="34"/>
      <c r="GK194" s="34"/>
      <c r="GL194" s="34"/>
      <c r="GM194" s="34"/>
      <c r="GN194" s="34"/>
      <c r="GO194" s="34"/>
      <c r="GP194" s="34"/>
      <c r="GQ194" s="34"/>
      <c r="GR194" s="34"/>
      <c r="GS194" s="34"/>
      <c r="GT194" s="34"/>
      <c r="GU194" s="34"/>
      <c r="GV194" s="34"/>
      <c r="GW194" s="34"/>
      <c r="GX194" s="34"/>
      <c r="GY194" s="34"/>
      <c r="GZ194" s="34"/>
      <c r="HA194" s="34"/>
      <c r="HB194" s="34"/>
      <c r="HC194" s="34"/>
      <c r="HD194" s="34"/>
      <c r="HE194" s="34"/>
      <c r="HF194" s="34"/>
      <c r="HG194" s="34"/>
      <c r="HH194" s="34"/>
      <c r="HI194" s="34"/>
      <c r="HJ194" s="34"/>
      <c r="HK194" s="34"/>
      <c r="HL194" s="34"/>
      <c r="HM194" s="34"/>
      <c r="HN194" s="34"/>
      <c r="HO194" s="34"/>
      <c r="HP194" s="34"/>
      <c r="HQ194" s="34"/>
      <c r="HR194" s="34"/>
      <c r="HS194" s="34"/>
      <c r="HT194" s="34"/>
      <c r="HU194" s="34"/>
      <c r="HV194" s="34"/>
      <c r="HW194" s="34"/>
      <c r="HX194" s="34"/>
      <c r="HY194" s="34"/>
      <c r="HZ194" s="34"/>
      <c r="IA194" s="34"/>
      <c r="IB194" s="34"/>
      <c r="IC194" s="34"/>
      <c r="ID194" s="34"/>
      <c r="IE194" s="34"/>
      <c r="IF194" s="34"/>
      <c r="IG194" s="34"/>
      <c r="IH194" s="34"/>
      <c r="II194" s="34"/>
      <c r="IJ194" s="34"/>
      <c r="IK194" s="34"/>
      <c r="IL194" s="34"/>
      <c r="IM194" s="34"/>
      <c r="IN194" s="34"/>
      <c r="IO194" s="34"/>
      <c r="IP194" s="34"/>
      <c r="IQ194" s="34"/>
      <c r="IR194" s="34"/>
      <c r="IS194" s="34"/>
      <c r="IT194" s="34"/>
      <c r="IU194" s="34"/>
      <c r="IV194" s="34"/>
    </row>
    <row r="195" spans="1:256" x14ac:dyDescent="0.2">
      <c r="A195" s="34"/>
      <c r="B195" s="34"/>
      <c r="C195" s="34"/>
      <c r="D195" s="77"/>
      <c r="E195" s="34"/>
      <c r="F195" s="36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96"/>
      <c r="T195" s="34"/>
      <c r="U195" s="36">
        <f t="shared" si="41"/>
        <v>0</v>
      </c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34"/>
      <c r="BV195" s="34"/>
      <c r="BW195" s="34"/>
      <c r="BX195" s="34"/>
      <c r="BY195" s="34"/>
      <c r="BZ195" s="34"/>
      <c r="CA195" s="34"/>
      <c r="CB195" s="34"/>
      <c r="CC195" s="34"/>
      <c r="CD195" s="34"/>
      <c r="CE195" s="34"/>
      <c r="CF195" s="34"/>
      <c r="CG195" s="34"/>
      <c r="CH195" s="34"/>
      <c r="CI195" s="34"/>
      <c r="CJ195" s="34"/>
      <c r="CK195" s="34"/>
      <c r="CL195" s="34"/>
      <c r="CM195" s="34"/>
      <c r="CN195" s="34"/>
      <c r="CO195" s="34"/>
      <c r="CP195" s="34"/>
      <c r="CQ195" s="34"/>
      <c r="CR195" s="34"/>
      <c r="CS195" s="34"/>
      <c r="CT195" s="34"/>
      <c r="CU195" s="34"/>
      <c r="CV195" s="34"/>
      <c r="CW195" s="34"/>
      <c r="CX195" s="34"/>
      <c r="CY195" s="34"/>
      <c r="CZ195" s="34"/>
      <c r="DA195" s="34"/>
      <c r="DB195" s="34"/>
      <c r="DC195" s="34"/>
      <c r="DD195" s="34"/>
      <c r="DE195" s="34"/>
      <c r="DF195" s="34"/>
      <c r="DG195" s="34"/>
      <c r="DH195" s="34"/>
      <c r="DI195" s="34"/>
      <c r="DJ195" s="34"/>
      <c r="DK195" s="34"/>
      <c r="DL195" s="34"/>
      <c r="DM195" s="34"/>
      <c r="DN195" s="34"/>
      <c r="DO195" s="34"/>
      <c r="DP195" s="34"/>
      <c r="DQ195" s="34"/>
      <c r="DR195" s="34"/>
      <c r="DS195" s="34"/>
      <c r="DT195" s="34"/>
      <c r="DU195" s="34"/>
      <c r="DV195" s="34"/>
      <c r="DW195" s="34"/>
      <c r="DX195" s="34"/>
      <c r="DY195" s="34"/>
      <c r="DZ195" s="34"/>
      <c r="EA195" s="34"/>
      <c r="EB195" s="34"/>
      <c r="EC195" s="34"/>
      <c r="ED195" s="34"/>
      <c r="EE195" s="34"/>
      <c r="EF195" s="34"/>
      <c r="EG195" s="34"/>
      <c r="EH195" s="34"/>
      <c r="EI195" s="34"/>
      <c r="EJ195" s="34"/>
      <c r="EK195" s="34"/>
      <c r="EL195" s="34"/>
      <c r="EM195" s="34"/>
      <c r="EN195" s="34"/>
      <c r="EO195" s="34"/>
      <c r="EP195" s="34"/>
      <c r="EQ195" s="34"/>
      <c r="ER195" s="34"/>
      <c r="ES195" s="34"/>
      <c r="ET195" s="34"/>
      <c r="EU195" s="34"/>
      <c r="EV195" s="34"/>
      <c r="EW195" s="34"/>
      <c r="EX195" s="34"/>
      <c r="EY195" s="34"/>
      <c r="EZ195" s="34"/>
      <c r="FA195" s="34"/>
      <c r="FB195" s="34"/>
      <c r="FC195" s="34"/>
      <c r="FD195" s="34"/>
      <c r="FE195" s="34"/>
      <c r="FF195" s="34"/>
      <c r="FG195" s="34"/>
      <c r="FH195" s="34"/>
      <c r="FI195" s="34"/>
      <c r="FJ195" s="34"/>
      <c r="FK195" s="34"/>
      <c r="FL195" s="34"/>
      <c r="FM195" s="34"/>
      <c r="FN195" s="34"/>
      <c r="FO195" s="34"/>
      <c r="FP195" s="34"/>
      <c r="FQ195" s="34"/>
      <c r="FR195" s="34"/>
      <c r="FS195" s="34"/>
      <c r="FT195" s="34"/>
      <c r="FU195" s="34"/>
      <c r="FV195" s="34"/>
      <c r="FW195" s="34"/>
      <c r="FX195" s="34"/>
      <c r="FY195" s="34"/>
      <c r="FZ195" s="34"/>
      <c r="GA195" s="34"/>
      <c r="GB195" s="34"/>
      <c r="GC195" s="34"/>
      <c r="GD195" s="34"/>
      <c r="GE195" s="34"/>
      <c r="GF195" s="34"/>
      <c r="GG195" s="34"/>
      <c r="GH195" s="34"/>
      <c r="GI195" s="34"/>
      <c r="GJ195" s="34"/>
      <c r="GK195" s="34"/>
      <c r="GL195" s="34"/>
      <c r="GM195" s="34"/>
      <c r="GN195" s="34"/>
      <c r="GO195" s="34"/>
      <c r="GP195" s="34"/>
      <c r="GQ195" s="34"/>
      <c r="GR195" s="34"/>
      <c r="GS195" s="34"/>
      <c r="GT195" s="34"/>
      <c r="GU195" s="34"/>
      <c r="GV195" s="34"/>
      <c r="GW195" s="34"/>
      <c r="GX195" s="34"/>
      <c r="GY195" s="34"/>
      <c r="GZ195" s="34"/>
      <c r="HA195" s="34"/>
      <c r="HB195" s="34"/>
      <c r="HC195" s="34"/>
      <c r="HD195" s="34"/>
      <c r="HE195" s="34"/>
      <c r="HF195" s="34"/>
      <c r="HG195" s="34"/>
      <c r="HH195" s="34"/>
      <c r="HI195" s="34"/>
      <c r="HJ195" s="34"/>
      <c r="HK195" s="34"/>
      <c r="HL195" s="34"/>
      <c r="HM195" s="34"/>
      <c r="HN195" s="34"/>
      <c r="HO195" s="34"/>
      <c r="HP195" s="34"/>
      <c r="HQ195" s="34"/>
      <c r="HR195" s="34"/>
      <c r="HS195" s="34"/>
      <c r="HT195" s="34"/>
      <c r="HU195" s="34"/>
      <c r="HV195" s="34"/>
      <c r="HW195" s="34"/>
      <c r="HX195" s="34"/>
      <c r="HY195" s="34"/>
      <c r="HZ195" s="34"/>
      <c r="IA195" s="34"/>
      <c r="IB195" s="34"/>
      <c r="IC195" s="34"/>
      <c r="ID195" s="34"/>
      <c r="IE195" s="34"/>
      <c r="IF195" s="34"/>
      <c r="IG195" s="34"/>
      <c r="IH195" s="34"/>
      <c r="II195" s="34"/>
      <c r="IJ195" s="34"/>
      <c r="IK195" s="34"/>
      <c r="IL195" s="34"/>
      <c r="IM195" s="34"/>
      <c r="IN195" s="34"/>
      <c r="IO195" s="34"/>
      <c r="IP195" s="34"/>
      <c r="IQ195" s="34"/>
      <c r="IR195" s="34"/>
      <c r="IS195" s="34"/>
      <c r="IT195" s="34"/>
      <c r="IU195" s="34"/>
      <c r="IV195" s="34"/>
    </row>
    <row r="196" spans="1:256" x14ac:dyDescent="0.2">
      <c r="A196" s="34"/>
      <c r="B196" s="34"/>
      <c r="C196" s="34"/>
      <c r="D196" s="77"/>
      <c r="E196" s="34"/>
      <c r="F196" s="36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96"/>
      <c r="T196" s="34"/>
      <c r="U196" s="36">
        <f t="shared" si="41"/>
        <v>0</v>
      </c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  <c r="BV196" s="34"/>
      <c r="BW196" s="34"/>
      <c r="BX196" s="34"/>
      <c r="BY196" s="34"/>
      <c r="BZ196" s="34"/>
      <c r="CA196" s="34"/>
      <c r="CB196" s="34"/>
      <c r="CC196" s="34"/>
      <c r="CD196" s="34"/>
      <c r="CE196" s="34"/>
      <c r="CF196" s="34"/>
      <c r="CG196" s="34"/>
      <c r="CH196" s="34"/>
      <c r="CI196" s="34"/>
      <c r="CJ196" s="34"/>
      <c r="CK196" s="34"/>
      <c r="CL196" s="34"/>
      <c r="CM196" s="34"/>
      <c r="CN196" s="34"/>
      <c r="CO196" s="34"/>
      <c r="CP196" s="34"/>
      <c r="CQ196" s="34"/>
      <c r="CR196" s="34"/>
      <c r="CS196" s="34"/>
      <c r="CT196" s="34"/>
      <c r="CU196" s="34"/>
      <c r="CV196" s="34"/>
      <c r="CW196" s="34"/>
      <c r="CX196" s="34"/>
      <c r="CY196" s="34"/>
      <c r="CZ196" s="34"/>
      <c r="DA196" s="34"/>
      <c r="DB196" s="34"/>
      <c r="DC196" s="34"/>
      <c r="DD196" s="34"/>
      <c r="DE196" s="34"/>
      <c r="DF196" s="34"/>
      <c r="DG196" s="34"/>
      <c r="DH196" s="34"/>
      <c r="DI196" s="34"/>
      <c r="DJ196" s="34"/>
      <c r="DK196" s="34"/>
      <c r="DL196" s="34"/>
      <c r="DM196" s="34"/>
      <c r="DN196" s="34"/>
      <c r="DO196" s="34"/>
      <c r="DP196" s="34"/>
      <c r="DQ196" s="34"/>
      <c r="DR196" s="34"/>
      <c r="DS196" s="34"/>
      <c r="DT196" s="34"/>
      <c r="DU196" s="34"/>
      <c r="DV196" s="34"/>
      <c r="DW196" s="34"/>
      <c r="DX196" s="34"/>
      <c r="DY196" s="34"/>
      <c r="DZ196" s="34"/>
      <c r="EA196" s="34"/>
      <c r="EB196" s="34"/>
      <c r="EC196" s="34"/>
      <c r="ED196" s="34"/>
      <c r="EE196" s="34"/>
      <c r="EF196" s="34"/>
      <c r="EG196" s="34"/>
      <c r="EH196" s="34"/>
      <c r="EI196" s="34"/>
      <c r="EJ196" s="34"/>
      <c r="EK196" s="34"/>
      <c r="EL196" s="34"/>
      <c r="EM196" s="34"/>
      <c r="EN196" s="34"/>
      <c r="EO196" s="34"/>
      <c r="EP196" s="34"/>
      <c r="EQ196" s="34"/>
      <c r="ER196" s="34"/>
      <c r="ES196" s="34"/>
      <c r="ET196" s="34"/>
      <c r="EU196" s="34"/>
      <c r="EV196" s="34"/>
      <c r="EW196" s="34"/>
      <c r="EX196" s="34"/>
      <c r="EY196" s="34"/>
      <c r="EZ196" s="34"/>
      <c r="FA196" s="34"/>
      <c r="FB196" s="34"/>
      <c r="FC196" s="34"/>
      <c r="FD196" s="34"/>
      <c r="FE196" s="34"/>
      <c r="FF196" s="34"/>
      <c r="FG196" s="34"/>
      <c r="FH196" s="34"/>
      <c r="FI196" s="34"/>
      <c r="FJ196" s="34"/>
      <c r="FK196" s="34"/>
      <c r="FL196" s="34"/>
      <c r="FM196" s="34"/>
      <c r="FN196" s="34"/>
      <c r="FO196" s="34"/>
      <c r="FP196" s="34"/>
      <c r="FQ196" s="34"/>
      <c r="FR196" s="34"/>
      <c r="FS196" s="34"/>
      <c r="FT196" s="34"/>
      <c r="FU196" s="34"/>
      <c r="FV196" s="34"/>
      <c r="FW196" s="34"/>
      <c r="FX196" s="34"/>
      <c r="FY196" s="34"/>
      <c r="FZ196" s="34"/>
      <c r="GA196" s="34"/>
      <c r="GB196" s="34"/>
      <c r="GC196" s="34"/>
      <c r="GD196" s="34"/>
      <c r="GE196" s="34"/>
      <c r="GF196" s="34"/>
      <c r="GG196" s="34"/>
      <c r="GH196" s="34"/>
      <c r="GI196" s="34"/>
      <c r="GJ196" s="34"/>
      <c r="GK196" s="34"/>
      <c r="GL196" s="34"/>
      <c r="GM196" s="34"/>
      <c r="GN196" s="34"/>
      <c r="GO196" s="34"/>
      <c r="GP196" s="34"/>
      <c r="GQ196" s="34"/>
      <c r="GR196" s="34"/>
      <c r="GS196" s="34"/>
      <c r="GT196" s="34"/>
      <c r="GU196" s="34"/>
      <c r="GV196" s="34"/>
      <c r="GW196" s="34"/>
      <c r="GX196" s="34"/>
      <c r="GY196" s="34"/>
      <c r="GZ196" s="34"/>
      <c r="HA196" s="34"/>
      <c r="HB196" s="34"/>
      <c r="HC196" s="34"/>
      <c r="HD196" s="34"/>
      <c r="HE196" s="34"/>
      <c r="HF196" s="34"/>
      <c r="HG196" s="34"/>
      <c r="HH196" s="34"/>
      <c r="HI196" s="34"/>
      <c r="HJ196" s="34"/>
      <c r="HK196" s="34"/>
      <c r="HL196" s="34"/>
      <c r="HM196" s="34"/>
      <c r="HN196" s="34"/>
      <c r="HO196" s="34"/>
      <c r="HP196" s="34"/>
      <c r="HQ196" s="34"/>
      <c r="HR196" s="34"/>
      <c r="HS196" s="34"/>
      <c r="HT196" s="34"/>
      <c r="HU196" s="34"/>
      <c r="HV196" s="34"/>
      <c r="HW196" s="34"/>
      <c r="HX196" s="34"/>
      <c r="HY196" s="34"/>
      <c r="HZ196" s="34"/>
      <c r="IA196" s="34"/>
      <c r="IB196" s="34"/>
      <c r="IC196" s="34"/>
      <c r="ID196" s="34"/>
      <c r="IE196" s="34"/>
      <c r="IF196" s="34"/>
      <c r="IG196" s="34"/>
      <c r="IH196" s="34"/>
      <c r="II196" s="34"/>
      <c r="IJ196" s="34"/>
      <c r="IK196" s="34"/>
      <c r="IL196" s="34"/>
      <c r="IM196" s="34"/>
      <c r="IN196" s="34"/>
      <c r="IO196" s="34"/>
      <c r="IP196" s="34"/>
      <c r="IQ196" s="34"/>
      <c r="IR196" s="34"/>
      <c r="IS196" s="34"/>
      <c r="IT196" s="34"/>
      <c r="IU196" s="34"/>
      <c r="IV196" s="34"/>
    </row>
    <row r="197" spans="1:256" x14ac:dyDescent="0.2">
      <c r="A197" s="34"/>
      <c r="B197" s="34"/>
      <c r="C197" s="34"/>
      <c r="D197" s="77"/>
      <c r="E197" s="34"/>
      <c r="F197" s="36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96"/>
      <c r="T197" s="34"/>
      <c r="U197" s="36">
        <f t="shared" si="41"/>
        <v>0</v>
      </c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34"/>
      <c r="BV197" s="34"/>
      <c r="BW197" s="34"/>
      <c r="BX197" s="34"/>
      <c r="BY197" s="34"/>
      <c r="BZ197" s="34"/>
      <c r="CA197" s="34"/>
      <c r="CB197" s="34"/>
      <c r="CC197" s="34"/>
      <c r="CD197" s="34"/>
      <c r="CE197" s="34"/>
      <c r="CF197" s="34"/>
      <c r="CG197" s="34"/>
      <c r="CH197" s="34"/>
      <c r="CI197" s="34"/>
      <c r="CJ197" s="34"/>
      <c r="CK197" s="34"/>
      <c r="CL197" s="34"/>
      <c r="CM197" s="34"/>
      <c r="CN197" s="34"/>
      <c r="CO197" s="34"/>
      <c r="CP197" s="34"/>
      <c r="CQ197" s="34"/>
      <c r="CR197" s="34"/>
      <c r="CS197" s="34"/>
      <c r="CT197" s="34"/>
      <c r="CU197" s="34"/>
      <c r="CV197" s="34"/>
      <c r="CW197" s="34"/>
      <c r="CX197" s="34"/>
      <c r="CY197" s="34"/>
      <c r="CZ197" s="34"/>
      <c r="DA197" s="34"/>
      <c r="DB197" s="34"/>
      <c r="DC197" s="34"/>
      <c r="DD197" s="34"/>
      <c r="DE197" s="34"/>
      <c r="DF197" s="34"/>
      <c r="DG197" s="34"/>
      <c r="DH197" s="34"/>
      <c r="DI197" s="34"/>
      <c r="DJ197" s="34"/>
      <c r="DK197" s="34"/>
      <c r="DL197" s="34"/>
      <c r="DM197" s="34"/>
      <c r="DN197" s="34"/>
      <c r="DO197" s="34"/>
      <c r="DP197" s="34"/>
      <c r="DQ197" s="34"/>
      <c r="DR197" s="34"/>
      <c r="DS197" s="34"/>
      <c r="DT197" s="34"/>
      <c r="DU197" s="34"/>
      <c r="DV197" s="34"/>
      <c r="DW197" s="34"/>
      <c r="DX197" s="34"/>
      <c r="DY197" s="34"/>
      <c r="DZ197" s="34"/>
      <c r="EA197" s="34"/>
      <c r="EB197" s="34"/>
      <c r="EC197" s="34"/>
      <c r="ED197" s="34"/>
      <c r="EE197" s="34"/>
      <c r="EF197" s="34"/>
      <c r="EG197" s="34"/>
      <c r="EH197" s="34"/>
      <c r="EI197" s="34"/>
      <c r="EJ197" s="34"/>
      <c r="EK197" s="34"/>
      <c r="EL197" s="34"/>
      <c r="EM197" s="34"/>
      <c r="EN197" s="34"/>
      <c r="EO197" s="34"/>
      <c r="EP197" s="34"/>
      <c r="EQ197" s="34"/>
      <c r="ER197" s="34"/>
      <c r="ES197" s="34"/>
      <c r="ET197" s="34"/>
      <c r="EU197" s="34"/>
      <c r="EV197" s="34"/>
      <c r="EW197" s="34"/>
      <c r="EX197" s="34"/>
      <c r="EY197" s="34"/>
      <c r="EZ197" s="34"/>
      <c r="FA197" s="34"/>
      <c r="FB197" s="34"/>
      <c r="FC197" s="34"/>
      <c r="FD197" s="34"/>
      <c r="FE197" s="34"/>
      <c r="FF197" s="34"/>
      <c r="FG197" s="34"/>
      <c r="FH197" s="34"/>
      <c r="FI197" s="34"/>
      <c r="FJ197" s="34"/>
      <c r="FK197" s="34"/>
      <c r="FL197" s="34"/>
      <c r="FM197" s="34"/>
      <c r="FN197" s="34"/>
      <c r="FO197" s="34"/>
      <c r="FP197" s="34"/>
      <c r="FQ197" s="34"/>
      <c r="FR197" s="34"/>
      <c r="FS197" s="34"/>
      <c r="FT197" s="34"/>
      <c r="FU197" s="34"/>
      <c r="FV197" s="34"/>
      <c r="FW197" s="34"/>
      <c r="FX197" s="34"/>
      <c r="FY197" s="34"/>
      <c r="FZ197" s="34"/>
      <c r="GA197" s="34"/>
      <c r="GB197" s="34"/>
      <c r="GC197" s="34"/>
      <c r="GD197" s="34"/>
      <c r="GE197" s="34"/>
      <c r="GF197" s="34"/>
      <c r="GG197" s="34"/>
      <c r="GH197" s="34"/>
      <c r="GI197" s="34"/>
      <c r="GJ197" s="34"/>
      <c r="GK197" s="34"/>
      <c r="GL197" s="34"/>
      <c r="GM197" s="34"/>
      <c r="GN197" s="34"/>
      <c r="GO197" s="34"/>
      <c r="GP197" s="34"/>
      <c r="GQ197" s="34"/>
      <c r="GR197" s="34"/>
      <c r="GS197" s="34"/>
      <c r="GT197" s="34"/>
      <c r="GU197" s="34"/>
      <c r="GV197" s="34"/>
      <c r="GW197" s="34"/>
      <c r="GX197" s="34"/>
      <c r="GY197" s="34"/>
      <c r="GZ197" s="34"/>
      <c r="HA197" s="34"/>
      <c r="HB197" s="34"/>
      <c r="HC197" s="34"/>
      <c r="HD197" s="34"/>
      <c r="HE197" s="34"/>
      <c r="HF197" s="34"/>
      <c r="HG197" s="34"/>
      <c r="HH197" s="34"/>
      <c r="HI197" s="34"/>
      <c r="HJ197" s="34"/>
      <c r="HK197" s="34"/>
      <c r="HL197" s="34"/>
      <c r="HM197" s="34"/>
      <c r="HN197" s="34"/>
      <c r="HO197" s="34"/>
      <c r="HP197" s="34"/>
      <c r="HQ197" s="34"/>
      <c r="HR197" s="34"/>
      <c r="HS197" s="34"/>
      <c r="HT197" s="34"/>
      <c r="HU197" s="34"/>
      <c r="HV197" s="34"/>
      <c r="HW197" s="34"/>
      <c r="HX197" s="34"/>
      <c r="HY197" s="34"/>
      <c r="HZ197" s="34"/>
      <c r="IA197" s="34"/>
      <c r="IB197" s="34"/>
      <c r="IC197" s="34"/>
      <c r="ID197" s="34"/>
      <c r="IE197" s="34"/>
      <c r="IF197" s="34"/>
      <c r="IG197" s="34"/>
      <c r="IH197" s="34"/>
      <c r="II197" s="34"/>
      <c r="IJ197" s="34"/>
      <c r="IK197" s="34"/>
      <c r="IL197" s="34"/>
      <c r="IM197" s="34"/>
      <c r="IN197" s="34"/>
      <c r="IO197" s="34"/>
      <c r="IP197" s="34"/>
      <c r="IQ197" s="34"/>
      <c r="IR197" s="34"/>
      <c r="IS197" s="34"/>
      <c r="IT197" s="34"/>
      <c r="IU197" s="34"/>
      <c r="IV197" s="34"/>
    </row>
    <row r="198" spans="1:256" x14ac:dyDescent="0.2">
      <c r="A198" s="34"/>
      <c r="B198" s="34"/>
      <c r="C198" s="34"/>
      <c r="D198" s="77"/>
      <c r="E198" s="34"/>
      <c r="F198" s="36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96"/>
      <c r="T198" s="34"/>
      <c r="U198" s="36">
        <f t="shared" si="41"/>
        <v>0</v>
      </c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  <c r="BU198" s="34"/>
      <c r="BV198" s="34"/>
      <c r="BW198" s="34"/>
      <c r="BX198" s="34"/>
      <c r="BY198" s="34"/>
      <c r="BZ198" s="34"/>
      <c r="CA198" s="34"/>
      <c r="CB198" s="34"/>
      <c r="CC198" s="34"/>
      <c r="CD198" s="34"/>
      <c r="CE198" s="34"/>
      <c r="CF198" s="34"/>
      <c r="CG198" s="34"/>
      <c r="CH198" s="34"/>
      <c r="CI198" s="34"/>
      <c r="CJ198" s="34"/>
      <c r="CK198" s="34"/>
      <c r="CL198" s="34"/>
      <c r="CM198" s="34"/>
      <c r="CN198" s="34"/>
      <c r="CO198" s="34"/>
      <c r="CP198" s="34"/>
      <c r="CQ198" s="34"/>
      <c r="CR198" s="34"/>
      <c r="CS198" s="34"/>
      <c r="CT198" s="34"/>
      <c r="CU198" s="34"/>
      <c r="CV198" s="34"/>
      <c r="CW198" s="34"/>
      <c r="CX198" s="34"/>
      <c r="CY198" s="34"/>
      <c r="CZ198" s="34"/>
      <c r="DA198" s="34"/>
      <c r="DB198" s="34"/>
      <c r="DC198" s="34"/>
      <c r="DD198" s="34"/>
      <c r="DE198" s="34"/>
      <c r="DF198" s="34"/>
      <c r="DG198" s="34"/>
      <c r="DH198" s="34"/>
      <c r="DI198" s="34"/>
      <c r="DJ198" s="34"/>
      <c r="DK198" s="34"/>
      <c r="DL198" s="34"/>
      <c r="DM198" s="34"/>
      <c r="DN198" s="34"/>
      <c r="DO198" s="34"/>
      <c r="DP198" s="34"/>
      <c r="DQ198" s="34"/>
      <c r="DR198" s="34"/>
      <c r="DS198" s="34"/>
      <c r="DT198" s="34"/>
      <c r="DU198" s="34"/>
      <c r="DV198" s="34"/>
      <c r="DW198" s="34"/>
      <c r="DX198" s="34"/>
      <c r="DY198" s="34"/>
      <c r="DZ198" s="34"/>
      <c r="EA198" s="34"/>
      <c r="EB198" s="34"/>
      <c r="EC198" s="34"/>
      <c r="ED198" s="34"/>
      <c r="EE198" s="34"/>
      <c r="EF198" s="34"/>
      <c r="EG198" s="34"/>
      <c r="EH198" s="34"/>
      <c r="EI198" s="34"/>
      <c r="EJ198" s="34"/>
      <c r="EK198" s="34"/>
      <c r="EL198" s="34"/>
      <c r="EM198" s="34"/>
      <c r="EN198" s="34"/>
      <c r="EO198" s="34"/>
      <c r="EP198" s="34"/>
      <c r="EQ198" s="34"/>
      <c r="ER198" s="34"/>
      <c r="ES198" s="34"/>
      <c r="ET198" s="34"/>
      <c r="EU198" s="34"/>
      <c r="EV198" s="34"/>
      <c r="EW198" s="34"/>
      <c r="EX198" s="34"/>
      <c r="EY198" s="34"/>
      <c r="EZ198" s="34"/>
      <c r="FA198" s="34"/>
      <c r="FB198" s="34"/>
      <c r="FC198" s="34"/>
      <c r="FD198" s="34"/>
      <c r="FE198" s="34"/>
      <c r="FF198" s="34"/>
      <c r="FG198" s="34"/>
      <c r="FH198" s="34"/>
      <c r="FI198" s="34"/>
      <c r="FJ198" s="34"/>
      <c r="FK198" s="34"/>
      <c r="FL198" s="34"/>
      <c r="FM198" s="34"/>
      <c r="FN198" s="34"/>
      <c r="FO198" s="34"/>
      <c r="FP198" s="34"/>
      <c r="FQ198" s="34"/>
      <c r="FR198" s="34"/>
      <c r="FS198" s="34"/>
      <c r="FT198" s="34"/>
      <c r="FU198" s="34"/>
      <c r="FV198" s="34"/>
      <c r="FW198" s="34"/>
      <c r="FX198" s="34"/>
      <c r="FY198" s="34"/>
      <c r="FZ198" s="34"/>
      <c r="GA198" s="34"/>
      <c r="GB198" s="34"/>
      <c r="GC198" s="34"/>
      <c r="GD198" s="34"/>
      <c r="GE198" s="34"/>
      <c r="GF198" s="34"/>
      <c r="GG198" s="34"/>
      <c r="GH198" s="34"/>
      <c r="GI198" s="34"/>
      <c r="GJ198" s="34"/>
      <c r="GK198" s="34"/>
      <c r="GL198" s="34"/>
      <c r="GM198" s="34"/>
      <c r="GN198" s="34"/>
      <c r="GO198" s="34"/>
      <c r="GP198" s="34"/>
      <c r="GQ198" s="34"/>
      <c r="GR198" s="34"/>
      <c r="GS198" s="34"/>
      <c r="GT198" s="34"/>
      <c r="GU198" s="34"/>
      <c r="GV198" s="34"/>
      <c r="GW198" s="34"/>
      <c r="GX198" s="34"/>
      <c r="GY198" s="34"/>
      <c r="GZ198" s="34"/>
      <c r="HA198" s="34"/>
      <c r="HB198" s="34"/>
      <c r="HC198" s="34"/>
      <c r="HD198" s="34"/>
      <c r="HE198" s="34"/>
      <c r="HF198" s="34"/>
      <c r="HG198" s="34"/>
      <c r="HH198" s="34"/>
      <c r="HI198" s="34"/>
      <c r="HJ198" s="34"/>
      <c r="HK198" s="34"/>
      <c r="HL198" s="34"/>
      <c r="HM198" s="34"/>
      <c r="HN198" s="34"/>
      <c r="HO198" s="34"/>
      <c r="HP198" s="34"/>
      <c r="HQ198" s="34"/>
      <c r="HR198" s="34"/>
      <c r="HS198" s="34"/>
      <c r="HT198" s="34"/>
      <c r="HU198" s="34"/>
      <c r="HV198" s="34"/>
      <c r="HW198" s="34"/>
      <c r="HX198" s="34"/>
      <c r="HY198" s="34"/>
      <c r="HZ198" s="34"/>
      <c r="IA198" s="34"/>
      <c r="IB198" s="34"/>
      <c r="IC198" s="34"/>
      <c r="ID198" s="34"/>
      <c r="IE198" s="34"/>
      <c r="IF198" s="34"/>
      <c r="IG198" s="34"/>
      <c r="IH198" s="34"/>
      <c r="II198" s="34"/>
      <c r="IJ198" s="34"/>
      <c r="IK198" s="34"/>
      <c r="IL198" s="34"/>
      <c r="IM198" s="34"/>
      <c r="IN198" s="34"/>
      <c r="IO198" s="34"/>
      <c r="IP198" s="34"/>
      <c r="IQ198" s="34"/>
      <c r="IR198" s="34"/>
      <c r="IS198" s="34"/>
      <c r="IT198" s="34"/>
      <c r="IU198" s="34"/>
      <c r="IV198" s="34"/>
    </row>
    <row r="199" spans="1:256" x14ac:dyDescent="0.2">
      <c r="A199" s="34"/>
      <c r="B199" s="34"/>
      <c r="C199" s="34"/>
      <c r="D199" s="77"/>
      <c r="E199" s="34"/>
      <c r="F199" s="36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96"/>
      <c r="T199" s="34"/>
      <c r="U199" s="36">
        <f t="shared" si="41"/>
        <v>0</v>
      </c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  <c r="BU199" s="34"/>
      <c r="BV199" s="34"/>
      <c r="BW199" s="34"/>
      <c r="BX199" s="34"/>
      <c r="BY199" s="34"/>
      <c r="BZ199" s="34"/>
      <c r="CA199" s="34"/>
      <c r="CB199" s="34"/>
      <c r="CC199" s="34"/>
      <c r="CD199" s="34"/>
      <c r="CE199" s="34"/>
      <c r="CF199" s="34"/>
      <c r="CG199" s="34"/>
      <c r="CH199" s="34"/>
      <c r="CI199" s="34"/>
      <c r="CJ199" s="34"/>
      <c r="CK199" s="34"/>
      <c r="CL199" s="34"/>
      <c r="CM199" s="34"/>
      <c r="CN199" s="34"/>
      <c r="CO199" s="34"/>
      <c r="CP199" s="34"/>
      <c r="CQ199" s="34"/>
      <c r="CR199" s="34"/>
      <c r="CS199" s="34"/>
      <c r="CT199" s="34"/>
      <c r="CU199" s="34"/>
      <c r="CV199" s="34"/>
      <c r="CW199" s="34"/>
      <c r="CX199" s="34"/>
      <c r="CY199" s="34"/>
      <c r="CZ199" s="34"/>
      <c r="DA199" s="34"/>
      <c r="DB199" s="34"/>
      <c r="DC199" s="34"/>
      <c r="DD199" s="34"/>
      <c r="DE199" s="34"/>
      <c r="DF199" s="34"/>
      <c r="DG199" s="34"/>
      <c r="DH199" s="34"/>
      <c r="DI199" s="34"/>
      <c r="DJ199" s="34"/>
      <c r="DK199" s="34"/>
      <c r="DL199" s="34"/>
      <c r="DM199" s="34"/>
      <c r="DN199" s="34"/>
      <c r="DO199" s="34"/>
      <c r="DP199" s="34"/>
      <c r="DQ199" s="34"/>
      <c r="DR199" s="34"/>
      <c r="DS199" s="34"/>
      <c r="DT199" s="34"/>
      <c r="DU199" s="34"/>
      <c r="DV199" s="34"/>
      <c r="DW199" s="34"/>
      <c r="DX199" s="34"/>
      <c r="DY199" s="34"/>
      <c r="DZ199" s="34"/>
      <c r="EA199" s="34"/>
      <c r="EB199" s="34"/>
      <c r="EC199" s="34"/>
      <c r="ED199" s="34"/>
      <c r="EE199" s="34"/>
      <c r="EF199" s="34"/>
      <c r="EG199" s="34"/>
      <c r="EH199" s="34"/>
      <c r="EI199" s="34"/>
      <c r="EJ199" s="34"/>
      <c r="EK199" s="34"/>
      <c r="EL199" s="34"/>
      <c r="EM199" s="34"/>
      <c r="EN199" s="34"/>
      <c r="EO199" s="34"/>
      <c r="EP199" s="34"/>
      <c r="EQ199" s="34"/>
      <c r="ER199" s="34"/>
      <c r="ES199" s="34"/>
      <c r="ET199" s="34"/>
      <c r="EU199" s="34"/>
      <c r="EV199" s="34"/>
      <c r="EW199" s="34"/>
      <c r="EX199" s="34"/>
      <c r="EY199" s="34"/>
      <c r="EZ199" s="34"/>
      <c r="FA199" s="34"/>
      <c r="FB199" s="34"/>
      <c r="FC199" s="34"/>
      <c r="FD199" s="34"/>
      <c r="FE199" s="34"/>
      <c r="FF199" s="34"/>
      <c r="FG199" s="34"/>
      <c r="FH199" s="34"/>
      <c r="FI199" s="34"/>
      <c r="FJ199" s="34"/>
      <c r="FK199" s="34"/>
      <c r="FL199" s="34"/>
      <c r="FM199" s="34"/>
      <c r="FN199" s="34"/>
      <c r="FO199" s="34"/>
      <c r="FP199" s="34"/>
      <c r="FQ199" s="34"/>
      <c r="FR199" s="34"/>
      <c r="FS199" s="34"/>
      <c r="FT199" s="34"/>
      <c r="FU199" s="34"/>
      <c r="FV199" s="34"/>
      <c r="FW199" s="34"/>
      <c r="FX199" s="34"/>
      <c r="FY199" s="34"/>
      <c r="FZ199" s="34"/>
      <c r="GA199" s="34"/>
      <c r="GB199" s="34"/>
      <c r="GC199" s="34"/>
      <c r="GD199" s="34"/>
      <c r="GE199" s="34"/>
      <c r="GF199" s="34"/>
      <c r="GG199" s="34"/>
      <c r="GH199" s="34"/>
      <c r="GI199" s="34"/>
      <c r="GJ199" s="34"/>
      <c r="GK199" s="34"/>
      <c r="GL199" s="34"/>
      <c r="GM199" s="34"/>
      <c r="GN199" s="34"/>
      <c r="GO199" s="34"/>
      <c r="GP199" s="34"/>
      <c r="GQ199" s="34"/>
      <c r="GR199" s="34"/>
      <c r="GS199" s="34"/>
      <c r="GT199" s="34"/>
      <c r="GU199" s="34"/>
      <c r="GV199" s="34"/>
      <c r="GW199" s="34"/>
      <c r="GX199" s="34"/>
      <c r="GY199" s="34"/>
      <c r="GZ199" s="34"/>
      <c r="HA199" s="34"/>
      <c r="HB199" s="34"/>
      <c r="HC199" s="34"/>
      <c r="HD199" s="34"/>
      <c r="HE199" s="34"/>
      <c r="HF199" s="34"/>
      <c r="HG199" s="34"/>
      <c r="HH199" s="34"/>
      <c r="HI199" s="34"/>
      <c r="HJ199" s="34"/>
      <c r="HK199" s="34"/>
      <c r="HL199" s="34"/>
      <c r="HM199" s="34"/>
      <c r="HN199" s="34"/>
      <c r="HO199" s="34"/>
      <c r="HP199" s="34"/>
      <c r="HQ199" s="34"/>
      <c r="HR199" s="34"/>
      <c r="HS199" s="34"/>
      <c r="HT199" s="34"/>
      <c r="HU199" s="34"/>
      <c r="HV199" s="34"/>
      <c r="HW199" s="34"/>
      <c r="HX199" s="34"/>
      <c r="HY199" s="34"/>
      <c r="HZ199" s="34"/>
      <c r="IA199" s="34"/>
      <c r="IB199" s="34"/>
      <c r="IC199" s="34"/>
      <c r="ID199" s="34"/>
      <c r="IE199" s="34"/>
      <c r="IF199" s="34"/>
      <c r="IG199" s="34"/>
      <c r="IH199" s="34"/>
      <c r="II199" s="34"/>
      <c r="IJ199" s="34"/>
      <c r="IK199" s="34"/>
      <c r="IL199" s="34"/>
      <c r="IM199" s="34"/>
      <c r="IN199" s="34"/>
      <c r="IO199" s="34"/>
      <c r="IP199" s="34"/>
      <c r="IQ199" s="34"/>
      <c r="IR199" s="34"/>
      <c r="IS199" s="34"/>
      <c r="IT199" s="34"/>
      <c r="IU199" s="34"/>
      <c r="IV199" s="34"/>
    </row>
    <row r="200" spans="1:256" x14ac:dyDescent="0.2">
      <c r="A200" s="34"/>
      <c r="B200" s="34"/>
      <c r="C200" s="34"/>
      <c r="D200" s="77"/>
      <c r="E200" s="34"/>
      <c r="F200" s="36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96"/>
      <c r="T200" s="34"/>
      <c r="U200" s="36">
        <f t="shared" si="41"/>
        <v>0</v>
      </c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34"/>
      <c r="BV200" s="34"/>
      <c r="BW200" s="34"/>
      <c r="BX200" s="34"/>
      <c r="BY200" s="34"/>
      <c r="BZ200" s="34"/>
      <c r="CA200" s="34"/>
      <c r="CB200" s="34"/>
      <c r="CC200" s="34"/>
      <c r="CD200" s="34"/>
      <c r="CE200" s="34"/>
      <c r="CF200" s="34"/>
      <c r="CG200" s="34"/>
      <c r="CH200" s="34"/>
      <c r="CI200" s="34"/>
      <c r="CJ200" s="34"/>
      <c r="CK200" s="34"/>
      <c r="CL200" s="34"/>
      <c r="CM200" s="34"/>
      <c r="CN200" s="34"/>
      <c r="CO200" s="34"/>
      <c r="CP200" s="34"/>
      <c r="CQ200" s="34"/>
      <c r="CR200" s="34"/>
      <c r="CS200" s="34"/>
      <c r="CT200" s="34"/>
      <c r="CU200" s="34"/>
      <c r="CV200" s="34"/>
      <c r="CW200" s="34"/>
      <c r="CX200" s="34"/>
      <c r="CY200" s="34"/>
      <c r="CZ200" s="34"/>
      <c r="DA200" s="34"/>
      <c r="DB200" s="34"/>
      <c r="DC200" s="34"/>
      <c r="DD200" s="34"/>
      <c r="DE200" s="34"/>
      <c r="DF200" s="34"/>
      <c r="DG200" s="34"/>
      <c r="DH200" s="34"/>
      <c r="DI200" s="34"/>
      <c r="DJ200" s="34"/>
      <c r="DK200" s="34"/>
      <c r="DL200" s="34"/>
      <c r="DM200" s="34"/>
      <c r="DN200" s="34"/>
      <c r="DO200" s="34"/>
      <c r="DP200" s="34"/>
      <c r="DQ200" s="34"/>
      <c r="DR200" s="34"/>
      <c r="DS200" s="34"/>
      <c r="DT200" s="34"/>
      <c r="DU200" s="34"/>
      <c r="DV200" s="34"/>
      <c r="DW200" s="34"/>
      <c r="DX200" s="34"/>
      <c r="DY200" s="34"/>
      <c r="DZ200" s="34"/>
      <c r="EA200" s="34"/>
      <c r="EB200" s="34"/>
      <c r="EC200" s="34"/>
      <c r="ED200" s="34"/>
      <c r="EE200" s="34"/>
      <c r="EF200" s="34"/>
      <c r="EG200" s="34"/>
      <c r="EH200" s="34"/>
      <c r="EI200" s="34"/>
      <c r="EJ200" s="34"/>
      <c r="EK200" s="34"/>
      <c r="EL200" s="34"/>
      <c r="EM200" s="34"/>
      <c r="EN200" s="34"/>
      <c r="EO200" s="34"/>
      <c r="EP200" s="34"/>
      <c r="EQ200" s="34"/>
      <c r="ER200" s="34"/>
      <c r="ES200" s="34"/>
      <c r="ET200" s="34"/>
      <c r="EU200" s="34"/>
      <c r="EV200" s="34"/>
      <c r="EW200" s="34"/>
      <c r="EX200" s="34"/>
      <c r="EY200" s="34"/>
      <c r="EZ200" s="34"/>
      <c r="FA200" s="34"/>
      <c r="FB200" s="34"/>
      <c r="FC200" s="34"/>
      <c r="FD200" s="34"/>
      <c r="FE200" s="34"/>
      <c r="FF200" s="34"/>
      <c r="FG200" s="34"/>
      <c r="FH200" s="34"/>
      <c r="FI200" s="34"/>
      <c r="FJ200" s="34"/>
      <c r="FK200" s="34"/>
      <c r="FL200" s="34"/>
      <c r="FM200" s="34"/>
      <c r="FN200" s="34"/>
      <c r="FO200" s="34"/>
      <c r="FP200" s="34"/>
      <c r="FQ200" s="34"/>
      <c r="FR200" s="34"/>
      <c r="FS200" s="34"/>
      <c r="FT200" s="34"/>
      <c r="FU200" s="34"/>
      <c r="FV200" s="34"/>
      <c r="FW200" s="34"/>
      <c r="FX200" s="34"/>
      <c r="FY200" s="34"/>
      <c r="FZ200" s="34"/>
      <c r="GA200" s="34"/>
      <c r="GB200" s="34"/>
      <c r="GC200" s="34"/>
      <c r="GD200" s="34"/>
      <c r="GE200" s="34"/>
      <c r="GF200" s="34"/>
      <c r="GG200" s="34"/>
      <c r="GH200" s="34"/>
      <c r="GI200" s="34"/>
      <c r="GJ200" s="34"/>
      <c r="GK200" s="34"/>
      <c r="GL200" s="34"/>
      <c r="GM200" s="34"/>
      <c r="GN200" s="34"/>
      <c r="GO200" s="34"/>
      <c r="GP200" s="34"/>
      <c r="GQ200" s="34"/>
      <c r="GR200" s="34"/>
      <c r="GS200" s="34"/>
      <c r="GT200" s="34"/>
      <c r="GU200" s="34"/>
      <c r="GV200" s="34"/>
      <c r="GW200" s="34"/>
      <c r="GX200" s="34"/>
      <c r="GY200" s="34"/>
      <c r="GZ200" s="34"/>
      <c r="HA200" s="34"/>
      <c r="HB200" s="34"/>
      <c r="HC200" s="34"/>
      <c r="HD200" s="34"/>
      <c r="HE200" s="34"/>
      <c r="HF200" s="34"/>
      <c r="HG200" s="34"/>
      <c r="HH200" s="34"/>
      <c r="HI200" s="34"/>
      <c r="HJ200" s="34"/>
      <c r="HK200" s="34"/>
      <c r="HL200" s="34"/>
      <c r="HM200" s="34"/>
      <c r="HN200" s="34"/>
      <c r="HO200" s="34"/>
      <c r="HP200" s="34"/>
      <c r="HQ200" s="34"/>
      <c r="HR200" s="34"/>
      <c r="HS200" s="34"/>
      <c r="HT200" s="34"/>
      <c r="HU200" s="34"/>
      <c r="HV200" s="34"/>
      <c r="HW200" s="34"/>
      <c r="HX200" s="34"/>
      <c r="HY200" s="34"/>
      <c r="HZ200" s="34"/>
      <c r="IA200" s="34"/>
      <c r="IB200" s="34"/>
      <c r="IC200" s="34"/>
      <c r="ID200" s="34"/>
      <c r="IE200" s="34"/>
      <c r="IF200" s="34"/>
      <c r="IG200" s="34"/>
      <c r="IH200" s="34"/>
      <c r="II200" s="34"/>
      <c r="IJ200" s="34"/>
      <c r="IK200" s="34"/>
      <c r="IL200" s="34"/>
      <c r="IM200" s="34"/>
      <c r="IN200" s="34"/>
      <c r="IO200" s="34"/>
      <c r="IP200" s="34"/>
      <c r="IQ200" s="34"/>
      <c r="IR200" s="34"/>
      <c r="IS200" s="34"/>
      <c r="IT200" s="34"/>
      <c r="IU200" s="34"/>
      <c r="IV200" s="34"/>
    </row>
    <row r="201" spans="1:256" x14ac:dyDescent="0.2">
      <c r="A201" s="34"/>
      <c r="B201" s="34"/>
      <c r="C201" s="34"/>
      <c r="D201" s="77"/>
      <c r="E201" s="34"/>
      <c r="F201" s="36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96"/>
      <c r="T201" s="34"/>
      <c r="U201" s="36">
        <f t="shared" si="41"/>
        <v>0</v>
      </c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  <c r="BV201" s="34"/>
      <c r="BW201" s="34"/>
      <c r="BX201" s="34"/>
      <c r="BY201" s="34"/>
      <c r="BZ201" s="34"/>
      <c r="CA201" s="34"/>
      <c r="CB201" s="34"/>
      <c r="CC201" s="34"/>
      <c r="CD201" s="34"/>
      <c r="CE201" s="34"/>
      <c r="CF201" s="34"/>
      <c r="CG201" s="34"/>
      <c r="CH201" s="34"/>
      <c r="CI201" s="34"/>
      <c r="CJ201" s="34"/>
      <c r="CK201" s="34"/>
      <c r="CL201" s="34"/>
      <c r="CM201" s="34"/>
      <c r="CN201" s="34"/>
      <c r="CO201" s="34"/>
      <c r="CP201" s="34"/>
      <c r="CQ201" s="34"/>
      <c r="CR201" s="34"/>
      <c r="CS201" s="34"/>
      <c r="CT201" s="34"/>
      <c r="CU201" s="34"/>
      <c r="CV201" s="34"/>
      <c r="CW201" s="34"/>
      <c r="CX201" s="34"/>
      <c r="CY201" s="34"/>
      <c r="CZ201" s="34"/>
      <c r="DA201" s="34"/>
      <c r="DB201" s="34"/>
      <c r="DC201" s="34"/>
      <c r="DD201" s="34"/>
      <c r="DE201" s="34"/>
      <c r="DF201" s="34"/>
      <c r="DG201" s="34"/>
      <c r="DH201" s="34"/>
      <c r="DI201" s="34"/>
      <c r="DJ201" s="34"/>
      <c r="DK201" s="34"/>
      <c r="DL201" s="34"/>
      <c r="DM201" s="34"/>
      <c r="DN201" s="34"/>
      <c r="DO201" s="34"/>
      <c r="DP201" s="34"/>
      <c r="DQ201" s="34"/>
      <c r="DR201" s="34"/>
      <c r="DS201" s="34"/>
      <c r="DT201" s="34"/>
      <c r="DU201" s="34"/>
      <c r="DV201" s="34"/>
      <c r="DW201" s="34"/>
      <c r="DX201" s="34"/>
      <c r="DY201" s="34"/>
      <c r="DZ201" s="34"/>
      <c r="EA201" s="34"/>
      <c r="EB201" s="34"/>
      <c r="EC201" s="34"/>
      <c r="ED201" s="34"/>
      <c r="EE201" s="34"/>
      <c r="EF201" s="34"/>
      <c r="EG201" s="34"/>
      <c r="EH201" s="34"/>
      <c r="EI201" s="34"/>
      <c r="EJ201" s="34"/>
      <c r="EK201" s="34"/>
      <c r="EL201" s="34"/>
      <c r="EM201" s="34"/>
      <c r="EN201" s="34"/>
      <c r="EO201" s="34"/>
      <c r="EP201" s="34"/>
      <c r="EQ201" s="34"/>
      <c r="ER201" s="34"/>
      <c r="ES201" s="34"/>
      <c r="ET201" s="34"/>
      <c r="EU201" s="34"/>
      <c r="EV201" s="34"/>
      <c r="EW201" s="34"/>
      <c r="EX201" s="34"/>
      <c r="EY201" s="34"/>
      <c r="EZ201" s="34"/>
      <c r="FA201" s="34"/>
      <c r="FB201" s="34"/>
      <c r="FC201" s="34"/>
      <c r="FD201" s="34"/>
      <c r="FE201" s="34"/>
      <c r="FF201" s="34"/>
      <c r="FG201" s="34"/>
      <c r="FH201" s="34"/>
      <c r="FI201" s="34"/>
      <c r="FJ201" s="34"/>
      <c r="FK201" s="34"/>
      <c r="FL201" s="34"/>
      <c r="FM201" s="34"/>
      <c r="FN201" s="34"/>
      <c r="FO201" s="34"/>
      <c r="FP201" s="34"/>
      <c r="FQ201" s="34"/>
      <c r="FR201" s="34"/>
      <c r="FS201" s="34"/>
      <c r="FT201" s="34"/>
      <c r="FU201" s="34"/>
      <c r="FV201" s="34"/>
      <c r="FW201" s="34"/>
      <c r="FX201" s="34"/>
      <c r="FY201" s="34"/>
      <c r="FZ201" s="34"/>
      <c r="GA201" s="34"/>
      <c r="GB201" s="34"/>
      <c r="GC201" s="34"/>
      <c r="GD201" s="34"/>
      <c r="GE201" s="34"/>
      <c r="GF201" s="34"/>
      <c r="GG201" s="34"/>
      <c r="GH201" s="34"/>
      <c r="GI201" s="34"/>
      <c r="GJ201" s="34"/>
      <c r="GK201" s="34"/>
      <c r="GL201" s="34"/>
      <c r="GM201" s="34"/>
      <c r="GN201" s="34"/>
      <c r="GO201" s="34"/>
      <c r="GP201" s="34"/>
      <c r="GQ201" s="34"/>
      <c r="GR201" s="34"/>
      <c r="GS201" s="34"/>
      <c r="GT201" s="34"/>
      <c r="GU201" s="34"/>
      <c r="GV201" s="34"/>
      <c r="GW201" s="34"/>
      <c r="GX201" s="34"/>
      <c r="GY201" s="34"/>
      <c r="GZ201" s="34"/>
      <c r="HA201" s="34"/>
      <c r="HB201" s="34"/>
      <c r="HC201" s="34"/>
      <c r="HD201" s="34"/>
      <c r="HE201" s="34"/>
      <c r="HF201" s="34"/>
      <c r="HG201" s="34"/>
      <c r="HH201" s="34"/>
      <c r="HI201" s="34"/>
      <c r="HJ201" s="34"/>
      <c r="HK201" s="34"/>
      <c r="HL201" s="34"/>
      <c r="HM201" s="34"/>
      <c r="HN201" s="34"/>
      <c r="HO201" s="34"/>
      <c r="HP201" s="34"/>
      <c r="HQ201" s="34"/>
      <c r="HR201" s="34"/>
      <c r="HS201" s="34"/>
      <c r="HT201" s="34"/>
      <c r="HU201" s="34"/>
      <c r="HV201" s="34"/>
      <c r="HW201" s="34"/>
      <c r="HX201" s="34"/>
      <c r="HY201" s="34"/>
      <c r="HZ201" s="34"/>
      <c r="IA201" s="34"/>
      <c r="IB201" s="34"/>
      <c r="IC201" s="34"/>
      <c r="ID201" s="34"/>
      <c r="IE201" s="34"/>
      <c r="IF201" s="34"/>
      <c r="IG201" s="34"/>
      <c r="IH201" s="34"/>
      <c r="II201" s="34"/>
      <c r="IJ201" s="34"/>
      <c r="IK201" s="34"/>
      <c r="IL201" s="34"/>
      <c r="IM201" s="34"/>
      <c r="IN201" s="34"/>
      <c r="IO201" s="34"/>
      <c r="IP201" s="34"/>
      <c r="IQ201" s="34"/>
      <c r="IR201" s="34"/>
      <c r="IS201" s="34"/>
      <c r="IT201" s="34"/>
      <c r="IU201" s="34"/>
      <c r="IV201" s="34"/>
    </row>
    <row r="202" spans="1:256" x14ac:dyDescent="0.2">
      <c r="A202" s="34"/>
      <c r="B202" s="34"/>
      <c r="C202" s="34"/>
      <c r="D202" s="77"/>
      <c r="E202" s="34"/>
      <c r="F202" s="36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96"/>
      <c r="T202" s="34"/>
      <c r="U202" s="36">
        <f t="shared" si="41"/>
        <v>0</v>
      </c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  <c r="BX202" s="34"/>
      <c r="BY202" s="34"/>
      <c r="BZ202" s="34"/>
      <c r="CA202" s="34"/>
      <c r="CB202" s="34"/>
      <c r="CC202" s="34"/>
      <c r="CD202" s="34"/>
      <c r="CE202" s="34"/>
      <c r="CF202" s="34"/>
      <c r="CG202" s="34"/>
      <c r="CH202" s="34"/>
      <c r="CI202" s="34"/>
      <c r="CJ202" s="34"/>
      <c r="CK202" s="34"/>
      <c r="CL202" s="34"/>
      <c r="CM202" s="34"/>
      <c r="CN202" s="34"/>
      <c r="CO202" s="34"/>
      <c r="CP202" s="34"/>
      <c r="CQ202" s="34"/>
      <c r="CR202" s="34"/>
      <c r="CS202" s="34"/>
      <c r="CT202" s="34"/>
      <c r="CU202" s="34"/>
      <c r="CV202" s="34"/>
      <c r="CW202" s="34"/>
      <c r="CX202" s="34"/>
      <c r="CY202" s="34"/>
      <c r="CZ202" s="34"/>
      <c r="DA202" s="34"/>
      <c r="DB202" s="34"/>
      <c r="DC202" s="34"/>
      <c r="DD202" s="34"/>
      <c r="DE202" s="34"/>
      <c r="DF202" s="34"/>
      <c r="DG202" s="34"/>
      <c r="DH202" s="34"/>
      <c r="DI202" s="34"/>
      <c r="DJ202" s="34"/>
      <c r="DK202" s="34"/>
      <c r="DL202" s="34"/>
      <c r="DM202" s="34"/>
      <c r="DN202" s="34"/>
      <c r="DO202" s="34"/>
      <c r="DP202" s="34"/>
      <c r="DQ202" s="34"/>
      <c r="DR202" s="34"/>
      <c r="DS202" s="34"/>
      <c r="DT202" s="34"/>
      <c r="DU202" s="34"/>
      <c r="DV202" s="34"/>
      <c r="DW202" s="34"/>
      <c r="DX202" s="34"/>
      <c r="DY202" s="34"/>
      <c r="DZ202" s="34"/>
      <c r="EA202" s="34"/>
      <c r="EB202" s="34"/>
      <c r="EC202" s="34"/>
      <c r="ED202" s="34"/>
      <c r="EE202" s="34"/>
      <c r="EF202" s="34"/>
      <c r="EG202" s="34"/>
      <c r="EH202" s="34"/>
      <c r="EI202" s="34"/>
      <c r="EJ202" s="34"/>
      <c r="EK202" s="34"/>
      <c r="EL202" s="34"/>
      <c r="EM202" s="34"/>
      <c r="EN202" s="34"/>
      <c r="EO202" s="34"/>
      <c r="EP202" s="34"/>
      <c r="EQ202" s="34"/>
      <c r="ER202" s="34"/>
      <c r="ES202" s="34"/>
      <c r="ET202" s="34"/>
      <c r="EU202" s="34"/>
      <c r="EV202" s="34"/>
      <c r="EW202" s="34"/>
      <c r="EX202" s="34"/>
      <c r="EY202" s="34"/>
      <c r="EZ202" s="34"/>
      <c r="FA202" s="34"/>
      <c r="FB202" s="34"/>
      <c r="FC202" s="34"/>
      <c r="FD202" s="34"/>
      <c r="FE202" s="34"/>
      <c r="FF202" s="34"/>
      <c r="FG202" s="34"/>
      <c r="FH202" s="34"/>
      <c r="FI202" s="34"/>
      <c r="FJ202" s="34"/>
      <c r="FK202" s="34"/>
      <c r="FL202" s="34"/>
      <c r="FM202" s="34"/>
      <c r="FN202" s="34"/>
      <c r="FO202" s="34"/>
      <c r="FP202" s="34"/>
      <c r="FQ202" s="34"/>
      <c r="FR202" s="34"/>
      <c r="FS202" s="34"/>
      <c r="FT202" s="34"/>
      <c r="FU202" s="34"/>
      <c r="FV202" s="34"/>
      <c r="FW202" s="34"/>
      <c r="FX202" s="34"/>
      <c r="FY202" s="34"/>
      <c r="FZ202" s="34"/>
      <c r="GA202" s="34"/>
      <c r="GB202" s="34"/>
      <c r="GC202" s="34"/>
      <c r="GD202" s="34"/>
      <c r="GE202" s="34"/>
      <c r="GF202" s="34"/>
      <c r="GG202" s="34"/>
      <c r="GH202" s="34"/>
      <c r="GI202" s="34"/>
      <c r="GJ202" s="34"/>
      <c r="GK202" s="34"/>
      <c r="GL202" s="34"/>
      <c r="GM202" s="34"/>
      <c r="GN202" s="34"/>
      <c r="GO202" s="34"/>
      <c r="GP202" s="34"/>
      <c r="GQ202" s="34"/>
      <c r="GR202" s="34"/>
      <c r="GS202" s="34"/>
      <c r="GT202" s="34"/>
      <c r="GU202" s="34"/>
      <c r="GV202" s="34"/>
      <c r="GW202" s="34"/>
      <c r="GX202" s="34"/>
      <c r="GY202" s="34"/>
      <c r="GZ202" s="34"/>
      <c r="HA202" s="34"/>
      <c r="HB202" s="34"/>
      <c r="HC202" s="34"/>
      <c r="HD202" s="34"/>
      <c r="HE202" s="34"/>
      <c r="HF202" s="34"/>
      <c r="HG202" s="34"/>
      <c r="HH202" s="34"/>
      <c r="HI202" s="34"/>
      <c r="HJ202" s="34"/>
      <c r="HK202" s="34"/>
      <c r="HL202" s="34"/>
      <c r="HM202" s="34"/>
      <c r="HN202" s="34"/>
      <c r="HO202" s="34"/>
      <c r="HP202" s="34"/>
      <c r="HQ202" s="34"/>
      <c r="HR202" s="34"/>
      <c r="HS202" s="34"/>
      <c r="HT202" s="34"/>
      <c r="HU202" s="34"/>
      <c r="HV202" s="34"/>
      <c r="HW202" s="34"/>
      <c r="HX202" s="34"/>
      <c r="HY202" s="34"/>
      <c r="HZ202" s="34"/>
      <c r="IA202" s="34"/>
      <c r="IB202" s="34"/>
      <c r="IC202" s="34"/>
      <c r="ID202" s="34"/>
      <c r="IE202" s="34"/>
      <c r="IF202" s="34"/>
      <c r="IG202" s="34"/>
      <c r="IH202" s="34"/>
      <c r="II202" s="34"/>
      <c r="IJ202" s="34"/>
      <c r="IK202" s="34"/>
      <c r="IL202" s="34"/>
      <c r="IM202" s="34"/>
      <c r="IN202" s="34"/>
      <c r="IO202" s="34"/>
      <c r="IP202" s="34"/>
      <c r="IQ202" s="34"/>
      <c r="IR202" s="34"/>
      <c r="IS202" s="34"/>
      <c r="IT202" s="34"/>
      <c r="IU202" s="34"/>
      <c r="IV202" s="34"/>
    </row>
    <row r="203" spans="1:256" x14ac:dyDescent="0.2">
      <c r="A203" s="34"/>
      <c r="B203" s="34"/>
      <c r="C203" s="34"/>
      <c r="D203" s="77"/>
      <c r="E203" s="34"/>
      <c r="F203" s="36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96"/>
      <c r="T203" s="34"/>
      <c r="U203" s="36">
        <f t="shared" si="41"/>
        <v>0</v>
      </c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  <c r="BU203" s="34"/>
      <c r="BV203" s="34"/>
      <c r="BW203" s="34"/>
      <c r="BX203" s="34"/>
      <c r="BY203" s="34"/>
      <c r="BZ203" s="34"/>
      <c r="CA203" s="34"/>
      <c r="CB203" s="34"/>
      <c r="CC203" s="34"/>
      <c r="CD203" s="34"/>
      <c r="CE203" s="34"/>
      <c r="CF203" s="34"/>
      <c r="CG203" s="34"/>
      <c r="CH203" s="34"/>
      <c r="CI203" s="34"/>
      <c r="CJ203" s="34"/>
      <c r="CK203" s="34"/>
      <c r="CL203" s="34"/>
      <c r="CM203" s="34"/>
      <c r="CN203" s="34"/>
      <c r="CO203" s="34"/>
      <c r="CP203" s="34"/>
      <c r="CQ203" s="34"/>
      <c r="CR203" s="34"/>
      <c r="CS203" s="34"/>
      <c r="CT203" s="34"/>
      <c r="CU203" s="34"/>
      <c r="CV203" s="34"/>
      <c r="CW203" s="34"/>
      <c r="CX203" s="34"/>
      <c r="CY203" s="34"/>
      <c r="CZ203" s="34"/>
      <c r="DA203" s="34"/>
      <c r="DB203" s="34"/>
      <c r="DC203" s="34"/>
      <c r="DD203" s="34"/>
      <c r="DE203" s="34"/>
      <c r="DF203" s="34"/>
      <c r="DG203" s="34"/>
      <c r="DH203" s="34"/>
      <c r="DI203" s="34"/>
      <c r="DJ203" s="34"/>
      <c r="DK203" s="34"/>
      <c r="DL203" s="34"/>
      <c r="DM203" s="34"/>
      <c r="DN203" s="34"/>
      <c r="DO203" s="34"/>
      <c r="DP203" s="34"/>
      <c r="DQ203" s="34"/>
      <c r="DR203" s="34"/>
      <c r="DS203" s="34"/>
      <c r="DT203" s="34"/>
      <c r="DU203" s="34"/>
      <c r="DV203" s="34"/>
      <c r="DW203" s="34"/>
      <c r="DX203" s="34"/>
      <c r="DY203" s="34"/>
      <c r="DZ203" s="34"/>
      <c r="EA203" s="34"/>
      <c r="EB203" s="34"/>
      <c r="EC203" s="34"/>
      <c r="ED203" s="34"/>
      <c r="EE203" s="34"/>
      <c r="EF203" s="34"/>
      <c r="EG203" s="34"/>
      <c r="EH203" s="34"/>
      <c r="EI203" s="34"/>
      <c r="EJ203" s="34"/>
      <c r="EK203" s="34"/>
      <c r="EL203" s="34"/>
      <c r="EM203" s="34"/>
      <c r="EN203" s="34"/>
      <c r="EO203" s="34"/>
      <c r="EP203" s="34"/>
      <c r="EQ203" s="34"/>
      <c r="ER203" s="34"/>
      <c r="ES203" s="34"/>
      <c r="ET203" s="34"/>
      <c r="EU203" s="34"/>
      <c r="EV203" s="34"/>
      <c r="EW203" s="34"/>
      <c r="EX203" s="34"/>
      <c r="EY203" s="34"/>
      <c r="EZ203" s="34"/>
      <c r="FA203" s="34"/>
      <c r="FB203" s="34"/>
      <c r="FC203" s="34"/>
      <c r="FD203" s="34"/>
      <c r="FE203" s="34"/>
      <c r="FF203" s="34"/>
      <c r="FG203" s="34"/>
      <c r="FH203" s="34"/>
      <c r="FI203" s="34"/>
      <c r="FJ203" s="34"/>
      <c r="FK203" s="34"/>
      <c r="FL203" s="34"/>
      <c r="FM203" s="34"/>
      <c r="FN203" s="34"/>
      <c r="FO203" s="34"/>
      <c r="FP203" s="34"/>
      <c r="FQ203" s="34"/>
      <c r="FR203" s="34"/>
      <c r="FS203" s="34"/>
      <c r="FT203" s="34"/>
      <c r="FU203" s="34"/>
      <c r="FV203" s="34"/>
      <c r="FW203" s="34"/>
      <c r="FX203" s="34"/>
      <c r="FY203" s="34"/>
      <c r="FZ203" s="34"/>
      <c r="GA203" s="34"/>
      <c r="GB203" s="34"/>
      <c r="GC203" s="34"/>
      <c r="GD203" s="34"/>
      <c r="GE203" s="34"/>
      <c r="GF203" s="34"/>
      <c r="GG203" s="34"/>
      <c r="GH203" s="34"/>
      <c r="GI203" s="34"/>
      <c r="GJ203" s="34"/>
      <c r="GK203" s="34"/>
      <c r="GL203" s="34"/>
      <c r="GM203" s="34"/>
      <c r="GN203" s="34"/>
      <c r="GO203" s="34"/>
      <c r="GP203" s="34"/>
      <c r="GQ203" s="34"/>
      <c r="GR203" s="34"/>
      <c r="GS203" s="34"/>
      <c r="GT203" s="34"/>
      <c r="GU203" s="34"/>
      <c r="GV203" s="34"/>
      <c r="GW203" s="34"/>
      <c r="GX203" s="34"/>
      <c r="GY203" s="34"/>
      <c r="GZ203" s="34"/>
      <c r="HA203" s="34"/>
      <c r="HB203" s="34"/>
      <c r="HC203" s="34"/>
      <c r="HD203" s="34"/>
      <c r="HE203" s="34"/>
      <c r="HF203" s="34"/>
      <c r="HG203" s="34"/>
      <c r="HH203" s="34"/>
      <c r="HI203" s="34"/>
      <c r="HJ203" s="34"/>
      <c r="HK203" s="34"/>
      <c r="HL203" s="34"/>
      <c r="HM203" s="34"/>
      <c r="HN203" s="34"/>
      <c r="HO203" s="34"/>
      <c r="HP203" s="34"/>
      <c r="HQ203" s="34"/>
      <c r="HR203" s="34"/>
      <c r="HS203" s="34"/>
      <c r="HT203" s="34"/>
      <c r="HU203" s="34"/>
      <c r="HV203" s="34"/>
      <c r="HW203" s="34"/>
      <c r="HX203" s="34"/>
      <c r="HY203" s="34"/>
      <c r="HZ203" s="34"/>
      <c r="IA203" s="34"/>
      <c r="IB203" s="34"/>
      <c r="IC203" s="34"/>
      <c r="ID203" s="34"/>
      <c r="IE203" s="34"/>
      <c r="IF203" s="34"/>
      <c r="IG203" s="34"/>
      <c r="IH203" s="34"/>
      <c r="II203" s="34"/>
      <c r="IJ203" s="34"/>
      <c r="IK203" s="34"/>
      <c r="IL203" s="34"/>
      <c r="IM203" s="34"/>
      <c r="IN203" s="34"/>
      <c r="IO203" s="34"/>
      <c r="IP203" s="34"/>
      <c r="IQ203" s="34"/>
      <c r="IR203" s="34"/>
      <c r="IS203" s="34"/>
      <c r="IT203" s="34"/>
      <c r="IU203" s="34"/>
      <c r="IV203" s="34"/>
    </row>
    <row r="204" spans="1:256" x14ac:dyDescent="0.2">
      <c r="A204" s="34"/>
      <c r="B204" s="34"/>
      <c r="C204" s="34"/>
      <c r="D204" s="77"/>
      <c r="E204" s="34"/>
      <c r="F204" s="36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96"/>
      <c r="T204" s="34"/>
      <c r="U204" s="36">
        <f t="shared" si="41"/>
        <v>0</v>
      </c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  <c r="BU204" s="34"/>
      <c r="BV204" s="34"/>
      <c r="BW204" s="34"/>
      <c r="BX204" s="34"/>
      <c r="BY204" s="34"/>
      <c r="BZ204" s="34"/>
      <c r="CA204" s="34"/>
      <c r="CB204" s="34"/>
      <c r="CC204" s="34"/>
      <c r="CD204" s="34"/>
      <c r="CE204" s="34"/>
      <c r="CF204" s="34"/>
      <c r="CG204" s="34"/>
      <c r="CH204" s="34"/>
      <c r="CI204" s="34"/>
      <c r="CJ204" s="34"/>
      <c r="CK204" s="34"/>
      <c r="CL204" s="34"/>
      <c r="CM204" s="34"/>
      <c r="CN204" s="34"/>
      <c r="CO204" s="34"/>
      <c r="CP204" s="34"/>
      <c r="CQ204" s="34"/>
      <c r="CR204" s="34"/>
      <c r="CS204" s="34"/>
      <c r="CT204" s="34"/>
      <c r="CU204" s="34"/>
      <c r="CV204" s="34"/>
      <c r="CW204" s="34"/>
      <c r="CX204" s="34"/>
      <c r="CY204" s="34"/>
      <c r="CZ204" s="34"/>
      <c r="DA204" s="34"/>
      <c r="DB204" s="34"/>
      <c r="DC204" s="34"/>
      <c r="DD204" s="34"/>
      <c r="DE204" s="34"/>
      <c r="DF204" s="34"/>
      <c r="DG204" s="34"/>
      <c r="DH204" s="34"/>
      <c r="DI204" s="34"/>
      <c r="DJ204" s="34"/>
      <c r="DK204" s="34"/>
      <c r="DL204" s="34"/>
      <c r="DM204" s="34"/>
      <c r="DN204" s="34"/>
      <c r="DO204" s="34"/>
      <c r="DP204" s="34"/>
      <c r="DQ204" s="34"/>
      <c r="DR204" s="34"/>
      <c r="DS204" s="34"/>
      <c r="DT204" s="34"/>
      <c r="DU204" s="34"/>
      <c r="DV204" s="34"/>
      <c r="DW204" s="34"/>
      <c r="DX204" s="34"/>
      <c r="DY204" s="34"/>
      <c r="DZ204" s="34"/>
      <c r="EA204" s="34"/>
      <c r="EB204" s="34"/>
      <c r="EC204" s="34"/>
      <c r="ED204" s="34"/>
      <c r="EE204" s="34"/>
      <c r="EF204" s="34"/>
      <c r="EG204" s="34"/>
      <c r="EH204" s="34"/>
      <c r="EI204" s="34"/>
      <c r="EJ204" s="34"/>
      <c r="EK204" s="34"/>
      <c r="EL204" s="34"/>
      <c r="EM204" s="34"/>
      <c r="EN204" s="34"/>
      <c r="EO204" s="34"/>
      <c r="EP204" s="34"/>
      <c r="EQ204" s="34"/>
      <c r="ER204" s="34"/>
      <c r="ES204" s="34"/>
      <c r="ET204" s="34"/>
      <c r="EU204" s="34"/>
      <c r="EV204" s="34"/>
      <c r="EW204" s="34"/>
      <c r="EX204" s="34"/>
      <c r="EY204" s="34"/>
      <c r="EZ204" s="34"/>
      <c r="FA204" s="34"/>
      <c r="FB204" s="34"/>
      <c r="FC204" s="34"/>
      <c r="FD204" s="34"/>
      <c r="FE204" s="34"/>
      <c r="FF204" s="34"/>
      <c r="FG204" s="34"/>
      <c r="FH204" s="34"/>
      <c r="FI204" s="34"/>
      <c r="FJ204" s="34"/>
      <c r="FK204" s="34"/>
      <c r="FL204" s="34"/>
      <c r="FM204" s="34"/>
      <c r="FN204" s="34"/>
      <c r="FO204" s="34"/>
      <c r="FP204" s="34"/>
      <c r="FQ204" s="34"/>
      <c r="FR204" s="34"/>
      <c r="FS204" s="34"/>
      <c r="FT204" s="34"/>
      <c r="FU204" s="34"/>
      <c r="FV204" s="34"/>
      <c r="FW204" s="34"/>
      <c r="FX204" s="34"/>
      <c r="FY204" s="34"/>
      <c r="FZ204" s="34"/>
      <c r="GA204" s="34"/>
      <c r="GB204" s="34"/>
      <c r="GC204" s="34"/>
      <c r="GD204" s="34"/>
      <c r="GE204" s="34"/>
      <c r="GF204" s="34"/>
      <c r="GG204" s="34"/>
      <c r="GH204" s="34"/>
      <c r="GI204" s="34"/>
      <c r="GJ204" s="34"/>
      <c r="GK204" s="34"/>
      <c r="GL204" s="34"/>
      <c r="GM204" s="34"/>
      <c r="GN204" s="34"/>
      <c r="GO204" s="34"/>
      <c r="GP204" s="34"/>
      <c r="GQ204" s="34"/>
      <c r="GR204" s="34"/>
      <c r="GS204" s="34"/>
      <c r="GT204" s="34"/>
      <c r="GU204" s="34"/>
      <c r="GV204" s="34"/>
      <c r="GW204" s="34"/>
      <c r="GX204" s="34"/>
      <c r="GY204" s="34"/>
      <c r="GZ204" s="34"/>
      <c r="HA204" s="34"/>
      <c r="HB204" s="34"/>
      <c r="HC204" s="34"/>
      <c r="HD204" s="34"/>
      <c r="HE204" s="34"/>
      <c r="HF204" s="34"/>
      <c r="HG204" s="34"/>
      <c r="HH204" s="34"/>
      <c r="HI204" s="34"/>
      <c r="HJ204" s="34"/>
      <c r="HK204" s="34"/>
      <c r="HL204" s="34"/>
      <c r="HM204" s="34"/>
      <c r="HN204" s="34"/>
      <c r="HO204" s="34"/>
      <c r="HP204" s="34"/>
      <c r="HQ204" s="34"/>
      <c r="HR204" s="34"/>
      <c r="HS204" s="34"/>
      <c r="HT204" s="34"/>
      <c r="HU204" s="34"/>
      <c r="HV204" s="34"/>
      <c r="HW204" s="34"/>
      <c r="HX204" s="34"/>
      <c r="HY204" s="34"/>
      <c r="HZ204" s="34"/>
      <c r="IA204" s="34"/>
      <c r="IB204" s="34"/>
      <c r="IC204" s="34"/>
      <c r="ID204" s="34"/>
      <c r="IE204" s="34"/>
      <c r="IF204" s="34"/>
      <c r="IG204" s="34"/>
      <c r="IH204" s="34"/>
      <c r="II204" s="34"/>
      <c r="IJ204" s="34"/>
      <c r="IK204" s="34"/>
      <c r="IL204" s="34"/>
      <c r="IM204" s="34"/>
      <c r="IN204" s="34"/>
      <c r="IO204" s="34"/>
      <c r="IP204" s="34"/>
      <c r="IQ204" s="34"/>
      <c r="IR204" s="34"/>
      <c r="IS204" s="34"/>
      <c r="IT204" s="34"/>
      <c r="IU204" s="34"/>
      <c r="IV204" s="34"/>
    </row>
    <row r="205" spans="1:256" x14ac:dyDescent="0.2">
      <c r="A205" s="34"/>
      <c r="B205" s="34"/>
      <c r="C205" s="34"/>
      <c r="D205" s="77"/>
      <c r="E205" s="34"/>
      <c r="F205" s="36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96"/>
      <c r="T205" s="34"/>
      <c r="U205" s="36">
        <f t="shared" si="41"/>
        <v>0</v>
      </c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  <c r="CA205" s="34"/>
      <c r="CB205" s="34"/>
      <c r="CC205" s="34"/>
      <c r="CD205" s="34"/>
      <c r="CE205" s="34"/>
      <c r="CF205" s="34"/>
      <c r="CG205" s="34"/>
      <c r="CH205" s="34"/>
      <c r="CI205" s="34"/>
      <c r="CJ205" s="34"/>
      <c r="CK205" s="34"/>
      <c r="CL205" s="34"/>
      <c r="CM205" s="34"/>
      <c r="CN205" s="34"/>
      <c r="CO205" s="34"/>
      <c r="CP205" s="34"/>
      <c r="CQ205" s="34"/>
      <c r="CR205" s="34"/>
      <c r="CS205" s="34"/>
      <c r="CT205" s="34"/>
      <c r="CU205" s="34"/>
      <c r="CV205" s="34"/>
      <c r="CW205" s="34"/>
      <c r="CX205" s="34"/>
      <c r="CY205" s="34"/>
      <c r="CZ205" s="34"/>
      <c r="DA205" s="34"/>
      <c r="DB205" s="34"/>
      <c r="DC205" s="34"/>
      <c r="DD205" s="34"/>
      <c r="DE205" s="34"/>
      <c r="DF205" s="34"/>
      <c r="DG205" s="34"/>
      <c r="DH205" s="34"/>
      <c r="DI205" s="34"/>
      <c r="DJ205" s="34"/>
      <c r="DK205" s="34"/>
      <c r="DL205" s="34"/>
      <c r="DM205" s="34"/>
      <c r="DN205" s="34"/>
      <c r="DO205" s="34"/>
      <c r="DP205" s="34"/>
      <c r="DQ205" s="34"/>
      <c r="DR205" s="34"/>
      <c r="DS205" s="34"/>
      <c r="DT205" s="34"/>
      <c r="DU205" s="34"/>
      <c r="DV205" s="34"/>
      <c r="DW205" s="34"/>
      <c r="DX205" s="34"/>
      <c r="DY205" s="34"/>
      <c r="DZ205" s="34"/>
      <c r="EA205" s="34"/>
      <c r="EB205" s="34"/>
      <c r="EC205" s="34"/>
      <c r="ED205" s="34"/>
      <c r="EE205" s="34"/>
      <c r="EF205" s="34"/>
      <c r="EG205" s="34"/>
      <c r="EH205" s="34"/>
      <c r="EI205" s="34"/>
      <c r="EJ205" s="34"/>
      <c r="EK205" s="34"/>
      <c r="EL205" s="34"/>
      <c r="EM205" s="34"/>
      <c r="EN205" s="34"/>
      <c r="EO205" s="34"/>
      <c r="EP205" s="34"/>
      <c r="EQ205" s="34"/>
      <c r="ER205" s="34"/>
      <c r="ES205" s="34"/>
      <c r="ET205" s="34"/>
      <c r="EU205" s="34"/>
      <c r="EV205" s="34"/>
      <c r="EW205" s="34"/>
      <c r="EX205" s="34"/>
      <c r="EY205" s="34"/>
      <c r="EZ205" s="34"/>
      <c r="FA205" s="34"/>
      <c r="FB205" s="34"/>
      <c r="FC205" s="34"/>
      <c r="FD205" s="34"/>
      <c r="FE205" s="34"/>
      <c r="FF205" s="34"/>
      <c r="FG205" s="34"/>
      <c r="FH205" s="34"/>
      <c r="FI205" s="34"/>
      <c r="FJ205" s="34"/>
      <c r="FK205" s="34"/>
      <c r="FL205" s="34"/>
      <c r="FM205" s="34"/>
      <c r="FN205" s="34"/>
      <c r="FO205" s="34"/>
      <c r="FP205" s="34"/>
      <c r="FQ205" s="34"/>
      <c r="FR205" s="34"/>
      <c r="FS205" s="34"/>
      <c r="FT205" s="34"/>
      <c r="FU205" s="34"/>
      <c r="FV205" s="34"/>
      <c r="FW205" s="34"/>
      <c r="FX205" s="34"/>
      <c r="FY205" s="34"/>
      <c r="FZ205" s="34"/>
      <c r="GA205" s="34"/>
      <c r="GB205" s="34"/>
      <c r="GC205" s="34"/>
      <c r="GD205" s="34"/>
      <c r="GE205" s="34"/>
      <c r="GF205" s="34"/>
      <c r="GG205" s="34"/>
      <c r="GH205" s="34"/>
      <c r="GI205" s="34"/>
      <c r="GJ205" s="34"/>
      <c r="GK205" s="34"/>
      <c r="GL205" s="34"/>
      <c r="GM205" s="34"/>
      <c r="GN205" s="34"/>
      <c r="GO205" s="34"/>
      <c r="GP205" s="34"/>
      <c r="GQ205" s="34"/>
      <c r="GR205" s="34"/>
      <c r="GS205" s="34"/>
      <c r="GT205" s="34"/>
      <c r="GU205" s="34"/>
      <c r="GV205" s="34"/>
      <c r="GW205" s="34"/>
      <c r="GX205" s="34"/>
      <c r="GY205" s="34"/>
      <c r="GZ205" s="34"/>
      <c r="HA205" s="34"/>
      <c r="HB205" s="34"/>
      <c r="HC205" s="34"/>
      <c r="HD205" s="34"/>
      <c r="HE205" s="34"/>
      <c r="HF205" s="34"/>
      <c r="HG205" s="34"/>
      <c r="HH205" s="34"/>
      <c r="HI205" s="34"/>
      <c r="HJ205" s="34"/>
      <c r="HK205" s="34"/>
      <c r="HL205" s="34"/>
      <c r="HM205" s="34"/>
      <c r="HN205" s="34"/>
      <c r="HO205" s="34"/>
      <c r="HP205" s="34"/>
      <c r="HQ205" s="34"/>
      <c r="HR205" s="34"/>
      <c r="HS205" s="34"/>
      <c r="HT205" s="34"/>
      <c r="HU205" s="34"/>
      <c r="HV205" s="34"/>
      <c r="HW205" s="34"/>
      <c r="HX205" s="34"/>
      <c r="HY205" s="34"/>
      <c r="HZ205" s="34"/>
      <c r="IA205" s="34"/>
      <c r="IB205" s="34"/>
      <c r="IC205" s="34"/>
      <c r="ID205" s="34"/>
      <c r="IE205" s="34"/>
      <c r="IF205" s="34"/>
      <c r="IG205" s="34"/>
      <c r="IH205" s="34"/>
      <c r="II205" s="34"/>
      <c r="IJ205" s="34"/>
      <c r="IK205" s="34"/>
      <c r="IL205" s="34"/>
      <c r="IM205" s="34"/>
      <c r="IN205" s="34"/>
      <c r="IO205" s="34"/>
      <c r="IP205" s="34"/>
      <c r="IQ205" s="34"/>
      <c r="IR205" s="34"/>
      <c r="IS205" s="34"/>
      <c r="IT205" s="34"/>
      <c r="IU205" s="34"/>
      <c r="IV205" s="34"/>
    </row>
    <row r="206" spans="1:256" x14ac:dyDescent="0.2">
      <c r="A206" s="34"/>
      <c r="B206" s="34"/>
      <c r="C206" s="34"/>
      <c r="D206" s="77"/>
      <c r="E206" s="34"/>
      <c r="F206" s="36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96"/>
      <c r="T206" s="34"/>
      <c r="U206" s="36">
        <f t="shared" si="41"/>
        <v>0</v>
      </c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  <c r="CE206" s="34"/>
      <c r="CF206" s="34"/>
      <c r="CG206" s="34"/>
      <c r="CH206" s="34"/>
      <c r="CI206" s="34"/>
      <c r="CJ206" s="34"/>
      <c r="CK206" s="34"/>
      <c r="CL206" s="34"/>
      <c r="CM206" s="34"/>
      <c r="CN206" s="34"/>
      <c r="CO206" s="34"/>
      <c r="CP206" s="34"/>
      <c r="CQ206" s="34"/>
      <c r="CR206" s="34"/>
      <c r="CS206" s="34"/>
      <c r="CT206" s="34"/>
      <c r="CU206" s="34"/>
      <c r="CV206" s="34"/>
      <c r="CW206" s="34"/>
      <c r="CX206" s="34"/>
      <c r="CY206" s="34"/>
      <c r="CZ206" s="34"/>
      <c r="DA206" s="34"/>
      <c r="DB206" s="34"/>
      <c r="DC206" s="34"/>
      <c r="DD206" s="34"/>
      <c r="DE206" s="34"/>
      <c r="DF206" s="34"/>
      <c r="DG206" s="34"/>
      <c r="DH206" s="34"/>
      <c r="DI206" s="34"/>
      <c r="DJ206" s="34"/>
      <c r="DK206" s="34"/>
      <c r="DL206" s="34"/>
      <c r="DM206" s="34"/>
      <c r="DN206" s="34"/>
      <c r="DO206" s="34"/>
      <c r="DP206" s="34"/>
      <c r="DQ206" s="34"/>
      <c r="DR206" s="34"/>
      <c r="DS206" s="34"/>
      <c r="DT206" s="34"/>
      <c r="DU206" s="34"/>
      <c r="DV206" s="34"/>
      <c r="DW206" s="34"/>
      <c r="DX206" s="34"/>
      <c r="DY206" s="34"/>
      <c r="DZ206" s="34"/>
      <c r="EA206" s="34"/>
      <c r="EB206" s="34"/>
      <c r="EC206" s="34"/>
      <c r="ED206" s="34"/>
      <c r="EE206" s="34"/>
      <c r="EF206" s="34"/>
      <c r="EG206" s="34"/>
      <c r="EH206" s="34"/>
      <c r="EI206" s="34"/>
      <c r="EJ206" s="34"/>
      <c r="EK206" s="34"/>
      <c r="EL206" s="34"/>
      <c r="EM206" s="34"/>
      <c r="EN206" s="34"/>
      <c r="EO206" s="34"/>
      <c r="EP206" s="34"/>
      <c r="EQ206" s="34"/>
      <c r="ER206" s="34"/>
      <c r="ES206" s="34"/>
      <c r="ET206" s="34"/>
      <c r="EU206" s="34"/>
      <c r="EV206" s="34"/>
      <c r="EW206" s="34"/>
      <c r="EX206" s="34"/>
      <c r="EY206" s="34"/>
      <c r="EZ206" s="34"/>
      <c r="FA206" s="34"/>
      <c r="FB206" s="34"/>
      <c r="FC206" s="34"/>
      <c r="FD206" s="34"/>
      <c r="FE206" s="34"/>
      <c r="FF206" s="34"/>
      <c r="FG206" s="34"/>
      <c r="FH206" s="34"/>
      <c r="FI206" s="34"/>
      <c r="FJ206" s="34"/>
      <c r="FK206" s="34"/>
      <c r="FL206" s="34"/>
      <c r="FM206" s="34"/>
      <c r="FN206" s="34"/>
      <c r="FO206" s="34"/>
      <c r="FP206" s="34"/>
      <c r="FQ206" s="34"/>
      <c r="FR206" s="34"/>
      <c r="FS206" s="34"/>
      <c r="FT206" s="34"/>
      <c r="FU206" s="34"/>
      <c r="FV206" s="34"/>
      <c r="FW206" s="34"/>
      <c r="FX206" s="34"/>
      <c r="FY206" s="34"/>
      <c r="FZ206" s="34"/>
      <c r="GA206" s="34"/>
      <c r="GB206" s="34"/>
      <c r="GC206" s="34"/>
      <c r="GD206" s="34"/>
      <c r="GE206" s="34"/>
      <c r="GF206" s="34"/>
      <c r="GG206" s="34"/>
      <c r="GH206" s="34"/>
      <c r="GI206" s="34"/>
      <c r="GJ206" s="34"/>
      <c r="GK206" s="34"/>
      <c r="GL206" s="34"/>
      <c r="GM206" s="34"/>
      <c r="GN206" s="34"/>
      <c r="GO206" s="34"/>
      <c r="GP206" s="34"/>
      <c r="GQ206" s="34"/>
      <c r="GR206" s="34"/>
      <c r="GS206" s="34"/>
      <c r="GT206" s="34"/>
      <c r="GU206" s="34"/>
      <c r="GV206" s="34"/>
      <c r="GW206" s="34"/>
      <c r="GX206" s="34"/>
      <c r="GY206" s="34"/>
      <c r="GZ206" s="34"/>
      <c r="HA206" s="34"/>
      <c r="HB206" s="34"/>
      <c r="HC206" s="34"/>
      <c r="HD206" s="34"/>
      <c r="HE206" s="34"/>
      <c r="HF206" s="34"/>
      <c r="HG206" s="34"/>
      <c r="HH206" s="34"/>
      <c r="HI206" s="34"/>
      <c r="HJ206" s="34"/>
      <c r="HK206" s="34"/>
      <c r="HL206" s="34"/>
      <c r="HM206" s="34"/>
      <c r="HN206" s="34"/>
      <c r="HO206" s="34"/>
      <c r="HP206" s="34"/>
      <c r="HQ206" s="34"/>
      <c r="HR206" s="34"/>
      <c r="HS206" s="34"/>
      <c r="HT206" s="34"/>
      <c r="HU206" s="34"/>
      <c r="HV206" s="34"/>
      <c r="HW206" s="34"/>
      <c r="HX206" s="34"/>
      <c r="HY206" s="34"/>
      <c r="HZ206" s="34"/>
      <c r="IA206" s="34"/>
      <c r="IB206" s="34"/>
      <c r="IC206" s="34"/>
      <c r="ID206" s="34"/>
      <c r="IE206" s="34"/>
      <c r="IF206" s="34"/>
      <c r="IG206" s="34"/>
      <c r="IH206" s="34"/>
      <c r="II206" s="34"/>
      <c r="IJ206" s="34"/>
      <c r="IK206" s="34"/>
      <c r="IL206" s="34"/>
      <c r="IM206" s="34"/>
      <c r="IN206" s="34"/>
      <c r="IO206" s="34"/>
      <c r="IP206" s="34"/>
      <c r="IQ206" s="34"/>
      <c r="IR206" s="34"/>
      <c r="IS206" s="34"/>
      <c r="IT206" s="34"/>
      <c r="IU206" s="34"/>
      <c r="IV206" s="34"/>
    </row>
    <row r="207" spans="1:256" x14ac:dyDescent="0.2">
      <c r="A207" s="34"/>
      <c r="B207" s="34"/>
      <c r="C207" s="34"/>
      <c r="D207" s="77"/>
      <c r="E207" s="34"/>
      <c r="F207" s="36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96"/>
      <c r="T207" s="34"/>
      <c r="U207" s="36">
        <f t="shared" ref="U207:U270" si="51">SUM(G207:R207)-F207</f>
        <v>0</v>
      </c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34"/>
      <c r="CN207" s="34"/>
      <c r="CO207" s="34"/>
      <c r="CP207" s="34"/>
      <c r="CQ207" s="34"/>
      <c r="CR207" s="34"/>
      <c r="CS207" s="34"/>
      <c r="CT207" s="34"/>
      <c r="CU207" s="34"/>
      <c r="CV207" s="34"/>
      <c r="CW207" s="34"/>
      <c r="CX207" s="34"/>
      <c r="CY207" s="34"/>
      <c r="CZ207" s="34"/>
      <c r="DA207" s="34"/>
      <c r="DB207" s="34"/>
      <c r="DC207" s="34"/>
      <c r="DD207" s="34"/>
      <c r="DE207" s="34"/>
      <c r="DF207" s="34"/>
      <c r="DG207" s="34"/>
      <c r="DH207" s="34"/>
      <c r="DI207" s="34"/>
      <c r="DJ207" s="34"/>
      <c r="DK207" s="34"/>
      <c r="DL207" s="34"/>
      <c r="DM207" s="34"/>
      <c r="DN207" s="34"/>
      <c r="DO207" s="34"/>
      <c r="DP207" s="34"/>
      <c r="DQ207" s="34"/>
      <c r="DR207" s="34"/>
      <c r="DS207" s="34"/>
      <c r="DT207" s="34"/>
      <c r="DU207" s="34"/>
      <c r="DV207" s="34"/>
      <c r="DW207" s="34"/>
      <c r="DX207" s="34"/>
      <c r="DY207" s="34"/>
      <c r="DZ207" s="34"/>
      <c r="EA207" s="34"/>
      <c r="EB207" s="34"/>
      <c r="EC207" s="34"/>
      <c r="ED207" s="34"/>
      <c r="EE207" s="34"/>
      <c r="EF207" s="34"/>
      <c r="EG207" s="34"/>
      <c r="EH207" s="34"/>
      <c r="EI207" s="34"/>
      <c r="EJ207" s="34"/>
      <c r="EK207" s="34"/>
      <c r="EL207" s="34"/>
      <c r="EM207" s="34"/>
      <c r="EN207" s="34"/>
      <c r="EO207" s="34"/>
      <c r="EP207" s="34"/>
      <c r="EQ207" s="34"/>
      <c r="ER207" s="34"/>
      <c r="ES207" s="34"/>
      <c r="ET207" s="34"/>
      <c r="EU207" s="34"/>
      <c r="EV207" s="34"/>
      <c r="EW207" s="34"/>
      <c r="EX207" s="34"/>
      <c r="EY207" s="34"/>
      <c r="EZ207" s="34"/>
      <c r="FA207" s="34"/>
      <c r="FB207" s="34"/>
      <c r="FC207" s="34"/>
      <c r="FD207" s="34"/>
      <c r="FE207" s="34"/>
      <c r="FF207" s="34"/>
      <c r="FG207" s="34"/>
      <c r="FH207" s="34"/>
      <c r="FI207" s="34"/>
      <c r="FJ207" s="34"/>
      <c r="FK207" s="34"/>
      <c r="FL207" s="34"/>
      <c r="FM207" s="34"/>
      <c r="FN207" s="34"/>
      <c r="FO207" s="34"/>
      <c r="FP207" s="34"/>
      <c r="FQ207" s="34"/>
      <c r="FR207" s="34"/>
      <c r="FS207" s="34"/>
      <c r="FT207" s="34"/>
      <c r="FU207" s="34"/>
      <c r="FV207" s="34"/>
      <c r="FW207" s="34"/>
      <c r="FX207" s="34"/>
      <c r="FY207" s="34"/>
      <c r="FZ207" s="34"/>
      <c r="GA207" s="34"/>
      <c r="GB207" s="34"/>
      <c r="GC207" s="34"/>
      <c r="GD207" s="34"/>
      <c r="GE207" s="34"/>
      <c r="GF207" s="34"/>
      <c r="GG207" s="34"/>
      <c r="GH207" s="34"/>
      <c r="GI207" s="34"/>
      <c r="GJ207" s="34"/>
      <c r="GK207" s="34"/>
      <c r="GL207" s="34"/>
      <c r="GM207" s="34"/>
      <c r="GN207" s="34"/>
      <c r="GO207" s="34"/>
      <c r="GP207" s="34"/>
      <c r="GQ207" s="34"/>
      <c r="GR207" s="34"/>
      <c r="GS207" s="34"/>
      <c r="GT207" s="34"/>
      <c r="GU207" s="34"/>
      <c r="GV207" s="34"/>
      <c r="GW207" s="34"/>
      <c r="GX207" s="34"/>
      <c r="GY207" s="34"/>
      <c r="GZ207" s="34"/>
      <c r="HA207" s="34"/>
      <c r="HB207" s="34"/>
      <c r="HC207" s="34"/>
      <c r="HD207" s="34"/>
      <c r="HE207" s="34"/>
      <c r="HF207" s="34"/>
      <c r="HG207" s="34"/>
      <c r="HH207" s="34"/>
      <c r="HI207" s="34"/>
      <c r="HJ207" s="34"/>
      <c r="HK207" s="34"/>
      <c r="HL207" s="34"/>
      <c r="HM207" s="34"/>
      <c r="HN207" s="34"/>
      <c r="HO207" s="34"/>
      <c r="HP207" s="34"/>
      <c r="HQ207" s="34"/>
      <c r="HR207" s="34"/>
      <c r="HS207" s="34"/>
      <c r="HT207" s="34"/>
      <c r="HU207" s="34"/>
      <c r="HV207" s="34"/>
      <c r="HW207" s="34"/>
      <c r="HX207" s="34"/>
      <c r="HY207" s="34"/>
      <c r="HZ207" s="34"/>
      <c r="IA207" s="34"/>
      <c r="IB207" s="34"/>
      <c r="IC207" s="34"/>
      <c r="ID207" s="34"/>
      <c r="IE207" s="34"/>
      <c r="IF207" s="34"/>
      <c r="IG207" s="34"/>
      <c r="IH207" s="34"/>
      <c r="II207" s="34"/>
      <c r="IJ207" s="34"/>
      <c r="IK207" s="34"/>
      <c r="IL207" s="34"/>
      <c r="IM207" s="34"/>
      <c r="IN207" s="34"/>
      <c r="IO207" s="34"/>
      <c r="IP207" s="34"/>
      <c r="IQ207" s="34"/>
      <c r="IR207" s="34"/>
      <c r="IS207" s="34"/>
      <c r="IT207" s="34"/>
      <c r="IU207" s="34"/>
      <c r="IV207" s="34"/>
    </row>
    <row r="208" spans="1:256" x14ac:dyDescent="0.2">
      <c r="A208" s="34"/>
      <c r="B208" s="34"/>
      <c r="C208" s="34"/>
      <c r="D208" s="77"/>
      <c r="E208" s="34"/>
      <c r="F208" s="36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96"/>
      <c r="T208" s="34"/>
      <c r="U208" s="36">
        <f t="shared" si="51"/>
        <v>0</v>
      </c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34"/>
      <c r="BV208" s="34"/>
      <c r="BW208" s="34"/>
      <c r="BX208" s="34"/>
      <c r="BY208" s="34"/>
      <c r="BZ208" s="34"/>
      <c r="CA208" s="34"/>
      <c r="CB208" s="34"/>
      <c r="CC208" s="34"/>
      <c r="CD208" s="34"/>
      <c r="CE208" s="34"/>
      <c r="CF208" s="34"/>
      <c r="CG208" s="34"/>
      <c r="CH208" s="34"/>
      <c r="CI208" s="34"/>
      <c r="CJ208" s="34"/>
      <c r="CK208" s="34"/>
      <c r="CL208" s="34"/>
      <c r="CM208" s="34"/>
      <c r="CN208" s="34"/>
      <c r="CO208" s="34"/>
      <c r="CP208" s="34"/>
      <c r="CQ208" s="34"/>
      <c r="CR208" s="34"/>
      <c r="CS208" s="34"/>
      <c r="CT208" s="34"/>
      <c r="CU208" s="34"/>
      <c r="CV208" s="34"/>
      <c r="CW208" s="34"/>
      <c r="CX208" s="34"/>
      <c r="CY208" s="34"/>
      <c r="CZ208" s="34"/>
      <c r="DA208" s="34"/>
      <c r="DB208" s="34"/>
      <c r="DC208" s="34"/>
      <c r="DD208" s="34"/>
      <c r="DE208" s="34"/>
      <c r="DF208" s="34"/>
      <c r="DG208" s="34"/>
      <c r="DH208" s="34"/>
      <c r="DI208" s="34"/>
      <c r="DJ208" s="34"/>
      <c r="DK208" s="34"/>
      <c r="DL208" s="34"/>
      <c r="DM208" s="34"/>
      <c r="DN208" s="34"/>
      <c r="DO208" s="34"/>
      <c r="DP208" s="34"/>
      <c r="DQ208" s="34"/>
      <c r="DR208" s="34"/>
      <c r="DS208" s="34"/>
      <c r="DT208" s="34"/>
      <c r="DU208" s="34"/>
      <c r="DV208" s="34"/>
      <c r="DW208" s="34"/>
      <c r="DX208" s="34"/>
      <c r="DY208" s="34"/>
      <c r="DZ208" s="34"/>
      <c r="EA208" s="34"/>
      <c r="EB208" s="34"/>
      <c r="EC208" s="34"/>
      <c r="ED208" s="34"/>
      <c r="EE208" s="34"/>
      <c r="EF208" s="34"/>
      <c r="EG208" s="34"/>
      <c r="EH208" s="34"/>
      <c r="EI208" s="34"/>
      <c r="EJ208" s="34"/>
      <c r="EK208" s="34"/>
      <c r="EL208" s="34"/>
      <c r="EM208" s="34"/>
      <c r="EN208" s="34"/>
      <c r="EO208" s="34"/>
      <c r="EP208" s="34"/>
      <c r="EQ208" s="34"/>
      <c r="ER208" s="34"/>
      <c r="ES208" s="34"/>
      <c r="ET208" s="34"/>
      <c r="EU208" s="34"/>
      <c r="EV208" s="34"/>
      <c r="EW208" s="34"/>
      <c r="EX208" s="34"/>
      <c r="EY208" s="34"/>
      <c r="EZ208" s="34"/>
      <c r="FA208" s="34"/>
      <c r="FB208" s="34"/>
      <c r="FC208" s="34"/>
      <c r="FD208" s="34"/>
      <c r="FE208" s="34"/>
      <c r="FF208" s="34"/>
      <c r="FG208" s="34"/>
      <c r="FH208" s="34"/>
      <c r="FI208" s="34"/>
      <c r="FJ208" s="34"/>
      <c r="FK208" s="34"/>
      <c r="FL208" s="34"/>
      <c r="FM208" s="34"/>
      <c r="FN208" s="34"/>
      <c r="FO208" s="34"/>
      <c r="FP208" s="34"/>
      <c r="FQ208" s="34"/>
      <c r="FR208" s="34"/>
      <c r="FS208" s="34"/>
      <c r="FT208" s="34"/>
      <c r="FU208" s="34"/>
      <c r="FV208" s="34"/>
      <c r="FW208" s="34"/>
      <c r="FX208" s="34"/>
      <c r="FY208" s="34"/>
      <c r="FZ208" s="34"/>
      <c r="GA208" s="34"/>
      <c r="GB208" s="34"/>
      <c r="GC208" s="34"/>
      <c r="GD208" s="34"/>
      <c r="GE208" s="34"/>
      <c r="GF208" s="34"/>
      <c r="GG208" s="34"/>
      <c r="GH208" s="34"/>
      <c r="GI208" s="34"/>
      <c r="GJ208" s="34"/>
      <c r="GK208" s="34"/>
      <c r="GL208" s="34"/>
      <c r="GM208" s="34"/>
      <c r="GN208" s="34"/>
      <c r="GO208" s="34"/>
      <c r="GP208" s="34"/>
      <c r="GQ208" s="34"/>
      <c r="GR208" s="34"/>
      <c r="GS208" s="34"/>
      <c r="GT208" s="34"/>
      <c r="GU208" s="34"/>
      <c r="GV208" s="34"/>
      <c r="GW208" s="34"/>
      <c r="GX208" s="34"/>
      <c r="GY208" s="34"/>
      <c r="GZ208" s="34"/>
      <c r="HA208" s="34"/>
      <c r="HB208" s="34"/>
      <c r="HC208" s="34"/>
      <c r="HD208" s="34"/>
      <c r="HE208" s="34"/>
      <c r="HF208" s="34"/>
      <c r="HG208" s="34"/>
      <c r="HH208" s="34"/>
      <c r="HI208" s="34"/>
      <c r="HJ208" s="34"/>
      <c r="HK208" s="34"/>
      <c r="HL208" s="34"/>
      <c r="HM208" s="34"/>
      <c r="HN208" s="34"/>
      <c r="HO208" s="34"/>
      <c r="HP208" s="34"/>
      <c r="HQ208" s="34"/>
      <c r="HR208" s="34"/>
      <c r="HS208" s="34"/>
      <c r="HT208" s="34"/>
      <c r="HU208" s="34"/>
      <c r="HV208" s="34"/>
      <c r="HW208" s="34"/>
      <c r="HX208" s="34"/>
      <c r="HY208" s="34"/>
      <c r="HZ208" s="34"/>
      <c r="IA208" s="34"/>
      <c r="IB208" s="34"/>
      <c r="IC208" s="34"/>
      <c r="ID208" s="34"/>
      <c r="IE208" s="34"/>
      <c r="IF208" s="34"/>
      <c r="IG208" s="34"/>
      <c r="IH208" s="34"/>
      <c r="II208" s="34"/>
      <c r="IJ208" s="34"/>
      <c r="IK208" s="34"/>
      <c r="IL208" s="34"/>
      <c r="IM208" s="34"/>
      <c r="IN208" s="34"/>
      <c r="IO208" s="34"/>
      <c r="IP208" s="34"/>
      <c r="IQ208" s="34"/>
      <c r="IR208" s="34"/>
      <c r="IS208" s="34"/>
      <c r="IT208" s="34"/>
      <c r="IU208" s="34"/>
      <c r="IV208" s="34"/>
    </row>
    <row r="209" spans="1:256" x14ac:dyDescent="0.2">
      <c r="A209" s="34"/>
      <c r="B209" s="34"/>
      <c r="C209" s="34"/>
      <c r="D209" s="77"/>
      <c r="E209" s="34"/>
      <c r="F209" s="36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96"/>
      <c r="T209" s="34"/>
      <c r="U209" s="36">
        <f t="shared" si="51"/>
        <v>0</v>
      </c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34"/>
      <c r="BV209" s="34"/>
      <c r="BW209" s="34"/>
      <c r="BX209" s="34"/>
      <c r="BY209" s="34"/>
      <c r="BZ209" s="34"/>
      <c r="CA209" s="34"/>
      <c r="CB209" s="34"/>
      <c r="CC209" s="34"/>
      <c r="CD209" s="34"/>
      <c r="CE209" s="34"/>
      <c r="CF209" s="34"/>
      <c r="CG209" s="34"/>
      <c r="CH209" s="34"/>
      <c r="CI209" s="34"/>
      <c r="CJ209" s="34"/>
      <c r="CK209" s="34"/>
      <c r="CL209" s="34"/>
      <c r="CM209" s="34"/>
      <c r="CN209" s="34"/>
      <c r="CO209" s="34"/>
      <c r="CP209" s="34"/>
      <c r="CQ209" s="34"/>
      <c r="CR209" s="34"/>
      <c r="CS209" s="34"/>
      <c r="CT209" s="34"/>
      <c r="CU209" s="34"/>
      <c r="CV209" s="34"/>
      <c r="CW209" s="34"/>
      <c r="CX209" s="34"/>
      <c r="CY209" s="34"/>
      <c r="CZ209" s="34"/>
      <c r="DA209" s="34"/>
      <c r="DB209" s="34"/>
      <c r="DC209" s="34"/>
      <c r="DD209" s="34"/>
      <c r="DE209" s="34"/>
      <c r="DF209" s="34"/>
      <c r="DG209" s="34"/>
      <c r="DH209" s="34"/>
      <c r="DI209" s="34"/>
      <c r="DJ209" s="34"/>
      <c r="DK209" s="34"/>
      <c r="DL209" s="34"/>
      <c r="DM209" s="34"/>
      <c r="DN209" s="34"/>
      <c r="DO209" s="34"/>
      <c r="DP209" s="34"/>
      <c r="DQ209" s="34"/>
      <c r="DR209" s="34"/>
      <c r="DS209" s="34"/>
      <c r="DT209" s="34"/>
      <c r="DU209" s="34"/>
      <c r="DV209" s="34"/>
      <c r="DW209" s="34"/>
      <c r="DX209" s="34"/>
      <c r="DY209" s="34"/>
      <c r="DZ209" s="34"/>
      <c r="EA209" s="34"/>
      <c r="EB209" s="34"/>
      <c r="EC209" s="34"/>
      <c r="ED209" s="34"/>
      <c r="EE209" s="34"/>
      <c r="EF209" s="34"/>
      <c r="EG209" s="34"/>
      <c r="EH209" s="34"/>
      <c r="EI209" s="34"/>
      <c r="EJ209" s="34"/>
      <c r="EK209" s="34"/>
      <c r="EL209" s="34"/>
      <c r="EM209" s="34"/>
      <c r="EN209" s="34"/>
      <c r="EO209" s="34"/>
      <c r="EP209" s="34"/>
      <c r="EQ209" s="34"/>
      <c r="ER209" s="34"/>
      <c r="ES209" s="34"/>
      <c r="ET209" s="34"/>
      <c r="EU209" s="34"/>
      <c r="EV209" s="34"/>
      <c r="EW209" s="34"/>
      <c r="EX209" s="34"/>
      <c r="EY209" s="34"/>
      <c r="EZ209" s="34"/>
      <c r="FA209" s="34"/>
      <c r="FB209" s="34"/>
      <c r="FC209" s="34"/>
      <c r="FD209" s="34"/>
      <c r="FE209" s="34"/>
      <c r="FF209" s="34"/>
      <c r="FG209" s="34"/>
      <c r="FH209" s="34"/>
      <c r="FI209" s="34"/>
      <c r="FJ209" s="34"/>
      <c r="FK209" s="34"/>
      <c r="FL209" s="34"/>
      <c r="FM209" s="34"/>
      <c r="FN209" s="34"/>
      <c r="FO209" s="34"/>
      <c r="FP209" s="34"/>
      <c r="FQ209" s="34"/>
      <c r="FR209" s="34"/>
      <c r="FS209" s="34"/>
      <c r="FT209" s="34"/>
      <c r="FU209" s="34"/>
      <c r="FV209" s="34"/>
      <c r="FW209" s="34"/>
      <c r="FX209" s="34"/>
      <c r="FY209" s="34"/>
      <c r="FZ209" s="34"/>
      <c r="GA209" s="34"/>
      <c r="GB209" s="34"/>
      <c r="GC209" s="34"/>
      <c r="GD209" s="34"/>
      <c r="GE209" s="34"/>
      <c r="GF209" s="34"/>
      <c r="GG209" s="34"/>
      <c r="GH209" s="34"/>
      <c r="GI209" s="34"/>
      <c r="GJ209" s="34"/>
      <c r="GK209" s="34"/>
      <c r="GL209" s="34"/>
      <c r="GM209" s="34"/>
      <c r="GN209" s="34"/>
      <c r="GO209" s="34"/>
      <c r="GP209" s="34"/>
      <c r="GQ209" s="34"/>
      <c r="GR209" s="34"/>
      <c r="GS209" s="34"/>
      <c r="GT209" s="34"/>
      <c r="GU209" s="34"/>
      <c r="GV209" s="34"/>
      <c r="GW209" s="34"/>
      <c r="GX209" s="34"/>
      <c r="GY209" s="34"/>
      <c r="GZ209" s="34"/>
      <c r="HA209" s="34"/>
      <c r="HB209" s="34"/>
      <c r="HC209" s="34"/>
      <c r="HD209" s="34"/>
      <c r="HE209" s="34"/>
      <c r="HF209" s="34"/>
      <c r="HG209" s="34"/>
      <c r="HH209" s="34"/>
      <c r="HI209" s="34"/>
      <c r="HJ209" s="34"/>
      <c r="HK209" s="34"/>
      <c r="HL209" s="34"/>
      <c r="HM209" s="34"/>
      <c r="HN209" s="34"/>
      <c r="HO209" s="34"/>
      <c r="HP209" s="34"/>
      <c r="HQ209" s="34"/>
      <c r="HR209" s="34"/>
      <c r="HS209" s="34"/>
      <c r="HT209" s="34"/>
      <c r="HU209" s="34"/>
      <c r="HV209" s="34"/>
      <c r="HW209" s="34"/>
      <c r="HX209" s="34"/>
      <c r="HY209" s="34"/>
      <c r="HZ209" s="34"/>
      <c r="IA209" s="34"/>
      <c r="IB209" s="34"/>
      <c r="IC209" s="34"/>
      <c r="ID209" s="34"/>
      <c r="IE209" s="34"/>
      <c r="IF209" s="34"/>
      <c r="IG209" s="34"/>
      <c r="IH209" s="34"/>
      <c r="II209" s="34"/>
      <c r="IJ209" s="34"/>
      <c r="IK209" s="34"/>
      <c r="IL209" s="34"/>
      <c r="IM209" s="34"/>
      <c r="IN209" s="34"/>
      <c r="IO209" s="34"/>
      <c r="IP209" s="34"/>
      <c r="IQ209" s="34"/>
      <c r="IR209" s="34"/>
      <c r="IS209" s="34"/>
      <c r="IT209" s="34"/>
      <c r="IU209" s="34"/>
      <c r="IV209" s="34"/>
    </row>
    <row r="210" spans="1:256" x14ac:dyDescent="0.2">
      <c r="A210" s="34"/>
      <c r="B210" s="34"/>
      <c r="C210" s="34"/>
      <c r="D210" s="77"/>
      <c r="E210" s="34"/>
      <c r="F210" s="36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96"/>
      <c r="T210" s="34"/>
      <c r="U210" s="36">
        <f t="shared" si="51"/>
        <v>0</v>
      </c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34"/>
      <c r="BV210" s="34"/>
      <c r="BW210" s="34"/>
      <c r="BX210" s="34"/>
      <c r="BY210" s="34"/>
      <c r="BZ210" s="34"/>
      <c r="CA210" s="34"/>
      <c r="CB210" s="34"/>
      <c r="CC210" s="34"/>
      <c r="CD210" s="34"/>
      <c r="CE210" s="34"/>
      <c r="CF210" s="34"/>
      <c r="CG210" s="34"/>
      <c r="CH210" s="34"/>
      <c r="CI210" s="34"/>
      <c r="CJ210" s="34"/>
      <c r="CK210" s="34"/>
      <c r="CL210" s="34"/>
      <c r="CM210" s="34"/>
      <c r="CN210" s="34"/>
      <c r="CO210" s="34"/>
      <c r="CP210" s="34"/>
      <c r="CQ210" s="34"/>
      <c r="CR210" s="34"/>
      <c r="CS210" s="34"/>
      <c r="CT210" s="34"/>
      <c r="CU210" s="34"/>
      <c r="CV210" s="34"/>
      <c r="CW210" s="34"/>
      <c r="CX210" s="34"/>
      <c r="CY210" s="34"/>
      <c r="CZ210" s="34"/>
      <c r="DA210" s="34"/>
      <c r="DB210" s="34"/>
      <c r="DC210" s="34"/>
      <c r="DD210" s="34"/>
      <c r="DE210" s="34"/>
      <c r="DF210" s="34"/>
      <c r="DG210" s="34"/>
      <c r="DH210" s="34"/>
      <c r="DI210" s="34"/>
      <c r="DJ210" s="34"/>
      <c r="DK210" s="34"/>
      <c r="DL210" s="34"/>
      <c r="DM210" s="34"/>
      <c r="DN210" s="34"/>
      <c r="DO210" s="34"/>
      <c r="DP210" s="34"/>
      <c r="DQ210" s="34"/>
      <c r="DR210" s="34"/>
      <c r="DS210" s="34"/>
      <c r="DT210" s="34"/>
      <c r="DU210" s="34"/>
      <c r="DV210" s="34"/>
      <c r="DW210" s="34"/>
      <c r="DX210" s="34"/>
      <c r="DY210" s="34"/>
      <c r="DZ210" s="34"/>
      <c r="EA210" s="34"/>
      <c r="EB210" s="34"/>
      <c r="EC210" s="34"/>
      <c r="ED210" s="34"/>
      <c r="EE210" s="34"/>
      <c r="EF210" s="34"/>
      <c r="EG210" s="34"/>
      <c r="EH210" s="34"/>
      <c r="EI210" s="34"/>
      <c r="EJ210" s="34"/>
      <c r="EK210" s="34"/>
      <c r="EL210" s="34"/>
      <c r="EM210" s="34"/>
      <c r="EN210" s="34"/>
      <c r="EO210" s="34"/>
      <c r="EP210" s="34"/>
      <c r="EQ210" s="34"/>
      <c r="ER210" s="34"/>
      <c r="ES210" s="34"/>
      <c r="ET210" s="34"/>
      <c r="EU210" s="34"/>
      <c r="EV210" s="34"/>
      <c r="EW210" s="34"/>
      <c r="EX210" s="34"/>
      <c r="EY210" s="34"/>
      <c r="EZ210" s="34"/>
      <c r="FA210" s="34"/>
      <c r="FB210" s="34"/>
      <c r="FC210" s="34"/>
      <c r="FD210" s="34"/>
      <c r="FE210" s="34"/>
      <c r="FF210" s="34"/>
      <c r="FG210" s="34"/>
      <c r="FH210" s="34"/>
      <c r="FI210" s="34"/>
      <c r="FJ210" s="34"/>
      <c r="FK210" s="34"/>
      <c r="FL210" s="34"/>
      <c r="FM210" s="34"/>
      <c r="FN210" s="34"/>
      <c r="FO210" s="34"/>
      <c r="FP210" s="34"/>
      <c r="FQ210" s="34"/>
      <c r="FR210" s="34"/>
      <c r="FS210" s="34"/>
      <c r="FT210" s="34"/>
      <c r="FU210" s="34"/>
      <c r="FV210" s="34"/>
      <c r="FW210" s="34"/>
      <c r="FX210" s="34"/>
      <c r="FY210" s="34"/>
      <c r="FZ210" s="34"/>
      <c r="GA210" s="34"/>
      <c r="GB210" s="34"/>
      <c r="GC210" s="34"/>
      <c r="GD210" s="34"/>
      <c r="GE210" s="34"/>
      <c r="GF210" s="34"/>
      <c r="GG210" s="34"/>
      <c r="GH210" s="34"/>
      <c r="GI210" s="34"/>
      <c r="GJ210" s="34"/>
      <c r="GK210" s="34"/>
      <c r="GL210" s="34"/>
      <c r="GM210" s="34"/>
      <c r="GN210" s="34"/>
      <c r="GO210" s="34"/>
      <c r="GP210" s="34"/>
      <c r="GQ210" s="34"/>
      <c r="GR210" s="34"/>
      <c r="GS210" s="34"/>
      <c r="GT210" s="34"/>
      <c r="GU210" s="34"/>
      <c r="GV210" s="34"/>
      <c r="GW210" s="34"/>
      <c r="GX210" s="34"/>
      <c r="GY210" s="34"/>
      <c r="GZ210" s="34"/>
      <c r="HA210" s="34"/>
      <c r="HB210" s="34"/>
      <c r="HC210" s="34"/>
      <c r="HD210" s="34"/>
      <c r="HE210" s="34"/>
      <c r="HF210" s="34"/>
      <c r="HG210" s="34"/>
      <c r="HH210" s="34"/>
      <c r="HI210" s="34"/>
      <c r="HJ210" s="34"/>
      <c r="HK210" s="34"/>
      <c r="HL210" s="34"/>
      <c r="HM210" s="34"/>
      <c r="HN210" s="34"/>
      <c r="HO210" s="34"/>
      <c r="HP210" s="34"/>
      <c r="HQ210" s="34"/>
      <c r="HR210" s="34"/>
      <c r="HS210" s="34"/>
      <c r="HT210" s="34"/>
      <c r="HU210" s="34"/>
      <c r="HV210" s="34"/>
      <c r="HW210" s="34"/>
      <c r="HX210" s="34"/>
      <c r="HY210" s="34"/>
      <c r="HZ210" s="34"/>
      <c r="IA210" s="34"/>
      <c r="IB210" s="34"/>
      <c r="IC210" s="34"/>
      <c r="ID210" s="34"/>
      <c r="IE210" s="34"/>
      <c r="IF210" s="34"/>
      <c r="IG210" s="34"/>
      <c r="IH210" s="34"/>
      <c r="II210" s="34"/>
      <c r="IJ210" s="34"/>
      <c r="IK210" s="34"/>
      <c r="IL210" s="34"/>
      <c r="IM210" s="34"/>
      <c r="IN210" s="34"/>
      <c r="IO210" s="34"/>
      <c r="IP210" s="34"/>
      <c r="IQ210" s="34"/>
      <c r="IR210" s="34"/>
      <c r="IS210" s="34"/>
      <c r="IT210" s="34"/>
      <c r="IU210" s="34"/>
      <c r="IV210" s="34"/>
    </row>
    <row r="211" spans="1:256" x14ac:dyDescent="0.2">
      <c r="A211" s="34"/>
      <c r="B211" s="34"/>
      <c r="C211" s="34"/>
      <c r="D211" s="77"/>
      <c r="E211" s="34"/>
      <c r="F211" s="36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96"/>
      <c r="T211" s="34"/>
      <c r="U211" s="36">
        <f t="shared" si="51"/>
        <v>0</v>
      </c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  <c r="BU211" s="34"/>
      <c r="BV211" s="34"/>
      <c r="BW211" s="34"/>
      <c r="BX211" s="34"/>
      <c r="BY211" s="34"/>
      <c r="BZ211" s="34"/>
      <c r="CA211" s="34"/>
      <c r="CB211" s="34"/>
      <c r="CC211" s="34"/>
      <c r="CD211" s="34"/>
      <c r="CE211" s="34"/>
      <c r="CF211" s="34"/>
      <c r="CG211" s="34"/>
      <c r="CH211" s="34"/>
      <c r="CI211" s="34"/>
      <c r="CJ211" s="34"/>
      <c r="CK211" s="34"/>
      <c r="CL211" s="34"/>
      <c r="CM211" s="34"/>
      <c r="CN211" s="34"/>
      <c r="CO211" s="34"/>
      <c r="CP211" s="34"/>
      <c r="CQ211" s="34"/>
      <c r="CR211" s="34"/>
      <c r="CS211" s="34"/>
      <c r="CT211" s="34"/>
      <c r="CU211" s="34"/>
      <c r="CV211" s="34"/>
      <c r="CW211" s="34"/>
      <c r="CX211" s="34"/>
      <c r="CY211" s="34"/>
      <c r="CZ211" s="34"/>
      <c r="DA211" s="34"/>
      <c r="DB211" s="34"/>
      <c r="DC211" s="34"/>
      <c r="DD211" s="34"/>
      <c r="DE211" s="34"/>
      <c r="DF211" s="34"/>
      <c r="DG211" s="34"/>
      <c r="DH211" s="34"/>
      <c r="DI211" s="34"/>
      <c r="DJ211" s="34"/>
      <c r="DK211" s="34"/>
      <c r="DL211" s="34"/>
      <c r="DM211" s="34"/>
      <c r="DN211" s="34"/>
      <c r="DO211" s="34"/>
      <c r="DP211" s="34"/>
      <c r="DQ211" s="34"/>
      <c r="DR211" s="34"/>
      <c r="DS211" s="34"/>
      <c r="DT211" s="34"/>
      <c r="DU211" s="34"/>
      <c r="DV211" s="34"/>
      <c r="DW211" s="34"/>
      <c r="DX211" s="34"/>
      <c r="DY211" s="34"/>
      <c r="DZ211" s="34"/>
      <c r="EA211" s="34"/>
      <c r="EB211" s="34"/>
      <c r="EC211" s="34"/>
      <c r="ED211" s="34"/>
      <c r="EE211" s="34"/>
      <c r="EF211" s="34"/>
      <c r="EG211" s="34"/>
      <c r="EH211" s="34"/>
      <c r="EI211" s="34"/>
      <c r="EJ211" s="34"/>
      <c r="EK211" s="34"/>
      <c r="EL211" s="34"/>
      <c r="EM211" s="34"/>
      <c r="EN211" s="34"/>
      <c r="EO211" s="34"/>
      <c r="EP211" s="34"/>
      <c r="EQ211" s="34"/>
      <c r="ER211" s="34"/>
      <c r="ES211" s="34"/>
      <c r="ET211" s="34"/>
      <c r="EU211" s="34"/>
      <c r="EV211" s="34"/>
      <c r="EW211" s="34"/>
      <c r="EX211" s="34"/>
      <c r="EY211" s="34"/>
      <c r="EZ211" s="34"/>
      <c r="FA211" s="34"/>
      <c r="FB211" s="34"/>
      <c r="FC211" s="34"/>
      <c r="FD211" s="34"/>
      <c r="FE211" s="34"/>
      <c r="FF211" s="34"/>
      <c r="FG211" s="34"/>
      <c r="FH211" s="34"/>
      <c r="FI211" s="34"/>
      <c r="FJ211" s="34"/>
      <c r="FK211" s="34"/>
      <c r="FL211" s="34"/>
      <c r="FM211" s="34"/>
      <c r="FN211" s="34"/>
      <c r="FO211" s="34"/>
      <c r="FP211" s="34"/>
      <c r="FQ211" s="34"/>
      <c r="FR211" s="34"/>
      <c r="FS211" s="34"/>
      <c r="FT211" s="34"/>
      <c r="FU211" s="34"/>
      <c r="FV211" s="34"/>
      <c r="FW211" s="34"/>
      <c r="FX211" s="34"/>
      <c r="FY211" s="34"/>
      <c r="FZ211" s="34"/>
      <c r="GA211" s="34"/>
      <c r="GB211" s="34"/>
      <c r="GC211" s="34"/>
      <c r="GD211" s="34"/>
      <c r="GE211" s="34"/>
      <c r="GF211" s="34"/>
      <c r="GG211" s="34"/>
      <c r="GH211" s="34"/>
      <c r="GI211" s="34"/>
      <c r="GJ211" s="34"/>
      <c r="GK211" s="34"/>
      <c r="GL211" s="34"/>
      <c r="GM211" s="34"/>
      <c r="GN211" s="34"/>
      <c r="GO211" s="34"/>
      <c r="GP211" s="34"/>
      <c r="GQ211" s="34"/>
      <c r="GR211" s="34"/>
      <c r="GS211" s="34"/>
      <c r="GT211" s="34"/>
      <c r="GU211" s="34"/>
      <c r="GV211" s="34"/>
      <c r="GW211" s="34"/>
      <c r="GX211" s="34"/>
      <c r="GY211" s="34"/>
      <c r="GZ211" s="34"/>
      <c r="HA211" s="34"/>
      <c r="HB211" s="34"/>
      <c r="HC211" s="34"/>
      <c r="HD211" s="34"/>
      <c r="HE211" s="34"/>
      <c r="HF211" s="34"/>
      <c r="HG211" s="34"/>
      <c r="HH211" s="34"/>
      <c r="HI211" s="34"/>
      <c r="HJ211" s="34"/>
      <c r="HK211" s="34"/>
      <c r="HL211" s="34"/>
      <c r="HM211" s="34"/>
      <c r="HN211" s="34"/>
      <c r="HO211" s="34"/>
      <c r="HP211" s="34"/>
      <c r="HQ211" s="34"/>
      <c r="HR211" s="34"/>
      <c r="HS211" s="34"/>
      <c r="HT211" s="34"/>
      <c r="HU211" s="34"/>
      <c r="HV211" s="34"/>
      <c r="HW211" s="34"/>
      <c r="HX211" s="34"/>
      <c r="HY211" s="34"/>
      <c r="HZ211" s="34"/>
      <c r="IA211" s="34"/>
      <c r="IB211" s="34"/>
      <c r="IC211" s="34"/>
      <c r="ID211" s="34"/>
      <c r="IE211" s="34"/>
      <c r="IF211" s="34"/>
      <c r="IG211" s="34"/>
      <c r="IH211" s="34"/>
      <c r="II211" s="34"/>
      <c r="IJ211" s="34"/>
      <c r="IK211" s="34"/>
      <c r="IL211" s="34"/>
      <c r="IM211" s="34"/>
      <c r="IN211" s="34"/>
      <c r="IO211" s="34"/>
      <c r="IP211" s="34"/>
      <c r="IQ211" s="34"/>
      <c r="IR211" s="34"/>
      <c r="IS211" s="34"/>
      <c r="IT211" s="34"/>
      <c r="IU211" s="34"/>
      <c r="IV211" s="34"/>
    </row>
    <row r="212" spans="1:256" x14ac:dyDescent="0.2">
      <c r="A212" s="34"/>
      <c r="B212" s="34"/>
      <c r="C212" s="34"/>
      <c r="D212" s="77"/>
      <c r="E212" s="34"/>
      <c r="F212" s="36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96"/>
      <c r="T212" s="34"/>
      <c r="U212" s="36">
        <f t="shared" si="51"/>
        <v>0</v>
      </c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34"/>
      <c r="BV212" s="34"/>
      <c r="BW212" s="34"/>
      <c r="BX212" s="34"/>
      <c r="BY212" s="34"/>
      <c r="BZ212" s="34"/>
      <c r="CA212" s="34"/>
      <c r="CB212" s="34"/>
      <c r="CC212" s="34"/>
      <c r="CD212" s="34"/>
      <c r="CE212" s="34"/>
      <c r="CF212" s="34"/>
      <c r="CG212" s="34"/>
      <c r="CH212" s="34"/>
      <c r="CI212" s="34"/>
      <c r="CJ212" s="34"/>
      <c r="CK212" s="34"/>
      <c r="CL212" s="34"/>
      <c r="CM212" s="34"/>
      <c r="CN212" s="34"/>
      <c r="CO212" s="34"/>
      <c r="CP212" s="34"/>
      <c r="CQ212" s="34"/>
      <c r="CR212" s="34"/>
      <c r="CS212" s="34"/>
      <c r="CT212" s="34"/>
      <c r="CU212" s="34"/>
      <c r="CV212" s="34"/>
      <c r="CW212" s="34"/>
      <c r="CX212" s="34"/>
      <c r="CY212" s="34"/>
      <c r="CZ212" s="34"/>
      <c r="DA212" s="34"/>
      <c r="DB212" s="34"/>
      <c r="DC212" s="34"/>
      <c r="DD212" s="34"/>
      <c r="DE212" s="34"/>
      <c r="DF212" s="34"/>
      <c r="DG212" s="34"/>
      <c r="DH212" s="34"/>
      <c r="DI212" s="34"/>
      <c r="DJ212" s="34"/>
      <c r="DK212" s="34"/>
      <c r="DL212" s="34"/>
      <c r="DM212" s="34"/>
      <c r="DN212" s="34"/>
      <c r="DO212" s="34"/>
      <c r="DP212" s="34"/>
      <c r="DQ212" s="34"/>
      <c r="DR212" s="34"/>
      <c r="DS212" s="34"/>
      <c r="DT212" s="34"/>
      <c r="DU212" s="34"/>
      <c r="DV212" s="34"/>
      <c r="DW212" s="34"/>
      <c r="DX212" s="34"/>
      <c r="DY212" s="34"/>
      <c r="DZ212" s="34"/>
      <c r="EA212" s="34"/>
      <c r="EB212" s="34"/>
      <c r="EC212" s="34"/>
      <c r="ED212" s="34"/>
      <c r="EE212" s="34"/>
      <c r="EF212" s="34"/>
      <c r="EG212" s="34"/>
      <c r="EH212" s="34"/>
      <c r="EI212" s="34"/>
      <c r="EJ212" s="34"/>
      <c r="EK212" s="34"/>
      <c r="EL212" s="34"/>
      <c r="EM212" s="34"/>
      <c r="EN212" s="34"/>
      <c r="EO212" s="34"/>
      <c r="EP212" s="34"/>
      <c r="EQ212" s="34"/>
      <c r="ER212" s="34"/>
      <c r="ES212" s="34"/>
      <c r="ET212" s="34"/>
      <c r="EU212" s="34"/>
      <c r="EV212" s="34"/>
      <c r="EW212" s="34"/>
      <c r="EX212" s="34"/>
      <c r="EY212" s="34"/>
      <c r="EZ212" s="34"/>
      <c r="FA212" s="34"/>
      <c r="FB212" s="34"/>
      <c r="FC212" s="34"/>
      <c r="FD212" s="34"/>
      <c r="FE212" s="34"/>
      <c r="FF212" s="34"/>
      <c r="FG212" s="34"/>
      <c r="FH212" s="34"/>
      <c r="FI212" s="34"/>
      <c r="FJ212" s="34"/>
      <c r="FK212" s="34"/>
      <c r="FL212" s="34"/>
      <c r="FM212" s="34"/>
      <c r="FN212" s="34"/>
      <c r="FO212" s="34"/>
      <c r="FP212" s="34"/>
      <c r="FQ212" s="34"/>
      <c r="FR212" s="34"/>
      <c r="FS212" s="34"/>
      <c r="FT212" s="34"/>
      <c r="FU212" s="34"/>
      <c r="FV212" s="34"/>
      <c r="FW212" s="34"/>
      <c r="FX212" s="34"/>
      <c r="FY212" s="34"/>
      <c r="FZ212" s="34"/>
      <c r="GA212" s="34"/>
      <c r="GB212" s="34"/>
      <c r="GC212" s="34"/>
      <c r="GD212" s="34"/>
      <c r="GE212" s="34"/>
      <c r="GF212" s="34"/>
      <c r="GG212" s="34"/>
      <c r="GH212" s="34"/>
      <c r="GI212" s="34"/>
      <c r="GJ212" s="34"/>
      <c r="GK212" s="34"/>
      <c r="GL212" s="34"/>
      <c r="GM212" s="34"/>
      <c r="GN212" s="34"/>
      <c r="GO212" s="34"/>
      <c r="GP212" s="34"/>
      <c r="GQ212" s="34"/>
      <c r="GR212" s="34"/>
      <c r="GS212" s="34"/>
      <c r="GT212" s="34"/>
      <c r="GU212" s="34"/>
      <c r="GV212" s="34"/>
      <c r="GW212" s="34"/>
      <c r="GX212" s="34"/>
      <c r="GY212" s="34"/>
      <c r="GZ212" s="34"/>
      <c r="HA212" s="34"/>
      <c r="HB212" s="34"/>
      <c r="HC212" s="34"/>
      <c r="HD212" s="34"/>
      <c r="HE212" s="34"/>
      <c r="HF212" s="34"/>
      <c r="HG212" s="34"/>
      <c r="HH212" s="34"/>
      <c r="HI212" s="34"/>
      <c r="HJ212" s="34"/>
      <c r="HK212" s="34"/>
      <c r="HL212" s="34"/>
      <c r="HM212" s="34"/>
      <c r="HN212" s="34"/>
      <c r="HO212" s="34"/>
      <c r="HP212" s="34"/>
      <c r="HQ212" s="34"/>
      <c r="HR212" s="34"/>
      <c r="HS212" s="34"/>
      <c r="HT212" s="34"/>
      <c r="HU212" s="34"/>
      <c r="HV212" s="34"/>
      <c r="HW212" s="34"/>
      <c r="HX212" s="34"/>
      <c r="HY212" s="34"/>
      <c r="HZ212" s="34"/>
      <c r="IA212" s="34"/>
      <c r="IB212" s="34"/>
      <c r="IC212" s="34"/>
      <c r="ID212" s="34"/>
      <c r="IE212" s="34"/>
      <c r="IF212" s="34"/>
      <c r="IG212" s="34"/>
      <c r="IH212" s="34"/>
      <c r="II212" s="34"/>
      <c r="IJ212" s="34"/>
      <c r="IK212" s="34"/>
      <c r="IL212" s="34"/>
      <c r="IM212" s="34"/>
      <c r="IN212" s="34"/>
      <c r="IO212" s="34"/>
      <c r="IP212" s="34"/>
      <c r="IQ212" s="34"/>
      <c r="IR212" s="34"/>
      <c r="IS212" s="34"/>
      <c r="IT212" s="34"/>
      <c r="IU212" s="34"/>
      <c r="IV212" s="34"/>
    </row>
    <row r="213" spans="1:256" x14ac:dyDescent="0.2">
      <c r="A213" s="34"/>
      <c r="B213" s="34"/>
      <c r="C213" s="34"/>
      <c r="D213" s="77"/>
      <c r="E213" s="34"/>
      <c r="F213" s="36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96"/>
      <c r="T213" s="34"/>
      <c r="U213" s="36">
        <f t="shared" si="51"/>
        <v>0</v>
      </c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  <c r="BU213" s="34"/>
      <c r="BV213" s="34"/>
      <c r="BW213" s="34"/>
      <c r="BX213" s="34"/>
      <c r="BY213" s="34"/>
      <c r="BZ213" s="34"/>
      <c r="CA213" s="34"/>
      <c r="CB213" s="34"/>
      <c r="CC213" s="34"/>
      <c r="CD213" s="34"/>
      <c r="CE213" s="34"/>
      <c r="CF213" s="34"/>
      <c r="CG213" s="34"/>
      <c r="CH213" s="34"/>
      <c r="CI213" s="34"/>
      <c r="CJ213" s="34"/>
      <c r="CK213" s="34"/>
      <c r="CL213" s="34"/>
      <c r="CM213" s="34"/>
      <c r="CN213" s="34"/>
      <c r="CO213" s="34"/>
      <c r="CP213" s="34"/>
      <c r="CQ213" s="34"/>
      <c r="CR213" s="34"/>
      <c r="CS213" s="34"/>
      <c r="CT213" s="34"/>
      <c r="CU213" s="34"/>
      <c r="CV213" s="34"/>
      <c r="CW213" s="34"/>
      <c r="CX213" s="34"/>
      <c r="CY213" s="34"/>
      <c r="CZ213" s="34"/>
      <c r="DA213" s="34"/>
      <c r="DB213" s="34"/>
      <c r="DC213" s="34"/>
      <c r="DD213" s="34"/>
      <c r="DE213" s="34"/>
      <c r="DF213" s="34"/>
      <c r="DG213" s="34"/>
      <c r="DH213" s="34"/>
      <c r="DI213" s="34"/>
      <c r="DJ213" s="34"/>
      <c r="DK213" s="34"/>
      <c r="DL213" s="34"/>
      <c r="DM213" s="34"/>
      <c r="DN213" s="34"/>
      <c r="DO213" s="34"/>
      <c r="DP213" s="34"/>
      <c r="DQ213" s="34"/>
      <c r="DR213" s="34"/>
      <c r="DS213" s="34"/>
      <c r="DT213" s="34"/>
      <c r="DU213" s="34"/>
      <c r="DV213" s="34"/>
      <c r="DW213" s="34"/>
      <c r="DX213" s="34"/>
      <c r="DY213" s="34"/>
      <c r="DZ213" s="34"/>
      <c r="EA213" s="34"/>
      <c r="EB213" s="34"/>
      <c r="EC213" s="34"/>
      <c r="ED213" s="34"/>
      <c r="EE213" s="34"/>
      <c r="EF213" s="34"/>
      <c r="EG213" s="34"/>
      <c r="EH213" s="34"/>
      <c r="EI213" s="34"/>
      <c r="EJ213" s="34"/>
      <c r="EK213" s="34"/>
      <c r="EL213" s="34"/>
      <c r="EM213" s="34"/>
      <c r="EN213" s="34"/>
      <c r="EO213" s="34"/>
      <c r="EP213" s="34"/>
      <c r="EQ213" s="34"/>
      <c r="ER213" s="34"/>
      <c r="ES213" s="34"/>
      <c r="ET213" s="34"/>
      <c r="EU213" s="34"/>
      <c r="EV213" s="34"/>
      <c r="EW213" s="34"/>
      <c r="EX213" s="34"/>
      <c r="EY213" s="34"/>
      <c r="EZ213" s="34"/>
      <c r="FA213" s="34"/>
      <c r="FB213" s="34"/>
      <c r="FC213" s="34"/>
      <c r="FD213" s="34"/>
      <c r="FE213" s="34"/>
      <c r="FF213" s="34"/>
      <c r="FG213" s="34"/>
      <c r="FH213" s="34"/>
      <c r="FI213" s="34"/>
      <c r="FJ213" s="34"/>
      <c r="FK213" s="34"/>
      <c r="FL213" s="34"/>
      <c r="FM213" s="34"/>
      <c r="FN213" s="34"/>
      <c r="FO213" s="34"/>
      <c r="FP213" s="34"/>
      <c r="FQ213" s="34"/>
      <c r="FR213" s="34"/>
      <c r="FS213" s="34"/>
      <c r="FT213" s="34"/>
      <c r="FU213" s="34"/>
      <c r="FV213" s="34"/>
      <c r="FW213" s="34"/>
      <c r="FX213" s="34"/>
      <c r="FY213" s="34"/>
      <c r="FZ213" s="34"/>
      <c r="GA213" s="34"/>
      <c r="GB213" s="34"/>
      <c r="GC213" s="34"/>
      <c r="GD213" s="34"/>
      <c r="GE213" s="34"/>
      <c r="GF213" s="34"/>
      <c r="GG213" s="34"/>
      <c r="GH213" s="34"/>
      <c r="GI213" s="34"/>
      <c r="GJ213" s="34"/>
      <c r="GK213" s="34"/>
      <c r="GL213" s="34"/>
      <c r="GM213" s="34"/>
      <c r="GN213" s="34"/>
      <c r="GO213" s="34"/>
      <c r="GP213" s="34"/>
      <c r="GQ213" s="34"/>
      <c r="GR213" s="34"/>
      <c r="GS213" s="34"/>
      <c r="GT213" s="34"/>
      <c r="GU213" s="34"/>
      <c r="GV213" s="34"/>
      <c r="GW213" s="34"/>
      <c r="GX213" s="34"/>
      <c r="GY213" s="34"/>
      <c r="GZ213" s="34"/>
      <c r="HA213" s="34"/>
      <c r="HB213" s="34"/>
      <c r="HC213" s="34"/>
      <c r="HD213" s="34"/>
      <c r="HE213" s="34"/>
      <c r="HF213" s="34"/>
      <c r="HG213" s="34"/>
      <c r="HH213" s="34"/>
      <c r="HI213" s="34"/>
      <c r="HJ213" s="34"/>
      <c r="HK213" s="34"/>
      <c r="HL213" s="34"/>
      <c r="HM213" s="34"/>
      <c r="HN213" s="34"/>
      <c r="HO213" s="34"/>
      <c r="HP213" s="34"/>
      <c r="HQ213" s="34"/>
      <c r="HR213" s="34"/>
      <c r="HS213" s="34"/>
      <c r="HT213" s="34"/>
      <c r="HU213" s="34"/>
      <c r="HV213" s="34"/>
      <c r="HW213" s="34"/>
      <c r="HX213" s="34"/>
      <c r="HY213" s="34"/>
      <c r="HZ213" s="34"/>
      <c r="IA213" s="34"/>
      <c r="IB213" s="34"/>
      <c r="IC213" s="34"/>
      <c r="ID213" s="34"/>
      <c r="IE213" s="34"/>
      <c r="IF213" s="34"/>
      <c r="IG213" s="34"/>
      <c r="IH213" s="34"/>
      <c r="II213" s="34"/>
      <c r="IJ213" s="34"/>
      <c r="IK213" s="34"/>
      <c r="IL213" s="34"/>
      <c r="IM213" s="34"/>
      <c r="IN213" s="34"/>
      <c r="IO213" s="34"/>
      <c r="IP213" s="34"/>
      <c r="IQ213" s="34"/>
      <c r="IR213" s="34"/>
      <c r="IS213" s="34"/>
      <c r="IT213" s="34"/>
      <c r="IU213" s="34"/>
      <c r="IV213" s="34"/>
    </row>
    <row r="214" spans="1:256" x14ac:dyDescent="0.2">
      <c r="A214" s="34"/>
      <c r="B214" s="34"/>
      <c r="C214" s="34"/>
      <c r="D214" s="77"/>
      <c r="E214" s="34"/>
      <c r="F214" s="36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96"/>
      <c r="T214" s="34"/>
      <c r="U214" s="36">
        <f t="shared" si="51"/>
        <v>0</v>
      </c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  <c r="BU214" s="34"/>
      <c r="BV214" s="34"/>
      <c r="BW214" s="34"/>
      <c r="BX214" s="34"/>
      <c r="BY214" s="34"/>
      <c r="BZ214" s="34"/>
      <c r="CA214" s="34"/>
      <c r="CB214" s="34"/>
      <c r="CC214" s="34"/>
      <c r="CD214" s="34"/>
      <c r="CE214" s="34"/>
      <c r="CF214" s="34"/>
      <c r="CG214" s="34"/>
      <c r="CH214" s="34"/>
      <c r="CI214" s="34"/>
      <c r="CJ214" s="34"/>
      <c r="CK214" s="34"/>
      <c r="CL214" s="34"/>
      <c r="CM214" s="34"/>
      <c r="CN214" s="34"/>
      <c r="CO214" s="34"/>
      <c r="CP214" s="34"/>
      <c r="CQ214" s="34"/>
      <c r="CR214" s="34"/>
      <c r="CS214" s="34"/>
      <c r="CT214" s="34"/>
      <c r="CU214" s="34"/>
      <c r="CV214" s="34"/>
      <c r="CW214" s="34"/>
      <c r="CX214" s="34"/>
      <c r="CY214" s="34"/>
      <c r="CZ214" s="34"/>
      <c r="DA214" s="34"/>
      <c r="DB214" s="34"/>
      <c r="DC214" s="34"/>
      <c r="DD214" s="34"/>
      <c r="DE214" s="34"/>
      <c r="DF214" s="34"/>
      <c r="DG214" s="34"/>
      <c r="DH214" s="34"/>
      <c r="DI214" s="34"/>
      <c r="DJ214" s="34"/>
      <c r="DK214" s="34"/>
      <c r="DL214" s="34"/>
      <c r="DM214" s="34"/>
      <c r="DN214" s="34"/>
      <c r="DO214" s="34"/>
      <c r="DP214" s="34"/>
      <c r="DQ214" s="34"/>
      <c r="DR214" s="34"/>
      <c r="DS214" s="34"/>
      <c r="DT214" s="34"/>
      <c r="DU214" s="34"/>
      <c r="DV214" s="34"/>
      <c r="DW214" s="34"/>
      <c r="DX214" s="34"/>
      <c r="DY214" s="34"/>
      <c r="DZ214" s="34"/>
      <c r="EA214" s="34"/>
      <c r="EB214" s="34"/>
      <c r="EC214" s="34"/>
      <c r="ED214" s="34"/>
      <c r="EE214" s="34"/>
      <c r="EF214" s="34"/>
      <c r="EG214" s="34"/>
      <c r="EH214" s="34"/>
      <c r="EI214" s="34"/>
      <c r="EJ214" s="34"/>
      <c r="EK214" s="34"/>
      <c r="EL214" s="34"/>
      <c r="EM214" s="34"/>
      <c r="EN214" s="34"/>
      <c r="EO214" s="34"/>
      <c r="EP214" s="34"/>
      <c r="EQ214" s="34"/>
      <c r="ER214" s="34"/>
      <c r="ES214" s="34"/>
      <c r="ET214" s="34"/>
      <c r="EU214" s="34"/>
      <c r="EV214" s="34"/>
      <c r="EW214" s="34"/>
      <c r="EX214" s="34"/>
      <c r="EY214" s="34"/>
      <c r="EZ214" s="34"/>
      <c r="FA214" s="34"/>
      <c r="FB214" s="34"/>
      <c r="FC214" s="34"/>
      <c r="FD214" s="34"/>
      <c r="FE214" s="34"/>
      <c r="FF214" s="34"/>
      <c r="FG214" s="34"/>
      <c r="FH214" s="34"/>
      <c r="FI214" s="34"/>
      <c r="FJ214" s="34"/>
      <c r="FK214" s="34"/>
      <c r="FL214" s="34"/>
      <c r="FM214" s="34"/>
      <c r="FN214" s="34"/>
      <c r="FO214" s="34"/>
      <c r="FP214" s="34"/>
      <c r="FQ214" s="34"/>
      <c r="FR214" s="34"/>
      <c r="FS214" s="34"/>
      <c r="FT214" s="34"/>
      <c r="FU214" s="34"/>
      <c r="FV214" s="34"/>
      <c r="FW214" s="34"/>
      <c r="FX214" s="34"/>
      <c r="FY214" s="34"/>
      <c r="FZ214" s="34"/>
      <c r="GA214" s="34"/>
      <c r="GB214" s="34"/>
      <c r="GC214" s="34"/>
      <c r="GD214" s="34"/>
      <c r="GE214" s="34"/>
      <c r="GF214" s="34"/>
      <c r="GG214" s="34"/>
      <c r="GH214" s="34"/>
      <c r="GI214" s="34"/>
      <c r="GJ214" s="34"/>
      <c r="GK214" s="34"/>
      <c r="GL214" s="34"/>
      <c r="GM214" s="34"/>
      <c r="GN214" s="34"/>
      <c r="GO214" s="34"/>
      <c r="GP214" s="34"/>
      <c r="GQ214" s="34"/>
      <c r="GR214" s="34"/>
      <c r="GS214" s="34"/>
      <c r="GT214" s="34"/>
      <c r="GU214" s="34"/>
      <c r="GV214" s="34"/>
      <c r="GW214" s="34"/>
      <c r="GX214" s="34"/>
      <c r="GY214" s="34"/>
      <c r="GZ214" s="34"/>
      <c r="HA214" s="34"/>
      <c r="HB214" s="34"/>
      <c r="HC214" s="34"/>
      <c r="HD214" s="34"/>
      <c r="HE214" s="34"/>
      <c r="HF214" s="34"/>
      <c r="HG214" s="34"/>
      <c r="HH214" s="34"/>
      <c r="HI214" s="34"/>
      <c r="HJ214" s="34"/>
      <c r="HK214" s="34"/>
      <c r="HL214" s="34"/>
      <c r="HM214" s="34"/>
      <c r="HN214" s="34"/>
      <c r="HO214" s="34"/>
      <c r="HP214" s="34"/>
      <c r="HQ214" s="34"/>
      <c r="HR214" s="34"/>
      <c r="HS214" s="34"/>
      <c r="HT214" s="34"/>
      <c r="HU214" s="34"/>
      <c r="HV214" s="34"/>
      <c r="HW214" s="34"/>
      <c r="HX214" s="34"/>
      <c r="HY214" s="34"/>
      <c r="HZ214" s="34"/>
      <c r="IA214" s="34"/>
      <c r="IB214" s="34"/>
      <c r="IC214" s="34"/>
      <c r="ID214" s="34"/>
      <c r="IE214" s="34"/>
      <c r="IF214" s="34"/>
      <c r="IG214" s="34"/>
      <c r="IH214" s="34"/>
      <c r="II214" s="34"/>
      <c r="IJ214" s="34"/>
      <c r="IK214" s="34"/>
      <c r="IL214" s="34"/>
      <c r="IM214" s="34"/>
      <c r="IN214" s="34"/>
      <c r="IO214" s="34"/>
      <c r="IP214" s="34"/>
      <c r="IQ214" s="34"/>
      <c r="IR214" s="34"/>
      <c r="IS214" s="34"/>
      <c r="IT214" s="34"/>
      <c r="IU214" s="34"/>
      <c r="IV214" s="34"/>
    </row>
    <row r="215" spans="1:256" x14ac:dyDescent="0.2">
      <c r="A215" s="34"/>
      <c r="B215" s="34"/>
      <c r="C215" s="34"/>
      <c r="D215" s="77"/>
      <c r="E215" s="34"/>
      <c r="F215" s="36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96"/>
      <c r="T215" s="34"/>
      <c r="U215" s="36">
        <f t="shared" si="51"/>
        <v>0</v>
      </c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  <c r="BU215" s="34"/>
      <c r="BV215" s="34"/>
      <c r="BW215" s="34"/>
      <c r="BX215" s="34"/>
      <c r="BY215" s="34"/>
      <c r="BZ215" s="34"/>
      <c r="CA215" s="34"/>
      <c r="CB215" s="34"/>
      <c r="CC215" s="34"/>
      <c r="CD215" s="34"/>
      <c r="CE215" s="34"/>
      <c r="CF215" s="34"/>
      <c r="CG215" s="34"/>
      <c r="CH215" s="34"/>
      <c r="CI215" s="34"/>
      <c r="CJ215" s="34"/>
      <c r="CK215" s="34"/>
      <c r="CL215" s="34"/>
      <c r="CM215" s="34"/>
      <c r="CN215" s="34"/>
      <c r="CO215" s="34"/>
      <c r="CP215" s="34"/>
      <c r="CQ215" s="34"/>
      <c r="CR215" s="34"/>
      <c r="CS215" s="34"/>
      <c r="CT215" s="34"/>
      <c r="CU215" s="34"/>
      <c r="CV215" s="34"/>
      <c r="CW215" s="34"/>
      <c r="CX215" s="34"/>
      <c r="CY215" s="34"/>
      <c r="CZ215" s="34"/>
      <c r="DA215" s="34"/>
      <c r="DB215" s="34"/>
      <c r="DC215" s="34"/>
      <c r="DD215" s="34"/>
      <c r="DE215" s="34"/>
      <c r="DF215" s="34"/>
      <c r="DG215" s="34"/>
      <c r="DH215" s="34"/>
      <c r="DI215" s="34"/>
      <c r="DJ215" s="34"/>
      <c r="DK215" s="34"/>
      <c r="DL215" s="34"/>
      <c r="DM215" s="34"/>
      <c r="DN215" s="34"/>
      <c r="DO215" s="34"/>
      <c r="DP215" s="34"/>
      <c r="DQ215" s="34"/>
      <c r="DR215" s="34"/>
      <c r="DS215" s="34"/>
      <c r="DT215" s="34"/>
      <c r="DU215" s="34"/>
      <c r="DV215" s="34"/>
      <c r="DW215" s="34"/>
      <c r="DX215" s="34"/>
      <c r="DY215" s="34"/>
      <c r="DZ215" s="34"/>
      <c r="EA215" s="34"/>
      <c r="EB215" s="34"/>
      <c r="EC215" s="34"/>
      <c r="ED215" s="34"/>
      <c r="EE215" s="34"/>
      <c r="EF215" s="34"/>
      <c r="EG215" s="34"/>
      <c r="EH215" s="34"/>
      <c r="EI215" s="34"/>
      <c r="EJ215" s="34"/>
      <c r="EK215" s="34"/>
      <c r="EL215" s="34"/>
      <c r="EM215" s="34"/>
      <c r="EN215" s="34"/>
      <c r="EO215" s="34"/>
      <c r="EP215" s="34"/>
      <c r="EQ215" s="34"/>
      <c r="ER215" s="34"/>
      <c r="ES215" s="34"/>
      <c r="ET215" s="34"/>
      <c r="EU215" s="34"/>
      <c r="EV215" s="34"/>
      <c r="EW215" s="34"/>
      <c r="EX215" s="34"/>
      <c r="EY215" s="34"/>
      <c r="EZ215" s="34"/>
      <c r="FA215" s="34"/>
      <c r="FB215" s="34"/>
      <c r="FC215" s="34"/>
      <c r="FD215" s="34"/>
      <c r="FE215" s="34"/>
      <c r="FF215" s="34"/>
      <c r="FG215" s="34"/>
      <c r="FH215" s="34"/>
      <c r="FI215" s="34"/>
      <c r="FJ215" s="34"/>
      <c r="FK215" s="34"/>
      <c r="FL215" s="34"/>
      <c r="FM215" s="34"/>
      <c r="FN215" s="34"/>
      <c r="FO215" s="34"/>
      <c r="FP215" s="34"/>
      <c r="FQ215" s="34"/>
      <c r="FR215" s="34"/>
      <c r="FS215" s="34"/>
      <c r="FT215" s="34"/>
      <c r="FU215" s="34"/>
      <c r="FV215" s="34"/>
      <c r="FW215" s="34"/>
      <c r="FX215" s="34"/>
      <c r="FY215" s="34"/>
      <c r="FZ215" s="34"/>
      <c r="GA215" s="34"/>
      <c r="GB215" s="34"/>
      <c r="GC215" s="34"/>
      <c r="GD215" s="34"/>
      <c r="GE215" s="34"/>
      <c r="GF215" s="34"/>
      <c r="GG215" s="34"/>
      <c r="GH215" s="34"/>
      <c r="GI215" s="34"/>
      <c r="GJ215" s="34"/>
      <c r="GK215" s="34"/>
      <c r="GL215" s="34"/>
      <c r="GM215" s="34"/>
      <c r="GN215" s="34"/>
      <c r="GO215" s="34"/>
      <c r="GP215" s="34"/>
      <c r="GQ215" s="34"/>
      <c r="GR215" s="34"/>
      <c r="GS215" s="34"/>
      <c r="GT215" s="34"/>
      <c r="GU215" s="34"/>
      <c r="GV215" s="34"/>
      <c r="GW215" s="34"/>
      <c r="GX215" s="34"/>
      <c r="GY215" s="34"/>
      <c r="GZ215" s="34"/>
      <c r="HA215" s="34"/>
      <c r="HB215" s="34"/>
      <c r="HC215" s="34"/>
      <c r="HD215" s="34"/>
      <c r="HE215" s="34"/>
      <c r="HF215" s="34"/>
      <c r="HG215" s="34"/>
      <c r="HH215" s="34"/>
      <c r="HI215" s="34"/>
      <c r="HJ215" s="34"/>
      <c r="HK215" s="34"/>
      <c r="HL215" s="34"/>
      <c r="HM215" s="34"/>
      <c r="HN215" s="34"/>
      <c r="HO215" s="34"/>
      <c r="HP215" s="34"/>
      <c r="HQ215" s="34"/>
      <c r="HR215" s="34"/>
      <c r="HS215" s="34"/>
      <c r="HT215" s="34"/>
      <c r="HU215" s="34"/>
      <c r="HV215" s="34"/>
      <c r="HW215" s="34"/>
      <c r="HX215" s="34"/>
      <c r="HY215" s="34"/>
      <c r="HZ215" s="34"/>
      <c r="IA215" s="34"/>
      <c r="IB215" s="34"/>
      <c r="IC215" s="34"/>
      <c r="ID215" s="34"/>
      <c r="IE215" s="34"/>
      <c r="IF215" s="34"/>
      <c r="IG215" s="34"/>
      <c r="IH215" s="34"/>
      <c r="II215" s="34"/>
      <c r="IJ215" s="34"/>
      <c r="IK215" s="34"/>
      <c r="IL215" s="34"/>
      <c r="IM215" s="34"/>
      <c r="IN215" s="34"/>
      <c r="IO215" s="34"/>
      <c r="IP215" s="34"/>
      <c r="IQ215" s="34"/>
      <c r="IR215" s="34"/>
      <c r="IS215" s="34"/>
      <c r="IT215" s="34"/>
      <c r="IU215" s="34"/>
      <c r="IV215" s="34"/>
    </row>
    <row r="216" spans="1:256" x14ac:dyDescent="0.2">
      <c r="A216" s="34"/>
      <c r="B216" s="34"/>
      <c r="C216" s="34"/>
      <c r="D216" s="77"/>
      <c r="E216" s="34"/>
      <c r="F216" s="36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96"/>
      <c r="T216" s="34"/>
      <c r="U216" s="36">
        <f t="shared" si="51"/>
        <v>0</v>
      </c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  <c r="BU216" s="34"/>
      <c r="BV216" s="34"/>
      <c r="BW216" s="34"/>
      <c r="BX216" s="34"/>
      <c r="BY216" s="34"/>
      <c r="BZ216" s="34"/>
      <c r="CA216" s="34"/>
      <c r="CB216" s="34"/>
      <c r="CC216" s="34"/>
      <c r="CD216" s="34"/>
      <c r="CE216" s="34"/>
      <c r="CF216" s="34"/>
      <c r="CG216" s="34"/>
      <c r="CH216" s="34"/>
      <c r="CI216" s="34"/>
      <c r="CJ216" s="34"/>
      <c r="CK216" s="34"/>
      <c r="CL216" s="34"/>
      <c r="CM216" s="34"/>
      <c r="CN216" s="34"/>
      <c r="CO216" s="34"/>
      <c r="CP216" s="34"/>
      <c r="CQ216" s="34"/>
      <c r="CR216" s="34"/>
      <c r="CS216" s="34"/>
      <c r="CT216" s="34"/>
      <c r="CU216" s="34"/>
      <c r="CV216" s="34"/>
      <c r="CW216" s="34"/>
      <c r="CX216" s="34"/>
      <c r="CY216" s="34"/>
      <c r="CZ216" s="34"/>
      <c r="DA216" s="34"/>
      <c r="DB216" s="34"/>
      <c r="DC216" s="34"/>
      <c r="DD216" s="34"/>
      <c r="DE216" s="34"/>
      <c r="DF216" s="34"/>
      <c r="DG216" s="34"/>
      <c r="DH216" s="34"/>
      <c r="DI216" s="34"/>
      <c r="DJ216" s="34"/>
      <c r="DK216" s="34"/>
      <c r="DL216" s="34"/>
      <c r="DM216" s="34"/>
      <c r="DN216" s="34"/>
      <c r="DO216" s="34"/>
      <c r="DP216" s="34"/>
      <c r="DQ216" s="34"/>
      <c r="DR216" s="34"/>
      <c r="DS216" s="34"/>
      <c r="DT216" s="34"/>
      <c r="DU216" s="34"/>
      <c r="DV216" s="34"/>
      <c r="DW216" s="34"/>
      <c r="DX216" s="34"/>
      <c r="DY216" s="34"/>
      <c r="DZ216" s="34"/>
      <c r="EA216" s="34"/>
      <c r="EB216" s="34"/>
      <c r="EC216" s="34"/>
      <c r="ED216" s="34"/>
      <c r="EE216" s="34"/>
      <c r="EF216" s="34"/>
      <c r="EG216" s="34"/>
      <c r="EH216" s="34"/>
      <c r="EI216" s="34"/>
      <c r="EJ216" s="34"/>
      <c r="EK216" s="34"/>
      <c r="EL216" s="34"/>
      <c r="EM216" s="34"/>
      <c r="EN216" s="34"/>
      <c r="EO216" s="34"/>
      <c r="EP216" s="34"/>
      <c r="EQ216" s="34"/>
      <c r="ER216" s="34"/>
      <c r="ES216" s="34"/>
      <c r="ET216" s="34"/>
      <c r="EU216" s="34"/>
      <c r="EV216" s="34"/>
      <c r="EW216" s="34"/>
      <c r="EX216" s="34"/>
      <c r="EY216" s="34"/>
      <c r="EZ216" s="34"/>
      <c r="FA216" s="34"/>
      <c r="FB216" s="34"/>
      <c r="FC216" s="34"/>
      <c r="FD216" s="34"/>
      <c r="FE216" s="34"/>
      <c r="FF216" s="34"/>
      <c r="FG216" s="34"/>
      <c r="FH216" s="34"/>
      <c r="FI216" s="34"/>
      <c r="FJ216" s="34"/>
      <c r="FK216" s="34"/>
      <c r="FL216" s="34"/>
      <c r="FM216" s="34"/>
      <c r="FN216" s="34"/>
      <c r="FO216" s="34"/>
      <c r="FP216" s="34"/>
      <c r="FQ216" s="34"/>
      <c r="FR216" s="34"/>
      <c r="FS216" s="34"/>
      <c r="FT216" s="34"/>
      <c r="FU216" s="34"/>
      <c r="FV216" s="34"/>
      <c r="FW216" s="34"/>
      <c r="FX216" s="34"/>
      <c r="FY216" s="34"/>
      <c r="FZ216" s="34"/>
      <c r="GA216" s="34"/>
      <c r="GB216" s="34"/>
      <c r="GC216" s="34"/>
      <c r="GD216" s="34"/>
      <c r="GE216" s="34"/>
      <c r="GF216" s="34"/>
      <c r="GG216" s="34"/>
      <c r="GH216" s="34"/>
      <c r="GI216" s="34"/>
      <c r="GJ216" s="34"/>
      <c r="GK216" s="34"/>
      <c r="GL216" s="34"/>
      <c r="GM216" s="34"/>
      <c r="GN216" s="34"/>
      <c r="GO216" s="34"/>
      <c r="GP216" s="34"/>
      <c r="GQ216" s="34"/>
      <c r="GR216" s="34"/>
      <c r="GS216" s="34"/>
      <c r="GT216" s="34"/>
      <c r="GU216" s="34"/>
      <c r="GV216" s="34"/>
      <c r="GW216" s="34"/>
      <c r="GX216" s="34"/>
      <c r="GY216" s="34"/>
      <c r="GZ216" s="34"/>
      <c r="HA216" s="34"/>
      <c r="HB216" s="34"/>
      <c r="HC216" s="34"/>
      <c r="HD216" s="34"/>
      <c r="HE216" s="34"/>
      <c r="HF216" s="34"/>
      <c r="HG216" s="34"/>
      <c r="HH216" s="34"/>
      <c r="HI216" s="34"/>
      <c r="HJ216" s="34"/>
      <c r="HK216" s="34"/>
      <c r="HL216" s="34"/>
      <c r="HM216" s="34"/>
      <c r="HN216" s="34"/>
      <c r="HO216" s="34"/>
      <c r="HP216" s="34"/>
      <c r="HQ216" s="34"/>
      <c r="HR216" s="34"/>
      <c r="HS216" s="34"/>
      <c r="HT216" s="34"/>
      <c r="HU216" s="34"/>
      <c r="HV216" s="34"/>
      <c r="HW216" s="34"/>
      <c r="HX216" s="34"/>
      <c r="HY216" s="34"/>
      <c r="HZ216" s="34"/>
      <c r="IA216" s="34"/>
      <c r="IB216" s="34"/>
      <c r="IC216" s="34"/>
      <c r="ID216" s="34"/>
      <c r="IE216" s="34"/>
      <c r="IF216" s="34"/>
      <c r="IG216" s="34"/>
      <c r="IH216" s="34"/>
      <c r="II216" s="34"/>
      <c r="IJ216" s="34"/>
      <c r="IK216" s="34"/>
      <c r="IL216" s="34"/>
      <c r="IM216" s="34"/>
      <c r="IN216" s="34"/>
      <c r="IO216" s="34"/>
      <c r="IP216" s="34"/>
      <c r="IQ216" s="34"/>
      <c r="IR216" s="34"/>
      <c r="IS216" s="34"/>
      <c r="IT216" s="34"/>
      <c r="IU216" s="34"/>
      <c r="IV216" s="34"/>
    </row>
    <row r="217" spans="1:256" x14ac:dyDescent="0.2">
      <c r="A217" s="34"/>
      <c r="B217" s="34"/>
      <c r="C217" s="34"/>
      <c r="D217" s="77"/>
      <c r="E217" s="34"/>
      <c r="F217" s="36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96"/>
      <c r="T217" s="34"/>
      <c r="U217" s="36">
        <f t="shared" si="51"/>
        <v>0</v>
      </c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  <c r="BU217" s="34"/>
      <c r="BV217" s="34"/>
      <c r="BW217" s="34"/>
      <c r="BX217" s="34"/>
      <c r="BY217" s="34"/>
      <c r="BZ217" s="34"/>
      <c r="CA217" s="34"/>
      <c r="CB217" s="34"/>
      <c r="CC217" s="34"/>
      <c r="CD217" s="34"/>
      <c r="CE217" s="34"/>
      <c r="CF217" s="34"/>
      <c r="CG217" s="34"/>
      <c r="CH217" s="34"/>
      <c r="CI217" s="34"/>
      <c r="CJ217" s="34"/>
      <c r="CK217" s="34"/>
      <c r="CL217" s="34"/>
      <c r="CM217" s="34"/>
      <c r="CN217" s="34"/>
      <c r="CO217" s="34"/>
      <c r="CP217" s="34"/>
      <c r="CQ217" s="34"/>
      <c r="CR217" s="34"/>
      <c r="CS217" s="34"/>
      <c r="CT217" s="34"/>
      <c r="CU217" s="34"/>
      <c r="CV217" s="34"/>
      <c r="CW217" s="34"/>
      <c r="CX217" s="34"/>
      <c r="CY217" s="34"/>
      <c r="CZ217" s="34"/>
      <c r="DA217" s="34"/>
      <c r="DB217" s="34"/>
      <c r="DC217" s="34"/>
      <c r="DD217" s="34"/>
      <c r="DE217" s="34"/>
      <c r="DF217" s="34"/>
      <c r="DG217" s="34"/>
      <c r="DH217" s="34"/>
      <c r="DI217" s="34"/>
      <c r="DJ217" s="34"/>
      <c r="DK217" s="34"/>
      <c r="DL217" s="34"/>
      <c r="DM217" s="34"/>
      <c r="DN217" s="34"/>
      <c r="DO217" s="34"/>
      <c r="DP217" s="34"/>
      <c r="DQ217" s="34"/>
      <c r="DR217" s="34"/>
      <c r="DS217" s="34"/>
      <c r="DT217" s="34"/>
      <c r="DU217" s="34"/>
      <c r="DV217" s="34"/>
      <c r="DW217" s="34"/>
      <c r="DX217" s="34"/>
      <c r="DY217" s="34"/>
      <c r="DZ217" s="34"/>
      <c r="EA217" s="34"/>
      <c r="EB217" s="34"/>
      <c r="EC217" s="34"/>
      <c r="ED217" s="34"/>
      <c r="EE217" s="34"/>
      <c r="EF217" s="34"/>
      <c r="EG217" s="34"/>
      <c r="EH217" s="34"/>
      <c r="EI217" s="34"/>
      <c r="EJ217" s="34"/>
      <c r="EK217" s="34"/>
      <c r="EL217" s="34"/>
      <c r="EM217" s="34"/>
      <c r="EN217" s="34"/>
      <c r="EO217" s="34"/>
      <c r="EP217" s="34"/>
      <c r="EQ217" s="34"/>
      <c r="ER217" s="34"/>
      <c r="ES217" s="34"/>
      <c r="ET217" s="34"/>
      <c r="EU217" s="34"/>
      <c r="EV217" s="34"/>
      <c r="EW217" s="34"/>
      <c r="EX217" s="34"/>
      <c r="EY217" s="34"/>
      <c r="EZ217" s="34"/>
      <c r="FA217" s="34"/>
      <c r="FB217" s="34"/>
      <c r="FC217" s="34"/>
      <c r="FD217" s="34"/>
      <c r="FE217" s="34"/>
      <c r="FF217" s="34"/>
      <c r="FG217" s="34"/>
      <c r="FH217" s="34"/>
      <c r="FI217" s="34"/>
      <c r="FJ217" s="34"/>
      <c r="FK217" s="34"/>
      <c r="FL217" s="34"/>
      <c r="FM217" s="34"/>
      <c r="FN217" s="34"/>
      <c r="FO217" s="34"/>
      <c r="FP217" s="34"/>
      <c r="FQ217" s="34"/>
      <c r="FR217" s="34"/>
      <c r="FS217" s="34"/>
      <c r="FT217" s="34"/>
      <c r="FU217" s="34"/>
      <c r="FV217" s="34"/>
      <c r="FW217" s="34"/>
      <c r="FX217" s="34"/>
      <c r="FY217" s="34"/>
      <c r="FZ217" s="34"/>
      <c r="GA217" s="34"/>
      <c r="GB217" s="34"/>
      <c r="GC217" s="34"/>
      <c r="GD217" s="34"/>
      <c r="GE217" s="34"/>
      <c r="GF217" s="34"/>
      <c r="GG217" s="34"/>
      <c r="GH217" s="34"/>
      <c r="GI217" s="34"/>
      <c r="GJ217" s="34"/>
      <c r="GK217" s="34"/>
      <c r="GL217" s="34"/>
      <c r="GM217" s="34"/>
      <c r="GN217" s="34"/>
      <c r="GO217" s="34"/>
      <c r="GP217" s="34"/>
      <c r="GQ217" s="34"/>
      <c r="GR217" s="34"/>
      <c r="GS217" s="34"/>
      <c r="GT217" s="34"/>
      <c r="GU217" s="34"/>
      <c r="GV217" s="34"/>
      <c r="GW217" s="34"/>
      <c r="GX217" s="34"/>
      <c r="GY217" s="34"/>
      <c r="GZ217" s="34"/>
      <c r="HA217" s="34"/>
      <c r="HB217" s="34"/>
      <c r="HC217" s="34"/>
      <c r="HD217" s="34"/>
      <c r="HE217" s="34"/>
      <c r="HF217" s="34"/>
      <c r="HG217" s="34"/>
      <c r="HH217" s="34"/>
      <c r="HI217" s="34"/>
      <c r="HJ217" s="34"/>
      <c r="HK217" s="34"/>
      <c r="HL217" s="34"/>
      <c r="HM217" s="34"/>
      <c r="HN217" s="34"/>
      <c r="HO217" s="34"/>
      <c r="HP217" s="34"/>
      <c r="HQ217" s="34"/>
      <c r="HR217" s="34"/>
      <c r="HS217" s="34"/>
      <c r="HT217" s="34"/>
      <c r="HU217" s="34"/>
      <c r="HV217" s="34"/>
      <c r="HW217" s="34"/>
      <c r="HX217" s="34"/>
      <c r="HY217" s="34"/>
      <c r="HZ217" s="34"/>
      <c r="IA217" s="34"/>
      <c r="IB217" s="34"/>
      <c r="IC217" s="34"/>
      <c r="ID217" s="34"/>
      <c r="IE217" s="34"/>
      <c r="IF217" s="34"/>
      <c r="IG217" s="34"/>
      <c r="IH217" s="34"/>
      <c r="II217" s="34"/>
      <c r="IJ217" s="34"/>
      <c r="IK217" s="34"/>
      <c r="IL217" s="34"/>
      <c r="IM217" s="34"/>
      <c r="IN217" s="34"/>
      <c r="IO217" s="34"/>
      <c r="IP217" s="34"/>
      <c r="IQ217" s="34"/>
      <c r="IR217" s="34"/>
      <c r="IS217" s="34"/>
      <c r="IT217" s="34"/>
      <c r="IU217" s="34"/>
      <c r="IV217" s="34"/>
    </row>
    <row r="218" spans="1:256" x14ac:dyDescent="0.2">
      <c r="A218" s="34"/>
      <c r="B218" s="34"/>
      <c r="C218" s="34"/>
      <c r="D218" s="77"/>
      <c r="E218" s="34"/>
      <c r="F218" s="36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96"/>
      <c r="T218" s="34"/>
      <c r="U218" s="36">
        <f t="shared" si="51"/>
        <v>0</v>
      </c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  <c r="BU218" s="34"/>
      <c r="BV218" s="34"/>
      <c r="BW218" s="34"/>
      <c r="BX218" s="34"/>
      <c r="BY218" s="34"/>
      <c r="BZ218" s="34"/>
      <c r="CA218" s="34"/>
      <c r="CB218" s="34"/>
      <c r="CC218" s="34"/>
      <c r="CD218" s="34"/>
      <c r="CE218" s="34"/>
      <c r="CF218" s="34"/>
      <c r="CG218" s="34"/>
      <c r="CH218" s="34"/>
      <c r="CI218" s="34"/>
      <c r="CJ218" s="34"/>
      <c r="CK218" s="34"/>
      <c r="CL218" s="34"/>
      <c r="CM218" s="34"/>
      <c r="CN218" s="34"/>
      <c r="CO218" s="34"/>
      <c r="CP218" s="34"/>
      <c r="CQ218" s="34"/>
      <c r="CR218" s="34"/>
      <c r="CS218" s="34"/>
      <c r="CT218" s="34"/>
      <c r="CU218" s="34"/>
      <c r="CV218" s="34"/>
      <c r="CW218" s="34"/>
      <c r="CX218" s="34"/>
      <c r="CY218" s="34"/>
      <c r="CZ218" s="34"/>
      <c r="DA218" s="34"/>
      <c r="DB218" s="34"/>
      <c r="DC218" s="34"/>
      <c r="DD218" s="34"/>
      <c r="DE218" s="34"/>
      <c r="DF218" s="34"/>
      <c r="DG218" s="34"/>
      <c r="DH218" s="34"/>
      <c r="DI218" s="34"/>
      <c r="DJ218" s="34"/>
      <c r="DK218" s="34"/>
      <c r="DL218" s="34"/>
      <c r="DM218" s="34"/>
      <c r="DN218" s="34"/>
      <c r="DO218" s="34"/>
      <c r="DP218" s="34"/>
      <c r="DQ218" s="34"/>
      <c r="DR218" s="34"/>
      <c r="DS218" s="34"/>
      <c r="DT218" s="34"/>
      <c r="DU218" s="34"/>
      <c r="DV218" s="34"/>
      <c r="DW218" s="34"/>
      <c r="DX218" s="34"/>
      <c r="DY218" s="34"/>
      <c r="DZ218" s="34"/>
      <c r="EA218" s="34"/>
      <c r="EB218" s="34"/>
      <c r="EC218" s="34"/>
      <c r="ED218" s="34"/>
      <c r="EE218" s="34"/>
      <c r="EF218" s="34"/>
      <c r="EG218" s="34"/>
      <c r="EH218" s="34"/>
      <c r="EI218" s="34"/>
      <c r="EJ218" s="34"/>
      <c r="EK218" s="34"/>
      <c r="EL218" s="34"/>
      <c r="EM218" s="34"/>
      <c r="EN218" s="34"/>
      <c r="EO218" s="34"/>
      <c r="EP218" s="34"/>
      <c r="EQ218" s="34"/>
      <c r="ER218" s="34"/>
      <c r="ES218" s="34"/>
      <c r="ET218" s="34"/>
      <c r="EU218" s="34"/>
      <c r="EV218" s="34"/>
      <c r="EW218" s="34"/>
      <c r="EX218" s="34"/>
      <c r="EY218" s="34"/>
      <c r="EZ218" s="34"/>
      <c r="FA218" s="34"/>
      <c r="FB218" s="34"/>
      <c r="FC218" s="34"/>
      <c r="FD218" s="34"/>
      <c r="FE218" s="34"/>
      <c r="FF218" s="34"/>
      <c r="FG218" s="34"/>
      <c r="FH218" s="34"/>
      <c r="FI218" s="34"/>
      <c r="FJ218" s="34"/>
      <c r="FK218" s="34"/>
      <c r="FL218" s="34"/>
      <c r="FM218" s="34"/>
      <c r="FN218" s="34"/>
      <c r="FO218" s="34"/>
      <c r="FP218" s="34"/>
      <c r="FQ218" s="34"/>
      <c r="FR218" s="34"/>
      <c r="FS218" s="34"/>
      <c r="FT218" s="34"/>
      <c r="FU218" s="34"/>
      <c r="FV218" s="34"/>
      <c r="FW218" s="34"/>
      <c r="FX218" s="34"/>
      <c r="FY218" s="34"/>
      <c r="FZ218" s="34"/>
      <c r="GA218" s="34"/>
      <c r="GB218" s="34"/>
      <c r="GC218" s="34"/>
      <c r="GD218" s="34"/>
      <c r="GE218" s="34"/>
      <c r="GF218" s="34"/>
      <c r="GG218" s="34"/>
      <c r="GH218" s="34"/>
      <c r="GI218" s="34"/>
      <c r="GJ218" s="34"/>
      <c r="GK218" s="34"/>
      <c r="GL218" s="34"/>
      <c r="GM218" s="34"/>
      <c r="GN218" s="34"/>
      <c r="GO218" s="34"/>
      <c r="GP218" s="34"/>
      <c r="GQ218" s="34"/>
      <c r="GR218" s="34"/>
      <c r="GS218" s="34"/>
      <c r="GT218" s="34"/>
      <c r="GU218" s="34"/>
      <c r="GV218" s="34"/>
      <c r="GW218" s="34"/>
      <c r="GX218" s="34"/>
      <c r="GY218" s="34"/>
      <c r="GZ218" s="34"/>
      <c r="HA218" s="34"/>
      <c r="HB218" s="34"/>
      <c r="HC218" s="34"/>
      <c r="HD218" s="34"/>
      <c r="HE218" s="34"/>
      <c r="HF218" s="34"/>
      <c r="HG218" s="34"/>
      <c r="HH218" s="34"/>
      <c r="HI218" s="34"/>
      <c r="HJ218" s="34"/>
      <c r="HK218" s="34"/>
      <c r="HL218" s="34"/>
      <c r="HM218" s="34"/>
      <c r="HN218" s="34"/>
      <c r="HO218" s="34"/>
      <c r="HP218" s="34"/>
      <c r="HQ218" s="34"/>
      <c r="HR218" s="34"/>
      <c r="HS218" s="34"/>
      <c r="HT218" s="34"/>
      <c r="HU218" s="34"/>
      <c r="HV218" s="34"/>
      <c r="HW218" s="34"/>
      <c r="HX218" s="34"/>
      <c r="HY218" s="34"/>
      <c r="HZ218" s="34"/>
      <c r="IA218" s="34"/>
      <c r="IB218" s="34"/>
      <c r="IC218" s="34"/>
      <c r="ID218" s="34"/>
      <c r="IE218" s="34"/>
      <c r="IF218" s="34"/>
      <c r="IG218" s="34"/>
      <c r="IH218" s="34"/>
      <c r="II218" s="34"/>
      <c r="IJ218" s="34"/>
      <c r="IK218" s="34"/>
      <c r="IL218" s="34"/>
      <c r="IM218" s="34"/>
      <c r="IN218" s="34"/>
      <c r="IO218" s="34"/>
      <c r="IP218" s="34"/>
      <c r="IQ218" s="34"/>
      <c r="IR218" s="34"/>
      <c r="IS218" s="34"/>
      <c r="IT218" s="34"/>
      <c r="IU218" s="34"/>
      <c r="IV218" s="34"/>
    </row>
    <row r="219" spans="1:256" x14ac:dyDescent="0.2">
      <c r="A219" s="34"/>
      <c r="B219" s="34"/>
      <c r="C219" s="34"/>
      <c r="D219" s="77"/>
      <c r="E219" s="34"/>
      <c r="F219" s="36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96"/>
      <c r="T219" s="34"/>
      <c r="U219" s="36">
        <f t="shared" si="51"/>
        <v>0</v>
      </c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  <c r="BU219" s="34"/>
      <c r="BV219" s="34"/>
      <c r="BW219" s="34"/>
      <c r="BX219" s="34"/>
      <c r="BY219" s="34"/>
      <c r="BZ219" s="34"/>
      <c r="CA219" s="34"/>
      <c r="CB219" s="34"/>
      <c r="CC219" s="34"/>
      <c r="CD219" s="34"/>
      <c r="CE219" s="34"/>
      <c r="CF219" s="34"/>
      <c r="CG219" s="34"/>
      <c r="CH219" s="34"/>
      <c r="CI219" s="34"/>
      <c r="CJ219" s="34"/>
      <c r="CK219" s="34"/>
      <c r="CL219" s="34"/>
      <c r="CM219" s="34"/>
      <c r="CN219" s="34"/>
      <c r="CO219" s="34"/>
      <c r="CP219" s="34"/>
      <c r="CQ219" s="34"/>
      <c r="CR219" s="34"/>
      <c r="CS219" s="34"/>
      <c r="CT219" s="34"/>
      <c r="CU219" s="34"/>
      <c r="CV219" s="34"/>
      <c r="CW219" s="34"/>
      <c r="CX219" s="34"/>
      <c r="CY219" s="34"/>
      <c r="CZ219" s="34"/>
      <c r="DA219" s="34"/>
      <c r="DB219" s="34"/>
      <c r="DC219" s="34"/>
      <c r="DD219" s="34"/>
      <c r="DE219" s="34"/>
      <c r="DF219" s="34"/>
      <c r="DG219" s="34"/>
      <c r="DH219" s="34"/>
      <c r="DI219" s="34"/>
      <c r="DJ219" s="34"/>
      <c r="DK219" s="34"/>
      <c r="DL219" s="34"/>
      <c r="DM219" s="34"/>
      <c r="DN219" s="34"/>
      <c r="DO219" s="34"/>
      <c r="DP219" s="34"/>
      <c r="DQ219" s="34"/>
      <c r="DR219" s="34"/>
      <c r="DS219" s="34"/>
      <c r="DT219" s="34"/>
      <c r="DU219" s="34"/>
      <c r="DV219" s="34"/>
      <c r="DW219" s="34"/>
      <c r="DX219" s="34"/>
      <c r="DY219" s="34"/>
      <c r="DZ219" s="34"/>
      <c r="EA219" s="34"/>
      <c r="EB219" s="34"/>
      <c r="EC219" s="34"/>
      <c r="ED219" s="34"/>
      <c r="EE219" s="34"/>
      <c r="EF219" s="34"/>
      <c r="EG219" s="34"/>
      <c r="EH219" s="34"/>
      <c r="EI219" s="34"/>
      <c r="EJ219" s="34"/>
      <c r="EK219" s="34"/>
      <c r="EL219" s="34"/>
      <c r="EM219" s="34"/>
      <c r="EN219" s="34"/>
      <c r="EO219" s="34"/>
      <c r="EP219" s="34"/>
      <c r="EQ219" s="34"/>
      <c r="ER219" s="34"/>
      <c r="ES219" s="34"/>
      <c r="ET219" s="34"/>
      <c r="EU219" s="34"/>
      <c r="EV219" s="34"/>
      <c r="EW219" s="34"/>
      <c r="EX219" s="34"/>
      <c r="EY219" s="34"/>
      <c r="EZ219" s="34"/>
      <c r="FA219" s="34"/>
      <c r="FB219" s="34"/>
      <c r="FC219" s="34"/>
      <c r="FD219" s="34"/>
      <c r="FE219" s="34"/>
      <c r="FF219" s="34"/>
      <c r="FG219" s="34"/>
      <c r="FH219" s="34"/>
      <c r="FI219" s="34"/>
      <c r="FJ219" s="34"/>
      <c r="FK219" s="34"/>
      <c r="FL219" s="34"/>
      <c r="FM219" s="34"/>
      <c r="FN219" s="34"/>
      <c r="FO219" s="34"/>
      <c r="FP219" s="34"/>
      <c r="FQ219" s="34"/>
      <c r="FR219" s="34"/>
      <c r="FS219" s="34"/>
      <c r="FT219" s="34"/>
      <c r="FU219" s="34"/>
      <c r="FV219" s="34"/>
      <c r="FW219" s="34"/>
      <c r="FX219" s="34"/>
      <c r="FY219" s="34"/>
      <c r="FZ219" s="34"/>
      <c r="GA219" s="34"/>
      <c r="GB219" s="34"/>
      <c r="GC219" s="34"/>
      <c r="GD219" s="34"/>
      <c r="GE219" s="34"/>
      <c r="GF219" s="34"/>
      <c r="GG219" s="34"/>
      <c r="GH219" s="34"/>
      <c r="GI219" s="34"/>
      <c r="GJ219" s="34"/>
      <c r="GK219" s="34"/>
      <c r="GL219" s="34"/>
      <c r="GM219" s="34"/>
      <c r="GN219" s="34"/>
      <c r="GO219" s="34"/>
      <c r="GP219" s="34"/>
      <c r="GQ219" s="34"/>
      <c r="GR219" s="34"/>
      <c r="GS219" s="34"/>
      <c r="GT219" s="34"/>
      <c r="GU219" s="34"/>
      <c r="GV219" s="34"/>
      <c r="GW219" s="34"/>
      <c r="GX219" s="34"/>
      <c r="GY219" s="34"/>
      <c r="GZ219" s="34"/>
      <c r="HA219" s="34"/>
      <c r="HB219" s="34"/>
      <c r="HC219" s="34"/>
      <c r="HD219" s="34"/>
      <c r="HE219" s="34"/>
      <c r="HF219" s="34"/>
      <c r="HG219" s="34"/>
      <c r="HH219" s="34"/>
      <c r="HI219" s="34"/>
      <c r="HJ219" s="34"/>
      <c r="HK219" s="34"/>
      <c r="HL219" s="34"/>
      <c r="HM219" s="34"/>
      <c r="HN219" s="34"/>
      <c r="HO219" s="34"/>
      <c r="HP219" s="34"/>
      <c r="HQ219" s="34"/>
      <c r="HR219" s="34"/>
      <c r="HS219" s="34"/>
      <c r="HT219" s="34"/>
      <c r="HU219" s="34"/>
      <c r="HV219" s="34"/>
      <c r="HW219" s="34"/>
      <c r="HX219" s="34"/>
      <c r="HY219" s="34"/>
      <c r="HZ219" s="34"/>
      <c r="IA219" s="34"/>
      <c r="IB219" s="34"/>
      <c r="IC219" s="34"/>
      <c r="ID219" s="34"/>
      <c r="IE219" s="34"/>
      <c r="IF219" s="34"/>
      <c r="IG219" s="34"/>
      <c r="IH219" s="34"/>
      <c r="II219" s="34"/>
      <c r="IJ219" s="34"/>
      <c r="IK219" s="34"/>
      <c r="IL219" s="34"/>
      <c r="IM219" s="34"/>
      <c r="IN219" s="34"/>
      <c r="IO219" s="34"/>
      <c r="IP219" s="34"/>
      <c r="IQ219" s="34"/>
      <c r="IR219" s="34"/>
      <c r="IS219" s="34"/>
      <c r="IT219" s="34"/>
      <c r="IU219" s="34"/>
      <c r="IV219" s="34"/>
    </row>
    <row r="220" spans="1:256" x14ac:dyDescent="0.2">
      <c r="A220" s="34"/>
      <c r="B220" s="34"/>
      <c r="C220" s="34"/>
      <c r="D220" s="77"/>
      <c r="E220" s="34"/>
      <c r="F220" s="36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96"/>
      <c r="T220" s="34"/>
      <c r="U220" s="36">
        <f t="shared" si="51"/>
        <v>0</v>
      </c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  <c r="BU220" s="34"/>
      <c r="BV220" s="34"/>
      <c r="BW220" s="34"/>
      <c r="BX220" s="34"/>
      <c r="BY220" s="34"/>
      <c r="BZ220" s="34"/>
      <c r="CA220" s="34"/>
      <c r="CB220" s="34"/>
      <c r="CC220" s="34"/>
      <c r="CD220" s="34"/>
      <c r="CE220" s="34"/>
      <c r="CF220" s="34"/>
      <c r="CG220" s="34"/>
      <c r="CH220" s="34"/>
      <c r="CI220" s="34"/>
      <c r="CJ220" s="34"/>
      <c r="CK220" s="34"/>
      <c r="CL220" s="34"/>
      <c r="CM220" s="34"/>
      <c r="CN220" s="34"/>
      <c r="CO220" s="34"/>
      <c r="CP220" s="34"/>
      <c r="CQ220" s="34"/>
      <c r="CR220" s="34"/>
      <c r="CS220" s="34"/>
      <c r="CT220" s="34"/>
      <c r="CU220" s="34"/>
      <c r="CV220" s="34"/>
      <c r="CW220" s="34"/>
      <c r="CX220" s="34"/>
      <c r="CY220" s="34"/>
      <c r="CZ220" s="34"/>
      <c r="DA220" s="34"/>
      <c r="DB220" s="34"/>
      <c r="DC220" s="34"/>
      <c r="DD220" s="34"/>
      <c r="DE220" s="34"/>
      <c r="DF220" s="34"/>
      <c r="DG220" s="34"/>
      <c r="DH220" s="34"/>
      <c r="DI220" s="34"/>
      <c r="DJ220" s="34"/>
      <c r="DK220" s="34"/>
      <c r="DL220" s="34"/>
      <c r="DM220" s="34"/>
      <c r="DN220" s="34"/>
      <c r="DO220" s="34"/>
      <c r="DP220" s="34"/>
      <c r="DQ220" s="34"/>
      <c r="DR220" s="34"/>
      <c r="DS220" s="34"/>
      <c r="DT220" s="34"/>
      <c r="DU220" s="34"/>
      <c r="DV220" s="34"/>
      <c r="DW220" s="34"/>
      <c r="DX220" s="34"/>
      <c r="DY220" s="34"/>
      <c r="DZ220" s="34"/>
      <c r="EA220" s="34"/>
      <c r="EB220" s="34"/>
      <c r="EC220" s="34"/>
      <c r="ED220" s="34"/>
      <c r="EE220" s="34"/>
      <c r="EF220" s="34"/>
      <c r="EG220" s="34"/>
      <c r="EH220" s="34"/>
      <c r="EI220" s="34"/>
      <c r="EJ220" s="34"/>
      <c r="EK220" s="34"/>
      <c r="EL220" s="34"/>
      <c r="EM220" s="34"/>
      <c r="EN220" s="34"/>
      <c r="EO220" s="34"/>
      <c r="EP220" s="34"/>
      <c r="EQ220" s="34"/>
      <c r="ER220" s="34"/>
      <c r="ES220" s="34"/>
      <c r="ET220" s="34"/>
      <c r="EU220" s="34"/>
      <c r="EV220" s="34"/>
      <c r="EW220" s="34"/>
      <c r="EX220" s="34"/>
      <c r="EY220" s="34"/>
      <c r="EZ220" s="34"/>
      <c r="FA220" s="34"/>
      <c r="FB220" s="34"/>
      <c r="FC220" s="34"/>
      <c r="FD220" s="34"/>
      <c r="FE220" s="34"/>
      <c r="FF220" s="34"/>
      <c r="FG220" s="34"/>
      <c r="FH220" s="34"/>
      <c r="FI220" s="34"/>
      <c r="FJ220" s="34"/>
      <c r="FK220" s="34"/>
      <c r="FL220" s="34"/>
      <c r="FM220" s="34"/>
      <c r="FN220" s="34"/>
      <c r="FO220" s="34"/>
      <c r="FP220" s="34"/>
      <c r="FQ220" s="34"/>
      <c r="FR220" s="34"/>
      <c r="FS220" s="34"/>
      <c r="FT220" s="34"/>
      <c r="FU220" s="34"/>
      <c r="FV220" s="34"/>
      <c r="FW220" s="34"/>
      <c r="FX220" s="34"/>
      <c r="FY220" s="34"/>
      <c r="FZ220" s="34"/>
      <c r="GA220" s="34"/>
      <c r="GB220" s="34"/>
      <c r="GC220" s="34"/>
      <c r="GD220" s="34"/>
      <c r="GE220" s="34"/>
      <c r="GF220" s="34"/>
      <c r="GG220" s="34"/>
      <c r="GH220" s="34"/>
      <c r="GI220" s="34"/>
      <c r="GJ220" s="34"/>
      <c r="GK220" s="34"/>
      <c r="GL220" s="34"/>
      <c r="GM220" s="34"/>
      <c r="GN220" s="34"/>
      <c r="GO220" s="34"/>
      <c r="GP220" s="34"/>
      <c r="GQ220" s="34"/>
      <c r="GR220" s="34"/>
      <c r="GS220" s="34"/>
      <c r="GT220" s="34"/>
      <c r="GU220" s="34"/>
      <c r="GV220" s="34"/>
      <c r="GW220" s="34"/>
      <c r="GX220" s="34"/>
      <c r="GY220" s="34"/>
      <c r="GZ220" s="34"/>
      <c r="HA220" s="34"/>
      <c r="HB220" s="34"/>
      <c r="HC220" s="34"/>
      <c r="HD220" s="34"/>
      <c r="HE220" s="34"/>
      <c r="HF220" s="34"/>
      <c r="HG220" s="34"/>
      <c r="HH220" s="34"/>
      <c r="HI220" s="34"/>
      <c r="HJ220" s="34"/>
      <c r="HK220" s="34"/>
      <c r="HL220" s="34"/>
      <c r="HM220" s="34"/>
      <c r="HN220" s="34"/>
      <c r="HO220" s="34"/>
      <c r="HP220" s="34"/>
      <c r="HQ220" s="34"/>
      <c r="HR220" s="34"/>
      <c r="HS220" s="34"/>
      <c r="HT220" s="34"/>
      <c r="HU220" s="34"/>
      <c r="HV220" s="34"/>
      <c r="HW220" s="34"/>
      <c r="HX220" s="34"/>
      <c r="HY220" s="34"/>
      <c r="HZ220" s="34"/>
      <c r="IA220" s="34"/>
      <c r="IB220" s="34"/>
      <c r="IC220" s="34"/>
      <c r="ID220" s="34"/>
      <c r="IE220" s="34"/>
      <c r="IF220" s="34"/>
      <c r="IG220" s="34"/>
      <c r="IH220" s="34"/>
      <c r="II220" s="34"/>
      <c r="IJ220" s="34"/>
      <c r="IK220" s="34"/>
      <c r="IL220" s="34"/>
      <c r="IM220" s="34"/>
      <c r="IN220" s="34"/>
      <c r="IO220" s="34"/>
      <c r="IP220" s="34"/>
      <c r="IQ220" s="34"/>
      <c r="IR220" s="34"/>
      <c r="IS220" s="34"/>
      <c r="IT220" s="34"/>
      <c r="IU220" s="34"/>
      <c r="IV220" s="34"/>
    </row>
    <row r="221" spans="1:256" x14ac:dyDescent="0.2">
      <c r="A221" s="34"/>
      <c r="B221" s="34"/>
      <c r="C221" s="34"/>
      <c r="D221" s="77"/>
      <c r="E221" s="34"/>
      <c r="F221" s="36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96"/>
      <c r="T221" s="34"/>
      <c r="U221" s="36">
        <f t="shared" si="51"/>
        <v>0</v>
      </c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  <c r="BU221" s="34"/>
      <c r="BV221" s="34"/>
      <c r="BW221" s="34"/>
      <c r="BX221" s="34"/>
      <c r="BY221" s="34"/>
      <c r="BZ221" s="34"/>
      <c r="CA221" s="34"/>
      <c r="CB221" s="34"/>
      <c r="CC221" s="34"/>
      <c r="CD221" s="34"/>
      <c r="CE221" s="34"/>
      <c r="CF221" s="34"/>
      <c r="CG221" s="34"/>
      <c r="CH221" s="34"/>
      <c r="CI221" s="34"/>
      <c r="CJ221" s="34"/>
      <c r="CK221" s="34"/>
      <c r="CL221" s="34"/>
      <c r="CM221" s="34"/>
      <c r="CN221" s="34"/>
      <c r="CO221" s="34"/>
      <c r="CP221" s="34"/>
      <c r="CQ221" s="34"/>
      <c r="CR221" s="34"/>
      <c r="CS221" s="34"/>
      <c r="CT221" s="34"/>
      <c r="CU221" s="34"/>
      <c r="CV221" s="34"/>
      <c r="CW221" s="34"/>
      <c r="CX221" s="34"/>
      <c r="CY221" s="34"/>
      <c r="CZ221" s="34"/>
      <c r="DA221" s="34"/>
      <c r="DB221" s="34"/>
      <c r="DC221" s="34"/>
      <c r="DD221" s="34"/>
      <c r="DE221" s="34"/>
      <c r="DF221" s="34"/>
      <c r="DG221" s="34"/>
      <c r="DH221" s="34"/>
      <c r="DI221" s="34"/>
      <c r="DJ221" s="34"/>
      <c r="DK221" s="34"/>
      <c r="DL221" s="34"/>
      <c r="DM221" s="34"/>
      <c r="DN221" s="34"/>
      <c r="DO221" s="34"/>
      <c r="DP221" s="34"/>
      <c r="DQ221" s="34"/>
      <c r="DR221" s="34"/>
      <c r="DS221" s="34"/>
      <c r="DT221" s="34"/>
      <c r="DU221" s="34"/>
      <c r="DV221" s="34"/>
      <c r="DW221" s="34"/>
      <c r="DX221" s="34"/>
      <c r="DY221" s="34"/>
      <c r="DZ221" s="34"/>
      <c r="EA221" s="34"/>
      <c r="EB221" s="34"/>
      <c r="EC221" s="34"/>
      <c r="ED221" s="34"/>
      <c r="EE221" s="34"/>
      <c r="EF221" s="34"/>
      <c r="EG221" s="34"/>
      <c r="EH221" s="34"/>
      <c r="EI221" s="34"/>
      <c r="EJ221" s="34"/>
      <c r="EK221" s="34"/>
      <c r="EL221" s="34"/>
      <c r="EM221" s="34"/>
      <c r="EN221" s="34"/>
      <c r="EO221" s="34"/>
      <c r="EP221" s="34"/>
      <c r="EQ221" s="34"/>
      <c r="ER221" s="34"/>
      <c r="ES221" s="34"/>
      <c r="ET221" s="34"/>
      <c r="EU221" s="34"/>
      <c r="EV221" s="34"/>
      <c r="EW221" s="34"/>
      <c r="EX221" s="34"/>
      <c r="EY221" s="34"/>
      <c r="EZ221" s="34"/>
      <c r="FA221" s="34"/>
      <c r="FB221" s="34"/>
      <c r="FC221" s="34"/>
      <c r="FD221" s="34"/>
      <c r="FE221" s="34"/>
      <c r="FF221" s="34"/>
      <c r="FG221" s="34"/>
      <c r="FH221" s="34"/>
      <c r="FI221" s="34"/>
      <c r="FJ221" s="34"/>
      <c r="FK221" s="34"/>
      <c r="FL221" s="34"/>
      <c r="FM221" s="34"/>
      <c r="FN221" s="34"/>
      <c r="FO221" s="34"/>
      <c r="FP221" s="34"/>
      <c r="FQ221" s="34"/>
      <c r="FR221" s="34"/>
      <c r="FS221" s="34"/>
      <c r="FT221" s="34"/>
      <c r="FU221" s="34"/>
      <c r="FV221" s="34"/>
      <c r="FW221" s="34"/>
      <c r="FX221" s="34"/>
      <c r="FY221" s="34"/>
      <c r="FZ221" s="34"/>
      <c r="GA221" s="34"/>
      <c r="GB221" s="34"/>
      <c r="GC221" s="34"/>
      <c r="GD221" s="34"/>
      <c r="GE221" s="34"/>
      <c r="GF221" s="34"/>
      <c r="GG221" s="34"/>
      <c r="GH221" s="34"/>
      <c r="GI221" s="34"/>
      <c r="GJ221" s="34"/>
      <c r="GK221" s="34"/>
      <c r="GL221" s="34"/>
      <c r="GM221" s="34"/>
      <c r="GN221" s="34"/>
      <c r="GO221" s="34"/>
      <c r="GP221" s="34"/>
      <c r="GQ221" s="34"/>
      <c r="GR221" s="34"/>
      <c r="GS221" s="34"/>
      <c r="GT221" s="34"/>
      <c r="GU221" s="34"/>
      <c r="GV221" s="34"/>
      <c r="GW221" s="34"/>
      <c r="GX221" s="34"/>
      <c r="GY221" s="34"/>
      <c r="GZ221" s="34"/>
      <c r="HA221" s="34"/>
      <c r="HB221" s="34"/>
      <c r="HC221" s="34"/>
      <c r="HD221" s="34"/>
      <c r="HE221" s="34"/>
      <c r="HF221" s="34"/>
      <c r="HG221" s="34"/>
      <c r="HH221" s="34"/>
      <c r="HI221" s="34"/>
      <c r="HJ221" s="34"/>
      <c r="HK221" s="34"/>
      <c r="HL221" s="34"/>
      <c r="HM221" s="34"/>
      <c r="HN221" s="34"/>
      <c r="HO221" s="34"/>
      <c r="HP221" s="34"/>
      <c r="HQ221" s="34"/>
      <c r="HR221" s="34"/>
      <c r="HS221" s="34"/>
      <c r="HT221" s="34"/>
      <c r="HU221" s="34"/>
      <c r="HV221" s="34"/>
      <c r="HW221" s="34"/>
      <c r="HX221" s="34"/>
      <c r="HY221" s="34"/>
      <c r="HZ221" s="34"/>
      <c r="IA221" s="34"/>
      <c r="IB221" s="34"/>
      <c r="IC221" s="34"/>
      <c r="ID221" s="34"/>
      <c r="IE221" s="34"/>
      <c r="IF221" s="34"/>
      <c r="IG221" s="34"/>
      <c r="IH221" s="34"/>
      <c r="II221" s="34"/>
      <c r="IJ221" s="34"/>
      <c r="IK221" s="34"/>
      <c r="IL221" s="34"/>
      <c r="IM221" s="34"/>
      <c r="IN221" s="34"/>
      <c r="IO221" s="34"/>
      <c r="IP221" s="34"/>
      <c r="IQ221" s="34"/>
      <c r="IR221" s="34"/>
      <c r="IS221" s="34"/>
      <c r="IT221" s="34"/>
      <c r="IU221" s="34"/>
      <c r="IV221" s="34"/>
    </row>
    <row r="222" spans="1:256" x14ac:dyDescent="0.2">
      <c r="A222" s="34"/>
      <c r="B222" s="34"/>
      <c r="C222" s="34"/>
      <c r="D222" s="77"/>
      <c r="E222" s="34"/>
      <c r="F222" s="36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96"/>
      <c r="T222" s="34"/>
      <c r="U222" s="36">
        <f t="shared" si="51"/>
        <v>0</v>
      </c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  <c r="BU222" s="34"/>
      <c r="BV222" s="34"/>
      <c r="BW222" s="34"/>
      <c r="BX222" s="34"/>
      <c r="BY222" s="34"/>
      <c r="BZ222" s="34"/>
      <c r="CA222" s="34"/>
      <c r="CB222" s="34"/>
      <c r="CC222" s="34"/>
      <c r="CD222" s="34"/>
      <c r="CE222" s="34"/>
      <c r="CF222" s="34"/>
      <c r="CG222" s="34"/>
      <c r="CH222" s="34"/>
      <c r="CI222" s="34"/>
      <c r="CJ222" s="34"/>
      <c r="CK222" s="34"/>
      <c r="CL222" s="34"/>
      <c r="CM222" s="34"/>
      <c r="CN222" s="34"/>
      <c r="CO222" s="34"/>
      <c r="CP222" s="34"/>
      <c r="CQ222" s="34"/>
      <c r="CR222" s="34"/>
      <c r="CS222" s="34"/>
      <c r="CT222" s="34"/>
      <c r="CU222" s="34"/>
      <c r="CV222" s="34"/>
      <c r="CW222" s="34"/>
      <c r="CX222" s="34"/>
      <c r="CY222" s="34"/>
      <c r="CZ222" s="34"/>
      <c r="DA222" s="34"/>
      <c r="DB222" s="34"/>
      <c r="DC222" s="34"/>
      <c r="DD222" s="34"/>
      <c r="DE222" s="34"/>
      <c r="DF222" s="34"/>
      <c r="DG222" s="34"/>
      <c r="DH222" s="34"/>
      <c r="DI222" s="34"/>
      <c r="DJ222" s="34"/>
      <c r="DK222" s="34"/>
      <c r="DL222" s="34"/>
      <c r="DM222" s="34"/>
      <c r="DN222" s="34"/>
      <c r="DO222" s="34"/>
      <c r="DP222" s="34"/>
      <c r="DQ222" s="34"/>
      <c r="DR222" s="34"/>
      <c r="DS222" s="34"/>
      <c r="DT222" s="34"/>
      <c r="DU222" s="34"/>
      <c r="DV222" s="34"/>
      <c r="DW222" s="34"/>
      <c r="DX222" s="34"/>
      <c r="DY222" s="34"/>
      <c r="DZ222" s="34"/>
      <c r="EA222" s="34"/>
      <c r="EB222" s="34"/>
      <c r="EC222" s="34"/>
      <c r="ED222" s="34"/>
      <c r="EE222" s="34"/>
      <c r="EF222" s="34"/>
      <c r="EG222" s="34"/>
      <c r="EH222" s="34"/>
      <c r="EI222" s="34"/>
      <c r="EJ222" s="34"/>
      <c r="EK222" s="34"/>
      <c r="EL222" s="34"/>
      <c r="EM222" s="34"/>
      <c r="EN222" s="34"/>
      <c r="EO222" s="34"/>
      <c r="EP222" s="34"/>
      <c r="EQ222" s="34"/>
      <c r="ER222" s="34"/>
      <c r="ES222" s="34"/>
      <c r="ET222" s="34"/>
      <c r="EU222" s="34"/>
      <c r="EV222" s="34"/>
      <c r="EW222" s="34"/>
      <c r="EX222" s="34"/>
      <c r="EY222" s="34"/>
      <c r="EZ222" s="34"/>
      <c r="FA222" s="34"/>
      <c r="FB222" s="34"/>
      <c r="FC222" s="34"/>
      <c r="FD222" s="34"/>
      <c r="FE222" s="34"/>
      <c r="FF222" s="34"/>
      <c r="FG222" s="34"/>
      <c r="FH222" s="34"/>
      <c r="FI222" s="34"/>
      <c r="FJ222" s="34"/>
      <c r="FK222" s="34"/>
      <c r="FL222" s="34"/>
      <c r="FM222" s="34"/>
      <c r="FN222" s="34"/>
      <c r="FO222" s="34"/>
      <c r="FP222" s="34"/>
      <c r="FQ222" s="34"/>
      <c r="FR222" s="34"/>
      <c r="FS222" s="34"/>
      <c r="FT222" s="34"/>
      <c r="FU222" s="34"/>
      <c r="FV222" s="34"/>
      <c r="FW222" s="34"/>
      <c r="FX222" s="34"/>
      <c r="FY222" s="34"/>
      <c r="FZ222" s="34"/>
      <c r="GA222" s="34"/>
      <c r="GB222" s="34"/>
      <c r="GC222" s="34"/>
      <c r="GD222" s="34"/>
      <c r="GE222" s="34"/>
      <c r="GF222" s="34"/>
      <c r="GG222" s="34"/>
      <c r="GH222" s="34"/>
      <c r="GI222" s="34"/>
      <c r="GJ222" s="34"/>
      <c r="GK222" s="34"/>
      <c r="GL222" s="34"/>
      <c r="GM222" s="34"/>
      <c r="GN222" s="34"/>
      <c r="GO222" s="34"/>
      <c r="GP222" s="34"/>
      <c r="GQ222" s="34"/>
      <c r="GR222" s="34"/>
      <c r="GS222" s="34"/>
      <c r="GT222" s="34"/>
      <c r="GU222" s="34"/>
      <c r="GV222" s="34"/>
      <c r="GW222" s="34"/>
      <c r="GX222" s="34"/>
      <c r="GY222" s="34"/>
      <c r="GZ222" s="34"/>
      <c r="HA222" s="34"/>
      <c r="HB222" s="34"/>
      <c r="HC222" s="34"/>
      <c r="HD222" s="34"/>
      <c r="HE222" s="34"/>
      <c r="HF222" s="34"/>
      <c r="HG222" s="34"/>
      <c r="HH222" s="34"/>
      <c r="HI222" s="34"/>
      <c r="HJ222" s="34"/>
      <c r="HK222" s="34"/>
      <c r="HL222" s="34"/>
      <c r="HM222" s="34"/>
      <c r="HN222" s="34"/>
      <c r="HO222" s="34"/>
      <c r="HP222" s="34"/>
      <c r="HQ222" s="34"/>
      <c r="HR222" s="34"/>
      <c r="HS222" s="34"/>
      <c r="HT222" s="34"/>
      <c r="HU222" s="34"/>
      <c r="HV222" s="34"/>
      <c r="HW222" s="34"/>
      <c r="HX222" s="34"/>
      <c r="HY222" s="34"/>
      <c r="HZ222" s="34"/>
      <c r="IA222" s="34"/>
      <c r="IB222" s="34"/>
      <c r="IC222" s="34"/>
      <c r="ID222" s="34"/>
      <c r="IE222" s="34"/>
      <c r="IF222" s="34"/>
      <c r="IG222" s="34"/>
      <c r="IH222" s="34"/>
      <c r="II222" s="34"/>
      <c r="IJ222" s="34"/>
      <c r="IK222" s="34"/>
      <c r="IL222" s="34"/>
      <c r="IM222" s="34"/>
      <c r="IN222" s="34"/>
      <c r="IO222" s="34"/>
      <c r="IP222" s="34"/>
      <c r="IQ222" s="34"/>
      <c r="IR222" s="34"/>
      <c r="IS222" s="34"/>
      <c r="IT222" s="34"/>
      <c r="IU222" s="34"/>
      <c r="IV222" s="34"/>
    </row>
    <row r="223" spans="1:256" x14ac:dyDescent="0.2">
      <c r="A223" s="34"/>
      <c r="B223" s="34"/>
      <c r="C223" s="34"/>
      <c r="D223" s="77"/>
      <c r="E223" s="34"/>
      <c r="F223" s="36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96"/>
      <c r="T223" s="34"/>
      <c r="U223" s="36">
        <f t="shared" si="51"/>
        <v>0</v>
      </c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  <c r="BU223" s="34"/>
      <c r="BV223" s="34"/>
      <c r="BW223" s="34"/>
      <c r="BX223" s="34"/>
      <c r="BY223" s="34"/>
      <c r="BZ223" s="34"/>
      <c r="CA223" s="34"/>
      <c r="CB223" s="34"/>
      <c r="CC223" s="34"/>
      <c r="CD223" s="34"/>
      <c r="CE223" s="34"/>
      <c r="CF223" s="34"/>
      <c r="CG223" s="34"/>
      <c r="CH223" s="34"/>
      <c r="CI223" s="34"/>
      <c r="CJ223" s="34"/>
      <c r="CK223" s="34"/>
      <c r="CL223" s="34"/>
      <c r="CM223" s="34"/>
      <c r="CN223" s="34"/>
      <c r="CO223" s="34"/>
      <c r="CP223" s="34"/>
      <c r="CQ223" s="34"/>
      <c r="CR223" s="34"/>
      <c r="CS223" s="34"/>
      <c r="CT223" s="34"/>
      <c r="CU223" s="34"/>
      <c r="CV223" s="34"/>
      <c r="CW223" s="34"/>
      <c r="CX223" s="34"/>
      <c r="CY223" s="34"/>
      <c r="CZ223" s="34"/>
      <c r="DA223" s="34"/>
      <c r="DB223" s="34"/>
      <c r="DC223" s="34"/>
      <c r="DD223" s="34"/>
      <c r="DE223" s="34"/>
      <c r="DF223" s="34"/>
      <c r="DG223" s="34"/>
      <c r="DH223" s="34"/>
      <c r="DI223" s="34"/>
      <c r="DJ223" s="34"/>
      <c r="DK223" s="34"/>
      <c r="DL223" s="34"/>
      <c r="DM223" s="34"/>
      <c r="DN223" s="34"/>
      <c r="DO223" s="34"/>
      <c r="DP223" s="34"/>
      <c r="DQ223" s="34"/>
      <c r="DR223" s="34"/>
      <c r="DS223" s="34"/>
      <c r="DT223" s="34"/>
      <c r="DU223" s="34"/>
      <c r="DV223" s="34"/>
      <c r="DW223" s="34"/>
      <c r="DX223" s="34"/>
      <c r="DY223" s="34"/>
      <c r="DZ223" s="34"/>
      <c r="EA223" s="34"/>
      <c r="EB223" s="34"/>
      <c r="EC223" s="34"/>
      <c r="ED223" s="34"/>
      <c r="EE223" s="34"/>
      <c r="EF223" s="34"/>
      <c r="EG223" s="34"/>
      <c r="EH223" s="34"/>
      <c r="EI223" s="34"/>
      <c r="EJ223" s="34"/>
      <c r="EK223" s="34"/>
      <c r="EL223" s="34"/>
      <c r="EM223" s="34"/>
      <c r="EN223" s="34"/>
      <c r="EO223" s="34"/>
      <c r="EP223" s="34"/>
      <c r="EQ223" s="34"/>
      <c r="ER223" s="34"/>
      <c r="ES223" s="34"/>
      <c r="ET223" s="34"/>
      <c r="EU223" s="34"/>
      <c r="EV223" s="34"/>
      <c r="EW223" s="34"/>
      <c r="EX223" s="34"/>
      <c r="EY223" s="34"/>
      <c r="EZ223" s="34"/>
      <c r="FA223" s="34"/>
      <c r="FB223" s="34"/>
      <c r="FC223" s="34"/>
      <c r="FD223" s="34"/>
      <c r="FE223" s="34"/>
      <c r="FF223" s="34"/>
      <c r="FG223" s="34"/>
      <c r="FH223" s="34"/>
      <c r="FI223" s="34"/>
      <c r="FJ223" s="34"/>
      <c r="FK223" s="34"/>
      <c r="FL223" s="34"/>
      <c r="FM223" s="34"/>
      <c r="FN223" s="34"/>
      <c r="FO223" s="34"/>
      <c r="FP223" s="34"/>
      <c r="FQ223" s="34"/>
      <c r="FR223" s="34"/>
      <c r="FS223" s="34"/>
      <c r="FT223" s="34"/>
      <c r="FU223" s="34"/>
      <c r="FV223" s="34"/>
      <c r="FW223" s="34"/>
      <c r="FX223" s="34"/>
      <c r="FY223" s="34"/>
      <c r="FZ223" s="34"/>
      <c r="GA223" s="34"/>
      <c r="GB223" s="34"/>
      <c r="GC223" s="34"/>
      <c r="GD223" s="34"/>
      <c r="GE223" s="34"/>
      <c r="GF223" s="34"/>
      <c r="GG223" s="34"/>
      <c r="GH223" s="34"/>
      <c r="GI223" s="34"/>
      <c r="GJ223" s="34"/>
      <c r="GK223" s="34"/>
      <c r="GL223" s="34"/>
      <c r="GM223" s="34"/>
      <c r="GN223" s="34"/>
      <c r="GO223" s="34"/>
      <c r="GP223" s="34"/>
      <c r="GQ223" s="34"/>
      <c r="GR223" s="34"/>
      <c r="GS223" s="34"/>
      <c r="GT223" s="34"/>
      <c r="GU223" s="34"/>
      <c r="GV223" s="34"/>
      <c r="GW223" s="34"/>
      <c r="GX223" s="34"/>
      <c r="GY223" s="34"/>
      <c r="GZ223" s="34"/>
      <c r="HA223" s="34"/>
      <c r="HB223" s="34"/>
      <c r="HC223" s="34"/>
      <c r="HD223" s="34"/>
      <c r="HE223" s="34"/>
      <c r="HF223" s="34"/>
      <c r="HG223" s="34"/>
      <c r="HH223" s="34"/>
      <c r="HI223" s="34"/>
      <c r="HJ223" s="34"/>
      <c r="HK223" s="34"/>
      <c r="HL223" s="34"/>
      <c r="HM223" s="34"/>
      <c r="HN223" s="34"/>
      <c r="HO223" s="34"/>
      <c r="HP223" s="34"/>
      <c r="HQ223" s="34"/>
      <c r="HR223" s="34"/>
      <c r="HS223" s="34"/>
      <c r="HT223" s="34"/>
      <c r="HU223" s="34"/>
      <c r="HV223" s="34"/>
      <c r="HW223" s="34"/>
      <c r="HX223" s="34"/>
      <c r="HY223" s="34"/>
      <c r="HZ223" s="34"/>
      <c r="IA223" s="34"/>
      <c r="IB223" s="34"/>
      <c r="IC223" s="34"/>
      <c r="ID223" s="34"/>
      <c r="IE223" s="34"/>
      <c r="IF223" s="34"/>
      <c r="IG223" s="34"/>
      <c r="IH223" s="34"/>
      <c r="II223" s="34"/>
      <c r="IJ223" s="34"/>
      <c r="IK223" s="34"/>
      <c r="IL223" s="34"/>
      <c r="IM223" s="34"/>
      <c r="IN223" s="34"/>
      <c r="IO223" s="34"/>
      <c r="IP223" s="34"/>
      <c r="IQ223" s="34"/>
      <c r="IR223" s="34"/>
      <c r="IS223" s="34"/>
      <c r="IT223" s="34"/>
      <c r="IU223" s="34"/>
      <c r="IV223" s="34"/>
    </row>
    <row r="224" spans="1:256" x14ac:dyDescent="0.2">
      <c r="A224" s="34"/>
      <c r="B224" s="34"/>
      <c r="C224" s="34"/>
      <c r="D224" s="77"/>
      <c r="E224" s="34"/>
      <c r="F224" s="36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96"/>
      <c r="T224" s="34"/>
      <c r="U224" s="36">
        <f t="shared" si="51"/>
        <v>0</v>
      </c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  <c r="BU224" s="34"/>
      <c r="BV224" s="34"/>
      <c r="BW224" s="34"/>
      <c r="BX224" s="34"/>
      <c r="BY224" s="34"/>
      <c r="BZ224" s="34"/>
      <c r="CA224" s="34"/>
      <c r="CB224" s="34"/>
      <c r="CC224" s="34"/>
      <c r="CD224" s="34"/>
      <c r="CE224" s="34"/>
      <c r="CF224" s="34"/>
      <c r="CG224" s="34"/>
      <c r="CH224" s="34"/>
      <c r="CI224" s="34"/>
      <c r="CJ224" s="34"/>
      <c r="CK224" s="34"/>
      <c r="CL224" s="34"/>
      <c r="CM224" s="34"/>
      <c r="CN224" s="34"/>
      <c r="CO224" s="34"/>
      <c r="CP224" s="34"/>
      <c r="CQ224" s="34"/>
      <c r="CR224" s="34"/>
      <c r="CS224" s="34"/>
      <c r="CT224" s="34"/>
      <c r="CU224" s="34"/>
      <c r="CV224" s="34"/>
      <c r="CW224" s="34"/>
      <c r="CX224" s="34"/>
      <c r="CY224" s="34"/>
      <c r="CZ224" s="34"/>
      <c r="DA224" s="34"/>
      <c r="DB224" s="34"/>
      <c r="DC224" s="34"/>
      <c r="DD224" s="34"/>
      <c r="DE224" s="34"/>
      <c r="DF224" s="34"/>
      <c r="DG224" s="34"/>
      <c r="DH224" s="34"/>
      <c r="DI224" s="34"/>
      <c r="DJ224" s="34"/>
      <c r="DK224" s="34"/>
      <c r="DL224" s="34"/>
      <c r="DM224" s="34"/>
      <c r="DN224" s="34"/>
      <c r="DO224" s="34"/>
      <c r="DP224" s="34"/>
      <c r="DQ224" s="34"/>
      <c r="DR224" s="34"/>
      <c r="DS224" s="34"/>
      <c r="DT224" s="34"/>
      <c r="DU224" s="34"/>
      <c r="DV224" s="34"/>
      <c r="DW224" s="34"/>
      <c r="DX224" s="34"/>
      <c r="DY224" s="34"/>
      <c r="DZ224" s="34"/>
      <c r="EA224" s="34"/>
      <c r="EB224" s="34"/>
      <c r="EC224" s="34"/>
      <c r="ED224" s="34"/>
      <c r="EE224" s="34"/>
      <c r="EF224" s="34"/>
      <c r="EG224" s="34"/>
      <c r="EH224" s="34"/>
      <c r="EI224" s="34"/>
      <c r="EJ224" s="34"/>
      <c r="EK224" s="34"/>
      <c r="EL224" s="34"/>
      <c r="EM224" s="34"/>
      <c r="EN224" s="34"/>
      <c r="EO224" s="34"/>
      <c r="EP224" s="34"/>
      <c r="EQ224" s="34"/>
      <c r="ER224" s="34"/>
      <c r="ES224" s="34"/>
      <c r="ET224" s="34"/>
      <c r="EU224" s="34"/>
      <c r="EV224" s="34"/>
      <c r="EW224" s="34"/>
      <c r="EX224" s="34"/>
      <c r="EY224" s="34"/>
      <c r="EZ224" s="34"/>
      <c r="FA224" s="34"/>
      <c r="FB224" s="34"/>
      <c r="FC224" s="34"/>
      <c r="FD224" s="34"/>
      <c r="FE224" s="34"/>
      <c r="FF224" s="34"/>
      <c r="FG224" s="34"/>
      <c r="FH224" s="34"/>
      <c r="FI224" s="34"/>
      <c r="FJ224" s="34"/>
      <c r="FK224" s="34"/>
      <c r="FL224" s="34"/>
      <c r="FM224" s="34"/>
      <c r="FN224" s="34"/>
      <c r="FO224" s="34"/>
      <c r="FP224" s="34"/>
      <c r="FQ224" s="34"/>
      <c r="FR224" s="34"/>
      <c r="FS224" s="34"/>
      <c r="FT224" s="34"/>
      <c r="FU224" s="34"/>
      <c r="FV224" s="34"/>
      <c r="FW224" s="34"/>
      <c r="FX224" s="34"/>
      <c r="FY224" s="34"/>
      <c r="FZ224" s="34"/>
      <c r="GA224" s="34"/>
      <c r="GB224" s="34"/>
      <c r="GC224" s="34"/>
      <c r="GD224" s="34"/>
      <c r="GE224" s="34"/>
      <c r="GF224" s="34"/>
      <c r="GG224" s="34"/>
      <c r="GH224" s="34"/>
      <c r="GI224" s="34"/>
      <c r="GJ224" s="34"/>
      <c r="GK224" s="34"/>
      <c r="GL224" s="34"/>
      <c r="GM224" s="34"/>
      <c r="GN224" s="34"/>
      <c r="GO224" s="34"/>
      <c r="GP224" s="34"/>
      <c r="GQ224" s="34"/>
      <c r="GR224" s="34"/>
      <c r="GS224" s="34"/>
      <c r="GT224" s="34"/>
      <c r="GU224" s="34"/>
      <c r="GV224" s="34"/>
      <c r="GW224" s="34"/>
      <c r="GX224" s="34"/>
      <c r="GY224" s="34"/>
      <c r="GZ224" s="34"/>
      <c r="HA224" s="34"/>
      <c r="HB224" s="34"/>
      <c r="HC224" s="34"/>
      <c r="HD224" s="34"/>
      <c r="HE224" s="34"/>
      <c r="HF224" s="34"/>
      <c r="HG224" s="34"/>
      <c r="HH224" s="34"/>
      <c r="HI224" s="34"/>
      <c r="HJ224" s="34"/>
      <c r="HK224" s="34"/>
      <c r="HL224" s="34"/>
      <c r="HM224" s="34"/>
      <c r="HN224" s="34"/>
      <c r="HO224" s="34"/>
      <c r="HP224" s="34"/>
      <c r="HQ224" s="34"/>
      <c r="HR224" s="34"/>
      <c r="HS224" s="34"/>
      <c r="HT224" s="34"/>
      <c r="HU224" s="34"/>
      <c r="HV224" s="34"/>
      <c r="HW224" s="34"/>
      <c r="HX224" s="34"/>
      <c r="HY224" s="34"/>
      <c r="HZ224" s="34"/>
      <c r="IA224" s="34"/>
      <c r="IB224" s="34"/>
      <c r="IC224" s="34"/>
      <c r="ID224" s="34"/>
      <c r="IE224" s="34"/>
      <c r="IF224" s="34"/>
      <c r="IG224" s="34"/>
      <c r="IH224" s="34"/>
      <c r="II224" s="34"/>
      <c r="IJ224" s="34"/>
      <c r="IK224" s="34"/>
      <c r="IL224" s="34"/>
      <c r="IM224" s="34"/>
      <c r="IN224" s="34"/>
      <c r="IO224" s="34"/>
      <c r="IP224" s="34"/>
      <c r="IQ224" s="34"/>
      <c r="IR224" s="34"/>
      <c r="IS224" s="34"/>
      <c r="IT224" s="34"/>
      <c r="IU224" s="34"/>
      <c r="IV224" s="34"/>
    </row>
    <row r="225" spans="1:256" x14ac:dyDescent="0.2">
      <c r="A225" s="34"/>
      <c r="B225" s="34"/>
      <c r="C225" s="34"/>
      <c r="D225" s="77"/>
      <c r="E225" s="34"/>
      <c r="F225" s="36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96"/>
      <c r="T225" s="34"/>
      <c r="U225" s="36">
        <f t="shared" si="51"/>
        <v>0</v>
      </c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  <c r="BU225" s="34"/>
      <c r="BV225" s="34"/>
      <c r="BW225" s="34"/>
      <c r="BX225" s="34"/>
      <c r="BY225" s="34"/>
      <c r="BZ225" s="34"/>
      <c r="CA225" s="34"/>
      <c r="CB225" s="34"/>
      <c r="CC225" s="34"/>
      <c r="CD225" s="34"/>
      <c r="CE225" s="34"/>
      <c r="CF225" s="34"/>
      <c r="CG225" s="34"/>
      <c r="CH225" s="34"/>
      <c r="CI225" s="34"/>
      <c r="CJ225" s="34"/>
      <c r="CK225" s="34"/>
      <c r="CL225" s="34"/>
      <c r="CM225" s="34"/>
      <c r="CN225" s="34"/>
      <c r="CO225" s="34"/>
      <c r="CP225" s="34"/>
      <c r="CQ225" s="34"/>
      <c r="CR225" s="34"/>
      <c r="CS225" s="34"/>
      <c r="CT225" s="34"/>
      <c r="CU225" s="34"/>
      <c r="CV225" s="34"/>
      <c r="CW225" s="34"/>
      <c r="CX225" s="34"/>
      <c r="CY225" s="34"/>
      <c r="CZ225" s="34"/>
      <c r="DA225" s="34"/>
      <c r="DB225" s="34"/>
      <c r="DC225" s="34"/>
      <c r="DD225" s="34"/>
      <c r="DE225" s="34"/>
      <c r="DF225" s="34"/>
      <c r="DG225" s="34"/>
      <c r="DH225" s="34"/>
      <c r="DI225" s="34"/>
      <c r="DJ225" s="34"/>
      <c r="DK225" s="34"/>
      <c r="DL225" s="34"/>
      <c r="DM225" s="34"/>
      <c r="DN225" s="34"/>
      <c r="DO225" s="34"/>
      <c r="DP225" s="34"/>
      <c r="DQ225" s="34"/>
      <c r="DR225" s="34"/>
      <c r="DS225" s="34"/>
      <c r="DT225" s="34"/>
      <c r="DU225" s="34"/>
      <c r="DV225" s="34"/>
      <c r="DW225" s="34"/>
      <c r="DX225" s="34"/>
      <c r="DY225" s="34"/>
      <c r="DZ225" s="34"/>
      <c r="EA225" s="34"/>
      <c r="EB225" s="34"/>
      <c r="EC225" s="34"/>
      <c r="ED225" s="34"/>
      <c r="EE225" s="34"/>
      <c r="EF225" s="34"/>
      <c r="EG225" s="34"/>
      <c r="EH225" s="34"/>
      <c r="EI225" s="34"/>
      <c r="EJ225" s="34"/>
      <c r="EK225" s="34"/>
      <c r="EL225" s="34"/>
      <c r="EM225" s="34"/>
      <c r="EN225" s="34"/>
      <c r="EO225" s="34"/>
      <c r="EP225" s="34"/>
      <c r="EQ225" s="34"/>
      <c r="ER225" s="34"/>
      <c r="ES225" s="34"/>
      <c r="ET225" s="34"/>
      <c r="EU225" s="34"/>
      <c r="EV225" s="34"/>
      <c r="EW225" s="34"/>
      <c r="EX225" s="34"/>
      <c r="EY225" s="34"/>
      <c r="EZ225" s="34"/>
      <c r="FA225" s="34"/>
      <c r="FB225" s="34"/>
      <c r="FC225" s="34"/>
      <c r="FD225" s="34"/>
      <c r="FE225" s="34"/>
      <c r="FF225" s="34"/>
      <c r="FG225" s="34"/>
      <c r="FH225" s="34"/>
      <c r="FI225" s="34"/>
      <c r="FJ225" s="34"/>
      <c r="FK225" s="34"/>
      <c r="FL225" s="34"/>
      <c r="FM225" s="34"/>
      <c r="FN225" s="34"/>
      <c r="FO225" s="34"/>
      <c r="FP225" s="34"/>
      <c r="FQ225" s="34"/>
      <c r="FR225" s="34"/>
      <c r="FS225" s="34"/>
      <c r="FT225" s="34"/>
      <c r="FU225" s="34"/>
      <c r="FV225" s="34"/>
      <c r="FW225" s="34"/>
      <c r="FX225" s="34"/>
      <c r="FY225" s="34"/>
      <c r="FZ225" s="34"/>
      <c r="GA225" s="34"/>
      <c r="GB225" s="34"/>
      <c r="GC225" s="34"/>
      <c r="GD225" s="34"/>
      <c r="GE225" s="34"/>
      <c r="GF225" s="34"/>
      <c r="GG225" s="34"/>
      <c r="GH225" s="34"/>
      <c r="GI225" s="34"/>
      <c r="GJ225" s="34"/>
      <c r="GK225" s="34"/>
      <c r="GL225" s="34"/>
      <c r="GM225" s="34"/>
      <c r="GN225" s="34"/>
      <c r="GO225" s="34"/>
      <c r="GP225" s="34"/>
      <c r="GQ225" s="34"/>
      <c r="GR225" s="34"/>
      <c r="GS225" s="34"/>
      <c r="GT225" s="34"/>
      <c r="GU225" s="34"/>
      <c r="GV225" s="34"/>
      <c r="GW225" s="34"/>
      <c r="GX225" s="34"/>
      <c r="GY225" s="34"/>
      <c r="GZ225" s="34"/>
      <c r="HA225" s="34"/>
      <c r="HB225" s="34"/>
      <c r="HC225" s="34"/>
      <c r="HD225" s="34"/>
      <c r="HE225" s="34"/>
      <c r="HF225" s="34"/>
      <c r="HG225" s="34"/>
      <c r="HH225" s="34"/>
      <c r="HI225" s="34"/>
      <c r="HJ225" s="34"/>
      <c r="HK225" s="34"/>
      <c r="HL225" s="34"/>
      <c r="HM225" s="34"/>
      <c r="HN225" s="34"/>
      <c r="HO225" s="34"/>
      <c r="HP225" s="34"/>
      <c r="HQ225" s="34"/>
      <c r="HR225" s="34"/>
      <c r="HS225" s="34"/>
      <c r="HT225" s="34"/>
      <c r="HU225" s="34"/>
      <c r="HV225" s="34"/>
      <c r="HW225" s="34"/>
      <c r="HX225" s="34"/>
      <c r="HY225" s="34"/>
      <c r="HZ225" s="34"/>
      <c r="IA225" s="34"/>
      <c r="IB225" s="34"/>
      <c r="IC225" s="34"/>
      <c r="ID225" s="34"/>
      <c r="IE225" s="34"/>
      <c r="IF225" s="34"/>
      <c r="IG225" s="34"/>
      <c r="IH225" s="34"/>
      <c r="II225" s="34"/>
      <c r="IJ225" s="34"/>
      <c r="IK225" s="34"/>
      <c r="IL225" s="34"/>
      <c r="IM225" s="34"/>
      <c r="IN225" s="34"/>
      <c r="IO225" s="34"/>
      <c r="IP225" s="34"/>
      <c r="IQ225" s="34"/>
      <c r="IR225" s="34"/>
      <c r="IS225" s="34"/>
      <c r="IT225" s="34"/>
      <c r="IU225" s="34"/>
      <c r="IV225" s="34"/>
    </row>
    <row r="226" spans="1:256" x14ac:dyDescent="0.2">
      <c r="A226" s="34"/>
      <c r="B226" s="34"/>
      <c r="C226" s="34"/>
      <c r="D226" s="77"/>
      <c r="E226" s="34"/>
      <c r="F226" s="36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96"/>
      <c r="T226" s="34"/>
      <c r="U226" s="36">
        <f t="shared" si="51"/>
        <v>0</v>
      </c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  <c r="BU226" s="34"/>
      <c r="BV226" s="34"/>
      <c r="BW226" s="34"/>
      <c r="BX226" s="34"/>
      <c r="BY226" s="34"/>
      <c r="BZ226" s="34"/>
      <c r="CA226" s="34"/>
      <c r="CB226" s="34"/>
      <c r="CC226" s="34"/>
      <c r="CD226" s="34"/>
      <c r="CE226" s="34"/>
      <c r="CF226" s="34"/>
      <c r="CG226" s="34"/>
      <c r="CH226" s="34"/>
      <c r="CI226" s="34"/>
      <c r="CJ226" s="34"/>
      <c r="CK226" s="34"/>
      <c r="CL226" s="34"/>
      <c r="CM226" s="34"/>
      <c r="CN226" s="34"/>
      <c r="CO226" s="34"/>
      <c r="CP226" s="34"/>
      <c r="CQ226" s="34"/>
      <c r="CR226" s="34"/>
      <c r="CS226" s="34"/>
      <c r="CT226" s="34"/>
      <c r="CU226" s="34"/>
      <c r="CV226" s="34"/>
      <c r="CW226" s="34"/>
      <c r="CX226" s="34"/>
      <c r="CY226" s="34"/>
      <c r="CZ226" s="34"/>
      <c r="DA226" s="34"/>
      <c r="DB226" s="34"/>
      <c r="DC226" s="34"/>
      <c r="DD226" s="34"/>
      <c r="DE226" s="34"/>
      <c r="DF226" s="34"/>
      <c r="DG226" s="34"/>
      <c r="DH226" s="34"/>
      <c r="DI226" s="34"/>
      <c r="DJ226" s="34"/>
      <c r="DK226" s="34"/>
      <c r="DL226" s="34"/>
      <c r="DM226" s="34"/>
      <c r="DN226" s="34"/>
      <c r="DO226" s="34"/>
      <c r="DP226" s="34"/>
      <c r="DQ226" s="34"/>
      <c r="DR226" s="34"/>
      <c r="DS226" s="34"/>
      <c r="DT226" s="34"/>
      <c r="DU226" s="34"/>
      <c r="DV226" s="34"/>
      <c r="DW226" s="34"/>
      <c r="DX226" s="34"/>
      <c r="DY226" s="34"/>
      <c r="DZ226" s="34"/>
      <c r="EA226" s="34"/>
      <c r="EB226" s="34"/>
      <c r="EC226" s="34"/>
      <c r="ED226" s="34"/>
      <c r="EE226" s="34"/>
      <c r="EF226" s="34"/>
      <c r="EG226" s="34"/>
      <c r="EH226" s="34"/>
      <c r="EI226" s="34"/>
      <c r="EJ226" s="34"/>
      <c r="EK226" s="34"/>
      <c r="EL226" s="34"/>
      <c r="EM226" s="34"/>
      <c r="EN226" s="34"/>
      <c r="EO226" s="34"/>
      <c r="EP226" s="34"/>
      <c r="EQ226" s="34"/>
      <c r="ER226" s="34"/>
      <c r="ES226" s="34"/>
      <c r="ET226" s="34"/>
      <c r="EU226" s="34"/>
      <c r="EV226" s="34"/>
      <c r="EW226" s="34"/>
      <c r="EX226" s="34"/>
      <c r="EY226" s="34"/>
      <c r="EZ226" s="34"/>
      <c r="FA226" s="34"/>
      <c r="FB226" s="34"/>
      <c r="FC226" s="34"/>
      <c r="FD226" s="34"/>
      <c r="FE226" s="34"/>
      <c r="FF226" s="34"/>
      <c r="FG226" s="34"/>
      <c r="FH226" s="34"/>
      <c r="FI226" s="34"/>
      <c r="FJ226" s="34"/>
      <c r="FK226" s="34"/>
      <c r="FL226" s="34"/>
      <c r="FM226" s="34"/>
      <c r="FN226" s="34"/>
      <c r="FO226" s="34"/>
      <c r="FP226" s="34"/>
      <c r="FQ226" s="34"/>
      <c r="FR226" s="34"/>
      <c r="FS226" s="34"/>
      <c r="FT226" s="34"/>
      <c r="FU226" s="34"/>
      <c r="FV226" s="34"/>
      <c r="FW226" s="34"/>
      <c r="FX226" s="34"/>
      <c r="FY226" s="34"/>
      <c r="FZ226" s="34"/>
      <c r="GA226" s="34"/>
      <c r="GB226" s="34"/>
      <c r="GC226" s="34"/>
      <c r="GD226" s="34"/>
      <c r="GE226" s="34"/>
      <c r="GF226" s="34"/>
      <c r="GG226" s="34"/>
      <c r="GH226" s="34"/>
      <c r="GI226" s="34"/>
      <c r="GJ226" s="34"/>
      <c r="GK226" s="34"/>
      <c r="GL226" s="34"/>
      <c r="GM226" s="34"/>
      <c r="GN226" s="34"/>
      <c r="GO226" s="34"/>
      <c r="GP226" s="34"/>
      <c r="GQ226" s="34"/>
      <c r="GR226" s="34"/>
      <c r="GS226" s="34"/>
      <c r="GT226" s="34"/>
      <c r="GU226" s="34"/>
      <c r="GV226" s="34"/>
      <c r="GW226" s="34"/>
      <c r="GX226" s="34"/>
      <c r="GY226" s="34"/>
      <c r="GZ226" s="34"/>
      <c r="HA226" s="34"/>
      <c r="HB226" s="34"/>
      <c r="HC226" s="34"/>
      <c r="HD226" s="34"/>
      <c r="HE226" s="34"/>
      <c r="HF226" s="34"/>
      <c r="HG226" s="34"/>
      <c r="HH226" s="34"/>
      <c r="HI226" s="34"/>
      <c r="HJ226" s="34"/>
      <c r="HK226" s="34"/>
      <c r="HL226" s="34"/>
      <c r="HM226" s="34"/>
      <c r="HN226" s="34"/>
      <c r="HO226" s="34"/>
      <c r="HP226" s="34"/>
      <c r="HQ226" s="34"/>
      <c r="HR226" s="34"/>
      <c r="HS226" s="34"/>
      <c r="HT226" s="34"/>
      <c r="HU226" s="34"/>
      <c r="HV226" s="34"/>
      <c r="HW226" s="34"/>
      <c r="HX226" s="34"/>
      <c r="HY226" s="34"/>
      <c r="HZ226" s="34"/>
      <c r="IA226" s="34"/>
      <c r="IB226" s="34"/>
      <c r="IC226" s="34"/>
      <c r="ID226" s="34"/>
      <c r="IE226" s="34"/>
      <c r="IF226" s="34"/>
      <c r="IG226" s="34"/>
      <c r="IH226" s="34"/>
      <c r="II226" s="34"/>
      <c r="IJ226" s="34"/>
      <c r="IK226" s="34"/>
      <c r="IL226" s="34"/>
      <c r="IM226" s="34"/>
      <c r="IN226" s="34"/>
      <c r="IO226" s="34"/>
      <c r="IP226" s="34"/>
      <c r="IQ226" s="34"/>
      <c r="IR226" s="34"/>
      <c r="IS226" s="34"/>
      <c r="IT226" s="34"/>
      <c r="IU226" s="34"/>
      <c r="IV226" s="34"/>
    </row>
    <row r="227" spans="1:256" x14ac:dyDescent="0.2">
      <c r="A227" s="34"/>
      <c r="B227" s="34"/>
      <c r="C227" s="34"/>
      <c r="D227" s="77"/>
      <c r="E227" s="34"/>
      <c r="F227" s="36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96"/>
      <c r="T227" s="34"/>
      <c r="U227" s="36">
        <f t="shared" si="51"/>
        <v>0</v>
      </c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34"/>
      <c r="BV227" s="34"/>
      <c r="BW227" s="34"/>
      <c r="BX227" s="34"/>
      <c r="BY227" s="34"/>
      <c r="BZ227" s="34"/>
      <c r="CA227" s="34"/>
      <c r="CB227" s="34"/>
      <c r="CC227" s="34"/>
      <c r="CD227" s="34"/>
      <c r="CE227" s="34"/>
      <c r="CF227" s="34"/>
      <c r="CG227" s="34"/>
      <c r="CH227" s="34"/>
      <c r="CI227" s="34"/>
      <c r="CJ227" s="34"/>
      <c r="CK227" s="34"/>
      <c r="CL227" s="34"/>
      <c r="CM227" s="34"/>
      <c r="CN227" s="34"/>
      <c r="CO227" s="34"/>
      <c r="CP227" s="34"/>
      <c r="CQ227" s="34"/>
      <c r="CR227" s="34"/>
      <c r="CS227" s="34"/>
      <c r="CT227" s="34"/>
      <c r="CU227" s="34"/>
      <c r="CV227" s="34"/>
      <c r="CW227" s="34"/>
      <c r="CX227" s="34"/>
      <c r="CY227" s="34"/>
      <c r="CZ227" s="34"/>
      <c r="DA227" s="34"/>
      <c r="DB227" s="34"/>
      <c r="DC227" s="34"/>
      <c r="DD227" s="34"/>
      <c r="DE227" s="34"/>
      <c r="DF227" s="34"/>
      <c r="DG227" s="34"/>
      <c r="DH227" s="34"/>
      <c r="DI227" s="34"/>
      <c r="DJ227" s="34"/>
      <c r="DK227" s="34"/>
      <c r="DL227" s="34"/>
      <c r="DM227" s="34"/>
      <c r="DN227" s="34"/>
      <c r="DO227" s="34"/>
      <c r="DP227" s="34"/>
      <c r="DQ227" s="34"/>
      <c r="DR227" s="34"/>
      <c r="DS227" s="34"/>
      <c r="DT227" s="34"/>
      <c r="DU227" s="34"/>
      <c r="DV227" s="34"/>
      <c r="DW227" s="34"/>
      <c r="DX227" s="34"/>
      <c r="DY227" s="34"/>
      <c r="DZ227" s="34"/>
      <c r="EA227" s="34"/>
      <c r="EB227" s="34"/>
      <c r="EC227" s="34"/>
      <c r="ED227" s="34"/>
      <c r="EE227" s="34"/>
      <c r="EF227" s="34"/>
      <c r="EG227" s="34"/>
      <c r="EH227" s="34"/>
      <c r="EI227" s="34"/>
      <c r="EJ227" s="34"/>
      <c r="EK227" s="34"/>
      <c r="EL227" s="34"/>
      <c r="EM227" s="34"/>
      <c r="EN227" s="34"/>
      <c r="EO227" s="34"/>
      <c r="EP227" s="34"/>
      <c r="EQ227" s="34"/>
      <c r="ER227" s="34"/>
      <c r="ES227" s="34"/>
      <c r="ET227" s="34"/>
      <c r="EU227" s="34"/>
      <c r="EV227" s="34"/>
      <c r="EW227" s="34"/>
      <c r="EX227" s="34"/>
      <c r="EY227" s="34"/>
      <c r="EZ227" s="34"/>
      <c r="FA227" s="34"/>
      <c r="FB227" s="34"/>
      <c r="FC227" s="34"/>
      <c r="FD227" s="34"/>
      <c r="FE227" s="34"/>
      <c r="FF227" s="34"/>
      <c r="FG227" s="34"/>
      <c r="FH227" s="34"/>
      <c r="FI227" s="34"/>
      <c r="FJ227" s="34"/>
      <c r="FK227" s="34"/>
      <c r="FL227" s="34"/>
      <c r="FM227" s="34"/>
      <c r="FN227" s="34"/>
      <c r="FO227" s="34"/>
      <c r="FP227" s="34"/>
      <c r="FQ227" s="34"/>
      <c r="FR227" s="34"/>
      <c r="FS227" s="34"/>
      <c r="FT227" s="34"/>
      <c r="FU227" s="34"/>
      <c r="FV227" s="34"/>
      <c r="FW227" s="34"/>
      <c r="FX227" s="34"/>
      <c r="FY227" s="34"/>
      <c r="FZ227" s="34"/>
      <c r="GA227" s="34"/>
      <c r="GB227" s="34"/>
      <c r="GC227" s="34"/>
      <c r="GD227" s="34"/>
      <c r="GE227" s="34"/>
      <c r="GF227" s="34"/>
      <c r="GG227" s="34"/>
      <c r="GH227" s="34"/>
      <c r="GI227" s="34"/>
      <c r="GJ227" s="34"/>
      <c r="GK227" s="34"/>
      <c r="GL227" s="34"/>
      <c r="GM227" s="34"/>
      <c r="GN227" s="34"/>
      <c r="GO227" s="34"/>
      <c r="GP227" s="34"/>
      <c r="GQ227" s="34"/>
      <c r="GR227" s="34"/>
      <c r="GS227" s="34"/>
      <c r="GT227" s="34"/>
      <c r="GU227" s="34"/>
      <c r="GV227" s="34"/>
      <c r="GW227" s="34"/>
      <c r="GX227" s="34"/>
      <c r="GY227" s="34"/>
      <c r="GZ227" s="34"/>
      <c r="HA227" s="34"/>
      <c r="HB227" s="34"/>
      <c r="HC227" s="34"/>
      <c r="HD227" s="34"/>
      <c r="HE227" s="34"/>
      <c r="HF227" s="34"/>
      <c r="HG227" s="34"/>
      <c r="HH227" s="34"/>
      <c r="HI227" s="34"/>
      <c r="HJ227" s="34"/>
      <c r="HK227" s="34"/>
      <c r="HL227" s="34"/>
      <c r="HM227" s="34"/>
      <c r="HN227" s="34"/>
      <c r="HO227" s="34"/>
      <c r="HP227" s="34"/>
      <c r="HQ227" s="34"/>
      <c r="HR227" s="34"/>
      <c r="HS227" s="34"/>
      <c r="HT227" s="34"/>
      <c r="HU227" s="34"/>
      <c r="HV227" s="34"/>
      <c r="HW227" s="34"/>
      <c r="HX227" s="34"/>
      <c r="HY227" s="34"/>
      <c r="HZ227" s="34"/>
      <c r="IA227" s="34"/>
      <c r="IB227" s="34"/>
      <c r="IC227" s="34"/>
      <c r="ID227" s="34"/>
      <c r="IE227" s="34"/>
      <c r="IF227" s="34"/>
      <c r="IG227" s="34"/>
      <c r="IH227" s="34"/>
      <c r="II227" s="34"/>
      <c r="IJ227" s="34"/>
      <c r="IK227" s="34"/>
      <c r="IL227" s="34"/>
      <c r="IM227" s="34"/>
      <c r="IN227" s="34"/>
      <c r="IO227" s="34"/>
      <c r="IP227" s="34"/>
      <c r="IQ227" s="34"/>
      <c r="IR227" s="34"/>
      <c r="IS227" s="34"/>
      <c r="IT227" s="34"/>
      <c r="IU227" s="34"/>
      <c r="IV227" s="34"/>
    </row>
    <row r="228" spans="1:256" x14ac:dyDescent="0.2">
      <c r="A228" s="34"/>
      <c r="B228" s="34"/>
      <c r="C228" s="34"/>
      <c r="D228" s="77"/>
      <c r="E228" s="34"/>
      <c r="F228" s="36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96"/>
      <c r="T228" s="34"/>
      <c r="U228" s="36">
        <f t="shared" si="51"/>
        <v>0</v>
      </c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  <c r="BV228" s="34"/>
      <c r="BW228" s="34"/>
      <c r="BX228" s="34"/>
      <c r="BY228" s="34"/>
      <c r="BZ228" s="34"/>
      <c r="CA228" s="34"/>
      <c r="CB228" s="34"/>
      <c r="CC228" s="34"/>
      <c r="CD228" s="34"/>
      <c r="CE228" s="34"/>
      <c r="CF228" s="34"/>
      <c r="CG228" s="34"/>
      <c r="CH228" s="34"/>
      <c r="CI228" s="34"/>
      <c r="CJ228" s="34"/>
      <c r="CK228" s="34"/>
      <c r="CL228" s="34"/>
      <c r="CM228" s="34"/>
      <c r="CN228" s="34"/>
      <c r="CO228" s="34"/>
      <c r="CP228" s="34"/>
      <c r="CQ228" s="34"/>
      <c r="CR228" s="34"/>
      <c r="CS228" s="34"/>
      <c r="CT228" s="34"/>
      <c r="CU228" s="34"/>
      <c r="CV228" s="34"/>
      <c r="CW228" s="34"/>
      <c r="CX228" s="34"/>
      <c r="CY228" s="34"/>
      <c r="CZ228" s="34"/>
      <c r="DA228" s="34"/>
      <c r="DB228" s="34"/>
      <c r="DC228" s="34"/>
      <c r="DD228" s="34"/>
      <c r="DE228" s="34"/>
      <c r="DF228" s="34"/>
      <c r="DG228" s="34"/>
      <c r="DH228" s="34"/>
      <c r="DI228" s="34"/>
      <c r="DJ228" s="34"/>
      <c r="DK228" s="34"/>
      <c r="DL228" s="34"/>
      <c r="DM228" s="34"/>
      <c r="DN228" s="34"/>
      <c r="DO228" s="34"/>
      <c r="DP228" s="34"/>
      <c r="DQ228" s="34"/>
      <c r="DR228" s="34"/>
      <c r="DS228" s="34"/>
      <c r="DT228" s="34"/>
      <c r="DU228" s="34"/>
      <c r="DV228" s="34"/>
      <c r="DW228" s="34"/>
      <c r="DX228" s="34"/>
      <c r="DY228" s="34"/>
      <c r="DZ228" s="34"/>
      <c r="EA228" s="34"/>
      <c r="EB228" s="34"/>
      <c r="EC228" s="34"/>
      <c r="ED228" s="34"/>
      <c r="EE228" s="34"/>
      <c r="EF228" s="34"/>
      <c r="EG228" s="34"/>
      <c r="EH228" s="34"/>
      <c r="EI228" s="34"/>
      <c r="EJ228" s="34"/>
      <c r="EK228" s="34"/>
      <c r="EL228" s="34"/>
      <c r="EM228" s="34"/>
      <c r="EN228" s="34"/>
      <c r="EO228" s="34"/>
      <c r="EP228" s="34"/>
      <c r="EQ228" s="34"/>
      <c r="ER228" s="34"/>
      <c r="ES228" s="34"/>
      <c r="ET228" s="34"/>
      <c r="EU228" s="34"/>
      <c r="EV228" s="34"/>
      <c r="EW228" s="34"/>
      <c r="EX228" s="34"/>
      <c r="EY228" s="34"/>
      <c r="EZ228" s="34"/>
      <c r="FA228" s="34"/>
      <c r="FB228" s="34"/>
      <c r="FC228" s="34"/>
      <c r="FD228" s="34"/>
      <c r="FE228" s="34"/>
      <c r="FF228" s="34"/>
      <c r="FG228" s="34"/>
      <c r="FH228" s="34"/>
      <c r="FI228" s="34"/>
      <c r="FJ228" s="34"/>
      <c r="FK228" s="34"/>
      <c r="FL228" s="34"/>
      <c r="FM228" s="34"/>
      <c r="FN228" s="34"/>
      <c r="FO228" s="34"/>
      <c r="FP228" s="34"/>
      <c r="FQ228" s="34"/>
      <c r="FR228" s="34"/>
      <c r="FS228" s="34"/>
      <c r="FT228" s="34"/>
      <c r="FU228" s="34"/>
      <c r="FV228" s="34"/>
      <c r="FW228" s="34"/>
      <c r="FX228" s="34"/>
      <c r="FY228" s="34"/>
      <c r="FZ228" s="34"/>
      <c r="GA228" s="34"/>
      <c r="GB228" s="34"/>
      <c r="GC228" s="34"/>
      <c r="GD228" s="34"/>
      <c r="GE228" s="34"/>
      <c r="GF228" s="34"/>
      <c r="GG228" s="34"/>
      <c r="GH228" s="34"/>
      <c r="GI228" s="34"/>
      <c r="GJ228" s="34"/>
      <c r="GK228" s="34"/>
      <c r="GL228" s="34"/>
      <c r="GM228" s="34"/>
      <c r="GN228" s="34"/>
      <c r="GO228" s="34"/>
      <c r="GP228" s="34"/>
      <c r="GQ228" s="34"/>
      <c r="GR228" s="34"/>
      <c r="GS228" s="34"/>
      <c r="GT228" s="34"/>
      <c r="GU228" s="34"/>
      <c r="GV228" s="34"/>
      <c r="GW228" s="34"/>
      <c r="GX228" s="34"/>
      <c r="GY228" s="34"/>
      <c r="GZ228" s="34"/>
      <c r="HA228" s="34"/>
      <c r="HB228" s="34"/>
      <c r="HC228" s="34"/>
      <c r="HD228" s="34"/>
      <c r="HE228" s="34"/>
      <c r="HF228" s="34"/>
      <c r="HG228" s="34"/>
      <c r="HH228" s="34"/>
      <c r="HI228" s="34"/>
      <c r="HJ228" s="34"/>
      <c r="HK228" s="34"/>
      <c r="HL228" s="34"/>
      <c r="HM228" s="34"/>
      <c r="HN228" s="34"/>
      <c r="HO228" s="34"/>
      <c r="HP228" s="34"/>
      <c r="HQ228" s="34"/>
      <c r="HR228" s="34"/>
      <c r="HS228" s="34"/>
      <c r="HT228" s="34"/>
      <c r="HU228" s="34"/>
      <c r="HV228" s="34"/>
      <c r="HW228" s="34"/>
      <c r="HX228" s="34"/>
      <c r="HY228" s="34"/>
      <c r="HZ228" s="34"/>
      <c r="IA228" s="34"/>
      <c r="IB228" s="34"/>
      <c r="IC228" s="34"/>
      <c r="ID228" s="34"/>
      <c r="IE228" s="34"/>
      <c r="IF228" s="34"/>
      <c r="IG228" s="34"/>
      <c r="IH228" s="34"/>
      <c r="II228" s="34"/>
      <c r="IJ228" s="34"/>
      <c r="IK228" s="34"/>
      <c r="IL228" s="34"/>
      <c r="IM228" s="34"/>
      <c r="IN228" s="34"/>
      <c r="IO228" s="34"/>
      <c r="IP228" s="34"/>
      <c r="IQ228" s="34"/>
      <c r="IR228" s="34"/>
      <c r="IS228" s="34"/>
      <c r="IT228" s="34"/>
      <c r="IU228" s="34"/>
      <c r="IV228" s="34"/>
    </row>
    <row r="229" spans="1:256" x14ac:dyDescent="0.2">
      <c r="A229" s="34"/>
      <c r="B229" s="34"/>
      <c r="C229" s="34"/>
      <c r="D229" s="77"/>
      <c r="E229" s="34"/>
      <c r="F229" s="36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96"/>
      <c r="T229" s="34"/>
      <c r="U229" s="36">
        <f t="shared" si="51"/>
        <v>0</v>
      </c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34"/>
      <c r="BV229" s="34"/>
      <c r="BW229" s="34"/>
      <c r="BX229" s="34"/>
      <c r="BY229" s="34"/>
      <c r="BZ229" s="34"/>
      <c r="CA229" s="34"/>
      <c r="CB229" s="34"/>
      <c r="CC229" s="34"/>
      <c r="CD229" s="34"/>
      <c r="CE229" s="34"/>
      <c r="CF229" s="34"/>
      <c r="CG229" s="34"/>
      <c r="CH229" s="34"/>
      <c r="CI229" s="34"/>
      <c r="CJ229" s="34"/>
      <c r="CK229" s="34"/>
      <c r="CL229" s="34"/>
      <c r="CM229" s="34"/>
      <c r="CN229" s="34"/>
      <c r="CO229" s="34"/>
      <c r="CP229" s="34"/>
      <c r="CQ229" s="34"/>
      <c r="CR229" s="34"/>
      <c r="CS229" s="34"/>
      <c r="CT229" s="34"/>
      <c r="CU229" s="34"/>
      <c r="CV229" s="34"/>
      <c r="CW229" s="34"/>
      <c r="CX229" s="34"/>
      <c r="CY229" s="34"/>
      <c r="CZ229" s="34"/>
      <c r="DA229" s="34"/>
      <c r="DB229" s="34"/>
      <c r="DC229" s="34"/>
      <c r="DD229" s="34"/>
      <c r="DE229" s="34"/>
      <c r="DF229" s="34"/>
      <c r="DG229" s="34"/>
      <c r="DH229" s="34"/>
      <c r="DI229" s="34"/>
      <c r="DJ229" s="34"/>
      <c r="DK229" s="34"/>
      <c r="DL229" s="34"/>
      <c r="DM229" s="34"/>
      <c r="DN229" s="34"/>
      <c r="DO229" s="34"/>
      <c r="DP229" s="34"/>
      <c r="DQ229" s="34"/>
      <c r="DR229" s="34"/>
      <c r="DS229" s="34"/>
      <c r="DT229" s="34"/>
      <c r="DU229" s="34"/>
      <c r="DV229" s="34"/>
      <c r="DW229" s="34"/>
      <c r="DX229" s="34"/>
      <c r="DY229" s="34"/>
      <c r="DZ229" s="34"/>
      <c r="EA229" s="34"/>
      <c r="EB229" s="34"/>
      <c r="EC229" s="34"/>
      <c r="ED229" s="34"/>
      <c r="EE229" s="34"/>
      <c r="EF229" s="34"/>
      <c r="EG229" s="34"/>
      <c r="EH229" s="34"/>
      <c r="EI229" s="34"/>
      <c r="EJ229" s="34"/>
      <c r="EK229" s="34"/>
      <c r="EL229" s="34"/>
      <c r="EM229" s="34"/>
      <c r="EN229" s="34"/>
      <c r="EO229" s="34"/>
      <c r="EP229" s="34"/>
      <c r="EQ229" s="34"/>
      <c r="ER229" s="34"/>
      <c r="ES229" s="34"/>
      <c r="ET229" s="34"/>
      <c r="EU229" s="34"/>
      <c r="EV229" s="34"/>
      <c r="EW229" s="34"/>
      <c r="EX229" s="34"/>
      <c r="EY229" s="34"/>
      <c r="EZ229" s="34"/>
      <c r="FA229" s="34"/>
      <c r="FB229" s="34"/>
      <c r="FC229" s="34"/>
      <c r="FD229" s="34"/>
      <c r="FE229" s="34"/>
      <c r="FF229" s="34"/>
      <c r="FG229" s="34"/>
      <c r="FH229" s="34"/>
      <c r="FI229" s="34"/>
      <c r="FJ229" s="34"/>
      <c r="FK229" s="34"/>
      <c r="FL229" s="34"/>
      <c r="FM229" s="34"/>
      <c r="FN229" s="34"/>
      <c r="FO229" s="34"/>
      <c r="FP229" s="34"/>
      <c r="FQ229" s="34"/>
      <c r="FR229" s="34"/>
      <c r="FS229" s="34"/>
      <c r="FT229" s="34"/>
      <c r="FU229" s="34"/>
      <c r="FV229" s="34"/>
      <c r="FW229" s="34"/>
      <c r="FX229" s="34"/>
      <c r="FY229" s="34"/>
      <c r="FZ229" s="34"/>
      <c r="GA229" s="34"/>
      <c r="GB229" s="34"/>
      <c r="GC229" s="34"/>
      <c r="GD229" s="34"/>
      <c r="GE229" s="34"/>
      <c r="GF229" s="34"/>
      <c r="GG229" s="34"/>
      <c r="GH229" s="34"/>
      <c r="GI229" s="34"/>
      <c r="GJ229" s="34"/>
      <c r="GK229" s="34"/>
      <c r="GL229" s="34"/>
      <c r="GM229" s="34"/>
      <c r="GN229" s="34"/>
      <c r="GO229" s="34"/>
      <c r="GP229" s="34"/>
      <c r="GQ229" s="34"/>
      <c r="GR229" s="34"/>
      <c r="GS229" s="34"/>
      <c r="GT229" s="34"/>
      <c r="GU229" s="34"/>
      <c r="GV229" s="34"/>
      <c r="GW229" s="34"/>
      <c r="GX229" s="34"/>
      <c r="GY229" s="34"/>
      <c r="GZ229" s="34"/>
      <c r="HA229" s="34"/>
      <c r="HB229" s="34"/>
      <c r="HC229" s="34"/>
      <c r="HD229" s="34"/>
      <c r="HE229" s="34"/>
      <c r="HF229" s="34"/>
      <c r="HG229" s="34"/>
      <c r="HH229" s="34"/>
      <c r="HI229" s="34"/>
      <c r="HJ229" s="34"/>
      <c r="HK229" s="34"/>
      <c r="HL229" s="34"/>
      <c r="HM229" s="34"/>
      <c r="HN229" s="34"/>
      <c r="HO229" s="34"/>
      <c r="HP229" s="34"/>
      <c r="HQ229" s="34"/>
      <c r="HR229" s="34"/>
      <c r="HS229" s="34"/>
      <c r="HT229" s="34"/>
      <c r="HU229" s="34"/>
      <c r="HV229" s="34"/>
      <c r="HW229" s="34"/>
      <c r="HX229" s="34"/>
      <c r="HY229" s="34"/>
      <c r="HZ229" s="34"/>
      <c r="IA229" s="34"/>
      <c r="IB229" s="34"/>
      <c r="IC229" s="34"/>
      <c r="ID229" s="34"/>
      <c r="IE229" s="34"/>
      <c r="IF229" s="34"/>
      <c r="IG229" s="34"/>
      <c r="IH229" s="34"/>
      <c r="II229" s="34"/>
      <c r="IJ229" s="34"/>
      <c r="IK229" s="34"/>
      <c r="IL229" s="34"/>
      <c r="IM229" s="34"/>
      <c r="IN229" s="34"/>
      <c r="IO229" s="34"/>
      <c r="IP229" s="34"/>
      <c r="IQ229" s="34"/>
      <c r="IR229" s="34"/>
      <c r="IS229" s="34"/>
      <c r="IT229" s="34"/>
      <c r="IU229" s="34"/>
      <c r="IV229" s="34"/>
    </row>
    <row r="230" spans="1:256" x14ac:dyDescent="0.2">
      <c r="A230" s="34"/>
      <c r="B230" s="34"/>
      <c r="C230" s="34"/>
      <c r="D230" s="77"/>
      <c r="E230" s="34"/>
      <c r="F230" s="36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96"/>
      <c r="T230" s="34"/>
      <c r="U230" s="36">
        <f t="shared" si="51"/>
        <v>0</v>
      </c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  <c r="BU230" s="34"/>
      <c r="BV230" s="34"/>
      <c r="BW230" s="34"/>
      <c r="BX230" s="34"/>
      <c r="BY230" s="34"/>
      <c r="BZ230" s="34"/>
      <c r="CA230" s="34"/>
      <c r="CB230" s="34"/>
      <c r="CC230" s="34"/>
      <c r="CD230" s="34"/>
      <c r="CE230" s="34"/>
      <c r="CF230" s="34"/>
      <c r="CG230" s="34"/>
      <c r="CH230" s="34"/>
      <c r="CI230" s="34"/>
      <c r="CJ230" s="34"/>
      <c r="CK230" s="34"/>
      <c r="CL230" s="34"/>
      <c r="CM230" s="34"/>
      <c r="CN230" s="34"/>
      <c r="CO230" s="34"/>
      <c r="CP230" s="34"/>
      <c r="CQ230" s="34"/>
      <c r="CR230" s="34"/>
      <c r="CS230" s="34"/>
      <c r="CT230" s="34"/>
      <c r="CU230" s="34"/>
      <c r="CV230" s="34"/>
      <c r="CW230" s="34"/>
      <c r="CX230" s="34"/>
      <c r="CY230" s="34"/>
      <c r="CZ230" s="34"/>
      <c r="DA230" s="34"/>
      <c r="DB230" s="34"/>
      <c r="DC230" s="34"/>
      <c r="DD230" s="34"/>
      <c r="DE230" s="34"/>
      <c r="DF230" s="34"/>
      <c r="DG230" s="34"/>
      <c r="DH230" s="34"/>
      <c r="DI230" s="34"/>
      <c r="DJ230" s="34"/>
      <c r="DK230" s="34"/>
      <c r="DL230" s="34"/>
      <c r="DM230" s="34"/>
      <c r="DN230" s="34"/>
      <c r="DO230" s="34"/>
      <c r="DP230" s="34"/>
      <c r="DQ230" s="34"/>
      <c r="DR230" s="34"/>
      <c r="DS230" s="34"/>
      <c r="DT230" s="34"/>
      <c r="DU230" s="34"/>
      <c r="DV230" s="34"/>
      <c r="DW230" s="34"/>
      <c r="DX230" s="34"/>
      <c r="DY230" s="34"/>
      <c r="DZ230" s="34"/>
      <c r="EA230" s="34"/>
      <c r="EB230" s="34"/>
      <c r="EC230" s="34"/>
      <c r="ED230" s="34"/>
      <c r="EE230" s="34"/>
      <c r="EF230" s="34"/>
      <c r="EG230" s="34"/>
      <c r="EH230" s="34"/>
      <c r="EI230" s="34"/>
      <c r="EJ230" s="34"/>
      <c r="EK230" s="34"/>
      <c r="EL230" s="34"/>
      <c r="EM230" s="34"/>
      <c r="EN230" s="34"/>
      <c r="EO230" s="34"/>
      <c r="EP230" s="34"/>
      <c r="EQ230" s="34"/>
      <c r="ER230" s="34"/>
      <c r="ES230" s="34"/>
      <c r="ET230" s="34"/>
      <c r="EU230" s="34"/>
      <c r="EV230" s="34"/>
      <c r="EW230" s="34"/>
      <c r="EX230" s="34"/>
      <c r="EY230" s="34"/>
      <c r="EZ230" s="34"/>
      <c r="FA230" s="34"/>
      <c r="FB230" s="34"/>
      <c r="FC230" s="34"/>
      <c r="FD230" s="34"/>
      <c r="FE230" s="34"/>
      <c r="FF230" s="34"/>
      <c r="FG230" s="34"/>
      <c r="FH230" s="34"/>
      <c r="FI230" s="34"/>
      <c r="FJ230" s="34"/>
      <c r="FK230" s="34"/>
      <c r="FL230" s="34"/>
      <c r="FM230" s="34"/>
      <c r="FN230" s="34"/>
      <c r="FO230" s="34"/>
      <c r="FP230" s="34"/>
      <c r="FQ230" s="34"/>
      <c r="FR230" s="34"/>
      <c r="FS230" s="34"/>
      <c r="FT230" s="34"/>
      <c r="FU230" s="34"/>
      <c r="FV230" s="34"/>
      <c r="FW230" s="34"/>
      <c r="FX230" s="34"/>
      <c r="FY230" s="34"/>
      <c r="FZ230" s="34"/>
      <c r="GA230" s="34"/>
      <c r="GB230" s="34"/>
      <c r="GC230" s="34"/>
      <c r="GD230" s="34"/>
      <c r="GE230" s="34"/>
      <c r="GF230" s="34"/>
      <c r="GG230" s="34"/>
      <c r="GH230" s="34"/>
      <c r="GI230" s="34"/>
      <c r="GJ230" s="34"/>
      <c r="GK230" s="34"/>
      <c r="GL230" s="34"/>
      <c r="GM230" s="34"/>
      <c r="GN230" s="34"/>
      <c r="GO230" s="34"/>
      <c r="GP230" s="34"/>
      <c r="GQ230" s="34"/>
      <c r="GR230" s="34"/>
      <c r="GS230" s="34"/>
      <c r="GT230" s="34"/>
      <c r="GU230" s="34"/>
      <c r="GV230" s="34"/>
      <c r="GW230" s="34"/>
      <c r="GX230" s="34"/>
      <c r="GY230" s="34"/>
      <c r="GZ230" s="34"/>
      <c r="HA230" s="34"/>
      <c r="HB230" s="34"/>
      <c r="HC230" s="34"/>
      <c r="HD230" s="34"/>
      <c r="HE230" s="34"/>
      <c r="HF230" s="34"/>
      <c r="HG230" s="34"/>
      <c r="HH230" s="34"/>
      <c r="HI230" s="34"/>
      <c r="HJ230" s="34"/>
      <c r="HK230" s="34"/>
      <c r="HL230" s="34"/>
      <c r="HM230" s="34"/>
      <c r="HN230" s="34"/>
      <c r="HO230" s="34"/>
      <c r="HP230" s="34"/>
      <c r="HQ230" s="34"/>
      <c r="HR230" s="34"/>
      <c r="HS230" s="34"/>
      <c r="HT230" s="34"/>
      <c r="HU230" s="34"/>
      <c r="HV230" s="34"/>
      <c r="HW230" s="34"/>
      <c r="HX230" s="34"/>
      <c r="HY230" s="34"/>
      <c r="HZ230" s="34"/>
      <c r="IA230" s="34"/>
      <c r="IB230" s="34"/>
      <c r="IC230" s="34"/>
      <c r="ID230" s="34"/>
      <c r="IE230" s="34"/>
      <c r="IF230" s="34"/>
      <c r="IG230" s="34"/>
      <c r="IH230" s="34"/>
      <c r="II230" s="34"/>
      <c r="IJ230" s="34"/>
      <c r="IK230" s="34"/>
      <c r="IL230" s="34"/>
      <c r="IM230" s="34"/>
      <c r="IN230" s="34"/>
      <c r="IO230" s="34"/>
      <c r="IP230" s="34"/>
      <c r="IQ230" s="34"/>
      <c r="IR230" s="34"/>
      <c r="IS230" s="34"/>
      <c r="IT230" s="34"/>
      <c r="IU230" s="34"/>
      <c r="IV230" s="34"/>
    </row>
    <row r="231" spans="1:256" x14ac:dyDescent="0.2">
      <c r="A231" s="34"/>
      <c r="B231" s="34"/>
      <c r="C231" s="34"/>
      <c r="D231" s="77"/>
      <c r="E231" s="34"/>
      <c r="F231" s="36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96"/>
      <c r="T231" s="34"/>
      <c r="U231" s="36">
        <f t="shared" si="51"/>
        <v>0</v>
      </c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  <c r="BU231" s="34"/>
      <c r="BV231" s="34"/>
      <c r="BW231" s="34"/>
      <c r="BX231" s="34"/>
      <c r="BY231" s="34"/>
      <c r="BZ231" s="34"/>
      <c r="CA231" s="34"/>
      <c r="CB231" s="34"/>
      <c r="CC231" s="34"/>
      <c r="CD231" s="34"/>
      <c r="CE231" s="34"/>
      <c r="CF231" s="34"/>
      <c r="CG231" s="34"/>
      <c r="CH231" s="34"/>
      <c r="CI231" s="34"/>
      <c r="CJ231" s="34"/>
      <c r="CK231" s="34"/>
      <c r="CL231" s="34"/>
      <c r="CM231" s="34"/>
      <c r="CN231" s="34"/>
      <c r="CO231" s="34"/>
      <c r="CP231" s="34"/>
      <c r="CQ231" s="34"/>
      <c r="CR231" s="34"/>
      <c r="CS231" s="34"/>
      <c r="CT231" s="34"/>
      <c r="CU231" s="34"/>
      <c r="CV231" s="34"/>
      <c r="CW231" s="34"/>
      <c r="CX231" s="34"/>
      <c r="CY231" s="34"/>
      <c r="CZ231" s="34"/>
      <c r="DA231" s="34"/>
      <c r="DB231" s="34"/>
      <c r="DC231" s="34"/>
      <c r="DD231" s="34"/>
      <c r="DE231" s="34"/>
      <c r="DF231" s="34"/>
      <c r="DG231" s="34"/>
      <c r="DH231" s="34"/>
      <c r="DI231" s="34"/>
      <c r="DJ231" s="34"/>
      <c r="DK231" s="34"/>
      <c r="DL231" s="34"/>
      <c r="DM231" s="34"/>
      <c r="DN231" s="34"/>
      <c r="DO231" s="34"/>
      <c r="DP231" s="34"/>
      <c r="DQ231" s="34"/>
      <c r="DR231" s="34"/>
      <c r="DS231" s="34"/>
      <c r="DT231" s="34"/>
      <c r="DU231" s="34"/>
      <c r="DV231" s="34"/>
      <c r="DW231" s="34"/>
      <c r="DX231" s="34"/>
      <c r="DY231" s="34"/>
      <c r="DZ231" s="34"/>
      <c r="EA231" s="34"/>
      <c r="EB231" s="34"/>
      <c r="EC231" s="34"/>
      <c r="ED231" s="34"/>
      <c r="EE231" s="34"/>
      <c r="EF231" s="34"/>
      <c r="EG231" s="34"/>
      <c r="EH231" s="34"/>
      <c r="EI231" s="34"/>
      <c r="EJ231" s="34"/>
      <c r="EK231" s="34"/>
      <c r="EL231" s="34"/>
      <c r="EM231" s="34"/>
      <c r="EN231" s="34"/>
      <c r="EO231" s="34"/>
      <c r="EP231" s="34"/>
      <c r="EQ231" s="34"/>
      <c r="ER231" s="34"/>
      <c r="ES231" s="34"/>
      <c r="ET231" s="34"/>
      <c r="EU231" s="34"/>
      <c r="EV231" s="34"/>
      <c r="EW231" s="34"/>
      <c r="EX231" s="34"/>
      <c r="EY231" s="34"/>
      <c r="EZ231" s="34"/>
      <c r="FA231" s="34"/>
      <c r="FB231" s="34"/>
      <c r="FC231" s="34"/>
      <c r="FD231" s="34"/>
      <c r="FE231" s="34"/>
      <c r="FF231" s="34"/>
      <c r="FG231" s="34"/>
      <c r="FH231" s="34"/>
      <c r="FI231" s="34"/>
      <c r="FJ231" s="34"/>
      <c r="FK231" s="34"/>
      <c r="FL231" s="34"/>
      <c r="FM231" s="34"/>
      <c r="FN231" s="34"/>
      <c r="FO231" s="34"/>
      <c r="FP231" s="34"/>
      <c r="FQ231" s="34"/>
      <c r="FR231" s="34"/>
      <c r="FS231" s="34"/>
      <c r="FT231" s="34"/>
      <c r="FU231" s="34"/>
      <c r="FV231" s="34"/>
      <c r="FW231" s="34"/>
      <c r="FX231" s="34"/>
      <c r="FY231" s="34"/>
      <c r="FZ231" s="34"/>
      <c r="GA231" s="34"/>
      <c r="GB231" s="34"/>
      <c r="GC231" s="34"/>
      <c r="GD231" s="34"/>
      <c r="GE231" s="34"/>
      <c r="GF231" s="34"/>
      <c r="GG231" s="34"/>
      <c r="GH231" s="34"/>
      <c r="GI231" s="34"/>
      <c r="GJ231" s="34"/>
      <c r="GK231" s="34"/>
      <c r="GL231" s="34"/>
      <c r="GM231" s="34"/>
      <c r="GN231" s="34"/>
      <c r="GO231" s="34"/>
      <c r="GP231" s="34"/>
      <c r="GQ231" s="34"/>
      <c r="GR231" s="34"/>
      <c r="GS231" s="34"/>
      <c r="GT231" s="34"/>
      <c r="GU231" s="34"/>
      <c r="GV231" s="34"/>
      <c r="GW231" s="34"/>
      <c r="GX231" s="34"/>
      <c r="GY231" s="34"/>
      <c r="GZ231" s="34"/>
      <c r="HA231" s="34"/>
      <c r="HB231" s="34"/>
      <c r="HC231" s="34"/>
      <c r="HD231" s="34"/>
      <c r="HE231" s="34"/>
      <c r="HF231" s="34"/>
      <c r="HG231" s="34"/>
      <c r="HH231" s="34"/>
      <c r="HI231" s="34"/>
      <c r="HJ231" s="34"/>
      <c r="HK231" s="34"/>
      <c r="HL231" s="34"/>
      <c r="HM231" s="34"/>
      <c r="HN231" s="34"/>
      <c r="HO231" s="34"/>
      <c r="HP231" s="34"/>
      <c r="HQ231" s="34"/>
      <c r="HR231" s="34"/>
      <c r="HS231" s="34"/>
      <c r="HT231" s="34"/>
      <c r="HU231" s="34"/>
      <c r="HV231" s="34"/>
      <c r="HW231" s="34"/>
      <c r="HX231" s="34"/>
      <c r="HY231" s="34"/>
      <c r="HZ231" s="34"/>
      <c r="IA231" s="34"/>
      <c r="IB231" s="34"/>
      <c r="IC231" s="34"/>
      <c r="ID231" s="34"/>
      <c r="IE231" s="34"/>
      <c r="IF231" s="34"/>
      <c r="IG231" s="34"/>
      <c r="IH231" s="34"/>
      <c r="II231" s="34"/>
      <c r="IJ231" s="34"/>
      <c r="IK231" s="34"/>
      <c r="IL231" s="34"/>
      <c r="IM231" s="34"/>
      <c r="IN231" s="34"/>
      <c r="IO231" s="34"/>
      <c r="IP231" s="34"/>
      <c r="IQ231" s="34"/>
      <c r="IR231" s="34"/>
      <c r="IS231" s="34"/>
      <c r="IT231" s="34"/>
      <c r="IU231" s="34"/>
      <c r="IV231" s="34"/>
    </row>
    <row r="232" spans="1:256" x14ac:dyDescent="0.2">
      <c r="A232" s="34"/>
      <c r="B232" s="34"/>
      <c r="C232" s="34"/>
      <c r="D232" s="77"/>
      <c r="E232" s="34"/>
      <c r="F232" s="36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96"/>
      <c r="T232" s="34"/>
      <c r="U232" s="36">
        <f t="shared" si="51"/>
        <v>0</v>
      </c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  <c r="BU232" s="34"/>
      <c r="BV232" s="34"/>
      <c r="BW232" s="34"/>
      <c r="BX232" s="34"/>
      <c r="BY232" s="34"/>
      <c r="BZ232" s="34"/>
      <c r="CA232" s="34"/>
      <c r="CB232" s="34"/>
      <c r="CC232" s="34"/>
      <c r="CD232" s="34"/>
      <c r="CE232" s="34"/>
      <c r="CF232" s="34"/>
      <c r="CG232" s="34"/>
      <c r="CH232" s="34"/>
      <c r="CI232" s="34"/>
      <c r="CJ232" s="34"/>
      <c r="CK232" s="34"/>
      <c r="CL232" s="34"/>
      <c r="CM232" s="34"/>
      <c r="CN232" s="34"/>
      <c r="CO232" s="34"/>
      <c r="CP232" s="34"/>
      <c r="CQ232" s="34"/>
      <c r="CR232" s="34"/>
      <c r="CS232" s="34"/>
      <c r="CT232" s="34"/>
      <c r="CU232" s="34"/>
      <c r="CV232" s="34"/>
      <c r="CW232" s="34"/>
      <c r="CX232" s="34"/>
      <c r="CY232" s="34"/>
      <c r="CZ232" s="34"/>
      <c r="DA232" s="34"/>
      <c r="DB232" s="34"/>
      <c r="DC232" s="34"/>
      <c r="DD232" s="34"/>
      <c r="DE232" s="34"/>
      <c r="DF232" s="34"/>
      <c r="DG232" s="34"/>
      <c r="DH232" s="34"/>
      <c r="DI232" s="34"/>
      <c r="DJ232" s="34"/>
      <c r="DK232" s="34"/>
      <c r="DL232" s="34"/>
      <c r="DM232" s="34"/>
      <c r="DN232" s="34"/>
      <c r="DO232" s="34"/>
      <c r="DP232" s="34"/>
      <c r="DQ232" s="34"/>
      <c r="DR232" s="34"/>
      <c r="DS232" s="34"/>
      <c r="DT232" s="34"/>
      <c r="DU232" s="34"/>
      <c r="DV232" s="34"/>
      <c r="DW232" s="34"/>
      <c r="DX232" s="34"/>
      <c r="DY232" s="34"/>
      <c r="DZ232" s="34"/>
      <c r="EA232" s="34"/>
      <c r="EB232" s="34"/>
      <c r="EC232" s="34"/>
      <c r="ED232" s="34"/>
      <c r="EE232" s="34"/>
      <c r="EF232" s="34"/>
      <c r="EG232" s="34"/>
      <c r="EH232" s="34"/>
      <c r="EI232" s="34"/>
      <c r="EJ232" s="34"/>
      <c r="EK232" s="34"/>
      <c r="EL232" s="34"/>
      <c r="EM232" s="34"/>
      <c r="EN232" s="34"/>
      <c r="EO232" s="34"/>
      <c r="EP232" s="34"/>
      <c r="EQ232" s="34"/>
      <c r="ER232" s="34"/>
      <c r="ES232" s="34"/>
      <c r="ET232" s="34"/>
      <c r="EU232" s="34"/>
      <c r="EV232" s="34"/>
      <c r="EW232" s="34"/>
      <c r="EX232" s="34"/>
      <c r="EY232" s="34"/>
      <c r="EZ232" s="34"/>
      <c r="FA232" s="34"/>
      <c r="FB232" s="34"/>
      <c r="FC232" s="34"/>
      <c r="FD232" s="34"/>
      <c r="FE232" s="34"/>
      <c r="FF232" s="34"/>
      <c r="FG232" s="34"/>
      <c r="FH232" s="34"/>
      <c r="FI232" s="34"/>
      <c r="FJ232" s="34"/>
      <c r="FK232" s="34"/>
      <c r="FL232" s="34"/>
      <c r="FM232" s="34"/>
      <c r="FN232" s="34"/>
      <c r="FO232" s="34"/>
      <c r="FP232" s="34"/>
      <c r="FQ232" s="34"/>
      <c r="FR232" s="34"/>
      <c r="FS232" s="34"/>
      <c r="FT232" s="34"/>
      <c r="FU232" s="34"/>
      <c r="FV232" s="34"/>
      <c r="FW232" s="34"/>
      <c r="FX232" s="34"/>
      <c r="FY232" s="34"/>
      <c r="FZ232" s="34"/>
      <c r="GA232" s="34"/>
      <c r="GB232" s="34"/>
      <c r="GC232" s="34"/>
      <c r="GD232" s="34"/>
      <c r="GE232" s="34"/>
      <c r="GF232" s="34"/>
      <c r="GG232" s="34"/>
      <c r="GH232" s="34"/>
      <c r="GI232" s="34"/>
      <c r="GJ232" s="34"/>
      <c r="GK232" s="34"/>
      <c r="GL232" s="34"/>
      <c r="GM232" s="34"/>
      <c r="GN232" s="34"/>
      <c r="GO232" s="34"/>
      <c r="GP232" s="34"/>
      <c r="GQ232" s="34"/>
      <c r="GR232" s="34"/>
      <c r="GS232" s="34"/>
      <c r="GT232" s="34"/>
      <c r="GU232" s="34"/>
      <c r="GV232" s="34"/>
      <c r="GW232" s="34"/>
      <c r="GX232" s="34"/>
      <c r="GY232" s="34"/>
      <c r="GZ232" s="34"/>
      <c r="HA232" s="34"/>
      <c r="HB232" s="34"/>
      <c r="HC232" s="34"/>
      <c r="HD232" s="34"/>
      <c r="HE232" s="34"/>
      <c r="HF232" s="34"/>
      <c r="HG232" s="34"/>
      <c r="HH232" s="34"/>
      <c r="HI232" s="34"/>
      <c r="HJ232" s="34"/>
      <c r="HK232" s="34"/>
      <c r="HL232" s="34"/>
      <c r="HM232" s="34"/>
      <c r="HN232" s="34"/>
      <c r="HO232" s="34"/>
      <c r="HP232" s="34"/>
      <c r="HQ232" s="34"/>
      <c r="HR232" s="34"/>
      <c r="HS232" s="34"/>
      <c r="HT232" s="34"/>
      <c r="HU232" s="34"/>
      <c r="HV232" s="34"/>
      <c r="HW232" s="34"/>
      <c r="HX232" s="34"/>
      <c r="HY232" s="34"/>
      <c r="HZ232" s="34"/>
      <c r="IA232" s="34"/>
      <c r="IB232" s="34"/>
      <c r="IC232" s="34"/>
      <c r="ID232" s="34"/>
      <c r="IE232" s="34"/>
      <c r="IF232" s="34"/>
      <c r="IG232" s="34"/>
      <c r="IH232" s="34"/>
      <c r="II232" s="34"/>
      <c r="IJ232" s="34"/>
      <c r="IK232" s="34"/>
      <c r="IL232" s="34"/>
      <c r="IM232" s="34"/>
      <c r="IN232" s="34"/>
      <c r="IO232" s="34"/>
      <c r="IP232" s="34"/>
      <c r="IQ232" s="34"/>
      <c r="IR232" s="34"/>
      <c r="IS232" s="34"/>
      <c r="IT232" s="34"/>
      <c r="IU232" s="34"/>
      <c r="IV232" s="34"/>
    </row>
    <row r="233" spans="1:256" x14ac:dyDescent="0.2">
      <c r="A233" s="34"/>
      <c r="B233" s="34"/>
      <c r="C233" s="34"/>
      <c r="D233" s="77"/>
      <c r="E233" s="34"/>
      <c r="F233" s="36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96"/>
      <c r="T233" s="34"/>
      <c r="U233" s="36">
        <f t="shared" si="51"/>
        <v>0</v>
      </c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  <c r="BU233" s="34"/>
      <c r="BV233" s="34"/>
      <c r="BW233" s="34"/>
      <c r="BX233" s="34"/>
      <c r="BY233" s="34"/>
      <c r="BZ233" s="34"/>
      <c r="CA233" s="34"/>
      <c r="CB233" s="34"/>
      <c r="CC233" s="34"/>
      <c r="CD233" s="34"/>
      <c r="CE233" s="34"/>
      <c r="CF233" s="34"/>
      <c r="CG233" s="34"/>
      <c r="CH233" s="34"/>
      <c r="CI233" s="34"/>
      <c r="CJ233" s="34"/>
      <c r="CK233" s="34"/>
      <c r="CL233" s="34"/>
      <c r="CM233" s="34"/>
      <c r="CN233" s="34"/>
      <c r="CO233" s="34"/>
      <c r="CP233" s="34"/>
      <c r="CQ233" s="34"/>
      <c r="CR233" s="34"/>
      <c r="CS233" s="34"/>
      <c r="CT233" s="34"/>
      <c r="CU233" s="34"/>
      <c r="CV233" s="34"/>
      <c r="CW233" s="34"/>
      <c r="CX233" s="34"/>
      <c r="CY233" s="34"/>
      <c r="CZ233" s="34"/>
      <c r="DA233" s="34"/>
      <c r="DB233" s="34"/>
      <c r="DC233" s="34"/>
      <c r="DD233" s="34"/>
      <c r="DE233" s="34"/>
      <c r="DF233" s="34"/>
      <c r="DG233" s="34"/>
      <c r="DH233" s="34"/>
      <c r="DI233" s="34"/>
      <c r="DJ233" s="34"/>
      <c r="DK233" s="34"/>
      <c r="DL233" s="34"/>
      <c r="DM233" s="34"/>
      <c r="DN233" s="34"/>
      <c r="DO233" s="34"/>
      <c r="DP233" s="34"/>
      <c r="DQ233" s="34"/>
      <c r="DR233" s="34"/>
      <c r="DS233" s="34"/>
      <c r="DT233" s="34"/>
      <c r="DU233" s="34"/>
      <c r="DV233" s="34"/>
      <c r="DW233" s="34"/>
      <c r="DX233" s="34"/>
      <c r="DY233" s="34"/>
      <c r="DZ233" s="34"/>
      <c r="EA233" s="34"/>
      <c r="EB233" s="34"/>
      <c r="EC233" s="34"/>
      <c r="ED233" s="34"/>
      <c r="EE233" s="34"/>
      <c r="EF233" s="34"/>
      <c r="EG233" s="34"/>
      <c r="EH233" s="34"/>
      <c r="EI233" s="34"/>
      <c r="EJ233" s="34"/>
      <c r="EK233" s="34"/>
      <c r="EL233" s="34"/>
      <c r="EM233" s="34"/>
      <c r="EN233" s="34"/>
      <c r="EO233" s="34"/>
      <c r="EP233" s="34"/>
      <c r="EQ233" s="34"/>
      <c r="ER233" s="34"/>
      <c r="ES233" s="34"/>
      <c r="ET233" s="34"/>
      <c r="EU233" s="34"/>
      <c r="EV233" s="34"/>
      <c r="EW233" s="34"/>
      <c r="EX233" s="34"/>
      <c r="EY233" s="34"/>
      <c r="EZ233" s="34"/>
      <c r="FA233" s="34"/>
      <c r="FB233" s="34"/>
      <c r="FC233" s="34"/>
      <c r="FD233" s="34"/>
      <c r="FE233" s="34"/>
      <c r="FF233" s="34"/>
      <c r="FG233" s="34"/>
      <c r="FH233" s="34"/>
      <c r="FI233" s="34"/>
      <c r="FJ233" s="34"/>
      <c r="FK233" s="34"/>
      <c r="FL233" s="34"/>
      <c r="FM233" s="34"/>
      <c r="FN233" s="34"/>
      <c r="FO233" s="34"/>
      <c r="FP233" s="34"/>
      <c r="FQ233" s="34"/>
      <c r="FR233" s="34"/>
      <c r="FS233" s="34"/>
      <c r="FT233" s="34"/>
      <c r="FU233" s="34"/>
      <c r="FV233" s="34"/>
      <c r="FW233" s="34"/>
      <c r="FX233" s="34"/>
      <c r="FY233" s="34"/>
      <c r="FZ233" s="34"/>
      <c r="GA233" s="34"/>
      <c r="GB233" s="34"/>
      <c r="GC233" s="34"/>
      <c r="GD233" s="34"/>
      <c r="GE233" s="34"/>
      <c r="GF233" s="34"/>
      <c r="GG233" s="34"/>
      <c r="GH233" s="34"/>
      <c r="GI233" s="34"/>
      <c r="GJ233" s="34"/>
      <c r="GK233" s="34"/>
      <c r="GL233" s="34"/>
      <c r="GM233" s="34"/>
      <c r="GN233" s="34"/>
      <c r="GO233" s="34"/>
      <c r="GP233" s="34"/>
      <c r="GQ233" s="34"/>
      <c r="GR233" s="34"/>
      <c r="GS233" s="34"/>
      <c r="GT233" s="34"/>
      <c r="GU233" s="34"/>
      <c r="GV233" s="34"/>
      <c r="GW233" s="34"/>
      <c r="GX233" s="34"/>
      <c r="GY233" s="34"/>
      <c r="GZ233" s="34"/>
      <c r="HA233" s="34"/>
      <c r="HB233" s="34"/>
      <c r="HC233" s="34"/>
      <c r="HD233" s="34"/>
      <c r="HE233" s="34"/>
      <c r="HF233" s="34"/>
      <c r="HG233" s="34"/>
      <c r="HH233" s="34"/>
      <c r="HI233" s="34"/>
      <c r="HJ233" s="34"/>
      <c r="HK233" s="34"/>
      <c r="HL233" s="34"/>
      <c r="HM233" s="34"/>
      <c r="HN233" s="34"/>
      <c r="HO233" s="34"/>
      <c r="HP233" s="34"/>
      <c r="HQ233" s="34"/>
      <c r="HR233" s="34"/>
      <c r="HS233" s="34"/>
      <c r="HT233" s="34"/>
      <c r="HU233" s="34"/>
      <c r="HV233" s="34"/>
      <c r="HW233" s="34"/>
      <c r="HX233" s="34"/>
      <c r="HY233" s="34"/>
      <c r="HZ233" s="34"/>
      <c r="IA233" s="34"/>
      <c r="IB233" s="34"/>
      <c r="IC233" s="34"/>
      <c r="ID233" s="34"/>
      <c r="IE233" s="34"/>
      <c r="IF233" s="34"/>
      <c r="IG233" s="34"/>
      <c r="IH233" s="34"/>
      <c r="II233" s="34"/>
      <c r="IJ233" s="34"/>
      <c r="IK233" s="34"/>
      <c r="IL233" s="34"/>
      <c r="IM233" s="34"/>
      <c r="IN233" s="34"/>
      <c r="IO233" s="34"/>
      <c r="IP233" s="34"/>
      <c r="IQ233" s="34"/>
      <c r="IR233" s="34"/>
      <c r="IS233" s="34"/>
      <c r="IT233" s="34"/>
      <c r="IU233" s="34"/>
      <c r="IV233" s="34"/>
    </row>
    <row r="234" spans="1:256" x14ac:dyDescent="0.2">
      <c r="A234" s="34"/>
      <c r="B234" s="34"/>
      <c r="C234" s="34"/>
      <c r="D234" s="77"/>
      <c r="E234" s="34"/>
      <c r="F234" s="36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96"/>
      <c r="T234" s="34"/>
      <c r="U234" s="36">
        <f t="shared" si="51"/>
        <v>0</v>
      </c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  <c r="BU234" s="34"/>
      <c r="BV234" s="34"/>
      <c r="BW234" s="34"/>
      <c r="BX234" s="34"/>
      <c r="BY234" s="34"/>
      <c r="BZ234" s="34"/>
      <c r="CA234" s="34"/>
      <c r="CB234" s="34"/>
      <c r="CC234" s="34"/>
      <c r="CD234" s="34"/>
      <c r="CE234" s="34"/>
      <c r="CF234" s="34"/>
      <c r="CG234" s="34"/>
      <c r="CH234" s="34"/>
      <c r="CI234" s="34"/>
      <c r="CJ234" s="34"/>
      <c r="CK234" s="34"/>
      <c r="CL234" s="34"/>
      <c r="CM234" s="34"/>
      <c r="CN234" s="34"/>
      <c r="CO234" s="34"/>
      <c r="CP234" s="34"/>
      <c r="CQ234" s="34"/>
      <c r="CR234" s="34"/>
      <c r="CS234" s="34"/>
      <c r="CT234" s="34"/>
      <c r="CU234" s="34"/>
      <c r="CV234" s="34"/>
      <c r="CW234" s="34"/>
      <c r="CX234" s="34"/>
      <c r="CY234" s="34"/>
      <c r="CZ234" s="34"/>
      <c r="DA234" s="34"/>
      <c r="DB234" s="34"/>
      <c r="DC234" s="34"/>
      <c r="DD234" s="34"/>
      <c r="DE234" s="34"/>
      <c r="DF234" s="34"/>
      <c r="DG234" s="34"/>
      <c r="DH234" s="34"/>
      <c r="DI234" s="34"/>
      <c r="DJ234" s="34"/>
      <c r="DK234" s="34"/>
      <c r="DL234" s="34"/>
      <c r="DM234" s="34"/>
      <c r="DN234" s="34"/>
      <c r="DO234" s="34"/>
      <c r="DP234" s="34"/>
      <c r="DQ234" s="34"/>
      <c r="DR234" s="34"/>
      <c r="DS234" s="34"/>
      <c r="DT234" s="34"/>
      <c r="DU234" s="34"/>
      <c r="DV234" s="34"/>
      <c r="DW234" s="34"/>
      <c r="DX234" s="34"/>
      <c r="DY234" s="34"/>
      <c r="DZ234" s="34"/>
      <c r="EA234" s="34"/>
      <c r="EB234" s="34"/>
      <c r="EC234" s="34"/>
      <c r="ED234" s="34"/>
      <c r="EE234" s="34"/>
      <c r="EF234" s="34"/>
      <c r="EG234" s="34"/>
      <c r="EH234" s="34"/>
      <c r="EI234" s="34"/>
      <c r="EJ234" s="34"/>
      <c r="EK234" s="34"/>
      <c r="EL234" s="34"/>
      <c r="EM234" s="34"/>
      <c r="EN234" s="34"/>
      <c r="EO234" s="34"/>
      <c r="EP234" s="34"/>
      <c r="EQ234" s="34"/>
      <c r="ER234" s="34"/>
      <c r="ES234" s="34"/>
      <c r="ET234" s="34"/>
      <c r="EU234" s="34"/>
      <c r="EV234" s="34"/>
      <c r="EW234" s="34"/>
      <c r="EX234" s="34"/>
      <c r="EY234" s="34"/>
      <c r="EZ234" s="34"/>
      <c r="FA234" s="34"/>
      <c r="FB234" s="34"/>
      <c r="FC234" s="34"/>
      <c r="FD234" s="34"/>
      <c r="FE234" s="34"/>
      <c r="FF234" s="34"/>
      <c r="FG234" s="34"/>
      <c r="FH234" s="34"/>
      <c r="FI234" s="34"/>
      <c r="FJ234" s="34"/>
      <c r="FK234" s="34"/>
      <c r="FL234" s="34"/>
      <c r="FM234" s="34"/>
      <c r="FN234" s="34"/>
      <c r="FO234" s="34"/>
      <c r="FP234" s="34"/>
      <c r="FQ234" s="34"/>
      <c r="FR234" s="34"/>
      <c r="FS234" s="34"/>
      <c r="FT234" s="34"/>
      <c r="FU234" s="34"/>
      <c r="FV234" s="34"/>
      <c r="FW234" s="34"/>
      <c r="FX234" s="34"/>
      <c r="FY234" s="34"/>
      <c r="FZ234" s="34"/>
      <c r="GA234" s="34"/>
      <c r="GB234" s="34"/>
      <c r="GC234" s="34"/>
      <c r="GD234" s="34"/>
      <c r="GE234" s="34"/>
      <c r="GF234" s="34"/>
      <c r="GG234" s="34"/>
      <c r="GH234" s="34"/>
      <c r="GI234" s="34"/>
      <c r="GJ234" s="34"/>
      <c r="GK234" s="34"/>
      <c r="GL234" s="34"/>
      <c r="GM234" s="34"/>
      <c r="GN234" s="34"/>
      <c r="GO234" s="34"/>
      <c r="GP234" s="34"/>
      <c r="GQ234" s="34"/>
      <c r="GR234" s="34"/>
      <c r="GS234" s="34"/>
      <c r="GT234" s="34"/>
      <c r="GU234" s="34"/>
      <c r="GV234" s="34"/>
      <c r="GW234" s="34"/>
      <c r="GX234" s="34"/>
      <c r="GY234" s="34"/>
      <c r="GZ234" s="34"/>
      <c r="HA234" s="34"/>
      <c r="HB234" s="34"/>
      <c r="HC234" s="34"/>
      <c r="HD234" s="34"/>
      <c r="HE234" s="34"/>
      <c r="HF234" s="34"/>
      <c r="HG234" s="34"/>
      <c r="HH234" s="34"/>
      <c r="HI234" s="34"/>
      <c r="HJ234" s="34"/>
      <c r="HK234" s="34"/>
      <c r="HL234" s="34"/>
      <c r="HM234" s="34"/>
      <c r="HN234" s="34"/>
      <c r="HO234" s="34"/>
      <c r="HP234" s="34"/>
      <c r="HQ234" s="34"/>
      <c r="HR234" s="34"/>
      <c r="HS234" s="34"/>
      <c r="HT234" s="34"/>
      <c r="HU234" s="34"/>
      <c r="HV234" s="34"/>
      <c r="HW234" s="34"/>
      <c r="HX234" s="34"/>
      <c r="HY234" s="34"/>
      <c r="HZ234" s="34"/>
      <c r="IA234" s="34"/>
      <c r="IB234" s="34"/>
      <c r="IC234" s="34"/>
      <c r="ID234" s="34"/>
      <c r="IE234" s="34"/>
      <c r="IF234" s="34"/>
      <c r="IG234" s="34"/>
      <c r="IH234" s="34"/>
      <c r="II234" s="34"/>
      <c r="IJ234" s="34"/>
      <c r="IK234" s="34"/>
      <c r="IL234" s="34"/>
      <c r="IM234" s="34"/>
      <c r="IN234" s="34"/>
      <c r="IO234" s="34"/>
      <c r="IP234" s="34"/>
      <c r="IQ234" s="34"/>
      <c r="IR234" s="34"/>
      <c r="IS234" s="34"/>
      <c r="IT234" s="34"/>
      <c r="IU234" s="34"/>
      <c r="IV234" s="34"/>
    </row>
    <row r="235" spans="1:256" x14ac:dyDescent="0.2">
      <c r="A235" s="34"/>
      <c r="B235" s="34"/>
      <c r="C235" s="34"/>
      <c r="D235" s="77"/>
      <c r="E235" s="34"/>
      <c r="F235" s="36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96"/>
      <c r="T235" s="34"/>
      <c r="U235" s="36">
        <f t="shared" si="51"/>
        <v>0</v>
      </c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  <c r="BU235" s="34"/>
      <c r="BV235" s="34"/>
      <c r="BW235" s="34"/>
      <c r="BX235" s="34"/>
      <c r="BY235" s="34"/>
      <c r="BZ235" s="34"/>
      <c r="CA235" s="34"/>
      <c r="CB235" s="34"/>
      <c r="CC235" s="34"/>
      <c r="CD235" s="34"/>
      <c r="CE235" s="34"/>
      <c r="CF235" s="34"/>
      <c r="CG235" s="34"/>
      <c r="CH235" s="34"/>
      <c r="CI235" s="34"/>
      <c r="CJ235" s="34"/>
      <c r="CK235" s="34"/>
      <c r="CL235" s="34"/>
      <c r="CM235" s="34"/>
      <c r="CN235" s="34"/>
      <c r="CO235" s="34"/>
      <c r="CP235" s="34"/>
      <c r="CQ235" s="34"/>
      <c r="CR235" s="34"/>
      <c r="CS235" s="34"/>
      <c r="CT235" s="34"/>
      <c r="CU235" s="34"/>
      <c r="CV235" s="34"/>
      <c r="CW235" s="34"/>
      <c r="CX235" s="34"/>
      <c r="CY235" s="34"/>
      <c r="CZ235" s="34"/>
      <c r="DA235" s="34"/>
      <c r="DB235" s="34"/>
      <c r="DC235" s="34"/>
      <c r="DD235" s="34"/>
      <c r="DE235" s="34"/>
      <c r="DF235" s="34"/>
      <c r="DG235" s="34"/>
      <c r="DH235" s="34"/>
      <c r="DI235" s="34"/>
      <c r="DJ235" s="34"/>
      <c r="DK235" s="34"/>
      <c r="DL235" s="34"/>
      <c r="DM235" s="34"/>
      <c r="DN235" s="34"/>
      <c r="DO235" s="34"/>
      <c r="DP235" s="34"/>
      <c r="DQ235" s="34"/>
      <c r="DR235" s="34"/>
      <c r="DS235" s="34"/>
      <c r="DT235" s="34"/>
      <c r="DU235" s="34"/>
      <c r="DV235" s="34"/>
      <c r="DW235" s="34"/>
      <c r="DX235" s="34"/>
      <c r="DY235" s="34"/>
      <c r="DZ235" s="34"/>
      <c r="EA235" s="34"/>
      <c r="EB235" s="34"/>
      <c r="EC235" s="34"/>
      <c r="ED235" s="34"/>
      <c r="EE235" s="34"/>
      <c r="EF235" s="34"/>
      <c r="EG235" s="34"/>
      <c r="EH235" s="34"/>
      <c r="EI235" s="34"/>
      <c r="EJ235" s="34"/>
      <c r="EK235" s="34"/>
      <c r="EL235" s="34"/>
      <c r="EM235" s="34"/>
      <c r="EN235" s="34"/>
      <c r="EO235" s="34"/>
      <c r="EP235" s="34"/>
      <c r="EQ235" s="34"/>
      <c r="ER235" s="34"/>
      <c r="ES235" s="34"/>
      <c r="ET235" s="34"/>
      <c r="EU235" s="34"/>
      <c r="EV235" s="34"/>
      <c r="EW235" s="34"/>
      <c r="EX235" s="34"/>
      <c r="EY235" s="34"/>
      <c r="EZ235" s="34"/>
      <c r="FA235" s="34"/>
      <c r="FB235" s="34"/>
      <c r="FC235" s="34"/>
      <c r="FD235" s="34"/>
      <c r="FE235" s="34"/>
      <c r="FF235" s="34"/>
      <c r="FG235" s="34"/>
      <c r="FH235" s="34"/>
      <c r="FI235" s="34"/>
      <c r="FJ235" s="34"/>
      <c r="FK235" s="34"/>
      <c r="FL235" s="34"/>
      <c r="FM235" s="34"/>
      <c r="FN235" s="34"/>
      <c r="FO235" s="34"/>
      <c r="FP235" s="34"/>
      <c r="FQ235" s="34"/>
      <c r="FR235" s="34"/>
      <c r="FS235" s="34"/>
      <c r="FT235" s="34"/>
      <c r="FU235" s="34"/>
      <c r="FV235" s="34"/>
      <c r="FW235" s="34"/>
      <c r="FX235" s="34"/>
      <c r="FY235" s="34"/>
      <c r="FZ235" s="34"/>
      <c r="GA235" s="34"/>
      <c r="GB235" s="34"/>
      <c r="GC235" s="34"/>
      <c r="GD235" s="34"/>
      <c r="GE235" s="34"/>
      <c r="GF235" s="34"/>
      <c r="GG235" s="34"/>
      <c r="GH235" s="34"/>
      <c r="GI235" s="34"/>
      <c r="GJ235" s="34"/>
      <c r="GK235" s="34"/>
      <c r="GL235" s="34"/>
      <c r="GM235" s="34"/>
      <c r="GN235" s="34"/>
      <c r="GO235" s="34"/>
      <c r="GP235" s="34"/>
      <c r="GQ235" s="34"/>
      <c r="GR235" s="34"/>
      <c r="GS235" s="34"/>
      <c r="GT235" s="34"/>
      <c r="GU235" s="34"/>
      <c r="GV235" s="34"/>
      <c r="GW235" s="34"/>
      <c r="GX235" s="34"/>
      <c r="GY235" s="34"/>
      <c r="GZ235" s="34"/>
      <c r="HA235" s="34"/>
      <c r="HB235" s="34"/>
      <c r="HC235" s="34"/>
      <c r="HD235" s="34"/>
      <c r="HE235" s="34"/>
      <c r="HF235" s="34"/>
      <c r="HG235" s="34"/>
      <c r="HH235" s="34"/>
      <c r="HI235" s="34"/>
      <c r="HJ235" s="34"/>
      <c r="HK235" s="34"/>
      <c r="HL235" s="34"/>
      <c r="HM235" s="34"/>
      <c r="HN235" s="34"/>
      <c r="HO235" s="34"/>
      <c r="HP235" s="34"/>
      <c r="HQ235" s="34"/>
      <c r="HR235" s="34"/>
      <c r="HS235" s="34"/>
      <c r="HT235" s="34"/>
      <c r="HU235" s="34"/>
      <c r="HV235" s="34"/>
      <c r="HW235" s="34"/>
      <c r="HX235" s="34"/>
      <c r="HY235" s="34"/>
      <c r="HZ235" s="34"/>
      <c r="IA235" s="34"/>
      <c r="IB235" s="34"/>
      <c r="IC235" s="34"/>
      <c r="ID235" s="34"/>
      <c r="IE235" s="34"/>
      <c r="IF235" s="34"/>
      <c r="IG235" s="34"/>
      <c r="IH235" s="34"/>
      <c r="II235" s="34"/>
      <c r="IJ235" s="34"/>
      <c r="IK235" s="34"/>
      <c r="IL235" s="34"/>
      <c r="IM235" s="34"/>
      <c r="IN235" s="34"/>
      <c r="IO235" s="34"/>
      <c r="IP235" s="34"/>
      <c r="IQ235" s="34"/>
      <c r="IR235" s="34"/>
      <c r="IS235" s="34"/>
      <c r="IT235" s="34"/>
      <c r="IU235" s="34"/>
      <c r="IV235" s="34"/>
    </row>
    <row r="236" spans="1:256" x14ac:dyDescent="0.2">
      <c r="A236" s="34"/>
      <c r="B236" s="34"/>
      <c r="C236" s="34"/>
      <c r="D236" s="77"/>
      <c r="E236" s="34"/>
      <c r="F236" s="36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96"/>
      <c r="T236" s="34"/>
      <c r="U236" s="36">
        <f t="shared" si="51"/>
        <v>0</v>
      </c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  <c r="BU236" s="34"/>
      <c r="BV236" s="34"/>
      <c r="BW236" s="34"/>
      <c r="BX236" s="34"/>
      <c r="BY236" s="34"/>
      <c r="BZ236" s="34"/>
      <c r="CA236" s="34"/>
      <c r="CB236" s="34"/>
      <c r="CC236" s="34"/>
      <c r="CD236" s="34"/>
      <c r="CE236" s="34"/>
      <c r="CF236" s="34"/>
      <c r="CG236" s="34"/>
      <c r="CH236" s="34"/>
      <c r="CI236" s="34"/>
      <c r="CJ236" s="34"/>
      <c r="CK236" s="34"/>
      <c r="CL236" s="34"/>
      <c r="CM236" s="34"/>
      <c r="CN236" s="34"/>
      <c r="CO236" s="34"/>
      <c r="CP236" s="34"/>
      <c r="CQ236" s="34"/>
      <c r="CR236" s="34"/>
      <c r="CS236" s="34"/>
      <c r="CT236" s="34"/>
      <c r="CU236" s="34"/>
      <c r="CV236" s="34"/>
      <c r="CW236" s="34"/>
      <c r="CX236" s="34"/>
      <c r="CY236" s="34"/>
      <c r="CZ236" s="34"/>
      <c r="DA236" s="34"/>
      <c r="DB236" s="34"/>
      <c r="DC236" s="34"/>
      <c r="DD236" s="34"/>
      <c r="DE236" s="34"/>
      <c r="DF236" s="34"/>
      <c r="DG236" s="34"/>
      <c r="DH236" s="34"/>
      <c r="DI236" s="34"/>
      <c r="DJ236" s="34"/>
      <c r="DK236" s="34"/>
      <c r="DL236" s="34"/>
      <c r="DM236" s="34"/>
      <c r="DN236" s="34"/>
      <c r="DO236" s="34"/>
      <c r="DP236" s="34"/>
      <c r="DQ236" s="34"/>
      <c r="DR236" s="34"/>
      <c r="DS236" s="34"/>
      <c r="DT236" s="34"/>
      <c r="DU236" s="34"/>
      <c r="DV236" s="34"/>
      <c r="DW236" s="34"/>
      <c r="DX236" s="34"/>
      <c r="DY236" s="34"/>
      <c r="DZ236" s="34"/>
      <c r="EA236" s="34"/>
      <c r="EB236" s="34"/>
      <c r="EC236" s="34"/>
      <c r="ED236" s="34"/>
      <c r="EE236" s="34"/>
      <c r="EF236" s="34"/>
      <c r="EG236" s="34"/>
      <c r="EH236" s="34"/>
      <c r="EI236" s="34"/>
      <c r="EJ236" s="34"/>
      <c r="EK236" s="34"/>
      <c r="EL236" s="34"/>
      <c r="EM236" s="34"/>
      <c r="EN236" s="34"/>
      <c r="EO236" s="34"/>
      <c r="EP236" s="34"/>
      <c r="EQ236" s="34"/>
      <c r="ER236" s="34"/>
      <c r="ES236" s="34"/>
      <c r="ET236" s="34"/>
      <c r="EU236" s="34"/>
      <c r="EV236" s="34"/>
      <c r="EW236" s="34"/>
      <c r="EX236" s="34"/>
      <c r="EY236" s="34"/>
      <c r="EZ236" s="34"/>
      <c r="FA236" s="34"/>
      <c r="FB236" s="34"/>
      <c r="FC236" s="34"/>
      <c r="FD236" s="34"/>
      <c r="FE236" s="34"/>
      <c r="FF236" s="34"/>
      <c r="FG236" s="34"/>
      <c r="FH236" s="34"/>
      <c r="FI236" s="34"/>
      <c r="FJ236" s="34"/>
      <c r="FK236" s="34"/>
      <c r="FL236" s="34"/>
      <c r="FM236" s="34"/>
      <c r="FN236" s="34"/>
      <c r="FO236" s="34"/>
      <c r="FP236" s="34"/>
      <c r="FQ236" s="34"/>
      <c r="FR236" s="34"/>
      <c r="FS236" s="34"/>
      <c r="FT236" s="34"/>
      <c r="FU236" s="34"/>
      <c r="FV236" s="34"/>
      <c r="FW236" s="34"/>
      <c r="FX236" s="34"/>
      <c r="FY236" s="34"/>
      <c r="FZ236" s="34"/>
      <c r="GA236" s="34"/>
      <c r="GB236" s="34"/>
      <c r="GC236" s="34"/>
      <c r="GD236" s="34"/>
      <c r="GE236" s="34"/>
      <c r="GF236" s="34"/>
      <c r="GG236" s="34"/>
      <c r="GH236" s="34"/>
      <c r="GI236" s="34"/>
      <c r="GJ236" s="34"/>
      <c r="GK236" s="34"/>
      <c r="GL236" s="34"/>
      <c r="GM236" s="34"/>
      <c r="GN236" s="34"/>
      <c r="GO236" s="34"/>
      <c r="GP236" s="34"/>
      <c r="GQ236" s="34"/>
      <c r="GR236" s="34"/>
      <c r="GS236" s="34"/>
      <c r="GT236" s="34"/>
      <c r="GU236" s="34"/>
      <c r="GV236" s="34"/>
      <c r="GW236" s="34"/>
      <c r="GX236" s="34"/>
      <c r="GY236" s="34"/>
      <c r="GZ236" s="34"/>
      <c r="HA236" s="34"/>
      <c r="HB236" s="34"/>
      <c r="HC236" s="34"/>
      <c r="HD236" s="34"/>
      <c r="HE236" s="34"/>
      <c r="HF236" s="34"/>
      <c r="HG236" s="34"/>
      <c r="HH236" s="34"/>
      <c r="HI236" s="34"/>
      <c r="HJ236" s="34"/>
      <c r="HK236" s="34"/>
      <c r="HL236" s="34"/>
      <c r="HM236" s="34"/>
      <c r="HN236" s="34"/>
      <c r="HO236" s="34"/>
      <c r="HP236" s="34"/>
      <c r="HQ236" s="34"/>
      <c r="HR236" s="34"/>
      <c r="HS236" s="34"/>
      <c r="HT236" s="34"/>
      <c r="HU236" s="34"/>
      <c r="HV236" s="34"/>
      <c r="HW236" s="34"/>
      <c r="HX236" s="34"/>
      <c r="HY236" s="34"/>
      <c r="HZ236" s="34"/>
      <c r="IA236" s="34"/>
      <c r="IB236" s="34"/>
      <c r="IC236" s="34"/>
      <c r="ID236" s="34"/>
      <c r="IE236" s="34"/>
      <c r="IF236" s="34"/>
      <c r="IG236" s="34"/>
      <c r="IH236" s="34"/>
      <c r="II236" s="34"/>
      <c r="IJ236" s="34"/>
      <c r="IK236" s="34"/>
      <c r="IL236" s="34"/>
      <c r="IM236" s="34"/>
      <c r="IN236" s="34"/>
      <c r="IO236" s="34"/>
      <c r="IP236" s="34"/>
      <c r="IQ236" s="34"/>
      <c r="IR236" s="34"/>
      <c r="IS236" s="34"/>
      <c r="IT236" s="34"/>
      <c r="IU236" s="34"/>
      <c r="IV236" s="34"/>
    </row>
    <row r="237" spans="1:256" x14ac:dyDescent="0.2">
      <c r="A237" s="34"/>
      <c r="B237" s="34"/>
      <c r="C237" s="34"/>
      <c r="D237" s="77"/>
      <c r="E237" s="34"/>
      <c r="F237" s="36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96"/>
      <c r="T237" s="34"/>
      <c r="U237" s="36">
        <f t="shared" si="51"/>
        <v>0</v>
      </c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  <c r="BU237" s="34"/>
      <c r="BV237" s="34"/>
      <c r="BW237" s="34"/>
      <c r="BX237" s="34"/>
      <c r="BY237" s="34"/>
      <c r="BZ237" s="34"/>
      <c r="CA237" s="34"/>
      <c r="CB237" s="34"/>
      <c r="CC237" s="34"/>
      <c r="CD237" s="34"/>
      <c r="CE237" s="34"/>
      <c r="CF237" s="34"/>
      <c r="CG237" s="34"/>
      <c r="CH237" s="34"/>
      <c r="CI237" s="34"/>
      <c r="CJ237" s="34"/>
      <c r="CK237" s="34"/>
      <c r="CL237" s="34"/>
      <c r="CM237" s="34"/>
      <c r="CN237" s="34"/>
      <c r="CO237" s="34"/>
      <c r="CP237" s="34"/>
      <c r="CQ237" s="34"/>
      <c r="CR237" s="34"/>
      <c r="CS237" s="34"/>
      <c r="CT237" s="34"/>
      <c r="CU237" s="34"/>
      <c r="CV237" s="34"/>
      <c r="CW237" s="34"/>
      <c r="CX237" s="34"/>
      <c r="CY237" s="34"/>
      <c r="CZ237" s="34"/>
      <c r="DA237" s="34"/>
      <c r="DB237" s="34"/>
      <c r="DC237" s="34"/>
      <c r="DD237" s="34"/>
      <c r="DE237" s="34"/>
      <c r="DF237" s="34"/>
      <c r="DG237" s="34"/>
      <c r="DH237" s="34"/>
      <c r="DI237" s="34"/>
      <c r="DJ237" s="34"/>
      <c r="DK237" s="34"/>
      <c r="DL237" s="34"/>
      <c r="DM237" s="34"/>
      <c r="DN237" s="34"/>
      <c r="DO237" s="34"/>
      <c r="DP237" s="34"/>
      <c r="DQ237" s="34"/>
      <c r="DR237" s="34"/>
      <c r="DS237" s="34"/>
      <c r="DT237" s="34"/>
      <c r="DU237" s="34"/>
      <c r="DV237" s="34"/>
      <c r="DW237" s="34"/>
      <c r="DX237" s="34"/>
      <c r="DY237" s="34"/>
      <c r="DZ237" s="34"/>
      <c r="EA237" s="34"/>
      <c r="EB237" s="34"/>
      <c r="EC237" s="34"/>
      <c r="ED237" s="34"/>
      <c r="EE237" s="34"/>
      <c r="EF237" s="34"/>
      <c r="EG237" s="34"/>
      <c r="EH237" s="34"/>
      <c r="EI237" s="34"/>
      <c r="EJ237" s="34"/>
      <c r="EK237" s="34"/>
      <c r="EL237" s="34"/>
      <c r="EM237" s="34"/>
      <c r="EN237" s="34"/>
      <c r="EO237" s="34"/>
      <c r="EP237" s="34"/>
      <c r="EQ237" s="34"/>
      <c r="ER237" s="34"/>
      <c r="ES237" s="34"/>
      <c r="ET237" s="34"/>
      <c r="EU237" s="34"/>
      <c r="EV237" s="34"/>
      <c r="EW237" s="34"/>
      <c r="EX237" s="34"/>
      <c r="EY237" s="34"/>
      <c r="EZ237" s="34"/>
      <c r="FA237" s="34"/>
      <c r="FB237" s="34"/>
      <c r="FC237" s="34"/>
      <c r="FD237" s="34"/>
      <c r="FE237" s="34"/>
      <c r="FF237" s="34"/>
      <c r="FG237" s="34"/>
      <c r="FH237" s="34"/>
      <c r="FI237" s="34"/>
      <c r="FJ237" s="34"/>
      <c r="FK237" s="34"/>
      <c r="FL237" s="34"/>
      <c r="FM237" s="34"/>
      <c r="FN237" s="34"/>
      <c r="FO237" s="34"/>
      <c r="FP237" s="34"/>
      <c r="FQ237" s="34"/>
      <c r="FR237" s="34"/>
      <c r="FS237" s="34"/>
      <c r="FT237" s="34"/>
      <c r="FU237" s="34"/>
      <c r="FV237" s="34"/>
      <c r="FW237" s="34"/>
      <c r="FX237" s="34"/>
      <c r="FY237" s="34"/>
      <c r="FZ237" s="34"/>
      <c r="GA237" s="34"/>
      <c r="GB237" s="34"/>
      <c r="GC237" s="34"/>
      <c r="GD237" s="34"/>
      <c r="GE237" s="34"/>
      <c r="GF237" s="34"/>
      <c r="GG237" s="34"/>
      <c r="GH237" s="34"/>
      <c r="GI237" s="34"/>
      <c r="GJ237" s="34"/>
      <c r="GK237" s="34"/>
      <c r="GL237" s="34"/>
      <c r="GM237" s="34"/>
      <c r="GN237" s="34"/>
      <c r="GO237" s="34"/>
      <c r="GP237" s="34"/>
      <c r="GQ237" s="34"/>
      <c r="GR237" s="34"/>
      <c r="GS237" s="34"/>
      <c r="GT237" s="34"/>
      <c r="GU237" s="34"/>
      <c r="GV237" s="34"/>
      <c r="GW237" s="34"/>
      <c r="GX237" s="34"/>
      <c r="GY237" s="34"/>
      <c r="GZ237" s="34"/>
      <c r="HA237" s="34"/>
      <c r="HB237" s="34"/>
      <c r="HC237" s="34"/>
      <c r="HD237" s="34"/>
      <c r="HE237" s="34"/>
      <c r="HF237" s="34"/>
      <c r="HG237" s="34"/>
      <c r="HH237" s="34"/>
      <c r="HI237" s="34"/>
      <c r="HJ237" s="34"/>
      <c r="HK237" s="34"/>
      <c r="HL237" s="34"/>
      <c r="HM237" s="34"/>
      <c r="HN237" s="34"/>
      <c r="HO237" s="34"/>
      <c r="HP237" s="34"/>
      <c r="HQ237" s="34"/>
      <c r="HR237" s="34"/>
      <c r="HS237" s="34"/>
      <c r="HT237" s="34"/>
      <c r="HU237" s="34"/>
      <c r="HV237" s="34"/>
      <c r="HW237" s="34"/>
      <c r="HX237" s="34"/>
      <c r="HY237" s="34"/>
      <c r="HZ237" s="34"/>
      <c r="IA237" s="34"/>
      <c r="IB237" s="34"/>
      <c r="IC237" s="34"/>
      <c r="ID237" s="34"/>
      <c r="IE237" s="34"/>
      <c r="IF237" s="34"/>
      <c r="IG237" s="34"/>
      <c r="IH237" s="34"/>
      <c r="II237" s="34"/>
      <c r="IJ237" s="34"/>
      <c r="IK237" s="34"/>
      <c r="IL237" s="34"/>
      <c r="IM237" s="34"/>
      <c r="IN237" s="34"/>
      <c r="IO237" s="34"/>
      <c r="IP237" s="34"/>
      <c r="IQ237" s="34"/>
      <c r="IR237" s="34"/>
      <c r="IS237" s="34"/>
      <c r="IT237" s="34"/>
      <c r="IU237" s="34"/>
      <c r="IV237" s="34"/>
    </row>
    <row r="238" spans="1:256" x14ac:dyDescent="0.2">
      <c r="A238" s="34"/>
      <c r="B238" s="34"/>
      <c r="C238" s="34"/>
      <c r="D238" s="77"/>
      <c r="E238" s="34"/>
      <c r="F238" s="36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96"/>
      <c r="T238" s="34"/>
      <c r="U238" s="36">
        <f t="shared" si="51"/>
        <v>0</v>
      </c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  <c r="BU238" s="34"/>
      <c r="BV238" s="34"/>
      <c r="BW238" s="34"/>
      <c r="BX238" s="34"/>
      <c r="BY238" s="34"/>
      <c r="BZ238" s="34"/>
      <c r="CA238" s="34"/>
      <c r="CB238" s="34"/>
      <c r="CC238" s="34"/>
      <c r="CD238" s="34"/>
      <c r="CE238" s="34"/>
      <c r="CF238" s="34"/>
      <c r="CG238" s="34"/>
      <c r="CH238" s="34"/>
      <c r="CI238" s="34"/>
      <c r="CJ238" s="34"/>
      <c r="CK238" s="34"/>
      <c r="CL238" s="34"/>
      <c r="CM238" s="34"/>
      <c r="CN238" s="34"/>
      <c r="CO238" s="34"/>
      <c r="CP238" s="34"/>
      <c r="CQ238" s="34"/>
      <c r="CR238" s="34"/>
      <c r="CS238" s="34"/>
      <c r="CT238" s="34"/>
      <c r="CU238" s="34"/>
      <c r="CV238" s="34"/>
      <c r="CW238" s="34"/>
      <c r="CX238" s="34"/>
      <c r="CY238" s="34"/>
      <c r="CZ238" s="34"/>
      <c r="DA238" s="34"/>
      <c r="DB238" s="34"/>
      <c r="DC238" s="34"/>
      <c r="DD238" s="34"/>
      <c r="DE238" s="34"/>
      <c r="DF238" s="34"/>
      <c r="DG238" s="34"/>
      <c r="DH238" s="34"/>
      <c r="DI238" s="34"/>
      <c r="DJ238" s="34"/>
      <c r="DK238" s="34"/>
      <c r="DL238" s="34"/>
      <c r="DM238" s="34"/>
      <c r="DN238" s="34"/>
      <c r="DO238" s="34"/>
      <c r="DP238" s="34"/>
      <c r="DQ238" s="34"/>
      <c r="DR238" s="34"/>
      <c r="DS238" s="34"/>
      <c r="DT238" s="34"/>
      <c r="DU238" s="34"/>
      <c r="DV238" s="34"/>
      <c r="DW238" s="34"/>
      <c r="DX238" s="34"/>
      <c r="DY238" s="34"/>
      <c r="DZ238" s="34"/>
      <c r="EA238" s="34"/>
      <c r="EB238" s="34"/>
      <c r="EC238" s="34"/>
      <c r="ED238" s="34"/>
      <c r="EE238" s="34"/>
      <c r="EF238" s="34"/>
      <c r="EG238" s="34"/>
      <c r="EH238" s="34"/>
      <c r="EI238" s="34"/>
      <c r="EJ238" s="34"/>
      <c r="EK238" s="34"/>
      <c r="EL238" s="34"/>
      <c r="EM238" s="34"/>
      <c r="EN238" s="34"/>
      <c r="EO238" s="34"/>
      <c r="EP238" s="34"/>
      <c r="EQ238" s="34"/>
      <c r="ER238" s="34"/>
      <c r="ES238" s="34"/>
      <c r="ET238" s="34"/>
      <c r="EU238" s="34"/>
      <c r="EV238" s="34"/>
      <c r="EW238" s="34"/>
      <c r="EX238" s="34"/>
      <c r="EY238" s="34"/>
      <c r="EZ238" s="34"/>
      <c r="FA238" s="34"/>
      <c r="FB238" s="34"/>
      <c r="FC238" s="34"/>
      <c r="FD238" s="34"/>
      <c r="FE238" s="34"/>
      <c r="FF238" s="34"/>
      <c r="FG238" s="34"/>
      <c r="FH238" s="34"/>
      <c r="FI238" s="34"/>
      <c r="FJ238" s="34"/>
      <c r="FK238" s="34"/>
      <c r="FL238" s="34"/>
      <c r="FM238" s="34"/>
      <c r="FN238" s="34"/>
      <c r="FO238" s="34"/>
      <c r="FP238" s="34"/>
      <c r="FQ238" s="34"/>
      <c r="FR238" s="34"/>
      <c r="FS238" s="34"/>
      <c r="FT238" s="34"/>
      <c r="FU238" s="34"/>
      <c r="FV238" s="34"/>
      <c r="FW238" s="34"/>
      <c r="FX238" s="34"/>
      <c r="FY238" s="34"/>
      <c r="FZ238" s="34"/>
      <c r="GA238" s="34"/>
      <c r="GB238" s="34"/>
      <c r="GC238" s="34"/>
      <c r="GD238" s="34"/>
      <c r="GE238" s="34"/>
      <c r="GF238" s="34"/>
      <c r="GG238" s="34"/>
      <c r="GH238" s="34"/>
      <c r="GI238" s="34"/>
      <c r="GJ238" s="34"/>
      <c r="GK238" s="34"/>
      <c r="GL238" s="34"/>
      <c r="GM238" s="34"/>
      <c r="GN238" s="34"/>
      <c r="GO238" s="34"/>
      <c r="GP238" s="34"/>
      <c r="GQ238" s="34"/>
      <c r="GR238" s="34"/>
      <c r="GS238" s="34"/>
      <c r="GT238" s="34"/>
      <c r="GU238" s="34"/>
      <c r="GV238" s="34"/>
      <c r="GW238" s="34"/>
      <c r="GX238" s="34"/>
      <c r="GY238" s="34"/>
      <c r="GZ238" s="34"/>
      <c r="HA238" s="34"/>
      <c r="HB238" s="34"/>
      <c r="HC238" s="34"/>
      <c r="HD238" s="34"/>
      <c r="HE238" s="34"/>
      <c r="HF238" s="34"/>
      <c r="HG238" s="34"/>
      <c r="HH238" s="34"/>
      <c r="HI238" s="34"/>
      <c r="HJ238" s="34"/>
      <c r="HK238" s="34"/>
      <c r="HL238" s="34"/>
      <c r="HM238" s="34"/>
      <c r="HN238" s="34"/>
      <c r="HO238" s="34"/>
      <c r="HP238" s="34"/>
      <c r="HQ238" s="34"/>
      <c r="HR238" s="34"/>
      <c r="HS238" s="34"/>
      <c r="HT238" s="34"/>
      <c r="HU238" s="34"/>
      <c r="HV238" s="34"/>
      <c r="HW238" s="34"/>
      <c r="HX238" s="34"/>
      <c r="HY238" s="34"/>
      <c r="HZ238" s="34"/>
      <c r="IA238" s="34"/>
      <c r="IB238" s="34"/>
      <c r="IC238" s="34"/>
      <c r="ID238" s="34"/>
      <c r="IE238" s="34"/>
      <c r="IF238" s="34"/>
      <c r="IG238" s="34"/>
      <c r="IH238" s="34"/>
      <c r="II238" s="34"/>
      <c r="IJ238" s="34"/>
      <c r="IK238" s="34"/>
      <c r="IL238" s="34"/>
      <c r="IM238" s="34"/>
      <c r="IN238" s="34"/>
      <c r="IO238" s="34"/>
      <c r="IP238" s="34"/>
      <c r="IQ238" s="34"/>
      <c r="IR238" s="34"/>
      <c r="IS238" s="34"/>
      <c r="IT238" s="34"/>
      <c r="IU238" s="34"/>
      <c r="IV238" s="34"/>
    </row>
    <row r="239" spans="1:256" x14ac:dyDescent="0.2">
      <c r="A239" s="34"/>
      <c r="B239" s="34"/>
      <c r="C239" s="34"/>
      <c r="D239" s="77"/>
      <c r="E239" s="34"/>
      <c r="F239" s="36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96"/>
      <c r="T239" s="34"/>
      <c r="U239" s="36">
        <f t="shared" si="51"/>
        <v>0</v>
      </c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  <c r="BU239" s="34"/>
      <c r="BV239" s="34"/>
      <c r="BW239" s="34"/>
      <c r="BX239" s="34"/>
      <c r="BY239" s="34"/>
      <c r="BZ239" s="34"/>
      <c r="CA239" s="34"/>
      <c r="CB239" s="34"/>
      <c r="CC239" s="34"/>
      <c r="CD239" s="34"/>
      <c r="CE239" s="34"/>
      <c r="CF239" s="34"/>
      <c r="CG239" s="34"/>
      <c r="CH239" s="34"/>
      <c r="CI239" s="34"/>
      <c r="CJ239" s="34"/>
      <c r="CK239" s="34"/>
      <c r="CL239" s="34"/>
      <c r="CM239" s="34"/>
      <c r="CN239" s="34"/>
      <c r="CO239" s="34"/>
      <c r="CP239" s="34"/>
      <c r="CQ239" s="34"/>
      <c r="CR239" s="34"/>
      <c r="CS239" s="34"/>
      <c r="CT239" s="34"/>
      <c r="CU239" s="34"/>
      <c r="CV239" s="34"/>
      <c r="CW239" s="34"/>
      <c r="CX239" s="34"/>
      <c r="CY239" s="34"/>
      <c r="CZ239" s="34"/>
      <c r="DA239" s="34"/>
      <c r="DB239" s="34"/>
      <c r="DC239" s="34"/>
      <c r="DD239" s="34"/>
      <c r="DE239" s="34"/>
      <c r="DF239" s="34"/>
      <c r="DG239" s="34"/>
      <c r="DH239" s="34"/>
      <c r="DI239" s="34"/>
      <c r="DJ239" s="34"/>
      <c r="DK239" s="34"/>
      <c r="DL239" s="34"/>
      <c r="DM239" s="34"/>
      <c r="DN239" s="34"/>
      <c r="DO239" s="34"/>
      <c r="DP239" s="34"/>
      <c r="DQ239" s="34"/>
      <c r="DR239" s="34"/>
      <c r="DS239" s="34"/>
      <c r="DT239" s="34"/>
      <c r="DU239" s="34"/>
      <c r="DV239" s="34"/>
      <c r="DW239" s="34"/>
      <c r="DX239" s="34"/>
      <c r="DY239" s="34"/>
      <c r="DZ239" s="34"/>
      <c r="EA239" s="34"/>
      <c r="EB239" s="34"/>
      <c r="EC239" s="34"/>
      <c r="ED239" s="34"/>
      <c r="EE239" s="34"/>
      <c r="EF239" s="34"/>
      <c r="EG239" s="34"/>
      <c r="EH239" s="34"/>
      <c r="EI239" s="34"/>
      <c r="EJ239" s="34"/>
      <c r="EK239" s="34"/>
      <c r="EL239" s="34"/>
      <c r="EM239" s="34"/>
      <c r="EN239" s="34"/>
      <c r="EO239" s="34"/>
      <c r="EP239" s="34"/>
      <c r="EQ239" s="34"/>
      <c r="ER239" s="34"/>
      <c r="ES239" s="34"/>
      <c r="ET239" s="34"/>
      <c r="EU239" s="34"/>
      <c r="EV239" s="34"/>
      <c r="EW239" s="34"/>
      <c r="EX239" s="34"/>
      <c r="EY239" s="34"/>
      <c r="EZ239" s="34"/>
      <c r="FA239" s="34"/>
      <c r="FB239" s="34"/>
      <c r="FC239" s="34"/>
      <c r="FD239" s="34"/>
      <c r="FE239" s="34"/>
      <c r="FF239" s="34"/>
      <c r="FG239" s="34"/>
      <c r="FH239" s="34"/>
      <c r="FI239" s="34"/>
      <c r="FJ239" s="34"/>
      <c r="FK239" s="34"/>
      <c r="FL239" s="34"/>
      <c r="FM239" s="34"/>
      <c r="FN239" s="34"/>
      <c r="FO239" s="34"/>
      <c r="FP239" s="34"/>
      <c r="FQ239" s="34"/>
      <c r="FR239" s="34"/>
      <c r="FS239" s="34"/>
      <c r="FT239" s="34"/>
      <c r="FU239" s="34"/>
      <c r="FV239" s="34"/>
      <c r="FW239" s="34"/>
      <c r="FX239" s="34"/>
      <c r="FY239" s="34"/>
      <c r="FZ239" s="34"/>
      <c r="GA239" s="34"/>
      <c r="GB239" s="34"/>
      <c r="GC239" s="34"/>
      <c r="GD239" s="34"/>
      <c r="GE239" s="34"/>
      <c r="GF239" s="34"/>
      <c r="GG239" s="34"/>
      <c r="GH239" s="34"/>
      <c r="GI239" s="34"/>
      <c r="GJ239" s="34"/>
      <c r="GK239" s="34"/>
      <c r="GL239" s="34"/>
      <c r="GM239" s="34"/>
      <c r="GN239" s="34"/>
      <c r="GO239" s="34"/>
      <c r="GP239" s="34"/>
      <c r="GQ239" s="34"/>
      <c r="GR239" s="34"/>
      <c r="GS239" s="34"/>
      <c r="GT239" s="34"/>
      <c r="GU239" s="34"/>
      <c r="GV239" s="34"/>
      <c r="GW239" s="34"/>
      <c r="GX239" s="34"/>
      <c r="GY239" s="34"/>
      <c r="GZ239" s="34"/>
      <c r="HA239" s="34"/>
      <c r="HB239" s="34"/>
      <c r="HC239" s="34"/>
      <c r="HD239" s="34"/>
      <c r="HE239" s="34"/>
      <c r="HF239" s="34"/>
      <c r="HG239" s="34"/>
      <c r="HH239" s="34"/>
      <c r="HI239" s="34"/>
      <c r="HJ239" s="34"/>
      <c r="HK239" s="34"/>
      <c r="HL239" s="34"/>
      <c r="HM239" s="34"/>
      <c r="HN239" s="34"/>
      <c r="HO239" s="34"/>
      <c r="HP239" s="34"/>
      <c r="HQ239" s="34"/>
      <c r="HR239" s="34"/>
      <c r="HS239" s="34"/>
      <c r="HT239" s="34"/>
      <c r="HU239" s="34"/>
      <c r="HV239" s="34"/>
      <c r="HW239" s="34"/>
      <c r="HX239" s="34"/>
      <c r="HY239" s="34"/>
      <c r="HZ239" s="34"/>
      <c r="IA239" s="34"/>
      <c r="IB239" s="34"/>
      <c r="IC239" s="34"/>
      <c r="ID239" s="34"/>
      <c r="IE239" s="34"/>
      <c r="IF239" s="34"/>
      <c r="IG239" s="34"/>
      <c r="IH239" s="34"/>
      <c r="II239" s="34"/>
      <c r="IJ239" s="34"/>
      <c r="IK239" s="34"/>
      <c r="IL239" s="34"/>
      <c r="IM239" s="34"/>
      <c r="IN239" s="34"/>
      <c r="IO239" s="34"/>
      <c r="IP239" s="34"/>
      <c r="IQ239" s="34"/>
      <c r="IR239" s="34"/>
      <c r="IS239" s="34"/>
      <c r="IT239" s="34"/>
      <c r="IU239" s="34"/>
      <c r="IV239" s="34"/>
    </row>
    <row r="240" spans="1:256" x14ac:dyDescent="0.2">
      <c r="A240" s="34"/>
      <c r="B240" s="34"/>
      <c r="C240" s="34"/>
      <c r="D240" s="77"/>
      <c r="E240" s="34"/>
      <c r="F240" s="36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96"/>
      <c r="T240" s="34"/>
      <c r="U240" s="36">
        <f t="shared" si="51"/>
        <v>0</v>
      </c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  <c r="BU240" s="34"/>
      <c r="BV240" s="34"/>
      <c r="BW240" s="34"/>
      <c r="BX240" s="34"/>
      <c r="BY240" s="34"/>
      <c r="BZ240" s="34"/>
      <c r="CA240" s="34"/>
      <c r="CB240" s="34"/>
      <c r="CC240" s="34"/>
      <c r="CD240" s="34"/>
      <c r="CE240" s="34"/>
      <c r="CF240" s="34"/>
      <c r="CG240" s="34"/>
      <c r="CH240" s="34"/>
      <c r="CI240" s="34"/>
      <c r="CJ240" s="34"/>
      <c r="CK240" s="34"/>
      <c r="CL240" s="34"/>
      <c r="CM240" s="34"/>
      <c r="CN240" s="34"/>
      <c r="CO240" s="34"/>
      <c r="CP240" s="34"/>
      <c r="CQ240" s="34"/>
      <c r="CR240" s="34"/>
      <c r="CS240" s="34"/>
      <c r="CT240" s="34"/>
      <c r="CU240" s="34"/>
      <c r="CV240" s="34"/>
      <c r="CW240" s="34"/>
      <c r="CX240" s="34"/>
      <c r="CY240" s="34"/>
      <c r="CZ240" s="34"/>
      <c r="DA240" s="34"/>
      <c r="DB240" s="34"/>
      <c r="DC240" s="34"/>
      <c r="DD240" s="34"/>
      <c r="DE240" s="34"/>
      <c r="DF240" s="34"/>
      <c r="DG240" s="34"/>
      <c r="DH240" s="34"/>
      <c r="DI240" s="34"/>
      <c r="DJ240" s="34"/>
      <c r="DK240" s="34"/>
      <c r="DL240" s="34"/>
      <c r="DM240" s="34"/>
      <c r="DN240" s="34"/>
      <c r="DO240" s="34"/>
      <c r="DP240" s="34"/>
      <c r="DQ240" s="34"/>
      <c r="DR240" s="34"/>
      <c r="DS240" s="34"/>
      <c r="DT240" s="34"/>
      <c r="DU240" s="34"/>
      <c r="DV240" s="34"/>
      <c r="DW240" s="34"/>
      <c r="DX240" s="34"/>
      <c r="DY240" s="34"/>
      <c r="DZ240" s="34"/>
      <c r="EA240" s="34"/>
      <c r="EB240" s="34"/>
      <c r="EC240" s="34"/>
      <c r="ED240" s="34"/>
      <c r="EE240" s="34"/>
      <c r="EF240" s="34"/>
      <c r="EG240" s="34"/>
      <c r="EH240" s="34"/>
      <c r="EI240" s="34"/>
      <c r="EJ240" s="34"/>
      <c r="EK240" s="34"/>
      <c r="EL240" s="34"/>
      <c r="EM240" s="34"/>
      <c r="EN240" s="34"/>
      <c r="EO240" s="34"/>
      <c r="EP240" s="34"/>
      <c r="EQ240" s="34"/>
      <c r="ER240" s="34"/>
      <c r="ES240" s="34"/>
      <c r="ET240" s="34"/>
      <c r="EU240" s="34"/>
      <c r="EV240" s="34"/>
      <c r="EW240" s="34"/>
      <c r="EX240" s="34"/>
      <c r="EY240" s="34"/>
      <c r="EZ240" s="34"/>
      <c r="FA240" s="34"/>
      <c r="FB240" s="34"/>
      <c r="FC240" s="34"/>
      <c r="FD240" s="34"/>
      <c r="FE240" s="34"/>
      <c r="FF240" s="34"/>
      <c r="FG240" s="34"/>
      <c r="FH240" s="34"/>
      <c r="FI240" s="34"/>
      <c r="FJ240" s="34"/>
      <c r="FK240" s="34"/>
      <c r="FL240" s="34"/>
      <c r="FM240" s="34"/>
      <c r="FN240" s="34"/>
      <c r="FO240" s="34"/>
      <c r="FP240" s="34"/>
      <c r="FQ240" s="34"/>
      <c r="FR240" s="34"/>
      <c r="FS240" s="34"/>
      <c r="FT240" s="34"/>
      <c r="FU240" s="34"/>
      <c r="FV240" s="34"/>
      <c r="FW240" s="34"/>
      <c r="FX240" s="34"/>
      <c r="FY240" s="34"/>
      <c r="FZ240" s="34"/>
      <c r="GA240" s="34"/>
      <c r="GB240" s="34"/>
      <c r="GC240" s="34"/>
      <c r="GD240" s="34"/>
      <c r="GE240" s="34"/>
      <c r="GF240" s="34"/>
      <c r="GG240" s="34"/>
      <c r="GH240" s="34"/>
      <c r="GI240" s="34"/>
      <c r="GJ240" s="34"/>
      <c r="GK240" s="34"/>
      <c r="GL240" s="34"/>
      <c r="GM240" s="34"/>
      <c r="GN240" s="34"/>
      <c r="GO240" s="34"/>
      <c r="GP240" s="34"/>
      <c r="GQ240" s="34"/>
      <c r="GR240" s="34"/>
      <c r="GS240" s="34"/>
      <c r="GT240" s="34"/>
      <c r="GU240" s="34"/>
      <c r="GV240" s="34"/>
      <c r="GW240" s="34"/>
      <c r="GX240" s="34"/>
      <c r="GY240" s="34"/>
      <c r="GZ240" s="34"/>
      <c r="HA240" s="34"/>
      <c r="HB240" s="34"/>
      <c r="HC240" s="34"/>
      <c r="HD240" s="34"/>
      <c r="HE240" s="34"/>
      <c r="HF240" s="34"/>
      <c r="HG240" s="34"/>
      <c r="HH240" s="34"/>
      <c r="HI240" s="34"/>
      <c r="HJ240" s="34"/>
      <c r="HK240" s="34"/>
      <c r="HL240" s="34"/>
      <c r="HM240" s="34"/>
      <c r="HN240" s="34"/>
      <c r="HO240" s="34"/>
      <c r="HP240" s="34"/>
      <c r="HQ240" s="34"/>
      <c r="HR240" s="34"/>
      <c r="HS240" s="34"/>
      <c r="HT240" s="34"/>
      <c r="HU240" s="34"/>
      <c r="HV240" s="34"/>
      <c r="HW240" s="34"/>
      <c r="HX240" s="34"/>
      <c r="HY240" s="34"/>
      <c r="HZ240" s="34"/>
      <c r="IA240" s="34"/>
      <c r="IB240" s="34"/>
      <c r="IC240" s="34"/>
      <c r="ID240" s="34"/>
      <c r="IE240" s="34"/>
      <c r="IF240" s="34"/>
      <c r="IG240" s="34"/>
      <c r="IH240" s="34"/>
      <c r="II240" s="34"/>
      <c r="IJ240" s="34"/>
      <c r="IK240" s="34"/>
      <c r="IL240" s="34"/>
      <c r="IM240" s="34"/>
      <c r="IN240" s="34"/>
      <c r="IO240" s="34"/>
      <c r="IP240" s="34"/>
      <c r="IQ240" s="34"/>
      <c r="IR240" s="34"/>
      <c r="IS240" s="34"/>
      <c r="IT240" s="34"/>
      <c r="IU240" s="34"/>
      <c r="IV240" s="34"/>
    </row>
    <row r="241" spans="1:256" x14ac:dyDescent="0.2">
      <c r="A241" s="34"/>
      <c r="B241" s="34"/>
      <c r="C241" s="34"/>
      <c r="D241" s="77"/>
      <c r="E241" s="34"/>
      <c r="F241" s="36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96"/>
      <c r="T241" s="34"/>
      <c r="U241" s="36">
        <f t="shared" si="51"/>
        <v>0</v>
      </c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  <c r="BU241" s="34"/>
      <c r="BV241" s="34"/>
      <c r="BW241" s="34"/>
      <c r="BX241" s="34"/>
      <c r="BY241" s="34"/>
      <c r="BZ241" s="34"/>
      <c r="CA241" s="34"/>
      <c r="CB241" s="34"/>
      <c r="CC241" s="34"/>
      <c r="CD241" s="34"/>
      <c r="CE241" s="34"/>
      <c r="CF241" s="34"/>
      <c r="CG241" s="34"/>
      <c r="CH241" s="34"/>
      <c r="CI241" s="34"/>
      <c r="CJ241" s="34"/>
      <c r="CK241" s="34"/>
      <c r="CL241" s="34"/>
      <c r="CM241" s="34"/>
      <c r="CN241" s="34"/>
      <c r="CO241" s="34"/>
      <c r="CP241" s="34"/>
      <c r="CQ241" s="34"/>
      <c r="CR241" s="34"/>
      <c r="CS241" s="34"/>
      <c r="CT241" s="34"/>
      <c r="CU241" s="34"/>
      <c r="CV241" s="34"/>
      <c r="CW241" s="34"/>
      <c r="CX241" s="34"/>
      <c r="CY241" s="34"/>
      <c r="CZ241" s="34"/>
      <c r="DA241" s="34"/>
      <c r="DB241" s="34"/>
      <c r="DC241" s="34"/>
      <c r="DD241" s="34"/>
      <c r="DE241" s="34"/>
      <c r="DF241" s="34"/>
      <c r="DG241" s="34"/>
      <c r="DH241" s="34"/>
      <c r="DI241" s="34"/>
      <c r="DJ241" s="34"/>
      <c r="DK241" s="34"/>
      <c r="DL241" s="34"/>
      <c r="DM241" s="34"/>
      <c r="DN241" s="34"/>
      <c r="DO241" s="34"/>
      <c r="DP241" s="34"/>
      <c r="DQ241" s="34"/>
      <c r="DR241" s="34"/>
      <c r="DS241" s="34"/>
      <c r="DT241" s="34"/>
      <c r="DU241" s="34"/>
      <c r="DV241" s="34"/>
      <c r="DW241" s="34"/>
      <c r="DX241" s="34"/>
      <c r="DY241" s="34"/>
      <c r="DZ241" s="34"/>
      <c r="EA241" s="34"/>
      <c r="EB241" s="34"/>
      <c r="EC241" s="34"/>
      <c r="ED241" s="34"/>
      <c r="EE241" s="34"/>
      <c r="EF241" s="34"/>
      <c r="EG241" s="34"/>
      <c r="EH241" s="34"/>
      <c r="EI241" s="34"/>
      <c r="EJ241" s="34"/>
      <c r="EK241" s="34"/>
      <c r="EL241" s="34"/>
      <c r="EM241" s="34"/>
      <c r="EN241" s="34"/>
      <c r="EO241" s="34"/>
      <c r="EP241" s="34"/>
      <c r="EQ241" s="34"/>
      <c r="ER241" s="34"/>
      <c r="ES241" s="34"/>
      <c r="ET241" s="34"/>
      <c r="EU241" s="34"/>
      <c r="EV241" s="34"/>
      <c r="EW241" s="34"/>
      <c r="EX241" s="34"/>
      <c r="EY241" s="34"/>
      <c r="EZ241" s="34"/>
      <c r="FA241" s="34"/>
      <c r="FB241" s="34"/>
      <c r="FC241" s="34"/>
      <c r="FD241" s="34"/>
      <c r="FE241" s="34"/>
      <c r="FF241" s="34"/>
      <c r="FG241" s="34"/>
      <c r="FH241" s="34"/>
      <c r="FI241" s="34"/>
      <c r="FJ241" s="34"/>
      <c r="FK241" s="34"/>
      <c r="FL241" s="34"/>
      <c r="FM241" s="34"/>
      <c r="FN241" s="34"/>
      <c r="FO241" s="34"/>
      <c r="FP241" s="34"/>
      <c r="FQ241" s="34"/>
      <c r="FR241" s="34"/>
      <c r="FS241" s="34"/>
      <c r="FT241" s="34"/>
      <c r="FU241" s="34"/>
      <c r="FV241" s="34"/>
      <c r="FW241" s="34"/>
      <c r="FX241" s="34"/>
      <c r="FY241" s="34"/>
      <c r="FZ241" s="34"/>
      <c r="GA241" s="34"/>
      <c r="GB241" s="34"/>
      <c r="GC241" s="34"/>
      <c r="GD241" s="34"/>
      <c r="GE241" s="34"/>
      <c r="GF241" s="34"/>
      <c r="GG241" s="34"/>
      <c r="GH241" s="34"/>
      <c r="GI241" s="34"/>
      <c r="GJ241" s="34"/>
      <c r="GK241" s="34"/>
      <c r="GL241" s="34"/>
      <c r="GM241" s="34"/>
      <c r="GN241" s="34"/>
      <c r="GO241" s="34"/>
      <c r="GP241" s="34"/>
      <c r="GQ241" s="34"/>
      <c r="GR241" s="34"/>
      <c r="GS241" s="34"/>
      <c r="GT241" s="34"/>
      <c r="GU241" s="34"/>
      <c r="GV241" s="34"/>
      <c r="GW241" s="34"/>
      <c r="GX241" s="34"/>
      <c r="GY241" s="34"/>
      <c r="GZ241" s="34"/>
      <c r="HA241" s="34"/>
      <c r="HB241" s="34"/>
      <c r="HC241" s="34"/>
      <c r="HD241" s="34"/>
      <c r="HE241" s="34"/>
      <c r="HF241" s="34"/>
      <c r="HG241" s="34"/>
      <c r="HH241" s="34"/>
      <c r="HI241" s="34"/>
      <c r="HJ241" s="34"/>
      <c r="HK241" s="34"/>
      <c r="HL241" s="34"/>
      <c r="HM241" s="34"/>
      <c r="HN241" s="34"/>
      <c r="HO241" s="34"/>
      <c r="HP241" s="34"/>
      <c r="HQ241" s="34"/>
      <c r="HR241" s="34"/>
      <c r="HS241" s="34"/>
      <c r="HT241" s="34"/>
      <c r="HU241" s="34"/>
      <c r="HV241" s="34"/>
      <c r="HW241" s="34"/>
      <c r="HX241" s="34"/>
      <c r="HY241" s="34"/>
      <c r="HZ241" s="34"/>
      <c r="IA241" s="34"/>
      <c r="IB241" s="34"/>
      <c r="IC241" s="34"/>
      <c r="ID241" s="34"/>
      <c r="IE241" s="34"/>
      <c r="IF241" s="34"/>
      <c r="IG241" s="34"/>
      <c r="IH241" s="34"/>
      <c r="II241" s="34"/>
      <c r="IJ241" s="34"/>
      <c r="IK241" s="34"/>
      <c r="IL241" s="34"/>
      <c r="IM241" s="34"/>
      <c r="IN241" s="34"/>
      <c r="IO241" s="34"/>
      <c r="IP241" s="34"/>
      <c r="IQ241" s="34"/>
      <c r="IR241" s="34"/>
      <c r="IS241" s="34"/>
      <c r="IT241" s="34"/>
      <c r="IU241" s="34"/>
      <c r="IV241" s="34"/>
    </row>
    <row r="242" spans="1:256" x14ac:dyDescent="0.2">
      <c r="A242" s="34"/>
      <c r="B242" s="34"/>
      <c r="C242" s="34"/>
      <c r="D242" s="77"/>
      <c r="E242" s="34"/>
      <c r="F242" s="36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96"/>
      <c r="T242" s="34"/>
      <c r="U242" s="36">
        <f t="shared" si="51"/>
        <v>0</v>
      </c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  <c r="BU242" s="34"/>
      <c r="BV242" s="34"/>
      <c r="BW242" s="34"/>
      <c r="BX242" s="34"/>
      <c r="BY242" s="34"/>
      <c r="BZ242" s="34"/>
      <c r="CA242" s="34"/>
      <c r="CB242" s="34"/>
      <c r="CC242" s="34"/>
      <c r="CD242" s="34"/>
      <c r="CE242" s="34"/>
      <c r="CF242" s="34"/>
      <c r="CG242" s="34"/>
      <c r="CH242" s="34"/>
      <c r="CI242" s="34"/>
      <c r="CJ242" s="34"/>
      <c r="CK242" s="34"/>
      <c r="CL242" s="34"/>
      <c r="CM242" s="34"/>
      <c r="CN242" s="34"/>
      <c r="CO242" s="34"/>
      <c r="CP242" s="34"/>
      <c r="CQ242" s="34"/>
      <c r="CR242" s="34"/>
      <c r="CS242" s="34"/>
      <c r="CT242" s="34"/>
      <c r="CU242" s="34"/>
      <c r="CV242" s="34"/>
      <c r="CW242" s="34"/>
      <c r="CX242" s="34"/>
      <c r="CY242" s="34"/>
      <c r="CZ242" s="34"/>
      <c r="DA242" s="34"/>
      <c r="DB242" s="34"/>
      <c r="DC242" s="34"/>
      <c r="DD242" s="34"/>
      <c r="DE242" s="34"/>
      <c r="DF242" s="34"/>
      <c r="DG242" s="34"/>
      <c r="DH242" s="34"/>
      <c r="DI242" s="34"/>
      <c r="DJ242" s="34"/>
      <c r="DK242" s="34"/>
      <c r="DL242" s="34"/>
      <c r="DM242" s="34"/>
      <c r="DN242" s="34"/>
      <c r="DO242" s="34"/>
      <c r="DP242" s="34"/>
      <c r="DQ242" s="34"/>
      <c r="DR242" s="34"/>
      <c r="DS242" s="34"/>
      <c r="DT242" s="34"/>
      <c r="DU242" s="34"/>
      <c r="DV242" s="34"/>
      <c r="DW242" s="34"/>
      <c r="DX242" s="34"/>
      <c r="DY242" s="34"/>
      <c r="DZ242" s="34"/>
      <c r="EA242" s="34"/>
      <c r="EB242" s="34"/>
      <c r="EC242" s="34"/>
      <c r="ED242" s="34"/>
      <c r="EE242" s="34"/>
      <c r="EF242" s="34"/>
      <c r="EG242" s="34"/>
      <c r="EH242" s="34"/>
      <c r="EI242" s="34"/>
      <c r="EJ242" s="34"/>
      <c r="EK242" s="34"/>
      <c r="EL242" s="34"/>
      <c r="EM242" s="34"/>
      <c r="EN242" s="34"/>
      <c r="EO242" s="34"/>
      <c r="EP242" s="34"/>
      <c r="EQ242" s="34"/>
      <c r="ER242" s="34"/>
      <c r="ES242" s="34"/>
      <c r="ET242" s="34"/>
      <c r="EU242" s="34"/>
      <c r="EV242" s="34"/>
      <c r="EW242" s="34"/>
      <c r="EX242" s="34"/>
      <c r="EY242" s="34"/>
      <c r="EZ242" s="34"/>
      <c r="FA242" s="34"/>
      <c r="FB242" s="34"/>
      <c r="FC242" s="34"/>
      <c r="FD242" s="34"/>
      <c r="FE242" s="34"/>
      <c r="FF242" s="34"/>
      <c r="FG242" s="34"/>
      <c r="FH242" s="34"/>
      <c r="FI242" s="34"/>
      <c r="FJ242" s="34"/>
      <c r="FK242" s="34"/>
      <c r="FL242" s="34"/>
      <c r="FM242" s="34"/>
      <c r="FN242" s="34"/>
      <c r="FO242" s="34"/>
      <c r="FP242" s="34"/>
      <c r="FQ242" s="34"/>
      <c r="FR242" s="34"/>
      <c r="FS242" s="34"/>
      <c r="FT242" s="34"/>
      <c r="FU242" s="34"/>
      <c r="FV242" s="34"/>
      <c r="FW242" s="34"/>
      <c r="FX242" s="34"/>
      <c r="FY242" s="34"/>
      <c r="FZ242" s="34"/>
      <c r="GA242" s="34"/>
      <c r="GB242" s="34"/>
      <c r="GC242" s="34"/>
      <c r="GD242" s="34"/>
      <c r="GE242" s="34"/>
      <c r="GF242" s="34"/>
      <c r="GG242" s="34"/>
      <c r="GH242" s="34"/>
      <c r="GI242" s="34"/>
      <c r="GJ242" s="34"/>
      <c r="GK242" s="34"/>
      <c r="GL242" s="34"/>
      <c r="GM242" s="34"/>
      <c r="GN242" s="34"/>
      <c r="GO242" s="34"/>
      <c r="GP242" s="34"/>
      <c r="GQ242" s="34"/>
      <c r="GR242" s="34"/>
      <c r="GS242" s="34"/>
      <c r="GT242" s="34"/>
      <c r="GU242" s="34"/>
      <c r="GV242" s="34"/>
      <c r="GW242" s="34"/>
      <c r="GX242" s="34"/>
      <c r="GY242" s="34"/>
      <c r="GZ242" s="34"/>
      <c r="HA242" s="34"/>
      <c r="HB242" s="34"/>
      <c r="HC242" s="34"/>
      <c r="HD242" s="34"/>
      <c r="HE242" s="34"/>
      <c r="HF242" s="34"/>
      <c r="HG242" s="34"/>
      <c r="HH242" s="34"/>
      <c r="HI242" s="34"/>
      <c r="HJ242" s="34"/>
      <c r="HK242" s="34"/>
      <c r="HL242" s="34"/>
      <c r="HM242" s="34"/>
      <c r="HN242" s="34"/>
      <c r="HO242" s="34"/>
      <c r="HP242" s="34"/>
      <c r="HQ242" s="34"/>
      <c r="HR242" s="34"/>
      <c r="HS242" s="34"/>
      <c r="HT242" s="34"/>
      <c r="HU242" s="34"/>
      <c r="HV242" s="34"/>
      <c r="HW242" s="34"/>
      <c r="HX242" s="34"/>
      <c r="HY242" s="34"/>
      <c r="HZ242" s="34"/>
      <c r="IA242" s="34"/>
      <c r="IB242" s="34"/>
      <c r="IC242" s="34"/>
      <c r="ID242" s="34"/>
      <c r="IE242" s="34"/>
      <c r="IF242" s="34"/>
      <c r="IG242" s="34"/>
      <c r="IH242" s="34"/>
      <c r="II242" s="34"/>
      <c r="IJ242" s="34"/>
      <c r="IK242" s="34"/>
      <c r="IL242" s="34"/>
      <c r="IM242" s="34"/>
      <c r="IN242" s="34"/>
      <c r="IO242" s="34"/>
      <c r="IP242" s="34"/>
      <c r="IQ242" s="34"/>
      <c r="IR242" s="34"/>
      <c r="IS242" s="34"/>
      <c r="IT242" s="34"/>
      <c r="IU242" s="34"/>
      <c r="IV242" s="34"/>
    </row>
    <row r="243" spans="1:256" x14ac:dyDescent="0.2">
      <c r="A243" s="34"/>
      <c r="B243" s="34"/>
      <c r="C243" s="34"/>
      <c r="D243" s="77"/>
      <c r="E243" s="34"/>
      <c r="F243" s="36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96"/>
      <c r="T243" s="34"/>
      <c r="U243" s="36">
        <f t="shared" si="51"/>
        <v>0</v>
      </c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  <c r="BU243" s="34"/>
      <c r="BV243" s="34"/>
      <c r="BW243" s="34"/>
      <c r="BX243" s="34"/>
      <c r="BY243" s="34"/>
      <c r="BZ243" s="34"/>
      <c r="CA243" s="34"/>
      <c r="CB243" s="34"/>
      <c r="CC243" s="34"/>
      <c r="CD243" s="34"/>
      <c r="CE243" s="34"/>
      <c r="CF243" s="34"/>
      <c r="CG243" s="34"/>
      <c r="CH243" s="34"/>
      <c r="CI243" s="34"/>
      <c r="CJ243" s="34"/>
      <c r="CK243" s="34"/>
      <c r="CL243" s="34"/>
      <c r="CM243" s="34"/>
      <c r="CN243" s="34"/>
      <c r="CO243" s="34"/>
      <c r="CP243" s="34"/>
      <c r="CQ243" s="34"/>
      <c r="CR243" s="34"/>
      <c r="CS243" s="34"/>
      <c r="CT243" s="34"/>
      <c r="CU243" s="34"/>
      <c r="CV243" s="34"/>
      <c r="CW243" s="34"/>
      <c r="CX243" s="34"/>
      <c r="CY243" s="34"/>
      <c r="CZ243" s="34"/>
      <c r="DA243" s="34"/>
      <c r="DB243" s="34"/>
      <c r="DC243" s="34"/>
      <c r="DD243" s="34"/>
      <c r="DE243" s="34"/>
      <c r="DF243" s="34"/>
      <c r="DG243" s="34"/>
      <c r="DH243" s="34"/>
      <c r="DI243" s="34"/>
      <c r="DJ243" s="34"/>
      <c r="DK243" s="34"/>
      <c r="DL243" s="34"/>
      <c r="DM243" s="34"/>
      <c r="DN243" s="34"/>
      <c r="DO243" s="34"/>
      <c r="DP243" s="34"/>
      <c r="DQ243" s="34"/>
      <c r="DR243" s="34"/>
      <c r="DS243" s="34"/>
      <c r="DT243" s="34"/>
      <c r="DU243" s="34"/>
      <c r="DV243" s="34"/>
      <c r="DW243" s="34"/>
      <c r="DX243" s="34"/>
      <c r="DY243" s="34"/>
      <c r="DZ243" s="34"/>
      <c r="EA243" s="34"/>
      <c r="EB243" s="34"/>
      <c r="EC243" s="34"/>
      <c r="ED243" s="34"/>
      <c r="EE243" s="34"/>
      <c r="EF243" s="34"/>
      <c r="EG243" s="34"/>
      <c r="EH243" s="34"/>
      <c r="EI243" s="34"/>
      <c r="EJ243" s="34"/>
      <c r="EK243" s="34"/>
      <c r="EL243" s="34"/>
      <c r="EM243" s="34"/>
      <c r="EN243" s="34"/>
      <c r="EO243" s="34"/>
      <c r="EP243" s="34"/>
      <c r="EQ243" s="34"/>
      <c r="ER243" s="34"/>
      <c r="ES243" s="34"/>
      <c r="ET243" s="34"/>
      <c r="EU243" s="34"/>
      <c r="EV243" s="34"/>
      <c r="EW243" s="34"/>
      <c r="EX243" s="34"/>
      <c r="EY243" s="34"/>
      <c r="EZ243" s="34"/>
      <c r="FA243" s="34"/>
      <c r="FB243" s="34"/>
      <c r="FC243" s="34"/>
      <c r="FD243" s="34"/>
      <c r="FE243" s="34"/>
      <c r="FF243" s="34"/>
      <c r="FG243" s="34"/>
      <c r="FH243" s="34"/>
      <c r="FI243" s="34"/>
      <c r="FJ243" s="34"/>
      <c r="FK243" s="34"/>
      <c r="FL243" s="34"/>
      <c r="FM243" s="34"/>
      <c r="FN243" s="34"/>
      <c r="FO243" s="34"/>
      <c r="FP243" s="34"/>
      <c r="FQ243" s="34"/>
      <c r="FR243" s="34"/>
      <c r="FS243" s="34"/>
      <c r="FT243" s="34"/>
      <c r="FU243" s="34"/>
      <c r="FV243" s="34"/>
      <c r="FW243" s="34"/>
      <c r="FX243" s="34"/>
      <c r="FY243" s="34"/>
      <c r="FZ243" s="34"/>
      <c r="GA243" s="34"/>
      <c r="GB243" s="34"/>
      <c r="GC243" s="34"/>
      <c r="GD243" s="34"/>
      <c r="GE243" s="34"/>
      <c r="GF243" s="34"/>
      <c r="GG243" s="34"/>
      <c r="GH243" s="34"/>
      <c r="GI243" s="34"/>
      <c r="GJ243" s="34"/>
      <c r="GK243" s="34"/>
      <c r="GL243" s="34"/>
      <c r="GM243" s="34"/>
      <c r="GN243" s="34"/>
      <c r="GO243" s="34"/>
      <c r="GP243" s="34"/>
      <c r="GQ243" s="34"/>
      <c r="GR243" s="34"/>
      <c r="GS243" s="34"/>
      <c r="GT243" s="34"/>
      <c r="GU243" s="34"/>
      <c r="GV243" s="34"/>
      <c r="GW243" s="34"/>
      <c r="GX243" s="34"/>
      <c r="GY243" s="34"/>
      <c r="GZ243" s="34"/>
      <c r="HA243" s="34"/>
      <c r="HB243" s="34"/>
      <c r="HC243" s="34"/>
      <c r="HD243" s="34"/>
      <c r="HE243" s="34"/>
      <c r="HF243" s="34"/>
      <c r="HG243" s="34"/>
      <c r="HH243" s="34"/>
      <c r="HI243" s="34"/>
      <c r="HJ243" s="34"/>
      <c r="HK243" s="34"/>
      <c r="HL243" s="34"/>
      <c r="HM243" s="34"/>
      <c r="HN243" s="34"/>
      <c r="HO243" s="34"/>
      <c r="HP243" s="34"/>
      <c r="HQ243" s="34"/>
      <c r="HR243" s="34"/>
      <c r="HS243" s="34"/>
      <c r="HT243" s="34"/>
      <c r="HU243" s="34"/>
      <c r="HV243" s="34"/>
      <c r="HW243" s="34"/>
      <c r="HX243" s="34"/>
      <c r="HY243" s="34"/>
      <c r="HZ243" s="34"/>
      <c r="IA243" s="34"/>
      <c r="IB243" s="34"/>
      <c r="IC243" s="34"/>
      <c r="ID243" s="34"/>
      <c r="IE243" s="34"/>
      <c r="IF243" s="34"/>
      <c r="IG243" s="34"/>
      <c r="IH243" s="34"/>
      <c r="II243" s="34"/>
      <c r="IJ243" s="34"/>
      <c r="IK243" s="34"/>
      <c r="IL243" s="34"/>
      <c r="IM243" s="34"/>
      <c r="IN243" s="34"/>
      <c r="IO243" s="34"/>
      <c r="IP243" s="34"/>
      <c r="IQ243" s="34"/>
      <c r="IR243" s="34"/>
      <c r="IS243" s="34"/>
      <c r="IT243" s="34"/>
      <c r="IU243" s="34"/>
      <c r="IV243" s="34"/>
    </row>
    <row r="244" spans="1:256" x14ac:dyDescent="0.2">
      <c r="A244" s="34"/>
      <c r="B244" s="34"/>
      <c r="C244" s="34"/>
      <c r="D244" s="77"/>
      <c r="E244" s="34"/>
      <c r="F244" s="36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96"/>
      <c r="T244" s="34"/>
      <c r="U244" s="36">
        <f t="shared" si="51"/>
        <v>0</v>
      </c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  <c r="BU244" s="34"/>
      <c r="BV244" s="34"/>
      <c r="BW244" s="34"/>
      <c r="BX244" s="34"/>
      <c r="BY244" s="34"/>
      <c r="BZ244" s="34"/>
      <c r="CA244" s="34"/>
      <c r="CB244" s="34"/>
      <c r="CC244" s="34"/>
      <c r="CD244" s="34"/>
      <c r="CE244" s="34"/>
      <c r="CF244" s="34"/>
      <c r="CG244" s="34"/>
      <c r="CH244" s="34"/>
      <c r="CI244" s="34"/>
      <c r="CJ244" s="34"/>
      <c r="CK244" s="34"/>
      <c r="CL244" s="34"/>
      <c r="CM244" s="34"/>
      <c r="CN244" s="34"/>
      <c r="CO244" s="34"/>
      <c r="CP244" s="34"/>
      <c r="CQ244" s="34"/>
      <c r="CR244" s="34"/>
      <c r="CS244" s="34"/>
      <c r="CT244" s="34"/>
      <c r="CU244" s="34"/>
      <c r="CV244" s="34"/>
      <c r="CW244" s="34"/>
      <c r="CX244" s="34"/>
      <c r="CY244" s="34"/>
      <c r="CZ244" s="34"/>
      <c r="DA244" s="34"/>
      <c r="DB244" s="34"/>
      <c r="DC244" s="34"/>
      <c r="DD244" s="34"/>
      <c r="DE244" s="34"/>
      <c r="DF244" s="34"/>
      <c r="DG244" s="34"/>
      <c r="DH244" s="34"/>
      <c r="DI244" s="34"/>
      <c r="DJ244" s="34"/>
      <c r="DK244" s="34"/>
      <c r="DL244" s="34"/>
      <c r="DM244" s="34"/>
      <c r="DN244" s="34"/>
      <c r="DO244" s="34"/>
      <c r="DP244" s="34"/>
      <c r="DQ244" s="34"/>
      <c r="DR244" s="34"/>
      <c r="DS244" s="34"/>
      <c r="DT244" s="34"/>
      <c r="DU244" s="34"/>
      <c r="DV244" s="34"/>
      <c r="DW244" s="34"/>
      <c r="DX244" s="34"/>
      <c r="DY244" s="34"/>
      <c r="DZ244" s="34"/>
      <c r="EA244" s="34"/>
      <c r="EB244" s="34"/>
      <c r="EC244" s="34"/>
      <c r="ED244" s="34"/>
      <c r="EE244" s="34"/>
      <c r="EF244" s="34"/>
      <c r="EG244" s="34"/>
      <c r="EH244" s="34"/>
      <c r="EI244" s="34"/>
      <c r="EJ244" s="34"/>
      <c r="EK244" s="34"/>
      <c r="EL244" s="34"/>
      <c r="EM244" s="34"/>
      <c r="EN244" s="34"/>
      <c r="EO244" s="34"/>
      <c r="EP244" s="34"/>
      <c r="EQ244" s="34"/>
      <c r="ER244" s="34"/>
      <c r="ES244" s="34"/>
      <c r="ET244" s="34"/>
      <c r="EU244" s="34"/>
      <c r="EV244" s="34"/>
      <c r="EW244" s="34"/>
      <c r="EX244" s="34"/>
      <c r="EY244" s="34"/>
      <c r="EZ244" s="34"/>
      <c r="FA244" s="34"/>
      <c r="FB244" s="34"/>
      <c r="FC244" s="34"/>
      <c r="FD244" s="34"/>
      <c r="FE244" s="34"/>
      <c r="FF244" s="34"/>
      <c r="FG244" s="34"/>
      <c r="FH244" s="34"/>
      <c r="FI244" s="34"/>
      <c r="FJ244" s="34"/>
      <c r="FK244" s="34"/>
      <c r="FL244" s="34"/>
      <c r="FM244" s="34"/>
      <c r="FN244" s="34"/>
      <c r="FO244" s="34"/>
      <c r="FP244" s="34"/>
      <c r="FQ244" s="34"/>
      <c r="FR244" s="34"/>
      <c r="FS244" s="34"/>
      <c r="FT244" s="34"/>
      <c r="FU244" s="34"/>
      <c r="FV244" s="34"/>
      <c r="FW244" s="34"/>
      <c r="FX244" s="34"/>
      <c r="FY244" s="34"/>
      <c r="FZ244" s="34"/>
      <c r="GA244" s="34"/>
      <c r="GB244" s="34"/>
      <c r="GC244" s="34"/>
      <c r="GD244" s="34"/>
      <c r="GE244" s="34"/>
      <c r="GF244" s="34"/>
      <c r="GG244" s="34"/>
      <c r="GH244" s="34"/>
      <c r="GI244" s="34"/>
      <c r="GJ244" s="34"/>
      <c r="GK244" s="34"/>
      <c r="GL244" s="34"/>
      <c r="GM244" s="34"/>
      <c r="GN244" s="34"/>
      <c r="GO244" s="34"/>
      <c r="GP244" s="34"/>
      <c r="GQ244" s="34"/>
      <c r="GR244" s="34"/>
      <c r="GS244" s="34"/>
      <c r="GT244" s="34"/>
      <c r="GU244" s="34"/>
      <c r="GV244" s="34"/>
      <c r="GW244" s="34"/>
      <c r="GX244" s="34"/>
      <c r="GY244" s="34"/>
      <c r="GZ244" s="34"/>
      <c r="HA244" s="34"/>
      <c r="HB244" s="34"/>
      <c r="HC244" s="34"/>
      <c r="HD244" s="34"/>
      <c r="HE244" s="34"/>
      <c r="HF244" s="34"/>
      <c r="HG244" s="34"/>
      <c r="HH244" s="34"/>
      <c r="HI244" s="34"/>
      <c r="HJ244" s="34"/>
      <c r="HK244" s="34"/>
      <c r="HL244" s="34"/>
      <c r="HM244" s="34"/>
      <c r="HN244" s="34"/>
      <c r="HO244" s="34"/>
      <c r="HP244" s="34"/>
      <c r="HQ244" s="34"/>
      <c r="HR244" s="34"/>
      <c r="HS244" s="34"/>
      <c r="HT244" s="34"/>
      <c r="HU244" s="34"/>
      <c r="HV244" s="34"/>
      <c r="HW244" s="34"/>
      <c r="HX244" s="34"/>
      <c r="HY244" s="34"/>
      <c r="HZ244" s="34"/>
      <c r="IA244" s="34"/>
      <c r="IB244" s="34"/>
      <c r="IC244" s="34"/>
      <c r="ID244" s="34"/>
      <c r="IE244" s="34"/>
      <c r="IF244" s="34"/>
      <c r="IG244" s="34"/>
      <c r="IH244" s="34"/>
      <c r="II244" s="34"/>
      <c r="IJ244" s="34"/>
      <c r="IK244" s="34"/>
      <c r="IL244" s="34"/>
      <c r="IM244" s="34"/>
      <c r="IN244" s="34"/>
      <c r="IO244" s="34"/>
      <c r="IP244" s="34"/>
      <c r="IQ244" s="34"/>
      <c r="IR244" s="34"/>
      <c r="IS244" s="34"/>
      <c r="IT244" s="34"/>
      <c r="IU244" s="34"/>
      <c r="IV244" s="34"/>
    </row>
    <row r="245" spans="1:256" x14ac:dyDescent="0.2">
      <c r="A245" s="34"/>
      <c r="B245" s="34"/>
      <c r="C245" s="34"/>
      <c r="D245" s="77"/>
      <c r="E245" s="34"/>
      <c r="F245" s="36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96"/>
      <c r="T245" s="34"/>
      <c r="U245" s="36">
        <f t="shared" si="51"/>
        <v>0</v>
      </c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  <c r="BU245" s="34"/>
      <c r="BV245" s="34"/>
      <c r="BW245" s="34"/>
      <c r="BX245" s="34"/>
      <c r="BY245" s="34"/>
      <c r="BZ245" s="34"/>
      <c r="CA245" s="34"/>
      <c r="CB245" s="34"/>
      <c r="CC245" s="34"/>
      <c r="CD245" s="34"/>
      <c r="CE245" s="34"/>
      <c r="CF245" s="34"/>
      <c r="CG245" s="34"/>
      <c r="CH245" s="34"/>
      <c r="CI245" s="34"/>
      <c r="CJ245" s="34"/>
      <c r="CK245" s="34"/>
      <c r="CL245" s="34"/>
      <c r="CM245" s="34"/>
      <c r="CN245" s="34"/>
      <c r="CO245" s="34"/>
      <c r="CP245" s="34"/>
      <c r="CQ245" s="34"/>
      <c r="CR245" s="34"/>
      <c r="CS245" s="34"/>
      <c r="CT245" s="34"/>
      <c r="CU245" s="34"/>
      <c r="CV245" s="34"/>
      <c r="CW245" s="34"/>
      <c r="CX245" s="34"/>
      <c r="CY245" s="34"/>
      <c r="CZ245" s="34"/>
      <c r="DA245" s="34"/>
      <c r="DB245" s="34"/>
      <c r="DC245" s="34"/>
      <c r="DD245" s="34"/>
      <c r="DE245" s="34"/>
      <c r="DF245" s="34"/>
      <c r="DG245" s="34"/>
      <c r="DH245" s="34"/>
      <c r="DI245" s="34"/>
      <c r="DJ245" s="34"/>
      <c r="DK245" s="34"/>
      <c r="DL245" s="34"/>
      <c r="DM245" s="34"/>
      <c r="DN245" s="34"/>
      <c r="DO245" s="34"/>
      <c r="DP245" s="34"/>
      <c r="DQ245" s="34"/>
      <c r="DR245" s="34"/>
      <c r="DS245" s="34"/>
      <c r="DT245" s="34"/>
      <c r="DU245" s="34"/>
      <c r="DV245" s="34"/>
      <c r="DW245" s="34"/>
      <c r="DX245" s="34"/>
      <c r="DY245" s="34"/>
      <c r="DZ245" s="34"/>
      <c r="EA245" s="34"/>
      <c r="EB245" s="34"/>
      <c r="EC245" s="34"/>
      <c r="ED245" s="34"/>
      <c r="EE245" s="34"/>
      <c r="EF245" s="34"/>
      <c r="EG245" s="34"/>
      <c r="EH245" s="34"/>
      <c r="EI245" s="34"/>
      <c r="EJ245" s="34"/>
      <c r="EK245" s="34"/>
      <c r="EL245" s="34"/>
      <c r="EM245" s="34"/>
      <c r="EN245" s="34"/>
      <c r="EO245" s="34"/>
      <c r="EP245" s="34"/>
      <c r="EQ245" s="34"/>
      <c r="ER245" s="34"/>
      <c r="ES245" s="34"/>
      <c r="ET245" s="34"/>
      <c r="EU245" s="34"/>
      <c r="EV245" s="34"/>
      <c r="EW245" s="34"/>
      <c r="EX245" s="34"/>
      <c r="EY245" s="34"/>
      <c r="EZ245" s="34"/>
      <c r="FA245" s="34"/>
      <c r="FB245" s="34"/>
      <c r="FC245" s="34"/>
      <c r="FD245" s="34"/>
      <c r="FE245" s="34"/>
      <c r="FF245" s="34"/>
      <c r="FG245" s="34"/>
      <c r="FH245" s="34"/>
      <c r="FI245" s="34"/>
      <c r="FJ245" s="34"/>
      <c r="FK245" s="34"/>
      <c r="FL245" s="34"/>
      <c r="FM245" s="34"/>
      <c r="FN245" s="34"/>
      <c r="FO245" s="34"/>
      <c r="FP245" s="34"/>
      <c r="FQ245" s="34"/>
      <c r="FR245" s="34"/>
      <c r="FS245" s="34"/>
      <c r="FT245" s="34"/>
      <c r="FU245" s="34"/>
      <c r="FV245" s="34"/>
      <c r="FW245" s="34"/>
      <c r="FX245" s="34"/>
      <c r="FY245" s="34"/>
      <c r="FZ245" s="34"/>
      <c r="GA245" s="34"/>
      <c r="GB245" s="34"/>
      <c r="GC245" s="34"/>
      <c r="GD245" s="34"/>
      <c r="GE245" s="34"/>
      <c r="GF245" s="34"/>
      <c r="GG245" s="34"/>
      <c r="GH245" s="34"/>
      <c r="GI245" s="34"/>
      <c r="GJ245" s="34"/>
      <c r="GK245" s="34"/>
      <c r="GL245" s="34"/>
      <c r="GM245" s="34"/>
      <c r="GN245" s="34"/>
      <c r="GO245" s="34"/>
      <c r="GP245" s="34"/>
      <c r="GQ245" s="34"/>
      <c r="GR245" s="34"/>
      <c r="GS245" s="34"/>
      <c r="GT245" s="34"/>
      <c r="GU245" s="34"/>
      <c r="GV245" s="34"/>
      <c r="GW245" s="34"/>
      <c r="GX245" s="34"/>
      <c r="GY245" s="34"/>
      <c r="GZ245" s="34"/>
      <c r="HA245" s="34"/>
      <c r="HB245" s="34"/>
      <c r="HC245" s="34"/>
      <c r="HD245" s="34"/>
      <c r="HE245" s="34"/>
      <c r="HF245" s="34"/>
      <c r="HG245" s="34"/>
      <c r="HH245" s="34"/>
      <c r="HI245" s="34"/>
      <c r="HJ245" s="34"/>
      <c r="HK245" s="34"/>
      <c r="HL245" s="34"/>
      <c r="HM245" s="34"/>
      <c r="HN245" s="34"/>
      <c r="HO245" s="34"/>
      <c r="HP245" s="34"/>
      <c r="HQ245" s="34"/>
      <c r="HR245" s="34"/>
      <c r="HS245" s="34"/>
      <c r="HT245" s="34"/>
      <c r="HU245" s="34"/>
      <c r="HV245" s="34"/>
      <c r="HW245" s="34"/>
      <c r="HX245" s="34"/>
      <c r="HY245" s="34"/>
      <c r="HZ245" s="34"/>
      <c r="IA245" s="34"/>
      <c r="IB245" s="34"/>
      <c r="IC245" s="34"/>
      <c r="ID245" s="34"/>
      <c r="IE245" s="34"/>
      <c r="IF245" s="34"/>
      <c r="IG245" s="34"/>
      <c r="IH245" s="34"/>
      <c r="II245" s="34"/>
      <c r="IJ245" s="34"/>
      <c r="IK245" s="34"/>
      <c r="IL245" s="34"/>
      <c r="IM245" s="34"/>
      <c r="IN245" s="34"/>
      <c r="IO245" s="34"/>
      <c r="IP245" s="34"/>
      <c r="IQ245" s="34"/>
      <c r="IR245" s="34"/>
      <c r="IS245" s="34"/>
      <c r="IT245" s="34"/>
      <c r="IU245" s="34"/>
      <c r="IV245" s="34"/>
    </row>
    <row r="246" spans="1:256" x14ac:dyDescent="0.2">
      <c r="A246" s="34"/>
      <c r="B246" s="34"/>
      <c r="C246" s="34"/>
      <c r="D246" s="77"/>
      <c r="E246" s="34"/>
      <c r="F246" s="36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96"/>
      <c r="T246" s="34"/>
      <c r="U246" s="36">
        <f t="shared" si="51"/>
        <v>0</v>
      </c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  <c r="BU246" s="34"/>
      <c r="BV246" s="34"/>
      <c r="BW246" s="34"/>
      <c r="BX246" s="34"/>
      <c r="BY246" s="34"/>
      <c r="BZ246" s="34"/>
      <c r="CA246" s="34"/>
      <c r="CB246" s="34"/>
      <c r="CC246" s="34"/>
      <c r="CD246" s="34"/>
      <c r="CE246" s="34"/>
      <c r="CF246" s="34"/>
      <c r="CG246" s="34"/>
      <c r="CH246" s="34"/>
      <c r="CI246" s="34"/>
      <c r="CJ246" s="34"/>
      <c r="CK246" s="34"/>
      <c r="CL246" s="34"/>
      <c r="CM246" s="34"/>
      <c r="CN246" s="34"/>
      <c r="CO246" s="34"/>
      <c r="CP246" s="34"/>
      <c r="CQ246" s="34"/>
      <c r="CR246" s="34"/>
      <c r="CS246" s="34"/>
      <c r="CT246" s="34"/>
      <c r="CU246" s="34"/>
      <c r="CV246" s="34"/>
      <c r="CW246" s="34"/>
      <c r="CX246" s="34"/>
      <c r="CY246" s="34"/>
      <c r="CZ246" s="34"/>
      <c r="DA246" s="34"/>
      <c r="DB246" s="34"/>
      <c r="DC246" s="34"/>
      <c r="DD246" s="34"/>
      <c r="DE246" s="34"/>
      <c r="DF246" s="34"/>
      <c r="DG246" s="34"/>
      <c r="DH246" s="34"/>
      <c r="DI246" s="34"/>
      <c r="DJ246" s="34"/>
      <c r="DK246" s="34"/>
      <c r="DL246" s="34"/>
      <c r="DM246" s="34"/>
      <c r="DN246" s="34"/>
      <c r="DO246" s="34"/>
      <c r="DP246" s="34"/>
      <c r="DQ246" s="34"/>
      <c r="DR246" s="34"/>
      <c r="DS246" s="34"/>
      <c r="DT246" s="34"/>
      <c r="DU246" s="34"/>
      <c r="DV246" s="34"/>
      <c r="DW246" s="34"/>
      <c r="DX246" s="34"/>
      <c r="DY246" s="34"/>
      <c r="DZ246" s="34"/>
      <c r="EA246" s="34"/>
      <c r="EB246" s="34"/>
      <c r="EC246" s="34"/>
      <c r="ED246" s="34"/>
      <c r="EE246" s="34"/>
      <c r="EF246" s="34"/>
      <c r="EG246" s="34"/>
      <c r="EH246" s="34"/>
      <c r="EI246" s="34"/>
      <c r="EJ246" s="34"/>
      <c r="EK246" s="34"/>
      <c r="EL246" s="34"/>
      <c r="EM246" s="34"/>
      <c r="EN246" s="34"/>
      <c r="EO246" s="34"/>
      <c r="EP246" s="34"/>
      <c r="EQ246" s="34"/>
      <c r="ER246" s="34"/>
      <c r="ES246" s="34"/>
      <c r="ET246" s="34"/>
      <c r="EU246" s="34"/>
      <c r="EV246" s="34"/>
      <c r="EW246" s="34"/>
      <c r="EX246" s="34"/>
      <c r="EY246" s="34"/>
      <c r="EZ246" s="34"/>
      <c r="FA246" s="34"/>
      <c r="FB246" s="34"/>
      <c r="FC246" s="34"/>
      <c r="FD246" s="34"/>
      <c r="FE246" s="34"/>
      <c r="FF246" s="34"/>
      <c r="FG246" s="34"/>
      <c r="FH246" s="34"/>
      <c r="FI246" s="34"/>
      <c r="FJ246" s="34"/>
      <c r="FK246" s="34"/>
      <c r="FL246" s="34"/>
      <c r="FM246" s="34"/>
      <c r="FN246" s="34"/>
      <c r="FO246" s="34"/>
      <c r="FP246" s="34"/>
      <c r="FQ246" s="34"/>
      <c r="FR246" s="34"/>
      <c r="FS246" s="34"/>
      <c r="FT246" s="34"/>
      <c r="FU246" s="34"/>
      <c r="FV246" s="34"/>
      <c r="FW246" s="34"/>
      <c r="FX246" s="34"/>
      <c r="FY246" s="34"/>
      <c r="FZ246" s="34"/>
      <c r="GA246" s="34"/>
      <c r="GB246" s="34"/>
      <c r="GC246" s="34"/>
      <c r="GD246" s="34"/>
      <c r="GE246" s="34"/>
      <c r="GF246" s="34"/>
      <c r="GG246" s="34"/>
      <c r="GH246" s="34"/>
      <c r="GI246" s="34"/>
      <c r="GJ246" s="34"/>
      <c r="GK246" s="34"/>
      <c r="GL246" s="34"/>
      <c r="GM246" s="34"/>
      <c r="GN246" s="34"/>
      <c r="GO246" s="34"/>
      <c r="GP246" s="34"/>
      <c r="GQ246" s="34"/>
      <c r="GR246" s="34"/>
      <c r="GS246" s="34"/>
      <c r="GT246" s="34"/>
      <c r="GU246" s="34"/>
      <c r="GV246" s="34"/>
      <c r="GW246" s="34"/>
      <c r="GX246" s="34"/>
      <c r="GY246" s="34"/>
      <c r="GZ246" s="34"/>
      <c r="HA246" s="34"/>
      <c r="HB246" s="34"/>
      <c r="HC246" s="34"/>
      <c r="HD246" s="34"/>
      <c r="HE246" s="34"/>
      <c r="HF246" s="34"/>
      <c r="HG246" s="34"/>
      <c r="HH246" s="34"/>
      <c r="HI246" s="34"/>
      <c r="HJ246" s="34"/>
      <c r="HK246" s="34"/>
      <c r="HL246" s="34"/>
      <c r="HM246" s="34"/>
      <c r="HN246" s="34"/>
      <c r="HO246" s="34"/>
      <c r="HP246" s="34"/>
      <c r="HQ246" s="34"/>
      <c r="HR246" s="34"/>
      <c r="HS246" s="34"/>
      <c r="HT246" s="34"/>
      <c r="HU246" s="34"/>
      <c r="HV246" s="34"/>
      <c r="HW246" s="34"/>
      <c r="HX246" s="34"/>
      <c r="HY246" s="34"/>
      <c r="HZ246" s="34"/>
      <c r="IA246" s="34"/>
      <c r="IB246" s="34"/>
      <c r="IC246" s="34"/>
      <c r="ID246" s="34"/>
      <c r="IE246" s="34"/>
      <c r="IF246" s="34"/>
      <c r="IG246" s="34"/>
      <c r="IH246" s="34"/>
      <c r="II246" s="34"/>
      <c r="IJ246" s="34"/>
      <c r="IK246" s="34"/>
      <c r="IL246" s="34"/>
      <c r="IM246" s="34"/>
      <c r="IN246" s="34"/>
      <c r="IO246" s="34"/>
      <c r="IP246" s="34"/>
      <c r="IQ246" s="34"/>
      <c r="IR246" s="34"/>
      <c r="IS246" s="34"/>
      <c r="IT246" s="34"/>
      <c r="IU246" s="34"/>
      <c r="IV246" s="34"/>
    </row>
    <row r="247" spans="1:256" x14ac:dyDescent="0.2">
      <c r="A247" s="34"/>
      <c r="B247" s="34"/>
      <c r="C247" s="34"/>
      <c r="D247" s="77"/>
      <c r="E247" s="34"/>
      <c r="F247" s="36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96"/>
      <c r="T247" s="34"/>
      <c r="U247" s="36">
        <f t="shared" si="51"/>
        <v>0</v>
      </c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  <c r="BU247" s="34"/>
      <c r="BV247" s="34"/>
      <c r="BW247" s="34"/>
      <c r="BX247" s="34"/>
      <c r="BY247" s="34"/>
      <c r="BZ247" s="34"/>
      <c r="CA247" s="34"/>
      <c r="CB247" s="34"/>
      <c r="CC247" s="34"/>
      <c r="CD247" s="34"/>
      <c r="CE247" s="34"/>
      <c r="CF247" s="34"/>
      <c r="CG247" s="34"/>
      <c r="CH247" s="34"/>
      <c r="CI247" s="34"/>
      <c r="CJ247" s="34"/>
      <c r="CK247" s="34"/>
      <c r="CL247" s="34"/>
      <c r="CM247" s="34"/>
      <c r="CN247" s="34"/>
      <c r="CO247" s="34"/>
      <c r="CP247" s="34"/>
      <c r="CQ247" s="34"/>
      <c r="CR247" s="34"/>
      <c r="CS247" s="34"/>
      <c r="CT247" s="34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34"/>
      <c r="DG247" s="34"/>
      <c r="DH247" s="34"/>
      <c r="DI247" s="34"/>
      <c r="DJ247" s="34"/>
      <c r="DK247" s="34"/>
      <c r="DL247" s="34"/>
      <c r="DM247" s="34"/>
      <c r="DN247" s="34"/>
      <c r="DO247" s="34"/>
      <c r="DP247" s="34"/>
      <c r="DQ247" s="34"/>
      <c r="DR247" s="34"/>
      <c r="DS247" s="34"/>
      <c r="DT247" s="34"/>
      <c r="DU247" s="34"/>
      <c r="DV247" s="34"/>
      <c r="DW247" s="34"/>
      <c r="DX247" s="34"/>
      <c r="DY247" s="34"/>
      <c r="DZ247" s="34"/>
      <c r="EA247" s="34"/>
      <c r="EB247" s="34"/>
      <c r="EC247" s="34"/>
      <c r="ED247" s="34"/>
      <c r="EE247" s="34"/>
      <c r="EF247" s="34"/>
      <c r="EG247" s="34"/>
      <c r="EH247" s="34"/>
      <c r="EI247" s="34"/>
      <c r="EJ247" s="34"/>
      <c r="EK247" s="34"/>
      <c r="EL247" s="34"/>
      <c r="EM247" s="34"/>
      <c r="EN247" s="34"/>
      <c r="EO247" s="34"/>
      <c r="EP247" s="34"/>
      <c r="EQ247" s="34"/>
      <c r="ER247" s="34"/>
      <c r="ES247" s="34"/>
      <c r="ET247" s="34"/>
      <c r="EU247" s="34"/>
      <c r="EV247" s="34"/>
      <c r="EW247" s="34"/>
      <c r="EX247" s="34"/>
      <c r="EY247" s="34"/>
      <c r="EZ247" s="34"/>
      <c r="FA247" s="34"/>
      <c r="FB247" s="34"/>
      <c r="FC247" s="34"/>
      <c r="FD247" s="34"/>
      <c r="FE247" s="34"/>
      <c r="FF247" s="34"/>
      <c r="FG247" s="34"/>
      <c r="FH247" s="34"/>
      <c r="FI247" s="34"/>
      <c r="FJ247" s="34"/>
      <c r="FK247" s="34"/>
      <c r="FL247" s="34"/>
      <c r="FM247" s="34"/>
      <c r="FN247" s="34"/>
      <c r="FO247" s="34"/>
      <c r="FP247" s="34"/>
      <c r="FQ247" s="34"/>
      <c r="FR247" s="34"/>
      <c r="FS247" s="34"/>
      <c r="FT247" s="34"/>
      <c r="FU247" s="34"/>
      <c r="FV247" s="34"/>
      <c r="FW247" s="34"/>
      <c r="FX247" s="34"/>
      <c r="FY247" s="34"/>
      <c r="FZ247" s="34"/>
      <c r="GA247" s="34"/>
      <c r="GB247" s="34"/>
      <c r="GC247" s="34"/>
      <c r="GD247" s="34"/>
      <c r="GE247" s="34"/>
      <c r="GF247" s="34"/>
      <c r="GG247" s="34"/>
      <c r="GH247" s="34"/>
      <c r="GI247" s="34"/>
      <c r="GJ247" s="34"/>
      <c r="GK247" s="34"/>
      <c r="GL247" s="34"/>
      <c r="GM247" s="34"/>
      <c r="GN247" s="34"/>
      <c r="GO247" s="34"/>
      <c r="GP247" s="34"/>
      <c r="GQ247" s="34"/>
      <c r="GR247" s="34"/>
      <c r="GS247" s="34"/>
      <c r="GT247" s="34"/>
      <c r="GU247" s="34"/>
      <c r="GV247" s="34"/>
      <c r="GW247" s="34"/>
      <c r="GX247" s="34"/>
      <c r="GY247" s="34"/>
      <c r="GZ247" s="34"/>
      <c r="HA247" s="34"/>
      <c r="HB247" s="34"/>
      <c r="HC247" s="34"/>
      <c r="HD247" s="34"/>
      <c r="HE247" s="34"/>
      <c r="HF247" s="34"/>
      <c r="HG247" s="34"/>
      <c r="HH247" s="34"/>
      <c r="HI247" s="34"/>
      <c r="HJ247" s="34"/>
      <c r="HK247" s="34"/>
      <c r="HL247" s="34"/>
      <c r="HM247" s="34"/>
      <c r="HN247" s="34"/>
      <c r="HO247" s="34"/>
      <c r="HP247" s="34"/>
      <c r="HQ247" s="34"/>
      <c r="HR247" s="34"/>
      <c r="HS247" s="34"/>
      <c r="HT247" s="34"/>
      <c r="HU247" s="34"/>
      <c r="HV247" s="34"/>
      <c r="HW247" s="34"/>
      <c r="HX247" s="34"/>
      <c r="HY247" s="34"/>
      <c r="HZ247" s="34"/>
      <c r="IA247" s="34"/>
      <c r="IB247" s="34"/>
      <c r="IC247" s="34"/>
      <c r="ID247" s="34"/>
      <c r="IE247" s="34"/>
      <c r="IF247" s="34"/>
      <c r="IG247" s="34"/>
      <c r="IH247" s="34"/>
      <c r="II247" s="34"/>
      <c r="IJ247" s="34"/>
      <c r="IK247" s="34"/>
      <c r="IL247" s="34"/>
      <c r="IM247" s="34"/>
      <c r="IN247" s="34"/>
      <c r="IO247" s="34"/>
      <c r="IP247" s="34"/>
      <c r="IQ247" s="34"/>
      <c r="IR247" s="34"/>
      <c r="IS247" s="34"/>
      <c r="IT247" s="34"/>
      <c r="IU247" s="34"/>
      <c r="IV247" s="34"/>
    </row>
    <row r="248" spans="1:256" x14ac:dyDescent="0.2">
      <c r="A248" s="34"/>
      <c r="B248" s="34"/>
      <c r="C248" s="34"/>
      <c r="D248" s="77"/>
      <c r="E248" s="34"/>
      <c r="F248" s="36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96"/>
      <c r="T248" s="34"/>
      <c r="U248" s="36">
        <f t="shared" si="51"/>
        <v>0</v>
      </c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  <c r="BU248" s="34"/>
      <c r="BV248" s="34"/>
      <c r="BW248" s="34"/>
      <c r="BX248" s="34"/>
      <c r="BY248" s="34"/>
      <c r="BZ248" s="34"/>
      <c r="CA248" s="34"/>
      <c r="CB248" s="34"/>
      <c r="CC248" s="34"/>
      <c r="CD248" s="34"/>
      <c r="CE248" s="34"/>
      <c r="CF248" s="34"/>
      <c r="CG248" s="34"/>
      <c r="CH248" s="34"/>
      <c r="CI248" s="34"/>
      <c r="CJ248" s="34"/>
      <c r="CK248" s="34"/>
      <c r="CL248" s="34"/>
      <c r="CM248" s="34"/>
      <c r="CN248" s="34"/>
      <c r="CO248" s="34"/>
      <c r="CP248" s="34"/>
      <c r="CQ248" s="34"/>
      <c r="CR248" s="34"/>
      <c r="CS248" s="34"/>
      <c r="CT248" s="34"/>
      <c r="CU248" s="34"/>
      <c r="CV248" s="34"/>
      <c r="CW248" s="34"/>
      <c r="CX248" s="34"/>
      <c r="CY248" s="34"/>
      <c r="CZ248" s="34"/>
      <c r="DA248" s="34"/>
      <c r="DB248" s="34"/>
      <c r="DC248" s="34"/>
      <c r="DD248" s="34"/>
      <c r="DE248" s="34"/>
      <c r="DF248" s="34"/>
      <c r="DG248" s="34"/>
      <c r="DH248" s="34"/>
      <c r="DI248" s="34"/>
      <c r="DJ248" s="34"/>
      <c r="DK248" s="34"/>
      <c r="DL248" s="34"/>
      <c r="DM248" s="34"/>
      <c r="DN248" s="34"/>
      <c r="DO248" s="34"/>
      <c r="DP248" s="34"/>
      <c r="DQ248" s="34"/>
      <c r="DR248" s="34"/>
      <c r="DS248" s="34"/>
      <c r="DT248" s="34"/>
      <c r="DU248" s="34"/>
      <c r="DV248" s="34"/>
      <c r="DW248" s="34"/>
      <c r="DX248" s="34"/>
      <c r="DY248" s="34"/>
      <c r="DZ248" s="34"/>
      <c r="EA248" s="34"/>
      <c r="EB248" s="34"/>
      <c r="EC248" s="34"/>
      <c r="ED248" s="34"/>
      <c r="EE248" s="34"/>
      <c r="EF248" s="34"/>
      <c r="EG248" s="34"/>
      <c r="EH248" s="34"/>
      <c r="EI248" s="34"/>
      <c r="EJ248" s="34"/>
      <c r="EK248" s="34"/>
      <c r="EL248" s="34"/>
      <c r="EM248" s="34"/>
      <c r="EN248" s="34"/>
      <c r="EO248" s="34"/>
      <c r="EP248" s="34"/>
      <c r="EQ248" s="34"/>
      <c r="ER248" s="34"/>
      <c r="ES248" s="34"/>
      <c r="ET248" s="34"/>
      <c r="EU248" s="34"/>
      <c r="EV248" s="34"/>
      <c r="EW248" s="34"/>
      <c r="EX248" s="34"/>
      <c r="EY248" s="34"/>
      <c r="EZ248" s="34"/>
      <c r="FA248" s="34"/>
      <c r="FB248" s="34"/>
      <c r="FC248" s="34"/>
      <c r="FD248" s="34"/>
      <c r="FE248" s="34"/>
      <c r="FF248" s="34"/>
      <c r="FG248" s="34"/>
      <c r="FH248" s="34"/>
      <c r="FI248" s="34"/>
      <c r="FJ248" s="34"/>
      <c r="FK248" s="34"/>
      <c r="FL248" s="34"/>
      <c r="FM248" s="34"/>
      <c r="FN248" s="34"/>
      <c r="FO248" s="34"/>
      <c r="FP248" s="34"/>
      <c r="FQ248" s="34"/>
      <c r="FR248" s="34"/>
      <c r="FS248" s="34"/>
      <c r="FT248" s="34"/>
      <c r="FU248" s="34"/>
      <c r="FV248" s="34"/>
      <c r="FW248" s="34"/>
      <c r="FX248" s="34"/>
      <c r="FY248" s="34"/>
      <c r="FZ248" s="34"/>
      <c r="GA248" s="34"/>
      <c r="GB248" s="34"/>
      <c r="GC248" s="34"/>
      <c r="GD248" s="34"/>
      <c r="GE248" s="34"/>
      <c r="GF248" s="34"/>
      <c r="GG248" s="34"/>
      <c r="GH248" s="34"/>
      <c r="GI248" s="34"/>
      <c r="GJ248" s="34"/>
      <c r="GK248" s="34"/>
      <c r="GL248" s="34"/>
      <c r="GM248" s="34"/>
      <c r="GN248" s="34"/>
      <c r="GO248" s="34"/>
      <c r="GP248" s="34"/>
      <c r="GQ248" s="34"/>
      <c r="GR248" s="34"/>
      <c r="GS248" s="34"/>
      <c r="GT248" s="34"/>
      <c r="GU248" s="34"/>
      <c r="GV248" s="34"/>
      <c r="GW248" s="34"/>
      <c r="GX248" s="34"/>
      <c r="GY248" s="34"/>
      <c r="GZ248" s="34"/>
      <c r="HA248" s="34"/>
      <c r="HB248" s="34"/>
      <c r="HC248" s="34"/>
      <c r="HD248" s="34"/>
      <c r="HE248" s="34"/>
      <c r="HF248" s="34"/>
      <c r="HG248" s="34"/>
      <c r="HH248" s="34"/>
      <c r="HI248" s="34"/>
      <c r="HJ248" s="34"/>
      <c r="HK248" s="34"/>
      <c r="HL248" s="34"/>
      <c r="HM248" s="34"/>
      <c r="HN248" s="34"/>
      <c r="HO248" s="34"/>
      <c r="HP248" s="34"/>
      <c r="HQ248" s="34"/>
      <c r="HR248" s="34"/>
      <c r="HS248" s="34"/>
      <c r="HT248" s="34"/>
      <c r="HU248" s="34"/>
      <c r="HV248" s="34"/>
      <c r="HW248" s="34"/>
      <c r="HX248" s="34"/>
      <c r="HY248" s="34"/>
      <c r="HZ248" s="34"/>
      <c r="IA248" s="34"/>
      <c r="IB248" s="34"/>
      <c r="IC248" s="34"/>
      <c r="ID248" s="34"/>
      <c r="IE248" s="34"/>
      <c r="IF248" s="34"/>
      <c r="IG248" s="34"/>
      <c r="IH248" s="34"/>
      <c r="II248" s="34"/>
      <c r="IJ248" s="34"/>
      <c r="IK248" s="34"/>
      <c r="IL248" s="34"/>
      <c r="IM248" s="34"/>
      <c r="IN248" s="34"/>
      <c r="IO248" s="34"/>
      <c r="IP248" s="34"/>
      <c r="IQ248" s="34"/>
      <c r="IR248" s="34"/>
      <c r="IS248" s="34"/>
      <c r="IT248" s="34"/>
      <c r="IU248" s="34"/>
      <c r="IV248" s="34"/>
    </row>
    <row r="249" spans="1:256" x14ac:dyDescent="0.2">
      <c r="A249" s="34"/>
      <c r="B249" s="34"/>
      <c r="C249" s="34"/>
      <c r="D249" s="77"/>
      <c r="E249" s="34"/>
      <c r="F249" s="36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96"/>
      <c r="T249" s="34"/>
      <c r="U249" s="36">
        <f t="shared" si="51"/>
        <v>0</v>
      </c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  <c r="BU249" s="34"/>
      <c r="BV249" s="34"/>
      <c r="BW249" s="34"/>
      <c r="BX249" s="34"/>
      <c r="BY249" s="34"/>
      <c r="BZ249" s="34"/>
      <c r="CA249" s="34"/>
      <c r="CB249" s="34"/>
      <c r="CC249" s="34"/>
      <c r="CD249" s="34"/>
      <c r="CE249" s="34"/>
      <c r="CF249" s="34"/>
      <c r="CG249" s="34"/>
      <c r="CH249" s="34"/>
      <c r="CI249" s="34"/>
      <c r="CJ249" s="34"/>
      <c r="CK249" s="34"/>
      <c r="CL249" s="34"/>
      <c r="CM249" s="34"/>
      <c r="CN249" s="34"/>
      <c r="CO249" s="34"/>
      <c r="CP249" s="34"/>
      <c r="CQ249" s="34"/>
      <c r="CR249" s="34"/>
      <c r="CS249" s="34"/>
      <c r="CT249" s="34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34"/>
      <c r="DG249" s="34"/>
      <c r="DH249" s="34"/>
      <c r="DI249" s="34"/>
      <c r="DJ249" s="34"/>
      <c r="DK249" s="34"/>
      <c r="DL249" s="34"/>
      <c r="DM249" s="34"/>
      <c r="DN249" s="34"/>
      <c r="DO249" s="34"/>
      <c r="DP249" s="34"/>
      <c r="DQ249" s="34"/>
      <c r="DR249" s="34"/>
      <c r="DS249" s="34"/>
      <c r="DT249" s="34"/>
      <c r="DU249" s="34"/>
      <c r="DV249" s="34"/>
      <c r="DW249" s="34"/>
      <c r="DX249" s="34"/>
      <c r="DY249" s="34"/>
      <c r="DZ249" s="34"/>
      <c r="EA249" s="34"/>
      <c r="EB249" s="34"/>
      <c r="EC249" s="34"/>
      <c r="ED249" s="34"/>
      <c r="EE249" s="34"/>
      <c r="EF249" s="34"/>
      <c r="EG249" s="34"/>
      <c r="EH249" s="34"/>
      <c r="EI249" s="34"/>
      <c r="EJ249" s="34"/>
      <c r="EK249" s="34"/>
      <c r="EL249" s="34"/>
      <c r="EM249" s="34"/>
      <c r="EN249" s="34"/>
      <c r="EO249" s="34"/>
      <c r="EP249" s="34"/>
      <c r="EQ249" s="34"/>
      <c r="ER249" s="34"/>
      <c r="ES249" s="34"/>
      <c r="ET249" s="34"/>
      <c r="EU249" s="34"/>
      <c r="EV249" s="34"/>
      <c r="EW249" s="34"/>
      <c r="EX249" s="34"/>
      <c r="EY249" s="34"/>
      <c r="EZ249" s="34"/>
      <c r="FA249" s="34"/>
      <c r="FB249" s="34"/>
      <c r="FC249" s="34"/>
      <c r="FD249" s="34"/>
      <c r="FE249" s="34"/>
      <c r="FF249" s="34"/>
      <c r="FG249" s="34"/>
      <c r="FH249" s="34"/>
      <c r="FI249" s="34"/>
      <c r="FJ249" s="34"/>
      <c r="FK249" s="34"/>
      <c r="FL249" s="34"/>
      <c r="FM249" s="34"/>
      <c r="FN249" s="34"/>
      <c r="FO249" s="34"/>
      <c r="FP249" s="34"/>
      <c r="FQ249" s="34"/>
      <c r="FR249" s="34"/>
      <c r="FS249" s="34"/>
      <c r="FT249" s="34"/>
      <c r="FU249" s="34"/>
      <c r="FV249" s="34"/>
      <c r="FW249" s="34"/>
      <c r="FX249" s="34"/>
      <c r="FY249" s="34"/>
      <c r="FZ249" s="34"/>
      <c r="GA249" s="34"/>
      <c r="GB249" s="34"/>
      <c r="GC249" s="34"/>
      <c r="GD249" s="34"/>
      <c r="GE249" s="34"/>
      <c r="GF249" s="34"/>
      <c r="GG249" s="34"/>
      <c r="GH249" s="34"/>
      <c r="GI249" s="34"/>
      <c r="GJ249" s="34"/>
      <c r="GK249" s="34"/>
      <c r="GL249" s="34"/>
      <c r="GM249" s="34"/>
      <c r="GN249" s="34"/>
      <c r="GO249" s="34"/>
      <c r="GP249" s="34"/>
      <c r="GQ249" s="34"/>
      <c r="GR249" s="34"/>
      <c r="GS249" s="34"/>
      <c r="GT249" s="34"/>
      <c r="GU249" s="34"/>
      <c r="GV249" s="34"/>
      <c r="GW249" s="34"/>
      <c r="GX249" s="34"/>
      <c r="GY249" s="34"/>
      <c r="GZ249" s="34"/>
      <c r="HA249" s="34"/>
      <c r="HB249" s="34"/>
      <c r="HC249" s="34"/>
      <c r="HD249" s="34"/>
      <c r="HE249" s="34"/>
      <c r="HF249" s="34"/>
      <c r="HG249" s="34"/>
      <c r="HH249" s="34"/>
      <c r="HI249" s="34"/>
      <c r="HJ249" s="34"/>
      <c r="HK249" s="34"/>
      <c r="HL249" s="34"/>
      <c r="HM249" s="34"/>
      <c r="HN249" s="34"/>
      <c r="HO249" s="34"/>
      <c r="HP249" s="34"/>
      <c r="HQ249" s="34"/>
      <c r="HR249" s="34"/>
      <c r="HS249" s="34"/>
      <c r="HT249" s="34"/>
      <c r="HU249" s="34"/>
      <c r="HV249" s="34"/>
      <c r="HW249" s="34"/>
      <c r="HX249" s="34"/>
      <c r="HY249" s="34"/>
      <c r="HZ249" s="34"/>
      <c r="IA249" s="34"/>
      <c r="IB249" s="34"/>
      <c r="IC249" s="34"/>
      <c r="ID249" s="34"/>
      <c r="IE249" s="34"/>
      <c r="IF249" s="34"/>
      <c r="IG249" s="34"/>
      <c r="IH249" s="34"/>
      <c r="II249" s="34"/>
      <c r="IJ249" s="34"/>
      <c r="IK249" s="34"/>
      <c r="IL249" s="34"/>
      <c r="IM249" s="34"/>
      <c r="IN249" s="34"/>
      <c r="IO249" s="34"/>
      <c r="IP249" s="34"/>
      <c r="IQ249" s="34"/>
      <c r="IR249" s="34"/>
      <c r="IS249" s="34"/>
      <c r="IT249" s="34"/>
      <c r="IU249" s="34"/>
      <c r="IV249" s="34"/>
    </row>
    <row r="250" spans="1:256" x14ac:dyDescent="0.2">
      <c r="A250" s="34"/>
      <c r="B250" s="34"/>
      <c r="C250" s="34"/>
      <c r="D250" s="77"/>
      <c r="E250" s="34"/>
      <c r="F250" s="36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96"/>
      <c r="T250" s="34"/>
      <c r="U250" s="36">
        <f t="shared" si="51"/>
        <v>0</v>
      </c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T250" s="34"/>
      <c r="CU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  <c r="DM250" s="34"/>
      <c r="DN250" s="34"/>
      <c r="DO250" s="34"/>
      <c r="DP250" s="34"/>
      <c r="DQ250" s="34"/>
      <c r="DR250" s="34"/>
      <c r="DS250" s="34"/>
      <c r="DT250" s="34"/>
      <c r="DU250" s="34"/>
      <c r="DV250" s="34"/>
      <c r="DW250" s="34"/>
      <c r="DX250" s="34"/>
      <c r="DY250" s="34"/>
      <c r="DZ250" s="34"/>
      <c r="EA250" s="34"/>
      <c r="EB250" s="34"/>
      <c r="EC250" s="34"/>
      <c r="ED250" s="34"/>
      <c r="EE250" s="34"/>
      <c r="EF250" s="34"/>
      <c r="EG250" s="34"/>
      <c r="EH250" s="34"/>
      <c r="EI250" s="34"/>
      <c r="EJ250" s="34"/>
      <c r="EK250" s="34"/>
      <c r="EL250" s="34"/>
      <c r="EM250" s="34"/>
      <c r="EN250" s="34"/>
      <c r="EO250" s="34"/>
      <c r="EP250" s="34"/>
      <c r="EQ250" s="34"/>
      <c r="ER250" s="34"/>
      <c r="ES250" s="34"/>
      <c r="ET250" s="34"/>
      <c r="EU250" s="34"/>
      <c r="EV250" s="34"/>
      <c r="EW250" s="34"/>
      <c r="EX250" s="34"/>
      <c r="EY250" s="34"/>
      <c r="EZ250" s="34"/>
      <c r="FA250" s="34"/>
      <c r="FB250" s="34"/>
      <c r="FC250" s="34"/>
      <c r="FD250" s="34"/>
      <c r="FE250" s="34"/>
      <c r="FF250" s="34"/>
      <c r="FG250" s="34"/>
      <c r="FH250" s="34"/>
      <c r="FI250" s="34"/>
      <c r="FJ250" s="34"/>
      <c r="FK250" s="34"/>
      <c r="FL250" s="34"/>
      <c r="FM250" s="34"/>
      <c r="FN250" s="34"/>
      <c r="FO250" s="34"/>
      <c r="FP250" s="34"/>
      <c r="FQ250" s="34"/>
      <c r="FR250" s="34"/>
      <c r="FS250" s="34"/>
      <c r="FT250" s="34"/>
      <c r="FU250" s="34"/>
      <c r="FV250" s="34"/>
      <c r="FW250" s="34"/>
      <c r="FX250" s="34"/>
      <c r="FY250" s="34"/>
      <c r="FZ250" s="34"/>
      <c r="GA250" s="34"/>
      <c r="GB250" s="34"/>
      <c r="GC250" s="34"/>
      <c r="GD250" s="34"/>
      <c r="GE250" s="34"/>
      <c r="GF250" s="34"/>
      <c r="GG250" s="34"/>
      <c r="GH250" s="34"/>
      <c r="GI250" s="34"/>
      <c r="GJ250" s="34"/>
      <c r="GK250" s="34"/>
      <c r="GL250" s="34"/>
      <c r="GM250" s="34"/>
      <c r="GN250" s="34"/>
      <c r="GO250" s="34"/>
      <c r="GP250" s="34"/>
      <c r="GQ250" s="34"/>
      <c r="GR250" s="34"/>
      <c r="GS250" s="34"/>
      <c r="GT250" s="34"/>
      <c r="GU250" s="34"/>
      <c r="GV250" s="34"/>
      <c r="GW250" s="34"/>
      <c r="GX250" s="34"/>
      <c r="GY250" s="34"/>
      <c r="GZ250" s="34"/>
      <c r="HA250" s="34"/>
      <c r="HB250" s="34"/>
      <c r="HC250" s="34"/>
      <c r="HD250" s="34"/>
      <c r="HE250" s="34"/>
      <c r="HF250" s="34"/>
      <c r="HG250" s="34"/>
      <c r="HH250" s="34"/>
      <c r="HI250" s="34"/>
      <c r="HJ250" s="34"/>
      <c r="HK250" s="34"/>
      <c r="HL250" s="34"/>
      <c r="HM250" s="34"/>
      <c r="HN250" s="34"/>
      <c r="HO250" s="34"/>
      <c r="HP250" s="34"/>
      <c r="HQ250" s="34"/>
      <c r="HR250" s="34"/>
      <c r="HS250" s="34"/>
      <c r="HT250" s="34"/>
      <c r="HU250" s="34"/>
      <c r="HV250" s="34"/>
      <c r="HW250" s="34"/>
      <c r="HX250" s="34"/>
      <c r="HY250" s="34"/>
      <c r="HZ250" s="34"/>
      <c r="IA250" s="34"/>
      <c r="IB250" s="34"/>
      <c r="IC250" s="34"/>
      <c r="ID250" s="34"/>
      <c r="IE250" s="34"/>
      <c r="IF250" s="34"/>
      <c r="IG250" s="34"/>
      <c r="IH250" s="34"/>
      <c r="II250" s="34"/>
      <c r="IJ250" s="34"/>
      <c r="IK250" s="34"/>
      <c r="IL250" s="34"/>
      <c r="IM250" s="34"/>
      <c r="IN250" s="34"/>
      <c r="IO250" s="34"/>
      <c r="IP250" s="34"/>
      <c r="IQ250" s="34"/>
      <c r="IR250" s="34"/>
      <c r="IS250" s="34"/>
      <c r="IT250" s="34"/>
      <c r="IU250" s="34"/>
      <c r="IV250" s="34"/>
    </row>
    <row r="251" spans="1:256" x14ac:dyDescent="0.2">
      <c r="A251" s="34"/>
      <c r="B251" s="34"/>
      <c r="C251" s="34"/>
      <c r="D251" s="77"/>
      <c r="E251" s="34"/>
      <c r="F251" s="36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96"/>
      <c r="T251" s="34"/>
      <c r="U251" s="36">
        <f t="shared" si="51"/>
        <v>0</v>
      </c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34"/>
      <c r="BV251" s="34"/>
      <c r="BW251" s="34"/>
      <c r="BX251" s="34"/>
      <c r="BY251" s="34"/>
      <c r="BZ251" s="34"/>
      <c r="CA251" s="34"/>
      <c r="CB251" s="34"/>
      <c r="CC251" s="34"/>
      <c r="CD251" s="34"/>
      <c r="CE251" s="34"/>
      <c r="CF251" s="34"/>
      <c r="CG251" s="34"/>
      <c r="CH251" s="34"/>
      <c r="CI251" s="34"/>
      <c r="CJ251" s="34"/>
      <c r="CK251" s="34"/>
      <c r="CL251" s="34"/>
      <c r="CM251" s="34"/>
      <c r="CN251" s="34"/>
      <c r="CO251" s="34"/>
      <c r="CP251" s="34"/>
      <c r="CQ251" s="34"/>
      <c r="CR251" s="34"/>
      <c r="CS251" s="34"/>
      <c r="CT251" s="34"/>
      <c r="CU251" s="34"/>
      <c r="CV251" s="34"/>
      <c r="CW251" s="34"/>
      <c r="CX251" s="34"/>
      <c r="CY251" s="34"/>
      <c r="CZ251" s="34"/>
      <c r="DA251" s="34"/>
      <c r="DB251" s="34"/>
      <c r="DC251" s="34"/>
      <c r="DD251" s="34"/>
      <c r="DE251" s="34"/>
      <c r="DF251" s="34"/>
      <c r="DG251" s="34"/>
      <c r="DH251" s="34"/>
      <c r="DI251" s="34"/>
      <c r="DJ251" s="34"/>
      <c r="DK251" s="34"/>
      <c r="DL251" s="34"/>
      <c r="DM251" s="34"/>
      <c r="DN251" s="34"/>
      <c r="DO251" s="34"/>
      <c r="DP251" s="34"/>
      <c r="DQ251" s="34"/>
      <c r="DR251" s="34"/>
      <c r="DS251" s="34"/>
      <c r="DT251" s="34"/>
      <c r="DU251" s="34"/>
      <c r="DV251" s="34"/>
      <c r="DW251" s="34"/>
      <c r="DX251" s="34"/>
      <c r="DY251" s="34"/>
      <c r="DZ251" s="34"/>
      <c r="EA251" s="34"/>
      <c r="EB251" s="34"/>
      <c r="EC251" s="34"/>
      <c r="ED251" s="34"/>
      <c r="EE251" s="34"/>
      <c r="EF251" s="34"/>
      <c r="EG251" s="34"/>
      <c r="EH251" s="34"/>
      <c r="EI251" s="34"/>
      <c r="EJ251" s="34"/>
      <c r="EK251" s="34"/>
      <c r="EL251" s="34"/>
      <c r="EM251" s="34"/>
      <c r="EN251" s="34"/>
      <c r="EO251" s="34"/>
      <c r="EP251" s="34"/>
      <c r="EQ251" s="34"/>
      <c r="ER251" s="34"/>
      <c r="ES251" s="34"/>
      <c r="ET251" s="34"/>
      <c r="EU251" s="34"/>
      <c r="EV251" s="34"/>
      <c r="EW251" s="34"/>
      <c r="EX251" s="34"/>
      <c r="EY251" s="34"/>
      <c r="EZ251" s="34"/>
      <c r="FA251" s="34"/>
      <c r="FB251" s="34"/>
      <c r="FC251" s="34"/>
      <c r="FD251" s="34"/>
      <c r="FE251" s="34"/>
      <c r="FF251" s="34"/>
      <c r="FG251" s="34"/>
      <c r="FH251" s="34"/>
      <c r="FI251" s="34"/>
      <c r="FJ251" s="34"/>
      <c r="FK251" s="34"/>
      <c r="FL251" s="34"/>
      <c r="FM251" s="34"/>
      <c r="FN251" s="34"/>
      <c r="FO251" s="34"/>
      <c r="FP251" s="34"/>
      <c r="FQ251" s="34"/>
      <c r="FR251" s="34"/>
      <c r="FS251" s="34"/>
      <c r="FT251" s="34"/>
      <c r="FU251" s="34"/>
      <c r="FV251" s="34"/>
      <c r="FW251" s="34"/>
      <c r="FX251" s="34"/>
      <c r="FY251" s="34"/>
      <c r="FZ251" s="34"/>
      <c r="GA251" s="34"/>
      <c r="GB251" s="34"/>
      <c r="GC251" s="34"/>
      <c r="GD251" s="34"/>
      <c r="GE251" s="34"/>
      <c r="GF251" s="34"/>
      <c r="GG251" s="34"/>
      <c r="GH251" s="34"/>
      <c r="GI251" s="34"/>
      <c r="GJ251" s="34"/>
      <c r="GK251" s="34"/>
      <c r="GL251" s="34"/>
      <c r="GM251" s="34"/>
      <c r="GN251" s="34"/>
      <c r="GO251" s="34"/>
      <c r="GP251" s="34"/>
      <c r="GQ251" s="34"/>
      <c r="GR251" s="34"/>
      <c r="GS251" s="34"/>
      <c r="GT251" s="34"/>
      <c r="GU251" s="34"/>
      <c r="GV251" s="34"/>
      <c r="GW251" s="34"/>
      <c r="GX251" s="34"/>
      <c r="GY251" s="34"/>
      <c r="GZ251" s="34"/>
      <c r="HA251" s="34"/>
      <c r="HB251" s="34"/>
      <c r="HC251" s="34"/>
      <c r="HD251" s="34"/>
      <c r="HE251" s="34"/>
      <c r="HF251" s="34"/>
      <c r="HG251" s="34"/>
      <c r="HH251" s="34"/>
      <c r="HI251" s="34"/>
      <c r="HJ251" s="34"/>
      <c r="HK251" s="34"/>
      <c r="HL251" s="34"/>
      <c r="HM251" s="34"/>
      <c r="HN251" s="34"/>
      <c r="HO251" s="34"/>
      <c r="HP251" s="34"/>
      <c r="HQ251" s="34"/>
      <c r="HR251" s="34"/>
      <c r="HS251" s="34"/>
      <c r="HT251" s="34"/>
      <c r="HU251" s="34"/>
      <c r="HV251" s="34"/>
      <c r="HW251" s="34"/>
      <c r="HX251" s="34"/>
      <c r="HY251" s="34"/>
      <c r="HZ251" s="34"/>
      <c r="IA251" s="34"/>
      <c r="IB251" s="34"/>
      <c r="IC251" s="34"/>
      <c r="ID251" s="34"/>
      <c r="IE251" s="34"/>
      <c r="IF251" s="34"/>
      <c r="IG251" s="34"/>
      <c r="IH251" s="34"/>
      <c r="II251" s="34"/>
      <c r="IJ251" s="34"/>
      <c r="IK251" s="34"/>
      <c r="IL251" s="34"/>
      <c r="IM251" s="34"/>
      <c r="IN251" s="34"/>
      <c r="IO251" s="34"/>
      <c r="IP251" s="34"/>
      <c r="IQ251" s="34"/>
      <c r="IR251" s="34"/>
      <c r="IS251" s="34"/>
      <c r="IT251" s="34"/>
      <c r="IU251" s="34"/>
      <c r="IV251" s="34"/>
    </row>
    <row r="252" spans="1:256" x14ac:dyDescent="0.2">
      <c r="A252" s="34"/>
      <c r="B252" s="34"/>
      <c r="C252" s="34"/>
      <c r="D252" s="77"/>
      <c r="E252" s="34"/>
      <c r="F252" s="36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96"/>
      <c r="T252" s="34"/>
      <c r="U252" s="36">
        <f t="shared" si="51"/>
        <v>0</v>
      </c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34"/>
      <c r="BV252" s="34"/>
      <c r="BW252" s="34"/>
      <c r="BX252" s="34"/>
      <c r="BY252" s="34"/>
      <c r="BZ252" s="34"/>
      <c r="CA252" s="34"/>
      <c r="CB252" s="34"/>
      <c r="CC252" s="34"/>
      <c r="CD252" s="34"/>
      <c r="CE252" s="34"/>
      <c r="CF252" s="34"/>
      <c r="CG252" s="34"/>
      <c r="CH252" s="34"/>
      <c r="CI252" s="34"/>
      <c r="CJ252" s="34"/>
      <c r="CK252" s="34"/>
      <c r="CL252" s="34"/>
      <c r="CM252" s="34"/>
      <c r="CN252" s="34"/>
      <c r="CO252" s="34"/>
      <c r="CP252" s="34"/>
      <c r="CQ252" s="34"/>
      <c r="CR252" s="34"/>
      <c r="CS252" s="34"/>
      <c r="CT252" s="34"/>
      <c r="CU252" s="34"/>
      <c r="CV252" s="34"/>
      <c r="CW252" s="34"/>
      <c r="CX252" s="34"/>
      <c r="CY252" s="34"/>
      <c r="CZ252" s="34"/>
      <c r="DA252" s="34"/>
      <c r="DB252" s="34"/>
      <c r="DC252" s="34"/>
      <c r="DD252" s="34"/>
      <c r="DE252" s="34"/>
      <c r="DF252" s="34"/>
      <c r="DG252" s="34"/>
      <c r="DH252" s="34"/>
      <c r="DI252" s="34"/>
      <c r="DJ252" s="34"/>
      <c r="DK252" s="34"/>
      <c r="DL252" s="34"/>
      <c r="DM252" s="34"/>
      <c r="DN252" s="34"/>
      <c r="DO252" s="34"/>
      <c r="DP252" s="34"/>
      <c r="DQ252" s="34"/>
      <c r="DR252" s="34"/>
      <c r="DS252" s="34"/>
      <c r="DT252" s="34"/>
      <c r="DU252" s="34"/>
      <c r="DV252" s="34"/>
      <c r="DW252" s="34"/>
      <c r="DX252" s="34"/>
      <c r="DY252" s="34"/>
      <c r="DZ252" s="34"/>
      <c r="EA252" s="34"/>
      <c r="EB252" s="34"/>
      <c r="EC252" s="34"/>
      <c r="ED252" s="34"/>
      <c r="EE252" s="34"/>
      <c r="EF252" s="34"/>
      <c r="EG252" s="34"/>
      <c r="EH252" s="34"/>
      <c r="EI252" s="34"/>
      <c r="EJ252" s="34"/>
      <c r="EK252" s="34"/>
      <c r="EL252" s="34"/>
      <c r="EM252" s="34"/>
      <c r="EN252" s="34"/>
      <c r="EO252" s="34"/>
      <c r="EP252" s="34"/>
      <c r="EQ252" s="34"/>
      <c r="ER252" s="34"/>
      <c r="ES252" s="34"/>
      <c r="ET252" s="34"/>
      <c r="EU252" s="34"/>
      <c r="EV252" s="34"/>
      <c r="EW252" s="34"/>
      <c r="EX252" s="34"/>
      <c r="EY252" s="34"/>
      <c r="EZ252" s="34"/>
      <c r="FA252" s="34"/>
      <c r="FB252" s="34"/>
      <c r="FC252" s="34"/>
      <c r="FD252" s="34"/>
      <c r="FE252" s="34"/>
      <c r="FF252" s="34"/>
      <c r="FG252" s="34"/>
      <c r="FH252" s="34"/>
      <c r="FI252" s="34"/>
      <c r="FJ252" s="34"/>
      <c r="FK252" s="34"/>
      <c r="FL252" s="34"/>
      <c r="FM252" s="34"/>
      <c r="FN252" s="34"/>
      <c r="FO252" s="34"/>
      <c r="FP252" s="34"/>
      <c r="FQ252" s="34"/>
      <c r="FR252" s="34"/>
      <c r="FS252" s="34"/>
      <c r="FT252" s="34"/>
      <c r="FU252" s="34"/>
      <c r="FV252" s="34"/>
      <c r="FW252" s="34"/>
      <c r="FX252" s="34"/>
      <c r="FY252" s="34"/>
      <c r="FZ252" s="34"/>
      <c r="GA252" s="34"/>
      <c r="GB252" s="34"/>
      <c r="GC252" s="34"/>
      <c r="GD252" s="34"/>
      <c r="GE252" s="34"/>
      <c r="GF252" s="34"/>
      <c r="GG252" s="34"/>
      <c r="GH252" s="34"/>
      <c r="GI252" s="34"/>
      <c r="GJ252" s="34"/>
      <c r="GK252" s="34"/>
      <c r="GL252" s="34"/>
      <c r="GM252" s="34"/>
      <c r="GN252" s="34"/>
      <c r="GO252" s="34"/>
      <c r="GP252" s="34"/>
      <c r="GQ252" s="34"/>
      <c r="GR252" s="34"/>
      <c r="GS252" s="34"/>
      <c r="GT252" s="34"/>
      <c r="GU252" s="34"/>
      <c r="GV252" s="34"/>
      <c r="GW252" s="34"/>
      <c r="GX252" s="34"/>
      <c r="GY252" s="34"/>
      <c r="GZ252" s="34"/>
      <c r="HA252" s="34"/>
      <c r="HB252" s="34"/>
      <c r="HC252" s="34"/>
      <c r="HD252" s="34"/>
      <c r="HE252" s="34"/>
      <c r="HF252" s="34"/>
      <c r="HG252" s="34"/>
      <c r="HH252" s="34"/>
      <c r="HI252" s="34"/>
      <c r="HJ252" s="34"/>
      <c r="HK252" s="34"/>
      <c r="HL252" s="34"/>
      <c r="HM252" s="34"/>
      <c r="HN252" s="34"/>
      <c r="HO252" s="34"/>
      <c r="HP252" s="34"/>
      <c r="HQ252" s="34"/>
      <c r="HR252" s="34"/>
      <c r="HS252" s="34"/>
      <c r="HT252" s="34"/>
      <c r="HU252" s="34"/>
      <c r="HV252" s="34"/>
      <c r="HW252" s="34"/>
      <c r="HX252" s="34"/>
      <c r="HY252" s="34"/>
      <c r="HZ252" s="34"/>
      <c r="IA252" s="34"/>
      <c r="IB252" s="34"/>
      <c r="IC252" s="34"/>
      <c r="ID252" s="34"/>
      <c r="IE252" s="34"/>
      <c r="IF252" s="34"/>
      <c r="IG252" s="34"/>
      <c r="IH252" s="34"/>
      <c r="II252" s="34"/>
      <c r="IJ252" s="34"/>
      <c r="IK252" s="34"/>
      <c r="IL252" s="34"/>
      <c r="IM252" s="34"/>
      <c r="IN252" s="34"/>
      <c r="IO252" s="34"/>
      <c r="IP252" s="34"/>
      <c r="IQ252" s="34"/>
      <c r="IR252" s="34"/>
      <c r="IS252" s="34"/>
      <c r="IT252" s="34"/>
      <c r="IU252" s="34"/>
      <c r="IV252" s="34"/>
    </row>
    <row r="253" spans="1:256" x14ac:dyDescent="0.2">
      <c r="A253" s="34"/>
      <c r="B253" s="34"/>
      <c r="C253" s="34"/>
      <c r="D253" s="77"/>
      <c r="E253" s="34"/>
      <c r="F253" s="36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96"/>
      <c r="T253" s="34"/>
      <c r="U253" s="36">
        <f t="shared" si="51"/>
        <v>0</v>
      </c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  <c r="BU253" s="34"/>
      <c r="BV253" s="34"/>
      <c r="BW253" s="34"/>
      <c r="BX253" s="34"/>
      <c r="BY253" s="34"/>
      <c r="BZ253" s="34"/>
      <c r="CA253" s="34"/>
      <c r="CB253" s="34"/>
      <c r="CC253" s="34"/>
      <c r="CD253" s="34"/>
      <c r="CE253" s="34"/>
      <c r="CF253" s="34"/>
      <c r="CG253" s="34"/>
      <c r="CH253" s="34"/>
      <c r="CI253" s="34"/>
      <c r="CJ253" s="34"/>
      <c r="CK253" s="34"/>
      <c r="CL253" s="34"/>
      <c r="CM253" s="34"/>
      <c r="CN253" s="34"/>
      <c r="CO253" s="34"/>
      <c r="CP253" s="34"/>
      <c r="CQ253" s="34"/>
      <c r="CR253" s="34"/>
      <c r="CS253" s="34"/>
      <c r="CT253" s="34"/>
      <c r="CU253" s="34"/>
      <c r="CV253" s="34"/>
      <c r="CW253" s="34"/>
      <c r="CX253" s="34"/>
      <c r="CY253" s="34"/>
      <c r="CZ253" s="34"/>
      <c r="DA253" s="34"/>
      <c r="DB253" s="34"/>
      <c r="DC253" s="34"/>
      <c r="DD253" s="34"/>
      <c r="DE253" s="34"/>
      <c r="DF253" s="34"/>
      <c r="DG253" s="34"/>
      <c r="DH253" s="34"/>
      <c r="DI253" s="34"/>
      <c r="DJ253" s="34"/>
      <c r="DK253" s="34"/>
      <c r="DL253" s="34"/>
      <c r="DM253" s="34"/>
      <c r="DN253" s="34"/>
      <c r="DO253" s="34"/>
      <c r="DP253" s="34"/>
      <c r="DQ253" s="34"/>
      <c r="DR253" s="34"/>
      <c r="DS253" s="34"/>
      <c r="DT253" s="34"/>
      <c r="DU253" s="34"/>
      <c r="DV253" s="34"/>
      <c r="DW253" s="34"/>
      <c r="DX253" s="34"/>
      <c r="DY253" s="34"/>
      <c r="DZ253" s="34"/>
      <c r="EA253" s="34"/>
      <c r="EB253" s="34"/>
      <c r="EC253" s="34"/>
      <c r="ED253" s="34"/>
      <c r="EE253" s="34"/>
      <c r="EF253" s="34"/>
      <c r="EG253" s="34"/>
      <c r="EH253" s="34"/>
      <c r="EI253" s="34"/>
      <c r="EJ253" s="34"/>
      <c r="EK253" s="34"/>
      <c r="EL253" s="34"/>
      <c r="EM253" s="34"/>
      <c r="EN253" s="34"/>
      <c r="EO253" s="34"/>
      <c r="EP253" s="34"/>
      <c r="EQ253" s="34"/>
      <c r="ER253" s="34"/>
      <c r="ES253" s="34"/>
      <c r="ET253" s="34"/>
      <c r="EU253" s="34"/>
      <c r="EV253" s="34"/>
      <c r="EW253" s="34"/>
      <c r="EX253" s="34"/>
      <c r="EY253" s="34"/>
      <c r="EZ253" s="34"/>
      <c r="FA253" s="34"/>
      <c r="FB253" s="34"/>
      <c r="FC253" s="34"/>
      <c r="FD253" s="34"/>
      <c r="FE253" s="34"/>
      <c r="FF253" s="34"/>
      <c r="FG253" s="34"/>
      <c r="FH253" s="34"/>
      <c r="FI253" s="34"/>
      <c r="FJ253" s="34"/>
      <c r="FK253" s="34"/>
      <c r="FL253" s="34"/>
      <c r="FM253" s="34"/>
      <c r="FN253" s="34"/>
      <c r="FO253" s="34"/>
      <c r="FP253" s="34"/>
      <c r="FQ253" s="34"/>
      <c r="FR253" s="34"/>
      <c r="FS253" s="34"/>
      <c r="FT253" s="34"/>
      <c r="FU253" s="34"/>
      <c r="FV253" s="34"/>
      <c r="FW253" s="34"/>
      <c r="FX253" s="34"/>
      <c r="FY253" s="34"/>
      <c r="FZ253" s="34"/>
      <c r="GA253" s="34"/>
      <c r="GB253" s="34"/>
      <c r="GC253" s="34"/>
      <c r="GD253" s="34"/>
      <c r="GE253" s="34"/>
      <c r="GF253" s="34"/>
      <c r="GG253" s="34"/>
      <c r="GH253" s="34"/>
      <c r="GI253" s="34"/>
      <c r="GJ253" s="34"/>
      <c r="GK253" s="34"/>
      <c r="GL253" s="34"/>
      <c r="GM253" s="34"/>
      <c r="GN253" s="34"/>
      <c r="GO253" s="34"/>
      <c r="GP253" s="34"/>
      <c r="GQ253" s="34"/>
      <c r="GR253" s="34"/>
      <c r="GS253" s="34"/>
      <c r="GT253" s="34"/>
      <c r="GU253" s="34"/>
      <c r="GV253" s="34"/>
      <c r="GW253" s="34"/>
      <c r="GX253" s="34"/>
      <c r="GY253" s="34"/>
      <c r="GZ253" s="34"/>
      <c r="HA253" s="34"/>
      <c r="HB253" s="34"/>
      <c r="HC253" s="34"/>
      <c r="HD253" s="34"/>
      <c r="HE253" s="34"/>
      <c r="HF253" s="34"/>
      <c r="HG253" s="34"/>
      <c r="HH253" s="34"/>
      <c r="HI253" s="34"/>
      <c r="HJ253" s="34"/>
      <c r="HK253" s="34"/>
      <c r="HL253" s="34"/>
      <c r="HM253" s="34"/>
      <c r="HN253" s="34"/>
      <c r="HO253" s="34"/>
      <c r="HP253" s="34"/>
      <c r="HQ253" s="34"/>
      <c r="HR253" s="34"/>
      <c r="HS253" s="34"/>
      <c r="HT253" s="34"/>
      <c r="HU253" s="34"/>
      <c r="HV253" s="34"/>
      <c r="HW253" s="34"/>
      <c r="HX253" s="34"/>
      <c r="HY253" s="34"/>
      <c r="HZ253" s="34"/>
      <c r="IA253" s="34"/>
      <c r="IB253" s="34"/>
      <c r="IC253" s="34"/>
      <c r="ID253" s="34"/>
      <c r="IE253" s="34"/>
      <c r="IF253" s="34"/>
      <c r="IG253" s="34"/>
      <c r="IH253" s="34"/>
      <c r="II253" s="34"/>
      <c r="IJ253" s="34"/>
      <c r="IK253" s="34"/>
      <c r="IL253" s="34"/>
      <c r="IM253" s="34"/>
      <c r="IN253" s="34"/>
      <c r="IO253" s="34"/>
      <c r="IP253" s="34"/>
      <c r="IQ253" s="34"/>
      <c r="IR253" s="34"/>
      <c r="IS253" s="34"/>
      <c r="IT253" s="34"/>
      <c r="IU253" s="34"/>
      <c r="IV253" s="34"/>
    </row>
    <row r="254" spans="1:256" x14ac:dyDescent="0.2">
      <c r="A254" s="34"/>
      <c r="B254" s="34"/>
      <c r="C254" s="34"/>
      <c r="D254" s="77"/>
      <c r="E254" s="34"/>
      <c r="F254" s="36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96"/>
      <c r="T254" s="34"/>
      <c r="U254" s="36">
        <f t="shared" si="51"/>
        <v>0</v>
      </c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34"/>
      <c r="BV254" s="34"/>
      <c r="BW254" s="34"/>
      <c r="BX254" s="34"/>
      <c r="BY254" s="34"/>
      <c r="BZ254" s="34"/>
      <c r="CA254" s="34"/>
      <c r="CB254" s="34"/>
      <c r="CC254" s="34"/>
      <c r="CD254" s="34"/>
      <c r="CE254" s="34"/>
      <c r="CF254" s="34"/>
      <c r="CG254" s="34"/>
      <c r="CH254" s="34"/>
      <c r="CI254" s="34"/>
      <c r="CJ254" s="34"/>
      <c r="CK254" s="34"/>
      <c r="CL254" s="34"/>
      <c r="CM254" s="34"/>
      <c r="CN254" s="34"/>
      <c r="CO254" s="34"/>
      <c r="CP254" s="34"/>
      <c r="CQ254" s="34"/>
      <c r="CR254" s="34"/>
      <c r="CS254" s="34"/>
      <c r="CT254" s="34"/>
      <c r="CU254" s="34"/>
      <c r="CV254" s="34"/>
      <c r="CW254" s="34"/>
      <c r="CX254" s="34"/>
      <c r="CY254" s="34"/>
      <c r="CZ254" s="34"/>
      <c r="DA254" s="34"/>
      <c r="DB254" s="34"/>
      <c r="DC254" s="34"/>
      <c r="DD254" s="34"/>
      <c r="DE254" s="34"/>
      <c r="DF254" s="34"/>
      <c r="DG254" s="34"/>
      <c r="DH254" s="34"/>
      <c r="DI254" s="34"/>
      <c r="DJ254" s="34"/>
      <c r="DK254" s="34"/>
      <c r="DL254" s="34"/>
      <c r="DM254" s="34"/>
      <c r="DN254" s="34"/>
      <c r="DO254" s="34"/>
      <c r="DP254" s="34"/>
      <c r="DQ254" s="34"/>
      <c r="DR254" s="34"/>
      <c r="DS254" s="34"/>
      <c r="DT254" s="34"/>
      <c r="DU254" s="34"/>
      <c r="DV254" s="34"/>
      <c r="DW254" s="34"/>
      <c r="DX254" s="34"/>
      <c r="DY254" s="34"/>
      <c r="DZ254" s="34"/>
      <c r="EA254" s="34"/>
      <c r="EB254" s="34"/>
      <c r="EC254" s="34"/>
      <c r="ED254" s="34"/>
      <c r="EE254" s="34"/>
      <c r="EF254" s="34"/>
      <c r="EG254" s="34"/>
      <c r="EH254" s="34"/>
      <c r="EI254" s="34"/>
      <c r="EJ254" s="34"/>
      <c r="EK254" s="34"/>
      <c r="EL254" s="34"/>
      <c r="EM254" s="34"/>
      <c r="EN254" s="34"/>
      <c r="EO254" s="34"/>
      <c r="EP254" s="34"/>
      <c r="EQ254" s="34"/>
      <c r="ER254" s="34"/>
      <c r="ES254" s="34"/>
      <c r="ET254" s="34"/>
      <c r="EU254" s="34"/>
      <c r="EV254" s="34"/>
      <c r="EW254" s="34"/>
      <c r="EX254" s="34"/>
      <c r="EY254" s="34"/>
      <c r="EZ254" s="34"/>
      <c r="FA254" s="34"/>
      <c r="FB254" s="34"/>
      <c r="FC254" s="34"/>
      <c r="FD254" s="34"/>
      <c r="FE254" s="34"/>
      <c r="FF254" s="34"/>
      <c r="FG254" s="34"/>
      <c r="FH254" s="34"/>
      <c r="FI254" s="34"/>
      <c r="FJ254" s="34"/>
      <c r="FK254" s="34"/>
      <c r="FL254" s="34"/>
      <c r="FM254" s="34"/>
      <c r="FN254" s="34"/>
      <c r="FO254" s="34"/>
      <c r="FP254" s="34"/>
      <c r="FQ254" s="34"/>
      <c r="FR254" s="34"/>
      <c r="FS254" s="34"/>
      <c r="FT254" s="34"/>
      <c r="FU254" s="34"/>
      <c r="FV254" s="34"/>
      <c r="FW254" s="34"/>
      <c r="FX254" s="34"/>
      <c r="FY254" s="34"/>
      <c r="FZ254" s="34"/>
      <c r="GA254" s="34"/>
      <c r="GB254" s="34"/>
      <c r="GC254" s="34"/>
      <c r="GD254" s="34"/>
      <c r="GE254" s="34"/>
      <c r="GF254" s="34"/>
      <c r="GG254" s="34"/>
      <c r="GH254" s="34"/>
      <c r="GI254" s="34"/>
      <c r="GJ254" s="34"/>
      <c r="GK254" s="34"/>
      <c r="GL254" s="34"/>
      <c r="GM254" s="34"/>
      <c r="GN254" s="34"/>
      <c r="GO254" s="34"/>
      <c r="GP254" s="34"/>
      <c r="GQ254" s="34"/>
      <c r="GR254" s="34"/>
      <c r="GS254" s="34"/>
      <c r="GT254" s="34"/>
      <c r="GU254" s="34"/>
      <c r="GV254" s="34"/>
      <c r="GW254" s="34"/>
      <c r="GX254" s="34"/>
      <c r="GY254" s="34"/>
      <c r="GZ254" s="34"/>
      <c r="HA254" s="34"/>
      <c r="HB254" s="34"/>
      <c r="HC254" s="34"/>
      <c r="HD254" s="34"/>
      <c r="HE254" s="34"/>
      <c r="HF254" s="34"/>
      <c r="HG254" s="34"/>
      <c r="HH254" s="34"/>
      <c r="HI254" s="34"/>
      <c r="HJ254" s="34"/>
      <c r="HK254" s="34"/>
      <c r="HL254" s="34"/>
      <c r="HM254" s="34"/>
      <c r="HN254" s="34"/>
      <c r="HO254" s="34"/>
      <c r="HP254" s="34"/>
      <c r="HQ254" s="34"/>
      <c r="HR254" s="34"/>
      <c r="HS254" s="34"/>
      <c r="HT254" s="34"/>
      <c r="HU254" s="34"/>
      <c r="HV254" s="34"/>
      <c r="HW254" s="34"/>
      <c r="HX254" s="34"/>
      <c r="HY254" s="34"/>
      <c r="HZ254" s="34"/>
      <c r="IA254" s="34"/>
      <c r="IB254" s="34"/>
      <c r="IC254" s="34"/>
      <c r="ID254" s="34"/>
      <c r="IE254" s="34"/>
      <c r="IF254" s="34"/>
      <c r="IG254" s="34"/>
      <c r="IH254" s="34"/>
      <c r="II254" s="34"/>
      <c r="IJ254" s="34"/>
      <c r="IK254" s="34"/>
      <c r="IL254" s="34"/>
      <c r="IM254" s="34"/>
      <c r="IN254" s="34"/>
      <c r="IO254" s="34"/>
      <c r="IP254" s="34"/>
      <c r="IQ254" s="34"/>
      <c r="IR254" s="34"/>
      <c r="IS254" s="34"/>
      <c r="IT254" s="34"/>
      <c r="IU254" s="34"/>
      <c r="IV254" s="34"/>
    </row>
    <row r="255" spans="1:256" x14ac:dyDescent="0.2">
      <c r="A255" s="34"/>
      <c r="B255" s="34"/>
      <c r="C255" s="34"/>
      <c r="D255" s="77"/>
      <c r="E255" s="34"/>
      <c r="F255" s="36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96"/>
      <c r="T255" s="34"/>
      <c r="U255" s="36">
        <f t="shared" si="51"/>
        <v>0</v>
      </c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  <c r="BU255" s="34"/>
      <c r="BV255" s="34"/>
      <c r="BW255" s="34"/>
      <c r="BX255" s="34"/>
      <c r="BY255" s="34"/>
      <c r="BZ255" s="34"/>
      <c r="CA255" s="34"/>
      <c r="CB255" s="34"/>
      <c r="CC255" s="34"/>
      <c r="CD255" s="34"/>
      <c r="CE255" s="34"/>
      <c r="CF255" s="34"/>
      <c r="CG255" s="34"/>
      <c r="CH255" s="34"/>
      <c r="CI255" s="34"/>
      <c r="CJ255" s="34"/>
      <c r="CK255" s="34"/>
      <c r="CL255" s="34"/>
      <c r="CM255" s="34"/>
      <c r="CN255" s="34"/>
      <c r="CO255" s="34"/>
      <c r="CP255" s="34"/>
      <c r="CQ255" s="34"/>
      <c r="CR255" s="34"/>
      <c r="CS255" s="34"/>
      <c r="CT255" s="34"/>
      <c r="CU255" s="34"/>
      <c r="CV255" s="34"/>
      <c r="CW255" s="34"/>
      <c r="CX255" s="34"/>
      <c r="CY255" s="34"/>
      <c r="CZ255" s="34"/>
      <c r="DA255" s="34"/>
      <c r="DB255" s="34"/>
      <c r="DC255" s="34"/>
      <c r="DD255" s="34"/>
      <c r="DE255" s="34"/>
      <c r="DF255" s="34"/>
      <c r="DG255" s="34"/>
      <c r="DH255" s="34"/>
      <c r="DI255" s="34"/>
      <c r="DJ255" s="34"/>
      <c r="DK255" s="34"/>
      <c r="DL255" s="34"/>
      <c r="DM255" s="34"/>
      <c r="DN255" s="34"/>
      <c r="DO255" s="34"/>
      <c r="DP255" s="34"/>
      <c r="DQ255" s="34"/>
      <c r="DR255" s="34"/>
      <c r="DS255" s="34"/>
      <c r="DT255" s="34"/>
      <c r="DU255" s="34"/>
      <c r="DV255" s="34"/>
      <c r="DW255" s="34"/>
      <c r="DX255" s="34"/>
      <c r="DY255" s="34"/>
      <c r="DZ255" s="34"/>
      <c r="EA255" s="34"/>
      <c r="EB255" s="34"/>
      <c r="EC255" s="34"/>
      <c r="ED255" s="34"/>
      <c r="EE255" s="34"/>
      <c r="EF255" s="34"/>
      <c r="EG255" s="34"/>
      <c r="EH255" s="34"/>
      <c r="EI255" s="34"/>
      <c r="EJ255" s="34"/>
      <c r="EK255" s="34"/>
      <c r="EL255" s="34"/>
      <c r="EM255" s="34"/>
      <c r="EN255" s="34"/>
      <c r="EO255" s="34"/>
      <c r="EP255" s="34"/>
      <c r="EQ255" s="34"/>
      <c r="ER255" s="34"/>
      <c r="ES255" s="34"/>
      <c r="ET255" s="34"/>
      <c r="EU255" s="34"/>
      <c r="EV255" s="34"/>
      <c r="EW255" s="34"/>
      <c r="EX255" s="34"/>
      <c r="EY255" s="34"/>
      <c r="EZ255" s="34"/>
      <c r="FA255" s="34"/>
      <c r="FB255" s="34"/>
      <c r="FC255" s="34"/>
      <c r="FD255" s="34"/>
      <c r="FE255" s="34"/>
      <c r="FF255" s="34"/>
      <c r="FG255" s="34"/>
      <c r="FH255" s="34"/>
      <c r="FI255" s="34"/>
      <c r="FJ255" s="34"/>
      <c r="FK255" s="34"/>
      <c r="FL255" s="34"/>
      <c r="FM255" s="34"/>
      <c r="FN255" s="34"/>
      <c r="FO255" s="34"/>
      <c r="FP255" s="34"/>
      <c r="FQ255" s="34"/>
      <c r="FR255" s="34"/>
      <c r="FS255" s="34"/>
      <c r="FT255" s="34"/>
      <c r="FU255" s="34"/>
      <c r="FV255" s="34"/>
      <c r="FW255" s="34"/>
      <c r="FX255" s="34"/>
      <c r="FY255" s="34"/>
      <c r="FZ255" s="34"/>
      <c r="GA255" s="34"/>
      <c r="GB255" s="34"/>
      <c r="GC255" s="34"/>
      <c r="GD255" s="34"/>
      <c r="GE255" s="34"/>
      <c r="GF255" s="34"/>
      <c r="GG255" s="34"/>
      <c r="GH255" s="34"/>
      <c r="GI255" s="34"/>
      <c r="GJ255" s="34"/>
      <c r="GK255" s="34"/>
      <c r="GL255" s="34"/>
      <c r="GM255" s="34"/>
      <c r="GN255" s="34"/>
      <c r="GO255" s="34"/>
      <c r="GP255" s="34"/>
      <c r="GQ255" s="34"/>
      <c r="GR255" s="34"/>
      <c r="GS255" s="34"/>
      <c r="GT255" s="34"/>
      <c r="GU255" s="34"/>
      <c r="GV255" s="34"/>
      <c r="GW255" s="34"/>
      <c r="GX255" s="34"/>
      <c r="GY255" s="34"/>
      <c r="GZ255" s="34"/>
      <c r="HA255" s="34"/>
      <c r="HB255" s="34"/>
      <c r="HC255" s="34"/>
      <c r="HD255" s="34"/>
      <c r="HE255" s="34"/>
      <c r="HF255" s="34"/>
      <c r="HG255" s="34"/>
      <c r="HH255" s="34"/>
      <c r="HI255" s="34"/>
      <c r="HJ255" s="34"/>
      <c r="HK255" s="34"/>
      <c r="HL255" s="34"/>
      <c r="HM255" s="34"/>
      <c r="HN255" s="34"/>
      <c r="HO255" s="34"/>
      <c r="HP255" s="34"/>
      <c r="HQ255" s="34"/>
      <c r="HR255" s="34"/>
      <c r="HS255" s="34"/>
      <c r="HT255" s="34"/>
      <c r="HU255" s="34"/>
      <c r="HV255" s="34"/>
      <c r="HW255" s="34"/>
      <c r="HX255" s="34"/>
      <c r="HY255" s="34"/>
      <c r="HZ255" s="34"/>
      <c r="IA255" s="34"/>
      <c r="IB255" s="34"/>
      <c r="IC255" s="34"/>
      <c r="ID255" s="34"/>
      <c r="IE255" s="34"/>
      <c r="IF255" s="34"/>
      <c r="IG255" s="34"/>
      <c r="IH255" s="34"/>
      <c r="II255" s="34"/>
      <c r="IJ255" s="34"/>
      <c r="IK255" s="34"/>
      <c r="IL255" s="34"/>
      <c r="IM255" s="34"/>
      <c r="IN255" s="34"/>
      <c r="IO255" s="34"/>
      <c r="IP255" s="34"/>
      <c r="IQ255" s="34"/>
      <c r="IR255" s="34"/>
      <c r="IS255" s="34"/>
      <c r="IT255" s="34"/>
      <c r="IU255" s="34"/>
      <c r="IV255" s="34"/>
    </row>
    <row r="256" spans="1:256" x14ac:dyDescent="0.2">
      <c r="A256" s="34"/>
      <c r="B256" s="34"/>
      <c r="C256" s="34"/>
      <c r="D256" s="77"/>
      <c r="E256" s="34"/>
      <c r="F256" s="36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96"/>
      <c r="T256" s="34"/>
      <c r="U256" s="36">
        <f t="shared" si="51"/>
        <v>0</v>
      </c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34"/>
      <c r="BV256" s="34"/>
      <c r="BW256" s="34"/>
      <c r="BX256" s="34"/>
      <c r="BY256" s="34"/>
      <c r="BZ256" s="34"/>
      <c r="CA256" s="34"/>
      <c r="CB256" s="34"/>
      <c r="CC256" s="34"/>
      <c r="CD256" s="34"/>
      <c r="CE256" s="34"/>
      <c r="CF256" s="34"/>
      <c r="CG256" s="34"/>
      <c r="CH256" s="34"/>
      <c r="CI256" s="34"/>
      <c r="CJ256" s="34"/>
      <c r="CK256" s="34"/>
      <c r="CL256" s="34"/>
      <c r="CM256" s="34"/>
      <c r="CN256" s="34"/>
      <c r="CO256" s="34"/>
      <c r="CP256" s="34"/>
      <c r="CQ256" s="34"/>
      <c r="CR256" s="34"/>
      <c r="CS256" s="34"/>
      <c r="CT256" s="34"/>
      <c r="CU256" s="34"/>
      <c r="CV256" s="34"/>
      <c r="CW256" s="34"/>
      <c r="CX256" s="34"/>
      <c r="CY256" s="34"/>
      <c r="CZ256" s="34"/>
      <c r="DA256" s="34"/>
      <c r="DB256" s="34"/>
      <c r="DC256" s="34"/>
      <c r="DD256" s="34"/>
      <c r="DE256" s="34"/>
      <c r="DF256" s="34"/>
      <c r="DG256" s="34"/>
      <c r="DH256" s="34"/>
      <c r="DI256" s="34"/>
      <c r="DJ256" s="34"/>
      <c r="DK256" s="34"/>
      <c r="DL256" s="34"/>
      <c r="DM256" s="34"/>
      <c r="DN256" s="34"/>
      <c r="DO256" s="34"/>
      <c r="DP256" s="34"/>
      <c r="DQ256" s="34"/>
      <c r="DR256" s="34"/>
      <c r="DS256" s="34"/>
      <c r="DT256" s="34"/>
      <c r="DU256" s="34"/>
      <c r="DV256" s="34"/>
      <c r="DW256" s="34"/>
      <c r="DX256" s="34"/>
      <c r="DY256" s="34"/>
      <c r="DZ256" s="34"/>
      <c r="EA256" s="34"/>
      <c r="EB256" s="34"/>
      <c r="EC256" s="34"/>
      <c r="ED256" s="34"/>
      <c r="EE256" s="34"/>
      <c r="EF256" s="34"/>
      <c r="EG256" s="34"/>
      <c r="EH256" s="34"/>
      <c r="EI256" s="34"/>
      <c r="EJ256" s="34"/>
      <c r="EK256" s="34"/>
      <c r="EL256" s="34"/>
      <c r="EM256" s="34"/>
      <c r="EN256" s="34"/>
      <c r="EO256" s="34"/>
      <c r="EP256" s="34"/>
      <c r="EQ256" s="34"/>
      <c r="ER256" s="34"/>
      <c r="ES256" s="34"/>
      <c r="ET256" s="34"/>
      <c r="EU256" s="34"/>
      <c r="EV256" s="34"/>
      <c r="EW256" s="34"/>
      <c r="EX256" s="34"/>
      <c r="EY256" s="34"/>
      <c r="EZ256" s="34"/>
      <c r="FA256" s="34"/>
      <c r="FB256" s="34"/>
      <c r="FC256" s="34"/>
      <c r="FD256" s="34"/>
      <c r="FE256" s="34"/>
      <c r="FF256" s="34"/>
      <c r="FG256" s="34"/>
      <c r="FH256" s="34"/>
      <c r="FI256" s="34"/>
      <c r="FJ256" s="34"/>
      <c r="FK256" s="34"/>
      <c r="FL256" s="34"/>
      <c r="FM256" s="34"/>
      <c r="FN256" s="34"/>
      <c r="FO256" s="34"/>
      <c r="FP256" s="34"/>
      <c r="FQ256" s="34"/>
      <c r="FR256" s="34"/>
      <c r="FS256" s="34"/>
      <c r="FT256" s="34"/>
      <c r="FU256" s="34"/>
      <c r="FV256" s="34"/>
      <c r="FW256" s="34"/>
      <c r="FX256" s="34"/>
      <c r="FY256" s="34"/>
      <c r="FZ256" s="34"/>
      <c r="GA256" s="34"/>
      <c r="GB256" s="34"/>
      <c r="GC256" s="34"/>
      <c r="GD256" s="34"/>
      <c r="GE256" s="34"/>
      <c r="GF256" s="34"/>
      <c r="GG256" s="34"/>
      <c r="GH256" s="34"/>
      <c r="GI256" s="34"/>
      <c r="GJ256" s="34"/>
      <c r="GK256" s="34"/>
      <c r="GL256" s="34"/>
      <c r="GM256" s="34"/>
      <c r="GN256" s="34"/>
      <c r="GO256" s="34"/>
      <c r="GP256" s="34"/>
      <c r="GQ256" s="34"/>
      <c r="GR256" s="34"/>
      <c r="GS256" s="34"/>
      <c r="GT256" s="34"/>
      <c r="GU256" s="34"/>
      <c r="GV256" s="34"/>
      <c r="GW256" s="34"/>
      <c r="GX256" s="34"/>
      <c r="GY256" s="34"/>
      <c r="GZ256" s="34"/>
      <c r="HA256" s="34"/>
      <c r="HB256" s="34"/>
      <c r="HC256" s="34"/>
      <c r="HD256" s="34"/>
      <c r="HE256" s="34"/>
      <c r="HF256" s="34"/>
      <c r="HG256" s="34"/>
      <c r="HH256" s="34"/>
      <c r="HI256" s="34"/>
      <c r="HJ256" s="34"/>
      <c r="HK256" s="34"/>
      <c r="HL256" s="34"/>
      <c r="HM256" s="34"/>
      <c r="HN256" s="34"/>
      <c r="HO256" s="34"/>
      <c r="HP256" s="34"/>
      <c r="HQ256" s="34"/>
      <c r="HR256" s="34"/>
      <c r="HS256" s="34"/>
      <c r="HT256" s="34"/>
      <c r="HU256" s="34"/>
      <c r="HV256" s="34"/>
      <c r="HW256" s="34"/>
      <c r="HX256" s="34"/>
      <c r="HY256" s="34"/>
      <c r="HZ256" s="34"/>
      <c r="IA256" s="34"/>
      <c r="IB256" s="34"/>
      <c r="IC256" s="34"/>
      <c r="ID256" s="34"/>
      <c r="IE256" s="34"/>
      <c r="IF256" s="34"/>
      <c r="IG256" s="34"/>
      <c r="IH256" s="34"/>
      <c r="II256" s="34"/>
      <c r="IJ256" s="34"/>
      <c r="IK256" s="34"/>
      <c r="IL256" s="34"/>
      <c r="IM256" s="34"/>
      <c r="IN256" s="34"/>
      <c r="IO256" s="34"/>
      <c r="IP256" s="34"/>
      <c r="IQ256" s="34"/>
      <c r="IR256" s="34"/>
      <c r="IS256" s="34"/>
      <c r="IT256" s="34"/>
      <c r="IU256" s="34"/>
      <c r="IV256" s="34"/>
    </row>
    <row r="257" spans="1:256" x14ac:dyDescent="0.2">
      <c r="A257" s="34"/>
      <c r="B257" s="34"/>
      <c r="C257" s="34"/>
      <c r="D257" s="77"/>
      <c r="E257" s="34"/>
      <c r="F257" s="36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96"/>
      <c r="T257" s="34"/>
      <c r="U257" s="36">
        <f t="shared" si="51"/>
        <v>0</v>
      </c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  <c r="BU257" s="34"/>
      <c r="BV257" s="34"/>
      <c r="BW257" s="34"/>
      <c r="BX257" s="34"/>
      <c r="BY257" s="34"/>
      <c r="BZ257" s="34"/>
      <c r="CA257" s="34"/>
      <c r="CB257" s="34"/>
      <c r="CC257" s="34"/>
      <c r="CD257" s="34"/>
      <c r="CE257" s="34"/>
      <c r="CF257" s="34"/>
      <c r="CG257" s="34"/>
      <c r="CH257" s="34"/>
      <c r="CI257" s="34"/>
      <c r="CJ257" s="34"/>
      <c r="CK257" s="34"/>
      <c r="CL257" s="34"/>
      <c r="CM257" s="34"/>
      <c r="CN257" s="34"/>
      <c r="CO257" s="34"/>
      <c r="CP257" s="34"/>
      <c r="CQ257" s="34"/>
      <c r="CR257" s="34"/>
      <c r="CS257" s="34"/>
      <c r="CT257" s="34"/>
      <c r="CU257" s="34"/>
      <c r="CV257" s="34"/>
      <c r="CW257" s="34"/>
      <c r="CX257" s="34"/>
      <c r="CY257" s="34"/>
      <c r="CZ257" s="34"/>
      <c r="DA257" s="34"/>
      <c r="DB257" s="34"/>
      <c r="DC257" s="34"/>
      <c r="DD257" s="34"/>
      <c r="DE257" s="34"/>
      <c r="DF257" s="34"/>
      <c r="DG257" s="34"/>
      <c r="DH257" s="34"/>
      <c r="DI257" s="34"/>
      <c r="DJ257" s="34"/>
      <c r="DK257" s="34"/>
      <c r="DL257" s="34"/>
      <c r="DM257" s="34"/>
      <c r="DN257" s="34"/>
      <c r="DO257" s="34"/>
      <c r="DP257" s="34"/>
      <c r="DQ257" s="34"/>
      <c r="DR257" s="34"/>
      <c r="DS257" s="34"/>
      <c r="DT257" s="34"/>
      <c r="DU257" s="34"/>
      <c r="DV257" s="34"/>
      <c r="DW257" s="34"/>
      <c r="DX257" s="34"/>
      <c r="DY257" s="34"/>
      <c r="DZ257" s="34"/>
      <c r="EA257" s="34"/>
      <c r="EB257" s="34"/>
      <c r="EC257" s="34"/>
      <c r="ED257" s="34"/>
      <c r="EE257" s="34"/>
      <c r="EF257" s="34"/>
      <c r="EG257" s="34"/>
      <c r="EH257" s="34"/>
      <c r="EI257" s="34"/>
      <c r="EJ257" s="34"/>
      <c r="EK257" s="34"/>
      <c r="EL257" s="34"/>
      <c r="EM257" s="34"/>
      <c r="EN257" s="34"/>
      <c r="EO257" s="34"/>
      <c r="EP257" s="34"/>
      <c r="EQ257" s="34"/>
      <c r="ER257" s="34"/>
      <c r="ES257" s="34"/>
      <c r="ET257" s="34"/>
      <c r="EU257" s="34"/>
      <c r="EV257" s="34"/>
      <c r="EW257" s="34"/>
      <c r="EX257" s="34"/>
      <c r="EY257" s="34"/>
      <c r="EZ257" s="34"/>
      <c r="FA257" s="34"/>
      <c r="FB257" s="34"/>
      <c r="FC257" s="34"/>
      <c r="FD257" s="34"/>
      <c r="FE257" s="34"/>
      <c r="FF257" s="34"/>
      <c r="FG257" s="34"/>
      <c r="FH257" s="34"/>
      <c r="FI257" s="34"/>
      <c r="FJ257" s="34"/>
      <c r="FK257" s="34"/>
      <c r="FL257" s="34"/>
      <c r="FM257" s="34"/>
      <c r="FN257" s="34"/>
      <c r="FO257" s="34"/>
      <c r="FP257" s="34"/>
      <c r="FQ257" s="34"/>
      <c r="FR257" s="34"/>
      <c r="FS257" s="34"/>
      <c r="FT257" s="34"/>
      <c r="FU257" s="34"/>
      <c r="FV257" s="34"/>
      <c r="FW257" s="34"/>
      <c r="FX257" s="34"/>
      <c r="FY257" s="34"/>
      <c r="FZ257" s="34"/>
      <c r="GA257" s="34"/>
      <c r="GB257" s="34"/>
      <c r="GC257" s="34"/>
      <c r="GD257" s="34"/>
      <c r="GE257" s="34"/>
      <c r="GF257" s="34"/>
      <c r="GG257" s="34"/>
      <c r="GH257" s="34"/>
      <c r="GI257" s="34"/>
      <c r="GJ257" s="34"/>
      <c r="GK257" s="34"/>
      <c r="GL257" s="34"/>
      <c r="GM257" s="34"/>
      <c r="GN257" s="34"/>
      <c r="GO257" s="34"/>
      <c r="GP257" s="34"/>
      <c r="GQ257" s="34"/>
      <c r="GR257" s="34"/>
      <c r="GS257" s="34"/>
      <c r="GT257" s="34"/>
      <c r="GU257" s="34"/>
      <c r="GV257" s="34"/>
      <c r="GW257" s="34"/>
      <c r="GX257" s="34"/>
      <c r="GY257" s="34"/>
      <c r="GZ257" s="34"/>
      <c r="HA257" s="34"/>
      <c r="HB257" s="34"/>
      <c r="HC257" s="34"/>
      <c r="HD257" s="34"/>
      <c r="HE257" s="34"/>
      <c r="HF257" s="34"/>
      <c r="HG257" s="34"/>
      <c r="HH257" s="34"/>
      <c r="HI257" s="34"/>
      <c r="HJ257" s="34"/>
      <c r="HK257" s="34"/>
      <c r="HL257" s="34"/>
      <c r="HM257" s="34"/>
      <c r="HN257" s="34"/>
      <c r="HO257" s="34"/>
      <c r="HP257" s="34"/>
      <c r="HQ257" s="34"/>
      <c r="HR257" s="34"/>
      <c r="HS257" s="34"/>
      <c r="HT257" s="34"/>
      <c r="HU257" s="34"/>
      <c r="HV257" s="34"/>
      <c r="HW257" s="34"/>
      <c r="HX257" s="34"/>
      <c r="HY257" s="34"/>
      <c r="HZ257" s="34"/>
      <c r="IA257" s="34"/>
      <c r="IB257" s="34"/>
      <c r="IC257" s="34"/>
      <c r="ID257" s="34"/>
      <c r="IE257" s="34"/>
      <c r="IF257" s="34"/>
      <c r="IG257" s="34"/>
      <c r="IH257" s="34"/>
      <c r="II257" s="34"/>
      <c r="IJ257" s="34"/>
      <c r="IK257" s="34"/>
      <c r="IL257" s="34"/>
      <c r="IM257" s="34"/>
      <c r="IN257" s="34"/>
      <c r="IO257" s="34"/>
      <c r="IP257" s="34"/>
      <c r="IQ257" s="34"/>
      <c r="IR257" s="34"/>
      <c r="IS257" s="34"/>
      <c r="IT257" s="34"/>
      <c r="IU257" s="34"/>
      <c r="IV257" s="34"/>
    </row>
    <row r="258" spans="1:256" x14ac:dyDescent="0.2">
      <c r="A258" s="34"/>
      <c r="B258" s="34"/>
      <c r="C258" s="34"/>
      <c r="D258" s="77"/>
      <c r="E258" s="34"/>
      <c r="F258" s="36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96"/>
      <c r="T258" s="34"/>
      <c r="U258" s="36">
        <f t="shared" si="51"/>
        <v>0</v>
      </c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  <c r="BU258" s="34"/>
      <c r="BV258" s="34"/>
      <c r="BW258" s="34"/>
      <c r="BX258" s="34"/>
      <c r="BY258" s="34"/>
      <c r="BZ258" s="34"/>
      <c r="CA258" s="34"/>
      <c r="CB258" s="34"/>
      <c r="CC258" s="34"/>
      <c r="CD258" s="34"/>
      <c r="CE258" s="34"/>
      <c r="CF258" s="34"/>
      <c r="CG258" s="34"/>
      <c r="CH258" s="34"/>
      <c r="CI258" s="34"/>
      <c r="CJ258" s="34"/>
      <c r="CK258" s="34"/>
      <c r="CL258" s="34"/>
      <c r="CM258" s="34"/>
      <c r="CN258" s="34"/>
      <c r="CO258" s="34"/>
      <c r="CP258" s="34"/>
      <c r="CQ258" s="34"/>
      <c r="CR258" s="34"/>
      <c r="CS258" s="34"/>
      <c r="CT258" s="34"/>
      <c r="CU258" s="34"/>
      <c r="CV258" s="34"/>
      <c r="CW258" s="34"/>
      <c r="CX258" s="34"/>
      <c r="CY258" s="34"/>
      <c r="CZ258" s="34"/>
      <c r="DA258" s="34"/>
      <c r="DB258" s="34"/>
      <c r="DC258" s="34"/>
      <c r="DD258" s="34"/>
      <c r="DE258" s="34"/>
      <c r="DF258" s="34"/>
      <c r="DG258" s="34"/>
      <c r="DH258" s="34"/>
      <c r="DI258" s="34"/>
      <c r="DJ258" s="34"/>
      <c r="DK258" s="34"/>
      <c r="DL258" s="34"/>
      <c r="DM258" s="34"/>
      <c r="DN258" s="34"/>
      <c r="DO258" s="34"/>
      <c r="DP258" s="34"/>
      <c r="DQ258" s="34"/>
      <c r="DR258" s="34"/>
      <c r="DS258" s="34"/>
      <c r="DT258" s="34"/>
      <c r="DU258" s="34"/>
      <c r="DV258" s="34"/>
      <c r="DW258" s="34"/>
      <c r="DX258" s="34"/>
      <c r="DY258" s="34"/>
      <c r="DZ258" s="34"/>
      <c r="EA258" s="34"/>
      <c r="EB258" s="34"/>
      <c r="EC258" s="34"/>
      <c r="ED258" s="34"/>
      <c r="EE258" s="34"/>
      <c r="EF258" s="34"/>
      <c r="EG258" s="34"/>
      <c r="EH258" s="34"/>
      <c r="EI258" s="34"/>
      <c r="EJ258" s="34"/>
      <c r="EK258" s="34"/>
      <c r="EL258" s="34"/>
      <c r="EM258" s="34"/>
      <c r="EN258" s="34"/>
      <c r="EO258" s="34"/>
      <c r="EP258" s="34"/>
      <c r="EQ258" s="34"/>
      <c r="ER258" s="34"/>
      <c r="ES258" s="34"/>
      <c r="ET258" s="34"/>
      <c r="EU258" s="34"/>
      <c r="EV258" s="34"/>
      <c r="EW258" s="34"/>
      <c r="EX258" s="34"/>
      <c r="EY258" s="34"/>
      <c r="EZ258" s="34"/>
      <c r="FA258" s="34"/>
      <c r="FB258" s="34"/>
      <c r="FC258" s="34"/>
      <c r="FD258" s="34"/>
      <c r="FE258" s="34"/>
      <c r="FF258" s="34"/>
      <c r="FG258" s="34"/>
      <c r="FH258" s="34"/>
      <c r="FI258" s="34"/>
      <c r="FJ258" s="34"/>
      <c r="FK258" s="34"/>
      <c r="FL258" s="34"/>
      <c r="FM258" s="34"/>
      <c r="FN258" s="34"/>
      <c r="FO258" s="34"/>
      <c r="FP258" s="34"/>
      <c r="FQ258" s="34"/>
      <c r="FR258" s="34"/>
      <c r="FS258" s="34"/>
      <c r="FT258" s="34"/>
      <c r="FU258" s="34"/>
      <c r="FV258" s="34"/>
      <c r="FW258" s="34"/>
      <c r="FX258" s="34"/>
      <c r="FY258" s="34"/>
      <c r="FZ258" s="34"/>
      <c r="GA258" s="34"/>
      <c r="GB258" s="34"/>
      <c r="GC258" s="34"/>
      <c r="GD258" s="34"/>
      <c r="GE258" s="34"/>
      <c r="GF258" s="34"/>
      <c r="GG258" s="34"/>
      <c r="GH258" s="34"/>
      <c r="GI258" s="34"/>
      <c r="GJ258" s="34"/>
      <c r="GK258" s="34"/>
      <c r="GL258" s="34"/>
      <c r="GM258" s="34"/>
      <c r="GN258" s="34"/>
      <c r="GO258" s="34"/>
      <c r="GP258" s="34"/>
      <c r="GQ258" s="34"/>
      <c r="GR258" s="34"/>
      <c r="GS258" s="34"/>
      <c r="GT258" s="34"/>
      <c r="GU258" s="34"/>
      <c r="GV258" s="34"/>
      <c r="GW258" s="34"/>
      <c r="GX258" s="34"/>
      <c r="GY258" s="34"/>
      <c r="GZ258" s="34"/>
      <c r="HA258" s="34"/>
      <c r="HB258" s="34"/>
      <c r="HC258" s="34"/>
      <c r="HD258" s="34"/>
      <c r="HE258" s="34"/>
      <c r="HF258" s="34"/>
      <c r="HG258" s="34"/>
      <c r="HH258" s="34"/>
      <c r="HI258" s="34"/>
      <c r="HJ258" s="34"/>
      <c r="HK258" s="34"/>
      <c r="HL258" s="34"/>
      <c r="HM258" s="34"/>
      <c r="HN258" s="34"/>
      <c r="HO258" s="34"/>
      <c r="HP258" s="34"/>
      <c r="HQ258" s="34"/>
      <c r="HR258" s="34"/>
      <c r="HS258" s="34"/>
      <c r="HT258" s="34"/>
      <c r="HU258" s="34"/>
      <c r="HV258" s="34"/>
      <c r="HW258" s="34"/>
      <c r="HX258" s="34"/>
      <c r="HY258" s="34"/>
      <c r="HZ258" s="34"/>
      <c r="IA258" s="34"/>
      <c r="IB258" s="34"/>
      <c r="IC258" s="34"/>
      <c r="ID258" s="34"/>
      <c r="IE258" s="34"/>
      <c r="IF258" s="34"/>
      <c r="IG258" s="34"/>
      <c r="IH258" s="34"/>
      <c r="II258" s="34"/>
      <c r="IJ258" s="34"/>
      <c r="IK258" s="34"/>
      <c r="IL258" s="34"/>
      <c r="IM258" s="34"/>
      <c r="IN258" s="34"/>
      <c r="IO258" s="34"/>
      <c r="IP258" s="34"/>
      <c r="IQ258" s="34"/>
      <c r="IR258" s="34"/>
      <c r="IS258" s="34"/>
      <c r="IT258" s="34"/>
      <c r="IU258" s="34"/>
      <c r="IV258" s="34"/>
    </row>
    <row r="259" spans="1:256" x14ac:dyDescent="0.2">
      <c r="A259" s="34"/>
      <c r="B259" s="34"/>
      <c r="C259" s="34"/>
      <c r="D259" s="77"/>
      <c r="E259" s="34"/>
      <c r="F259" s="36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96"/>
      <c r="T259" s="34"/>
      <c r="U259" s="36">
        <f t="shared" si="51"/>
        <v>0</v>
      </c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  <c r="BU259" s="34"/>
      <c r="BV259" s="34"/>
      <c r="BW259" s="34"/>
      <c r="BX259" s="34"/>
      <c r="BY259" s="34"/>
      <c r="BZ259" s="34"/>
      <c r="CA259" s="34"/>
      <c r="CB259" s="34"/>
      <c r="CC259" s="34"/>
      <c r="CD259" s="34"/>
      <c r="CE259" s="34"/>
      <c r="CF259" s="34"/>
      <c r="CG259" s="34"/>
      <c r="CH259" s="34"/>
      <c r="CI259" s="34"/>
      <c r="CJ259" s="34"/>
      <c r="CK259" s="34"/>
      <c r="CL259" s="34"/>
      <c r="CM259" s="34"/>
      <c r="CN259" s="34"/>
      <c r="CO259" s="34"/>
      <c r="CP259" s="34"/>
      <c r="CQ259" s="34"/>
      <c r="CR259" s="34"/>
      <c r="CS259" s="34"/>
      <c r="CT259" s="34"/>
      <c r="CU259" s="34"/>
      <c r="CV259" s="34"/>
      <c r="CW259" s="34"/>
      <c r="CX259" s="34"/>
      <c r="CY259" s="34"/>
      <c r="CZ259" s="34"/>
      <c r="DA259" s="34"/>
      <c r="DB259" s="34"/>
      <c r="DC259" s="34"/>
      <c r="DD259" s="34"/>
      <c r="DE259" s="34"/>
      <c r="DF259" s="34"/>
      <c r="DG259" s="34"/>
      <c r="DH259" s="34"/>
      <c r="DI259" s="34"/>
      <c r="DJ259" s="34"/>
      <c r="DK259" s="34"/>
      <c r="DL259" s="34"/>
      <c r="DM259" s="34"/>
      <c r="DN259" s="34"/>
      <c r="DO259" s="34"/>
      <c r="DP259" s="34"/>
      <c r="DQ259" s="34"/>
      <c r="DR259" s="34"/>
      <c r="DS259" s="34"/>
      <c r="DT259" s="34"/>
      <c r="DU259" s="34"/>
      <c r="DV259" s="34"/>
      <c r="DW259" s="34"/>
      <c r="DX259" s="34"/>
      <c r="DY259" s="34"/>
      <c r="DZ259" s="34"/>
      <c r="EA259" s="34"/>
      <c r="EB259" s="34"/>
      <c r="EC259" s="34"/>
      <c r="ED259" s="34"/>
      <c r="EE259" s="34"/>
      <c r="EF259" s="34"/>
      <c r="EG259" s="34"/>
      <c r="EH259" s="34"/>
      <c r="EI259" s="34"/>
      <c r="EJ259" s="34"/>
      <c r="EK259" s="34"/>
      <c r="EL259" s="34"/>
      <c r="EM259" s="34"/>
      <c r="EN259" s="34"/>
      <c r="EO259" s="34"/>
      <c r="EP259" s="34"/>
      <c r="EQ259" s="34"/>
      <c r="ER259" s="34"/>
      <c r="ES259" s="34"/>
      <c r="ET259" s="34"/>
      <c r="EU259" s="34"/>
      <c r="EV259" s="34"/>
      <c r="EW259" s="34"/>
      <c r="EX259" s="34"/>
      <c r="EY259" s="34"/>
      <c r="EZ259" s="34"/>
      <c r="FA259" s="34"/>
      <c r="FB259" s="34"/>
      <c r="FC259" s="34"/>
      <c r="FD259" s="34"/>
      <c r="FE259" s="34"/>
      <c r="FF259" s="34"/>
      <c r="FG259" s="34"/>
      <c r="FH259" s="34"/>
      <c r="FI259" s="34"/>
      <c r="FJ259" s="34"/>
      <c r="FK259" s="34"/>
      <c r="FL259" s="34"/>
      <c r="FM259" s="34"/>
      <c r="FN259" s="34"/>
      <c r="FO259" s="34"/>
      <c r="FP259" s="34"/>
      <c r="FQ259" s="34"/>
      <c r="FR259" s="34"/>
      <c r="FS259" s="34"/>
      <c r="FT259" s="34"/>
      <c r="FU259" s="34"/>
      <c r="FV259" s="34"/>
      <c r="FW259" s="34"/>
      <c r="FX259" s="34"/>
      <c r="FY259" s="34"/>
      <c r="FZ259" s="34"/>
      <c r="GA259" s="34"/>
      <c r="GB259" s="34"/>
      <c r="GC259" s="34"/>
      <c r="GD259" s="34"/>
      <c r="GE259" s="34"/>
      <c r="GF259" s="34"/>
      <c r="GG259" s="34"/>
      <c r="GH259" s="34"/>
      <c r="GI259" s="34"/>
      <c r="GJ259" s="34"/>
      <c r="GK259" s="34"/>
      <c r="GL259" s="34"/>
      <c r="GM259" s="34"/>
      <c r="GN259" s="34"/>
      <c r="GO259" s="34"/>
      <c r="GP259" s="34"/>
      <c r="GQ259" s="34"/>
      <c r="GR259" s="34"/>
      <c r="GS259" s="34"/>
      <c r="GT259" s="34"/>
      <c r="GU259" s="34"/>
      <c r="GV259" s="34"/>
      <c r="GW259" s="34"/>
      <c r="GX259" s="34"/>
      <c r="GY259" s="34"/>
      <c r="GZ259" s="34"/>
      <c r="HA259" s="34"/>
      <c r="HB259" s="34"/>
      <c r="HC259" s="34"/>
      <c r="HD259" s="34"/>
      <c r="HE259" s="34"/>
      <c r="HF259" s="34"/>
      <c r="HG259" s="34"/>
      <c r="HH259" s="34"/>
      <c r="HI259" s="34"/>
      <c r="HJ259" s="34"/>
      <c r="HK259" s="34"/>
      <c r="HL259" s="34"/>
      <c r="HM259" s="34"/>
      <c r="HN259" s="34"/>
      <c r="HO259" s="34"/>
      <c r="HP259" s="34"/>
      <c r="HQ259" s="34"/>
      <c r="HR259" s="34"/>
      <c r="HS259" s="34"/>
      <c r="HT259" s="34"/>
      <c r="HU259" s="34"/>
      <c r="HV259" s="34"/>
      <c r="HW259" s="34"/>
      <c r="HX259" s="34"/>
      <c r="HY259" s="34"/>
      <c r="HZ259" s="34"/>
      <c r="IA259" s="34"/>
      <c r="IB259" s="34"/>
      <c r="IC259" s="34"/>
      <c r="ID259" s="34"/>
      <c r="IE259" s="34"/>
      <c r="IF259" s="34"/>
      <c r="IG259" s="34"/>
      <c r="IH259" s="34"/>
      <c r="II259" s="34"/>
      <c r="IJ259" s="34"/>
      <c r="IK259" s="34"/>
      <c r="IL259" s="34"/>
      <c r="IM259" s="34"/>
      <c r="IN259" s="34"/>
      <c r="IO259" s="34"/>
      <c r="IP259" s="34"/>
      <c r="IQ259" s="34"/>
      <c r="IR259" s="34"/>
      <c r="IS259" s="34"/>
      <c r="IT259" s="34"/>
      <c r="IU259" s="34"/>
      <c r="IV259" s="34"/>
    </row>
    <row r="260" spans="1:256" x14ac:dyDescent="0.2">
      <c r="A260" s="34"/>
      <c r="B260" s="34"/>
      <c r="C260" s="34"/>
      <c r="D260" s="77"/>
      <c r="E260" s="34"/>
      <c r="F260" s="36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96"/>
      <c r="T260" s="34"/>
      <c r="U260" s="36">
        <f t="shared" si="51"/>
        <v>0</v>
      </c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  <c r="BU260" s="34"/>
      <c r="BV260" s="34"/>
      <c r="BW260" s="34"/>
      <c r="BX260" s="34"/>
      <c r="BY260" s="34"/>
      <c r="BZ260" s="34"/>
      <c r="CA260" s="34"/>
      <c r="CB260" s="34"/>
      <c r="CC260" s="34"/>
      <c r="CD260" s="34"/>
      <c r="CE260" s="34"/>
      <c r="CF260" s="34"/>
      <c r="CG260" s="34"/>
      <c r="CH260" s="34"/>
      <c r="CI260" s="34"/>
      <c r="CJ260" s="34"/>
      <c r="CK260" s="34"/>
      <c r="CL260" s="34"/>
      <c r="CM260" s="34"/>
      <c r="CN260" s="34"/>
      <c r="CO260" s="34"/>
      <c r="CP260" s="34"/>
      <c r="CQ260" s="34"/>
      <c r="CR260" s="34"/>
      <c r="CS260" s="34"/>
      <c r="CT260" s="34"/>
      <c r="CU260" s="34"/>
      <c r="CV260" s="34"/>
      <c r="CW260" s="34"/>
      <c r="CX260" s="34"/>
      <c r="CY260" s="34"/>
      <c r="CZ260" s="34"/>
      <c r="DA260" s="34"/>
      <c r="DB260" s="34"/>
      <c r="DC260" s="34"/>
      <c r="DD260" s="34"/>
      <c r="DE260" s="34"/>
      <c r="DF260" s="34"/>
      <c r="DG260" s="34"/>
      <c r="DH260" s="34"/>
      <c r="DI260" s="34"/>
      <c r="DJ260" s="34"/>
      <c r="DK260" s="34"/>
      <c r="DL260" s="34"/>
      <c r="DM260" s="34"/>
      <c r="DN260" s="34"/>
      <c r="DO260" s="34"/>
      <c r="DP260" s="34"/>
      <c r="DQ260" s="34"/>
      <c r="DR260" s="34"/>
      <c r="DS260" s="34"/>
      <c r="DT260" s="34"/>
      <c r="DU260" s="34"/>
      <c r="DV260" s="34"/>
      <c r="DW260" s="34"/>
      <c r="DX260" s="34"/>
      <c r="DY260" s="34"/>
      <c r="DZ260" s="34"/>
      <c r="EA260" s="34"/>
      <c r="EB260" s="34"/>
      <c r="EC260" s="34"/>
      <c r="ED260" s="34"/>
      <c r="EE260" s="34"/>
      <c r="EF260" s="34"/>
      <c r="EG260" s="34"/>
      <c r="EH260" s="34"/>
      <c r="EI260" s="34"/>
      <c r="EJ260" s="34"/>
      <c r="EK260" s="34"/>
      <c r="EL260" s="34"/>
      <c r="EM260" s="34"/>
      <c r="EN260" s="34"/>
      <c r="EO260" s="34"/>
      <c r="EP260" s="34"/>
      <c r="EQ260" s="34"/>
      <c r="ER260" s="34"/>
      <c r="ES260" s="34"/>
      <c r="ET260" s="34"/>
      <c r="EU260" s="34"/>
      <c r="EV260" s="34"/>
      <c r="EW260" s="34"/>
      <c r="EX260" s="34"/>
      <c r="EY260" s="34"/>
      <c r="EZ260" s="34"/>
      <c r="FA260" s="34"/>
      <c r="FB260" s="34"/>
      <c r="FC260" s="34"/>
      <c r="FD260" s="34"/>
      <c r="FE260" s="34"/>
      <c r="FF260" s="34"/>
      <c r="FG260" s="34"/>
      <c r="FH260" s="34"/>
      <c r="FI260" s="34"/>
      <c r="FJ260" s="34"/>
      <c r="FK260" s="34"/>
      <c r="FL260" s="34"/>
      <c r="FM260" s="34"/>
      <c r="FN260" s="34"/>
      <c r="FO260" s="34"/>
      <c r="FP260" s="34"/>
      <c r="FQ260" s="34"/>
      <c r="FR260" s="34"/>
      <c r="FS260" s="34"/>
      <c r="FT260" s="34"/>
      <c r="FU260" s="34"/>
      <c r="FV260" s="34"/>
      <c r="FW260" s="34"/>
      <c r="FX260" s="34"/>
      <c r="FY260" s="34"/>
      <c r="FZ260" s="34"/>
      <c r="GA260" s="34"/>
      <c r="GB260" s="34"/>
      <c r="GC260" s="34"/>
      <c r="GD260" s="34"/>
      <c r="GE260" s="34"/>
      <c r="GF260" s="34"/>
      <c r="GG260" s="34"/>
      <c r="GH260" s="34"/>
      <c r="GI260" s="34"/>
      <c r="GJ260" s="34"/>
      <c r="GK260" s="34"/>
      <c r="GL260" s="34"/>
      <c r="GM260" s="34"/>
      <c r="GN260" s="34"/>
      <c r="GO260" s="34"/>
      <c r="GP260" s="34"/>
      <c r="GQ260" s="34"/>
      <c r="GR260" s="34"/>
      <c r="GS260" s="34"/>
      <c r="GT260" s="34"/>
      <c r="GU260" s="34"/>
      <c r="GV260" s="34"/>
      <c r="GW260" s="34"/>
      <c r="GX260" s="34"/>
      <c r="GY260" s="34"/>
      <c r="GZ260" s="34"/>
      <c r="HA260" s="34"/>
      <c r="HB260" s="34"/>
      <c r="HC260" s="34"/>
      <c r="HD260" s="34"/>
      <c r="HE260" s="34"/>
      <c r="HF260" s="34"/>
      <c r="HG260" s="34"/>
      <c r="HH260" s="34"/>
      <c r="HI260" s="34"/>
      <c r="HJ260" s="34"/>
      <c r="HK260" s="34"/>
      <c r="HL260" s="34"/>
      <c r="HM260" s="34"/>
      <c r="HN260" s="34"/>
      <c r="HO260" s="34"/>
      <c r="HP260" s="34"/>
      <c r="HQ260" s="34"/>
      <c r="HR260" s="34"/>
      <c r="HS260" s="34"/>
      <c r="HT260" s="34"/>
      <c r="HU260" s="34"/>
      <c r="HV260" s="34"/>
      <c r="HW260" s="34"/>
      <c r="HX260" s="34"/>
      <c r="HY260" s="34"/>
      <c r="HZ260" s="34"/>
      <c r="IA260" s="34"/>
      <c r="IB260" s="34"/>
      <c r="IC260" s="34"/>
      <c r="ID260" s="34"/>
      <c r="IE260" s="34"/>
      <c r="IF260" s="34"/>
      <c r="IG260" s="34"/>
      <c r="IH260" s="34"/>
      <c r="II260" s="34"/>
      <c r="IJ260" s="34"/>
      <c r="IK260" s="34"/>
      <c r="IL260" s="34"/>
      <c r="IM260" s="34"/>
      <c r="IN260" s="34"/>
      <c r="IO260" s="34"/>
      <c r="IP260" s="34"/>
      <c r="IQ260" s="34"/>
      <c r="IR260" s="34"/>
      <c r="IS260" s="34"/>
      <c r="IT260" s="34"/>
      <c r="IU260" s="34"/>
      <c r="IV260" s="34"/>
    </row>
    <row r="261" spans="1:256" x14ac:dyDescent="0.2">
      <c r="A261" s="34"/>
      <c r="B261" s="34"/>
      <c r="C261" s="34"/>
      <c r="D261" s="77"/>
      <c r="E261" s="34"/>
      <c r="F261" s="36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96"/>
      <c r="T261" s="34"/>
      <c r="U261" s="36">
        <f t="shared" si="51"/>
        <v>0</v>
      </c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  <c r="BU261" s="34"/>
      <c r="BV261" s="34"/>
      <c r="BW261" s="34"/>
      <c r="BX261" s="34"/>
      <c r="BY261" s="34"/>
      <c r="BZ261" s="34"/>
      <c r="CA261" s="34"/>
      <c r="CB261" s="34"/>
      <c r="CC261" s="34"/>
      <c r="CD261" s="34"/>
      <c r="CE261" s="34"/>
      <c r="CF261" s="34"/>
      <c r="CG261" s="34"/>
      <c r="CH261" s="34"/>
      <c r="CI261" s="34"/>
      <c r="CJ261" s="34"/>
      <c r="CK261" s="34"/>
      <c r="CL261" s="34"/>
      <c r="CM261" s="34"/>
      <c r="CN261" s="34"/>
      <c r="CO261" s="34"/>
      <c r="CP261" s="34"/>
      <c r="CQ261" s="34"/>
      <c r="CR261" s="34"/>
      <c r="CS261" s="34"/>
      <c r="CT261" s="34"/>
      <c r="CU261" s="34"/>
      <c r="CV261" s="34"/>
      <c r="CW261" s="34"/>
      <c r="CX261" s="34"/>
      <c r="CY261" s="34"/>
      <c r="CZ261" s="34"/>
      <c r="DA261" s="34"/>
      <c r="DB261" s="34"/>
      <c r="DC261" s="34"/>
      <c r="DD261" s="34"/>
      <c r="DE261" s="34"/>
      <c r="DF261" s="34"/>
      <c r="DG261" s="34"/>
      <c r="DH261" s="34"/>
      <c r="DI261" s="34"/>
      <c r="DJ261" s="34"/>
      <c r="DK261" s="34"/>
      <c r="DL261" s="34"/>
      <c r="DM261" s="34"/>
      <c r="DN261" s="34"/>
      <c r="DO261" s="34"/>
      <c r="DP261" s="34"/>
      <c r="DQ261" s="34"/>
      <c r="DR261" s="34"/>
      <c r="DS261" s="34"/>
      <c r="DT261" s="34"/>
      <c r="DU261" s="34"/>
      <c r="DV261" s="34"/>
      <c r="DW261" s="34"/>
      <c r="DX261" s="34"/>
      <c r="DY261" s="34"/>
      <c r="DZ261" s="34"/>
      <c r="EA261" s="34"/>
      <c r="EB261" s="34"/>
      <c r="EC261" s="34"/>
      <c r="ED261" s="34"/>
      <c r="EE261" s="34"/>
      <c r="EF261" s="34"/>
      <c r="EG261" s="34"/>
      <c r="EH261" s="34"/>
      <c r="EI261" s="34"/>
      <c r="EJ261" s="34"/>
      <c r="EK261" s="34"/>
      <c r="EL261" s="34"/>
      <c r="EM261" s="34"/>
      <c r="EN261" s="34"/>
      <c r="EO261" s="34"/>
      <c r="EP261" s="34"/>
      <c r="EQ261" s="34"/>
      <c r="ER261" s="34"/>
      <c r="ES261" s="34"/>
      <c r="ET261" s="34"/>
      <c r="EU261" s="34"/>
      <c r="EV261" s="34"/>
      <c r="EW261" s="34"/>
      <c r="EX261" s="34"/>
      <c r="EY261" s="34"/>
      <c r="EZ261" s="34"/>
      <c r="FA261" s="34"/>
      <c r="FB261" s="34"/>
      <c r="FC261" s="34"/>
      <c r="FD261" s="34"/>
      <c r="FE261" s="34"/>
      <c r="FF261" s="34"/>
      <c r="FG261" s="34"/>
      <c r="FH261" s="34"/>
      <c r="FI261" s="34"/>
      <c r="FJ261" s="34"/>
      <c r="FK261" s="34"/>
      <c r="FL261" s="34"/>
      <c r="FM261" s="34"/>
      <c r="FN261" s="34"/>
      <c r="FO261" s="34"/>
      <c r="FP261" s="34"/>
      <c r="FQ261" s="34"/>
      <c r="FR261" s="34"/>
      <c r="FS261" s="34"/>
      <c r="FT261" s="34"/>
      <c r="FU261" s="34"/>
      <c r="FV261" s="34"/>
      <c r="FW261" s="34"/>
      <c r="FX261" s="34"/>
      <c r="FY261" s="34"/>
      <c r="FZ261" s="34"/>
      <c r="GA261" s="34"/>
      <c r="GB261" s="34"/>
      <c r="GC261" s="34"/>
      <c r="GD261" s="34"/>
      <c r="GE261" s="34"/>
      <c r="GF261" s="34"/>
      <c r="GG261" s="34"/>
      <c r="GH261" s="34"/>
      <c r="GI261" s="34"/>
      <c r="GJ261" s="34"/>
      <c r="GK261" s="34"/>
      <c r="GL261" s="34"/>
      <c r="GM261" s="34"/>
      <c r="GN261" s="34"/>
      <c r="GO261" s="34"/>
      <c r="GP261" s="34"/>
      <c r="GQ261" s="34"/>
      <c r="GR261" s="34"/>
      <c r="GS261" s="34"/>
      <c r="GT261" s="34"/>
      <c r="GU261" s="34"/>
      <c r="GV261" s="34"/>
      <c r="GW261" s="34"/>
      <c r="GX261" s="34"/>
      <c r="GY261" s="34"/>
      <c r="GZ261" s="34"/>
      <c r="HA261" s="34"/>
      <c r="HB261" s="34"/>
      <c r="HC261" s="34"/>
      <c r="HD261" s="34"/>
      <c r="HE261" s="34"/>
      <c r="HF261" s="34"/>
      <c r="HG261" s="34"/>
      <c r="HH261" s="34"/>
      <c r="HI261" s="34"/>
      <c r="HJ261" s="34"/>
      <c r="HK261" s="34"/>
      <c r="HL261" s="34"/>
      <c r="HM261" s="34"/>
      <c r="HN261" s="34"/>
      <c r="HO261" s="34"/>
      <c r="HP261" s="34"/>
      <c r="HQ261" s="34"/>
      <c r="HR261" s="34"/>
      <c r="HS261" s="34"/>
      <c r="HT261" s="34"/>
      <c r="HU261" s="34"/>
      <c r="HV261" s="34"/>
      <c r="HW261" s="34"/>
      <c r="HX261" s="34"/>
      <c r="HY261" s="34"/>
      <c r="HZ261" s="34"/>
      <c r="IA261" s="34"/>
      <c r="IB261" s="34"/>
      <c r="IC261" s="34"/>
      <c r="ID261" s="34"/>
      <c r="IE261" s="34"/>
      <c r="IF261" s="34"/>
      <c r="IG261" s="34"/>
      <c r="IH261" s="34"/>
      <c r="II261" s="34"/>
      <c r="IJ261" s="34"/>
      <c r="IK261" s="34"/>
      <c r="IL261" s="34"/>
      <c r="IM261" s="34"/>
      <c r="IN261" s="34"/>
      <c r="IO261" s="34"/>
      <c r="IP261" s="34"/>
      <c r="IQ261" s="34"/>
      <c r="IR261" s="34"/>
      <c r="IS261" s="34"/>
      <c r="IT261" s="34"/>
      <c r="IU261" s="34"/>
      <c r="IV261" s="34"/>
    </row>
    <row r="262" spans="1:256" x14ac:dyDescent="0.2">
      <c r="A262" s="34"/>
      <c r="B262" s="34"/>
      <c r="C262" s="34"/>
      <c r="D262" s="77"/>
      <c r="E262" s="34"/>
      <c r="F262" s="36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96"/>
      <c r="T262" s="34"/>
      <c r="U262" s="36">
        <f t="shared" si="51"/>
        <v>0</v>
      </c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  <c r="BU262" s="34"/>
      <c r="BV262" s="34"/>
      <c r="BW262" s="34"/>
      <c r="BX262" s="34"/>
      <c r="BY262" s="34"/>
      <c r="BZ262" s="34"/>
      <c r="CA262" s="34"/>
      <c r="CB262" s="34"/>
      <c r="CC262" s="34"/>
      <c r="CD262" s="34"/>
      <c r="CE262" s="34"/>
      <c r="CF262" s="34"/>
      <c r="CG262" s="34"/>
      <c r="CH262" s="34"/>
      <c r="CI262" s="34"/>
      <c r="CJ262" s="34"/>
      <c r="CK262" s="34"/>
      <c r="CL262" s="34"/>
      <c r="CM262" s="34"/>
      <c r="CN262" s="34"/>
      <c r="CO262" s="34"/>
      <c r="CP262" s="34"/>
      <c r="CQ262" s="34"/>
      <c r="CR262" s="34"/>
      <c r="CS262" s="34"/>
      <c r="CT262" s="34"/>
      <c r="CU262" s="34"/>
      <c r="CV262" s="34"/>
      <c r="CW262" s="34"/>
      <c r="CX262" s="34"/>
      <c r="CY262" s="34"/>
      <c r="CZ262" s="34"/>
      <c r="DA262" s="34"/>
      <c r="DB262" s="34"/>
      <c r="DC262" s="34"/>
      <c r="DD262" s="34"/>
      <c r="DE262" s="34"/>
      <c r="DF262" s="34"/>
      <c r="DG262" s="34"/>
      <c r="DH262" s="34"/>
      <c r="DI262" s="34"/>
      <c r="DJ262" s="34"/>
      <c r="DK262" s="34"/>
      <c r="DL262" s="34"/>
      <c r="DM262" s="34"/>
      <c r="DN262" s="34"/>
      <c r="DO262" s="34"/>
      <c r="DP262" s="34"/>
      <c r="DQ262" s="34"/>
      <c r="DR262" s="34"/>
      <c r="DS262" s="34"/>
      <c r="DT262" s="34"/>
      <c r="DU262" s="34"/>
      <c r="DV262" s="34"/>
      <c r="DW262" s="34"/>
      <c r="DX262" s="34"/>
      <c r="DY262" s="34"/>
      <c r="DZ262" s="34"/>
      <c r="EA262" s="34"/>
      <c r="EB262" s="34"/>
      <c r="EC262" s="34"/>
      <c r="ED262" s="34"/>
      <c r="EE262" s="34"/>
      <c r="EF262" s="34"/>
      <c r="EG262" s="34"/>
      <c r="EH262" s="34"/>
      <c r="EI262" s="34"/>
      <c r="EJ262" s="34"/>
      <c r="EK262" s="34"/>
      <c r="EL262" s="34"/>
      <c r="EM262" s="34"/>
      <c r="EN262" s="34"/>
      <c r="EO262" s="34"/>
      <c r="EP262" s="34"/>
      <c r="EQ262" s="34"/>
      <c r="ER262" s="34"/>
      <c r="ES262" s="34"/>
      <c r="ET262" s="34"/>
      <c r="EU262" s="34"/>
      <c r="EV262" s="34"/>
      <c r="EW262" s="34"/>
      <c r="EX262" s="34"/>
      <c r="EY262" s="34"/>
      <c r="EZ262" s="34"/>
      <c r="FA262" s="34"/>
      <c r="FB262" s="34"/>
      <c r="FC262" s="34"/>
      <c r="FD262" s="34"/>
      <c r="FE262" s="34"/>
      <c r="FF262" s="34"/>
      <c r="FG262" s="34"/>
      <c r="FH262" s="34"/>
      <c r="FI262" s="34"/>
      <c r="FJ262" s="34"/>
      <c r="FK262" s="34"/>
      <c r="FL262" s="34"/>
      <c r="FM262" s="34"/>
      <c r="FN262" s="34"/>
      <c r="FO262" s="34"/>
      <c r="FP262" s="34"/>
      <c r="FQ262" s="34"/>
      <c r="FR262" s="34"/>
      <c r="FS262" s="34"/>
      <c r="FT262" s="34"/>
      <c r="FU262" s="34"/>
      <c r="FV262" s="34"/>
      <c r="FW262" s="34"/>
      <c r="FX262" s="34"/>
      <c r="FY262" s="34"/>
      <c r="FZ262" s="34"/>
      <c r="GA262" s="34"/>
      <c r="GB262" s="34"/>
      <c r="GC262" s="34"/>
      <c r="GD262" s="34"/>
      <c r="GE262" s="34"/>
      <c r="GF262" s="34"/>
      <c r="GG262" s="34"/>
      <c r="GH262" s="34"/>
      <c r="GI262" s="34"/>
      <c r="GJ262" s="34"/>
      <c r="GK262" s="34"/>
      <c r="GL262" s="34"/>
      <c r="GM262" s="34"/>
      <c r="GN262" s="34"/>
      <c r="GO262" s="34"/>
      <c r="GP262" s="34"/>
      <c r="GQ262" s="34"/>
      <c r="GR262" s="34"/>
      <c r="GS262" s="34"/>
      <c r="GT262" s="34"/>
      <c r="GU262" s="34"/>
      <c r="GV262" s="34"/>
      <c r="GW262" s="34"/>
      <c r="GX262" s="34"/>
      <c r="GY262" s="34"/>
      <c r="GZ262" s="34"/>
      <c r="HA262" s="34"/>
      <c r="HB262" s="34"/>
      <c r="HC262" s="34"/>
      <c r="HD262" s="34"/>
      <c r="HE262" s="34"/>
      <c r="HF262" s="34"/>
      <c r="HG262" s="34"/>
      <c r="HH262" s="34"/>
      <c r="HI262" s="34"/>
      <c r="HJ262" s="34"/>
      <c r="HK262" s="34"/>
      <c r="HL262" s="34"/>
      <c r="HM262" s="34"/>
      <c r="HN262" s="34"/>
      <c r="HO262" s="34"/>
      <c r="HP262" s="34"/>
      <c r="HQ262" s="34"/>
      <c r="HR262" s="34"/>
      <c r="HS262" s="34"/>
      <c r="HT262" s="34"/>
      <c r="HU262" s="34"/>
      <c r="HV262" s="34"/>
      <c r="HW262" s="34"/>
      <c r="HX262" s="34"/>
      <c r="HY262" s="34"/>
      <c r="HZ262" s="34"/>
      <c r="IA262" s="34"/>
      <c r="IB262" s="34"/>
      <c r="IC262" s="34"/>
      <c r="ID262" s="34"/>
      <c r="IE262" s="34"/>
      <c r="IF262" s="34"/>
      <c r="IG262" s="34"/>
      <c r="IH262" s="34"/>
      <c r="II262" s="34"/>
      <c r="IJ262" s="34"/>
      <c r="IK262" s="34"/>
      <c r="IL262" s="34"/>
      <c r="IM262" s="34"/>
      <c r="IN262" s="34"/>
      <c r="IO262" s="34"/>
      <c r="IP262" s="34"/>
      <c r="IQ262" s="34"/>
      <c r="IR262" s="34"/>
      <c r="IS262" s="34"/>
      <c r="IT262" s="34"/>
      <c r="IU262" s="34"/>
      <c r="IV262" s="34"/>
    </row>
    <row r="263" spans="1:256" x14ac:dyDescent="0.2">
      <c r="A263" s="34"/>
      <c r="B263" s="34"/>
      <c r="C263" s="34"/>
      <c r="D263" s="77"/>
      <c r="E263" s="34"/>
      <c r="F263" s="36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96"/>
      <c r="T263" s="34"/>
      <c r="U263" s="36">
        <f t="shared" si="51"/>
        <v>0</v>
      </c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  <c r="BU263" s="34"/>
      <c r="BV263" s="34"/>
      <c r="BW263" s="34"/>
      <c r="BX263" s="34"/>
      <c r="BY263" s="34"/>
      <c r="BZ263" s="34"/>
      <c r="CA263" s="34"/>
      <c r="CB263" s="34"/>
      <c r="CC263" s="34"/>
      <c r="CD263" s="34"/>
      <c r="CE263" s="34"/>
      <c r="CF263" s="34"/>
      <c r="CG263" s="34"/>
      <c r="CH263" s="34"/>
      <c r="CI263" s="34"/>
      <c r="CJ263" s="34"/>
      <c r="CK263" s="34"/>
      <c r="CL263" s="34"/>
      <c r="CM263" s="34"/>
      <c r="CN263" s="34"/>
      <c r="CO263" s="34"/>
      <c r="CP263" s="34"/>
      <c r="CQ263" s="34"/>
      <c r="CR263" s="34"/>
      <c r="CS263" s="34"/>
      <c r="CT263" s="34"/>
      <c r="CU263" s="34"/>
      <c r="CV263" s="34"/>
      <c r="CW263" s="34"/>
      <c r="CX263" s="34"/>
      <c r="CY263" s="34"/>
      <c r="CZ263" s="34"/>
      <c r="DA263" s="34"/>
      <c r="DB263" s="34"/>
      <c r="DC263" s="34"/>
      <c r="DD263" s="34"/>
      <c r="DE263" s="34"/>
      <c r="DF263" s="34"/>
      <c r="DG263" s="34"/>
      <c r="DH263" s="34"/>
      <c r="DI263" s="34"/>
      <c r="DJ263" s="34"/>
      <c r="DK263" s="34"/>
      <c r="DL263" s="34"/>
      <c r="DM263" s="34"/>
      <c r="DN263" s="34"/>
      <c r="DO263" s="34"/>
      <c r="DP263" s="34"/>
      <c r="DQ263" s="34"/>
      <c r="DR263" s="34"/>
      <c r="DS263" s="34"/>
      <c r="DT263" s="34"/>
      <c r="DU263" s="34"/>
      <c r="DV263" s="34"/>
      <c r="DW263" s="34"/>
      <c r="DX263" s="34"/>
      <c r="DY263" s="34"/>
      <c r="DZ263" s="34"/>
      <c r="EA263" s="34"/>
      <c r="EB263" s="34"/>
      <c r="EC263" s="34"/>
      <c r="ED263" s="34"/>
      <c r="EE263" s="34"/>
      <c r="EF263" s="34"/>
      <c r="EG263" s="34"/>
      <c r="EH263" s="34"/>
      <c r="EI263" s="34"/>
      <c r="EJ263" s="34"/>
      <c r="EK263" s="34"/>
      <c r="EL263" s="34"/>
      <c r="EM263" s="34"/>
      <c r="EN263" s="34"/>
      <c r="EO263" s="34"/>
      <c r="EP263" s="34"/>
      <c r="EQ263" s="34"/>
      <c r="ER263" s="34"/>
      <c r="ES263" s="34"/>
      <c r="ET263" s="34"/>
      <c r="EU263" s="34"/>
      <c r="EV263" s="34"/>
      <c r="EW263" s="34"/>
      <c r="EX263" s="34"/>
      <c r="EY263" s="34"/>
      <c r="EZ263" s="34"/>
      <c r="FA263" s="34"/>
      <c r="FB263" s="34"/>
      <c r="FC263" s="34"/>
      <c r="FD263" s="34"/>
      <c r="FE263" s="34"/>
      <c r="FF263" s="34"/>
      <c r="FG263" s="34"/>
      <c r="FH263" s="34"/>
      <c r="FI263" s="34"/>
      <c r="FJ263" s="34"/>
      <c r="FK263" s="34"/>
      <c r="FL263" s="34"/>
      <c r="FM263" s="34"/>
      <c r="FN263" s="34"/>
      <c r="FO263" s="34"/>
      <c r="FP263" s="34"/>
      <c r="FQ263" s="34"/>
      <c r="FR263" s="34"/>
      <c r="FS263" s="34"/>
      <c r="FT263" s="34"/>
      <c r="FU263" s="34"/>
      <c r="FV263" s="34"/>
      <c r="FW263" s="34"/>
      <c r="FX263" s="34"/>
      <c r="FY263" s="34"/>
      <c r="FZ263" s="34"/>
      <c r="GA263" s="34"/>
      <c r="GB263" s="34"/>
      <c r="GC263" s="34"/>
      <c r="GD263" s="34"/>
      <c r="GE263" s="34"/>
      <c r="GF263" s="34"/>
      <c r="GG263" s="34"/>
      <c r="GH263" s="34"/>
      <c r="GI263" s="34"/>
      <c r="GJ263" s="34"/>
      <c r="GK263" s="34"/>
      <c r="GL263" s="34"/>
      <c r="GM263" s="34"/>
      <c r="GN263" s="34"/>
      <c r="GO263" s="34"/>
      <c r="GP263" s="34"/>
      <c r="GQ263" s="34"/>
      <c r="GR263" s="34"/>
      <c r="GS263" s="34"/>
      <c r="GT263" s="34"/>
      <c r="GU263" s="34"/>
      <c r="GV263" s="34"/>
      <c r="GW263" s="34"/>
      <c r="GX263" s="34"/>
      <c r="GY263" s="34"/>
      <c r="GZ263" s="34"/>
      <c r="HA263" s="34"/>
      <c r="HB263" s="34"/>
      <c r="HC263" s="34"/>
      <c r="HD263" s="34"/>
      <c r="HE263" s="34"/>
      <c r="HF263" s="34"/>
      <c r="HG263" s="34"/>
      <c r="HH263" s="34"/>
      <c r="HI263" s="34"/>
      <c r="HJ263" s="34"/>
      <c r="HK263" s="34"/>
      <c r="HL263" s="34"/>
      <c r="HM263" s="34"/>
      <c r="HN263" s="34"/>
      <c r="HO263" s="34"/>
      <c r="HP263" s="34"/>
      <c r="HQ263" s="34"/>
      <c r="HR263" s="34"/>
      <c r="HS263" s="34"/>
      <c r="HT263" s="34"/>
      <c r="HU263" s="34"/>
      <c r="HV263" s="34"/>
      <c r="HW263" s="34"/>
      <c r="HX263" s="34"/>
      <c r="HY263" s="34"/>
      <c r="HZ263" s="34"/>
      <c r="IA263" s="34"/>
      <c r="IB263" s="34"/>
      <c r="IC263" s="34"/>
      <c r="ID263" s="34"/>
      <c r="IE263" s="34"/>
      <c r="IF263" s="34"/>
      <c r="IG263" s="34"/>
      <c r="IH263" s="34"/>
      <c r="II263" s="34"/>
      <c r="IJ263" s="34"/>
      <c r="IK263" s="34"/>
      <c r="IL263" s="34"/>
      <c r="IM263" s="34"/>
      <c r="IN263" s="34"/>
      <c r="IO263" s="34"/>
      <c r="IP263" s="34"/>
      <c r="IQ263" s="34"/>
      <c r="IR263" s="34"/>
      <c r="IS263" s="34"/>
      <c r="IT263" s="34"/>
      <c r="IU263" s="34"/>
      <c r="IV263" s="34"/>
    </row>
    <row r="264" spans="1:256" x14ac:dyDescent="0.2">
      <c r="A264" s="34"/>
      <c r="B264" s="34"/>
      <c r="C264" s="34"/>
      <c r="D264" s="77"/>
      <c r="E264" s="34"/>
      <c r="F264" s="36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96"/>
      <c r="T264" s="34"/>
      <c r="U264" s="36">
        <f t="shared" si="51"/>
        <v>0</v>
      </c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  <c r="BU264" s="34"/>
      <c r="BV264" s="34"/>
      <c r="BW264" s="34"/>
      <c r="BX264" s="34"/>
      <c r="BY264" s="34"/>
      <c r="BZ264" s="34"/>
      <c r="CA264" s="34"/>
      <c r="CB264" s="34"/>
      <c r="CC264" s="34"/>
      <c r="CD264" s="34"/>
      <c r="CE264" s="34"/>
      <c r="CF264" s="34"/>
      <c r="CG264" s="34"/>
      <c r="CH264" s="34"/>
      <c r="CI264" s="34"/>
      <c r="CJ264" s="34"/>
      <c r="CK264" s="34"/>
      <c r="CL264" s="34"/>
      <c r="CM264" s="34"/>
      <c r="CN264" s="34"/>
      <c r="CO264" s="34"/>
      <c r="CP264" s="34"/>
      <c r="CQ264" s="34"/>
      <c r="CR264" s="34"/>
      <c r="CS264" s="34"/>
      <c r="CT264" s="34"/>
      <c r="CU264" s="34"/>
      <c r="CV264" s="34"/>
      <c r="CW264" s="34"/>
      <c r="CX264" s="34"/>
      <c r="CY264" s="34"/>
      <c r="CZ264" s="34"/>
      <c r="DA264" s="34"/>
      <c r="DB264" s="34"/>
      <c r="DC264" s="34"/>
      <c r="DD264" s="34"/>
      <c r="DE264" s="34"/>
      <c r="DF264" s="34"/>
      <c r="DG264" s="34"/>
      <c r="DH264" s="34"/>
      <c r="DI264" s="34"/>
      <c r="DJ264" s="34"/>
      <c r="DK264" s="34"/>
      <c r="DL264" s="34"/>
      <c r="DM264" s="34"/>
      <c r="DN264" s="34"/>
      <c r="DO264" s="34"/>
      <c r="DP264" s="34"/>
      <c r="DQ264" s="34"/>
      <c r="DR264" s="34"/>
      <c r="DS264" s="34"/>
      <c r="DT264" s="34"/>
      <c r="DU264" s="34"/>
      <c r="DV264" s="34"/>
      <c r="DW264" s="34"/>
      <c r="DX264" s="34"/>
      <c r="DY264" s="34"/>
      <c r="DZ264" s="34"/>
      <c r="EA264" s="34"/>
      <c r="EB264" s="34"/>
      <c r="EC264" s="34"/>
      <c r="ED264" s="34"/>
      <c r="EE264" s="34"/>
      <c r="EF264" s="34"/>
      <c r="EG264" s="34"/>
      <c r="EH264" s="34"/>
      <c r="EI264" s="34"/>
      <c r="EJ264" s="34"/>
      <c r="EK264" s="34"/>
      <c r="EL264" s="34"/>
      <c r="EM264" s="34"/>
      <c r="EN264" s="34"/>
      <c r="EO264" s="34"/>
      <c r="EP264" s="34"/>
      <c r="EQ264" s="34"/>
      <c r="ER264" s="34"/>
      <c r="ES264" s="34"/>
      <c r="ET264" s="34"/>
      <c r="EU264" s="34"/>
      <c r="EV264" s="34"/>
      <c r="EW264" s="34"/>
      <c r="EX264" s="34"/>
      <c r="EY264" s="34"/>
      <c r="EZ264" s="34"/>
      <c r="FA264" s="34"/>
      <c r="FB264" s="34"/>
      <c r="FC264" s="34"/>
      <c r="FD264" s="34"/>
      <c r="FE264" s="34"/>
      <c r="FF264" s="34"/>
      <c r="FG264" s="34"/>
      <c r="FH264" s="34"/>
      <c r="FI264" s="34"/>
      <c r="FJ264" s="34"/>
      <c r="FK264" s="34"/>
      <c r="FL264" s="34"/>
      <c r="FM264" s="34"/>
      <c r="FN264" s="34"/>
      <c r="FO264" s="34"/>
      <c r="FP264" s="34"/>
      <c r="FQ264" s="34"/>
      <c r="FR264" s="34"/>
      <c r="FS264" s="34"/>
      <c r="FT264" s="34"/>
      <c r="FU264" s="34"/>
      <c r="FV264" s="34"/>
      <c r="FW264" s="34"/>
      <c r="FX264" s="34"/>
      <c r="FY264" s="34"/>
      <c r="FZ264" s="34"/>
      <c r="GA264" s="34"/>
      <c r="GB264" s="34"/>
      <c r="GC264" s="34"/>
      <c r="GD264" s="34"/>
      <c r="GE264" s="34"/>
      <c r="GF264" s="34"/>
      <c r="GG264" s="34"/>
      <c r="GH264" s="34"/>
      <c r="GI264" s="34"/>
      <c r="GJ264" s="34"/>
      <c r="GK264" s="34"/>
      <c r="GL264" s="34"/>
      <c r="GM264" s="34"/>
      <c r="GN264" s="34"/>
      <c r="GO264" s="34"/>
      <c r="GP264" s="34"/>
      <c r="GQ264" s="34"/>
      <c r="GR264" s="34"/>
      <c r="GS264" s="34"/>
      <c r="GT264" s="34"/>
      <c r="GU264" s="34"/>
      <c r="GV264" s="34"/>
      <c r="GW264" s="34"/>
      <c r="GX264" s="34"/>
      <c r="GY264" s="34"/>
      <c r="GZ264" s="34"/>
      <c r="HA264" s="34"/>
      <c r="HB264" s="34"/>
      <c r="HC264" s="34"/>
      <c r="HD264" s="34"/>
      <c r="HE264" s="34"/>
      <c r="HF264" s="34"/>
      <c r="HG264" s="34"/>
      <c r="HH264" s="34"/>
      <c r="HI264" s="34"/>
      <c r="HJ264" s="34"/>
      <c r="HK264" s="34"/>
      <c r="HL264" s="34"/>
      <c r="HM264" s="34"/>
      <c r="HN264" s="34"/>
      <c r="HO264" s="34"/>
      <c r="HP264" s="34"/>
      <c r="HQ264" s="34"/>
      <c r="HR264" s="34"/>
      <c r="HS264" s="34"/>
      <c r="HT264" s="34"/>
      <c r="HU264" s="34"/>
      <c r="HV264" s="34"/>
      <c r="HW264" s="34"/>
      <c r="HX264" s="34"/>
      <c r="HY264" s="34"/>
      <c r="HZ264" s="34"/>
      <c r="IA264" s="34"/>
      <c r="IB264" s="34"/>
      <c r="IC264" s="34"/>
      <c r="ID264" s="34"/>
      <c r="IE264" s="34"/>
      <c r="IF264" s="34"/>
      <c r="IG264" s="34"/>
      <c r="IH264" s="34"/>
      <c r="II264" s="34"/>
      <c r="IJ264" s="34"/>
      <c r="IK264" s="34"/>
      <c r="IL264" s="34"/>
      <c r="IM264" s="34"/>
      <c r="IN264" s="34"/>
      <c r="IO264" s="34"/>
      <c r="IP264" s="34"/>
      <c r="IQ264" s="34"/>
      <c r="IR264" s="34"/>
      <c r="IS264" s="34"/>
      <c r="IT264" s="34"/>
      <c r="IU264" s="34"/>
      <c r="IV264" s="34"/>
    </row>
    <row r="265" spans="1:256" x14ac:dyDescent="0.2">
      <c r="A265" s="34"/>
      <c r="B265" s="34"/>
      <c r="C265" s="34"/>
      <c r="D265" s="77"/>
      <c r="E265" s="34"/>
      <c r="F265" s="36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96"/>
      <c r="T265" s="34"/>
      <c r="U265" s="36">
        <f t="shared" si="51"/>
        <v>0</v>
      </c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  <c r="BU265" s="34"/>
      <c r="BV265" s="34"/>
      <c r="BW265" s="34"/>
      <c r="BX265" s="34"/>
      <c r="BY265" s="34"/>
      <c r="BZ265" s="34"/>
      <c r="CA265" s="34"/>
      <c r="CB265" s="34"/>
      <c r="CC265" s="34"/>
      <c r="CD265" s="34"/>
      <c r="CE265" s="34"/>
      <c r="CF265" s="34"/>
      <c r="CG265" s="34"/>
      <c r="CH265" s="34"/>
      <c r="CI265" s="34"/>
      <c r="CJ265" s="34"/>
      <c r="CK265" s="34"/>
      <c r="CL265" s="34"/>
      <c r="CM265" s="34"/>
      <c r="CN265" s="34"/>
      <c r="CO265" s="34"/>
      <c r="CP265" s="34"/>
      <c r="CQ265" s="34"/>
      <c r="CR265" s="34"/>
      <c r="CS265" s="34"/>
      <c r="CT265" s="34"/>
      <c r="CU265" s="34"/>
      <c r="CV265" s="34"/>
      <c r="CW265" s="34"/>
      <c r="CX265" s="34"/>
      <c r="CY265" s="34"/>
      <c r="CZ265" s="34"/>
      <c r="DA265" s="34"/>
      <c r="DB265" s="34"/>
      <c r="DC265" s="34"/>
      <c r="DD265" s="34"/>
      <c r="DE265" s="34"/>
      <c r="DF265" s="34"/>
      <c r="DG265" s="34"/>
      <c r="DH265" s="34"/>
      <c r="DI265" s="34"/>
      <c r="DJ265" s="34"/>
      <c r="DK265" s="34"/>
      <c r="DL265" s="34"/>
      <c r="DM265" s="34"/>
      <c r="DN265" s="34"/>
      <c r="DO265" s="34"/>
      <c r="DP265" s="34"/>
      <c r="DQ265" s="34"/>
      <c r="DR265" s="34"/>
      <c r="DS265" s="34"/>
      <c r="DT265" s="34"/>
      <c r="DU265" s="34"/>
      <c r="DV265" s="34"/>
      <c r="DW265" s="34"/>
      <c r="DX265" s="34"/>
      <c r="DY265" s="34"/>
      <c r="DZ265" s="34"/>
      <c r="EA265" s="34"/>
      <c r="EB265" s="34"/>
      <c r="EC265" s="34"/>
      <c r="ED265" s="34"/>
      <c r="EE265" s="34"/>
      <c r="EF265" s="34"/>
      <c r="EG265" s="34"/>
      <c r="EH265" s="34"/>
      <c r="EI265" s="34"/>
      <c r="EJ265" s="34"/>
      <c r="EK265" s="34"/>
      <c r="EL265" s="34"/>
      <c r="EM265" s="34"/>
      <c r="EN265" s="34"/>
      <c r="EO265" s="34"/>
      <c r="EP265" s="34"/>
      <c r="EQ265" s="34"/>
      <c r="ER265" s="34"/>
      <c r="ES265" s="34"/>
      <c r="ET265" s="34"/>
      <c r="EU265" s="34"/>
      <c r="EV265" s="34"/>
      <c r="EW265" s="34"/>
      <c r="EX265" s="34"/>
      <c r="EY265" s="34"/>
      <c r="EZ265" s="34"/>
      <c r="FA265" s="34"/>
      <c r="FB265" s="34"/>
      <c r="FC265" s="34"/>
      <c r="FD265" s="34"/>
      <c r="FE265" s="34"/>
      <c r="FF265" s="34"/>
      <c r="FG265" s="34"/>
      <c r="FH265" s="34"/>
      <c r="FI265" s="34"/>
      <c r="FJ265" s="34"/>
      <c r="FK265" s="34"/>
      <c r="FL265" s="34"/>
      <c r="FM265" s="34"/>
      <c r="FN265" s="34"/>
      <c r="FO265" s="34"/>
      <c r="FP265" s="34"/>
      <c r="FQ265" s="34"/>
      <c r="FR265" s="34"/>
      <c r="FS265" s="34"/>
      <c r="FT265" s="34"/>
      <c r="FU265" s="34"/>
      <c r="FV265" s="34"/>
      <c r="FW265" s="34"/>
      <c r="FX265" s="34"/>
      <c r="FY265" s="34"/>
      <c r="FZ265" s="34"/>
      <c r="GA265" s="34"/>
      <c r="GB265" s="34"/>
      <c r="GC265" s="34"/>
      <c r="GD265" s="34"/>
      <c r="GE265" s="34"/>
      <c r="GF265" s="34"/>
      <c r="GG265" s="34"/>
      <c r="GH265" s="34"/>
      <c r="GI265" s="34"/>
      <c r="GJ265" s="34"/>
      <c r="GK265" s="34"/>
      <c r="GL265" s="34"/>
      <c r="GM265" s="34"/>
      <c r="GN265" s="34"/>
      <c r="GO265" s="34"/>
      <c r="GP265" s="34"/>
      <c r="GQ265" s="34"/>
      <c r="GR265" s="34"/>
      <c r="GS265" s="34"/>
      <c r="GT265" s="34"/>
      <c r="GU265" s="34"/>
      <c r="GV265" s="34"/>
      <c r="GW265" s="34"/>
      <c r="GX265" s="34"/>
      <c r="GY265" s="34"/>
      <c r="GZ265" s="34"/>
      <c r="HA265" s="34"/>
      <c r="HB265" s="34"/>
      <c r="HC265" s="34"/>
      <c r="HD265" s="34"/>
      <c r="HE265" s="34"/>
      <c r="HF265" s="34"/>
      <c r="HG265" s="34"/>
      <c r="HH265" s="34"/>
      <c r="HI265" s="34"/>
      <c r="HJ265" s="34"/>
      <c r="HK265" s="34"/>
      <c r="HL265" s="34"/>
      <c r="HM265" s="34"/>
      <c r="HN265" s="34"/>
      <c r="HO265" s="34"/>
      <c r="HP265" s="34"/>
      <c r="HQ265" s="34"/>
      <c r="HR265" s="34"/>
      <c r="HS265" s="34"/>
      <c r="HT265" s="34"/>
      <c r="HU265" s="34"/>
      <c r="HV265" s="34"/>
      <c r="HW265" s="34"/>
      <c r="HX265" s="34"/>
      <c r="HY265" s="34"/>
      <c r="HZ265" s="34"/>
      <c r="IA265" s="34"/>
      <c r="IB265" s="34"/>
      <c r="IC265" s="34"/>
      <c r="ID265" s="34"/>
      <c r="IE265" s="34"/>
      <c r="IF265" s="34"/>
      <c r="IG265" s="34"/>
      <c r="IH265" s="34"/>
      <c r="II265" s="34"/>
      <c r="IJ265" s="34"/>
      <c r="IK265" s="34"/>
      <c r="IL265" s="34"/>
      <c r="IM265" s="34"/>
      <c r="IN265" s="34"/>
      <c r="IO265" s="34"/>
      <c r="IP265" s="34"/>
      <c r="IQ265" s="34"/>
      <c r="IR265" s="34"/>
      <c r="IS265" s="34"/>
      <c r="IT265" s="34"/>
      <c r="IU265" s="34"/>
      <c r="IV265" s="34"/>
    </row>
    <row r="266" spans="1:256" x14ac:dyDescent="0.2">
      <c r="A266" s="34"/>
      <c r="B266" s="34"/>
      <c r="C266" s="34"/>
      <c r="D266" s="77"/>
      <c r="E266" s="34"/>
      <c r="F266" s="36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96"/>
      <c r="T266" s="34"/>
      <c r="U266" s="36">
        <f t="shared" si="51"/>
        <v>0</v>
      </c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  <c r="BU266" s="34"/>
      <c r="BV266" s="34"/>
      <c r="BW266" s="34"/>
      <c r="BX266" s="34"/>
      <c r="BY266" s="34"/>
      <c r="BZ266" s="34"/>
      <c r="CA266" s="34"/>
      <c r="CB266" s="34"/>
      <c r="CC266" s="34"/>
      <c r="CD266" s="34"/>
      <c r="CE266" s="34"/>
      <c r="CF266" s="34"/>
      <c r="CG266" s="34"/>
      <c r="CH266" s="34"/>
      <c r="CI266" s="34"/>
      <c r="CJ266" s="34"/>
      <c r="CK266" s="34"/>
      <c r="CL266" s="34"/>
      <c r="CM266" s="34"/>
      <c r="CN266" s="34"/>
      <c r="CO266" s="34"/>
      <c r="CP266" s="34"/>
      <c r="CQ266" s="34"/>
      <c r="CR266" s="34"/>
      <c r="CS266" s="34"/>
      <c r="CT266" s="34"/>
      <c r="CU266" s="34"/>
      <c r="CV266" s="34"/>
      <c r="CW266" s="34"/>
      <c r="CX266" s="34"/>
      <c r="CY266" s="34"/>
      <c r="CZ266" s="34"/>
      <c r="DA266" s="34"/>
      <c r="DB266" s="34"/>
      <c r="DC266" s="34"/>
      <c r="DD266" s="34"/>
      <c r="DE266" s="34"/>
      <c r="DF266" s="34"/>
      <c r="DG266" s="34"/>
      <c r="DH266" s="34"/>
      <c r="DI266" s="34"/>
      <c r="DJ266" s="34"/>
      <c r="DK266" s="34"/>
      <c r="DL266" s="34"/>
      <c r="DM266" s="34"/>
      <c r="DN266" s="34"/>
      <c r="DO266" s="34"/>
      <c r="DP266" s="34"/>
      <c r="DQ266" s="34"/>
      <c r="DR266" s="34"/>
      <c r="DS266" s="34"/>
      <c r="DT266" s="34"/>
      <c r="DU266" s="34"/>
      <c r="DV266" s="34"/>
      <c r="DW266" s="34"/>
      <c r="DX266" s="34"/>
      <c r="DY266" s="34"/>
      <c r="DZ266" s="34"/>
      <c r="EA266" s="34"/>
      <c r="EB266" s="34"/>
      <c r="EC266" s="34"/>
      <c r="ED266" s="34"/>
      <c r="EE266" s="34"/>
      <c r="EF266" s="34"/>
      <c r="EG266" s="34"/>
      <c r="EH266" s="34"/>
      <c r="EI266" s="34"/>
      <c r="EJ266" s="34"/>
      <c r="EK266" s="34"/>
      <c r="EL266" s="34"/>
      <c r="EM266" s="34"/>
      <c r="EN266" s="34"/>
      <c r="EO266" s="34"/>
      <c r="EP266" s="34"/>
      <c r="EQ266" s="34"/>
      <c r="ER266" s="34"/>
      <c r="ES266" s="34"/>
      <c r="ET266" s="34"/>
      <c r="EU266" s="34"/>
      <c r="EV266" s="34"/>
      <c r="EW266" s="34"/>
      <c r="EX266" s="34"/>
      <c r="EY266" s="34"/>
      <c r="EZ266" s="34"/>
      <c r="FA266" s="34"/>
      <c r="FB266" s="34"/>
      <c r="FC266" s="34"/>
      <c r="FD266" s="34"/>
      <c r="FE266" s="34"/>
      <c r="FF266" s="34"/>
      <c r="FG266" s="34"/>
      <c r="FH266" s="34"/>
      <c r="FI266" s="34"/>
      <c r="FJ266" s="34"/>
      <c r="FK266" s="34"/>
      <c r="FL266" s="34"/>
      <c r="FM266" s="34"/>
      <c r="FN266" s="34"/>
      <c r="FO266" s="34"/>
      <c r="FP266" s="34"/>
      <c r="FQ266" s="34"/>
      <c r="FR266" s="34"/>
      <c r="FS266" s="34"/>
      <c r="FT266" s="34"/>
      <c r="FU266" s="34"/>
      <c r="FV266" s="34"/>
      <c r="FW266" s="34"/>
      <c r="FX266" s="34"/>
      <c r="FY266" s="34"/>
      <c r="FZ266" s="34"/>
      <c r="GA266" s="34"/>
      <c r="GB266" s="34"/>
      <c r="GC266" s="34"/>
      <c r="GD266" s="34"/>
      <c r="GE266" s="34"/>
      <c r="GF266" s="34"/>
      <c r="GG266" s="34"/>
      <c r="GH266" s="34"/>
      <c r="GI266" s="34"/>
      <c r="GJ266" s="34"/>
      <c r="GK266" s="34"/>
      <c r="GL266" s="34"/>
      <c r="GM266" s="34"/>
      <c r="GN266" s="34"/>
      <c r="GO266" s="34"/>
      <c r="GP266" s="34"/>
      <c r="GQ266" s="34"/>
      <c r="GR266" s="34"/>
      <c r="GS266" s="34"/>
      <c r="GT266" s="34"/>
      <c r="GU266" s="34"/>
      <c r="GV266" s="34"/>
      <c r="GW266" s="34"/>
      <c r="GX266" s="34"/>
      <c r="GY266" s="34"/>
      <c r="GZ266" s="34"/>
      <c r="HA266" s="34"/>
      <c r="HB266" s="34"/>
      <c r="HC266" s="34"/>
      <c r="HD266" s="34"/>
      <c r="HE266" s="34"/>
      <c r="HF266" s="34"/>
      <c r="HG266" s="34"/>
      <c r="HH266" s="34"/>
      <c r="HI266" s="34"/>
      <c r="HJ266" s="34"/>
      <c r="HK266" s="34"/>
      <c r="HL266" s="34"/>
      <c r="HM266" s="34"/>
      <c r="HN266" s="34"/>
      <c r="HO266" s="34"/>
      <c r="HP266" s="34"/>
      <c r="HQ266" s="34"/>
      <c r="HR266" s="34"/>
      <c r="HS266" s="34"/>
      <c r="HT266" s="34"/>
      <c r="HU266" s="34"/>
      <c r="HV266" s="34"/>
      <c r="HW266" s="34"/>
      <c r="HX266" s="34"/>
      <c r="HY266" s="34"/>
      <c r="HZ266" s="34"/>
      <c r="IA266" s="34"/>
      <c r="IB266" s="34"/>
      <c r="IC266" s="34"/>
      <c r="ID266" s="34"/>
      <c r="IE266" s="34"/>
      <c r="IF266" s="34"/>
      <c r="IG266" s="34"/>
      <c r="IH266" s="34"/>
      <c r="II266" s="34"/>
      <c r="IJ266" s="34"/>
      <c r="IK266" s="34"/>
      <c r="IL266" s="34"/>
      <c r="IM266" s="34"/>
      <c r="IN266" s="34"/>
      <c r="IO266" s="34"/>
      <c r="IP266" s="34"/>
      <c r="IQ266" s="34"/>
      <c r="IR266" s="34"/>
      <c r="IS266" s="34"/>
      <c r="IT266" s="34"/>
      <c r="IU266" s="34"/>
      <c r="IV266" s="34"/>
    </row>
    <row r="267" spans="1:256" x14ac:dyDescent="0.2">
      <c r="A267" s="34"/>
      <c r="B267" s="34"/>
      <c r="C267" s="34"/>
      <c r="D267" s="77"/>
      <c r="E267" s="34"/>
      <c r="F267" s="36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96"/>
      <c r="T267" s="34"/>
      <c r="U267" s="36">
        <f t="shared" si="51"/>
        <v>0</v>
      </c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  <c r="BU267" s="34"/>
      <c r="BV267" s="34"/>
      <c r="BW267" s="34"/>
      <c r="BX267" s="34"/>
      <c r="BY267" s="34"/>
      <c r="BZ267" s="34"/>
      <c r="CA267" s="34"/>
      <c r="CB267" s="34"/>
      <c r="CC267" s="34"/>
      <c r="CD267" s="34"/>
      <c r="CE267" s="34"/>
      <c r="CF267" s="34"/>
      <c r="CG267" s="34"/>
      <c r="CH267" s="34"/>
      <c r="CI267" s="34"/>
      <c r="CJ267" s="34"/>
      <c r="CK267" s="34"/>
      <c r="CL267" s="34"/>
      <c r="CM267" s="34"/>
      <c r="CN267" s="34"/>
      <c r="CO267" s="34"/>
      <c r="CP267" s="34"/>
      <c r="CQ267" s="34"/>
      <c r="CR267" s="34"/>
      <c r="CS267" s="34"/>
      <c r="CT267" s="34"/>
      <c r="CU267" s="34"/>
      <c r="CV267" s="34"/>
      <c r="CW267" s="34"/>
      <c r="CX267" s="34"/>
      <c r="CY267" s="34"/>
      <c r="CZ267" s="34"/>
      <c r="DA267" s="34"/>
      <c r="DB267" s="34"/>
      <c r="DC267" s="34"/>
      <c r="DD267" s="34"/>
      <c r="DE267" s="34"/>
      <c r="DF267" s="34"/>
      <c r="DG267" s="34"/>
      <c r="DH267" s="34"/>
      <c r="DI267" s="34"/>
      <c r="DJ267" s="34"/>
      <c r="DK267" s="34"/>
      <c r="DL267" s="34"/>
      <c r="DM267" s="34"/>
      <c r="DN267" s="34"/>
      <c r="DO267" s="34"/>
      <c r="DP267" s="34"/>
      <c r="DQ267" s="34"/>
      <c r="DR267" s="34"/>
      <c r="DS267" s="34"/>
      <c r="DT267" s="34"/>
      <c r="DU267" s="34"/>
      <c r="DV267" s="34"/>
      <c r="DW267" s="34"/>
      <c r="DX267" s="34"/>
      <c r="DY267" s="34"/>
      <c r="DZ267" s="34"/>
      <c r="EA267" s="34"/>
      <c r="EB267" s="34"/>
      <c r="EC267" s="34"/>
      <c r="ED267" s="34"/>
      <c r="EE267" s="34"/>
      <c r="EF267" s="34"/>
      <c r="EG267" s="34"/>
      <c r="EH267" s="34"/>
      <c r="EI267" s="34"/>
      <c r="EJ267" s="34"/>
      <c r="EK267" s="34"/>
      <c r="EL267" s="34"/>
      <c r="EM267" s="34"/>
      <c r="EN267" s="34"/>
      <c r="EO267" s="34"/>
      <c r="EP267" s="34"/>
      <c r="EQ267" s="34"/>
      <c r="ER267" s="34"/>
      <c r="ES267" s="34"/>
      <c r="ET267" s="34"/>
      <c r="EU267" s="34"/>
      <c r="EV267" s="34"/>
      <c r="EW267" s="34"/>
      <c r="EX267" s="34"/>
      <c r="EY267" s="34"/>
      <c r="EZ267" s="34"/>
      <c r="FA267" s="34"/>
      <c r="FB267" s="34"/>
      <c r="FC267" s="34"/>
      <c r="FD267" s="34"/>
      <c r="FE267" s="34"/>
      <c r="FF267" s="34"/>
      <c r="FG267" s="34"/>
      <c r="FH267" s="34"/>
      <c r="FI267" s="34"/>
      <c r="FJ267" s="34"/>
      <c r="FK267" s="34"/>
      <c r="FL267" s="34"/>
      <c r="FM267" s="34"/>
      <c r="FN267" s="34"/>
      <c r="FO267" s="34"/>
      <c r="FP267" s="34"/>
      <c r="FQ267" s="34"/>
      <c r="FR267" s="34"/>
      <c r="FS267" s="34"/>
      <c r="FT267" s="34"/>
      <c r="FU267" s="34"/>
      <c r="FV267" s="34"/>
      <c r="FW267" s="34"/>
      <c r="FX267" s="34"/>
      <c r="FY267" s="34"/>
      <c r="FZ267" s="34"/>
      <c r="GA267" s="34"/>
      <c r="GB267" s="34"/>
      <c r="GC267" s="34"/>
      <c r="GD267" s="34"/>
      <c r="GE267" s="34"/>
      <c r="GF267" s="34"/>
      <c r="GG267" s="34"/>
      <c r="GH267" s="34"/>
      <c r="GI267" s="34"/>
      <c r="GJ267" s="34"/>
      <c r="GK267" s="34"/>
      <c r="GL267" s="34"/>
      <c r="GM267" s="34"/>
      <c r="GN267" s="34"/>
      <c r="GO267" s="34"/>
      <c r="GP267" s="34"/>
      <c r="GQ267" s="34"/>
      <c r="GR267" s="34"/>
      <c r="GS267" s="34"/>
      <c r="GT267" s="34"/>
      <c r="GU267" s="34"/>
      <c r="GV267" s="34"/>
      <c r="GW267" s="34"/>
      <c r="GX267" s="34"/>
      <c r="GY267" s="34"/>
      <c r="GZ267" s="34"/>
      <c r="HA267" s="34"/>
      <c r="HB267" s="34"/>
      <c r="HC267" s="34"/>
      <c r="HD267" s="34"/>
      <c r="HE267" s="34"/>
      <c r="HF267" s="34"/>
      <c r="HG267" s="34"/>
      <c r="HH267" s="34"/>
      <c r="HI267" s="34"/>
      <c r="HJ267" s="34"/>
      <c r="HK267" s="34"/>
      <c r="HL267" s="34"/>
      <c r="HM267" s="34"/>
      <c r="HN267" s="34"/>
      <c r="HO267" s="34"/>
      <c r="HP267" s="34"/>
      <c r="HQ267" s="34"/>
      <c r="HR267" s="34"/>
      <c r="HS267" s="34"/>
      <c r="HT267" s="34"/>
      <c r="HU267" s="34"/>
      <c r="HV267" s="34"/>
      <c r="HW267" s="34"/>
      <c r="HX267" s="34"/>
      <c r="HY267" s="34"/>
      <c r="HZ267" s="34"/>
      <c r="IA267" s="34"/>
      <c r="IB267" s="34"/>
      <c r="IC267" s="34"/>
      <c r="ID267" s="34"/>
      <c r="IE267" s="34"/>
      <c r="IF267" s="34"/>
      <c r="IG267" s="34"/>
      <c r="IH267" s="34"/>
      <c r="II267" s="34"/>
      <c r="IJ267" s="34"/>
      <c r="IK267" s="34"/>
      <c r="IL267" s="34"/>
      <c r="IM267" s="34"/>
      <c r="IN267" s="34"/>
      <c r="IO267" s="34"/>
      <c r="IP267" s="34"/>
      <c r="IQ267" s="34"/>
      <c r="IR267" s="34"/>
      <c r="IS267" s="34"/>
      <c r="IT267" s="34"/>
      <c r="IU267" s="34"/>
      <c r="IV267" s="34"/>
    </row>
    <row r="268" spans="1:256" x14ac:dyDescent="0.2">
      <c r="A268" s="34"/>
      <c r="B268" s="34"/>
      <c r="C268" s="34"/>
      <c r="D268" s="77"/>
      <c r="E268" s="34"/>
      <c r="F268" s="36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96"/>
      <c r="T268" s="34"/>
      <c r="U268" s="36">
        <f t="shared" si="51"/>
        <v>0</v>
      </c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  <c r="BU268" s="34"/>
      <c r="BV268" s="34"/>
      <c r="BW268" s="34"/>
      <c r="BX268" s="34"/>
      <c r="BY268" s="34"/>
      <c r="BZ268" s="34"/>
      <c r="CA268" s="34"/>
      <c r="CB268" s="34"/>
      <c r="CC268" s="34"/>
      <c r="CD268" s="34"/>
      <c r="CE268" s="34"/>
      <c r="CF268" s="34"/>
      <c r="CG268" s="34"/>
      <c r="CH268" s="34"/>
      <c r="CI268" s="34"/>
      <c r="CJ268" s="34"/>
      <c r="CK268" s="34"/>
      <c r="CL268" s="34"/>
      <c r="CM268" s="34"/>
      <c r="CN268" s="34"/>
      <c r="CO268" s="34"/>
      <c r="CP268" s="34"/>
      <c r="CQ268" s="34"/>
      <c r="CR268" s="34"/>
      <c r="CS268" s="34"/>
      <c r="CT268" s="34"/>
      <c r="CU268" s="34"/>
      <c r="CV268" s="34"/>
      <c r="CW268" s="34"/>
      <c r="CX268" s="34"/>
      <c r="CY268" s="34"/>
      <c r="CZ268" s="34"/>
      <c r="DA268" s="34"/>
      <c r="DB268" s="34"/>
      <c r="DC268" s="34"/>
      <c r="DD268" s="34"/>
      <c r="DE268" s="34"/>
      <c r="DF268" s="34"/>
      <c r="DG268" s="34"/>
      <c r="DH268" s="34"/>
      <c r="DI268" s="34"/>
      <c r="DJ268" s="34"/>
      <c r="DK268" s="34"/>
      <c r="DL268" s="34"/>
      <c r="DM268" s="34"/>
      <c r="DN268" s="34"/>
      <c r="DO268" s="34"/>
      <c r="DP268" s="34"/>
      <c r="DQ268" s="34"/>
      <c r="DR268" s="34"/>
      <c r="DS268" s="34"/>
      <c r="DT268" s="34"/>
      <c r="DU268" s="34"/>
      <c r="DV268" s="34"/>
      <c r="DW268" s="34"/>
      <c r="DX268" s="34"/>
      <c r="DY268" s="34"/>
      <c r="DZ268" s="34"/>
      <c r="EA268" s="34"/>
      <c r="EB268" s="34"/>
      <c r="EC268" s="34"/>
      <c r="ED268" s="34"/>
      <c r="EE268" s="34"/>
      <c r="EF268" s="34"/>
      <c r="EG268" s="34"/>
      <c r="EH268" s="34"/>
      <c r="EI268" s="34"/>
      <c r="EJ268" s="34"/>
      <c r="EK268" s="34"/>
      <c r="EL268" s="34"/>
      <c r="EM268" s="34"/>
      <c r="EN268" s="34"/>
      <c r="EO268" s="34"/>
      <c r="EP268" s="34"/>
      <c r="EQ268" s="34"/>
      <c r="ER268" s="34"/>
      <c r="ES268" s="34"/>
      <c r="ET268" s="34"/>
      <c r="EU268" s="34"/>
      <c r="EV268" s="34"/>
      <c r="EW268" s="34"/>
      <c r="EX268" s="34"/>
      <c r="EY268" s="34"/>
      <c r="EZ268" s="34"/>
      <c r="FA268" s="34"/>
      <c r="FB268" s="34"/>
      <c r="FC268" s="34"/>
      <c r="FD268" s="34"/>
      <c r="FE268" s="34"/>
      <c r="FF268" s="34"/>
      <c r="FG268" s="34"/>
      <c r="FH268" s="34"/>
      <c r="FI268" s="34"/>
      <c r="FJ268" s="34"/>
      <c r="FK268" s="34"/>
      <c r="FL268" s="34"/>
      <c r="FM268" s="34"/>
      <c r="FN268" s="34"/>
      <c r="FO268" s="34"/>
      <c r="FP268" s="34"/>
      <c r="FQ268" s="34"/>
      <c r="FR268" s="34"/>
      <c r="FS268" s="34"/>
      <c r="FT268" s="34"/>
      <c r="FU268" s="34"/>
      <c r="FV268" s="34"/>
      <c r="FW268" s="34"/>
      <c r="FX268" s="34"/>
      <c r="FY268" s="34"/>
      <c r="FZ268" s="34"/>
      <c r="GA268" s="34"/>
      <c r="GB268" s="34"/>
      <c r="GC268" s="34"/>
      <c r="GD268" s="34"/>
      <c r="GE268" s="34"/>
      <c r="GF268" s="34"/>
      <c r="GG268" s="34"/>
      <c r="GH268" s="34"/>
      <c r="GI268" s="34"/>
      <c r="GJ268" s="34"/>
      <c r="GK268" s="34"/>
      <c r="GL268" s="34"/>
      <c r="GM268" s="34"/>
      <c r="GN268" s="34"/>
      <c r="GO268" s="34"/>
      <c r="GP268" s="34"/>
      <c r="GQ268" s="34"/>
      <c r="GR268" s="34"/>
      <c r="GS268" s="34"/>
      <c r="GT268" s="34"/>
      <c r="GU268" s="34"/>
      <c r="GV268" s="34"/>
      <c r="GW268" s="34"/>
      <c r="GX268" s="34"/>
      <c r="GY268" s="34"/>
      <c r="GZ268" s="34"/>
      <c r="HA268" s="34"/>
      <c r="HB268" s="34"/>
      <c r="HC268" s="34"/>
      <c r="HD268" s="34"/>
      <c r="HE268" s="34"/>
      <c r="HF268" s="34"/>
      <c r="HG268" s="34"/>
      <c r="HH268" s="34"/>
      <c r="HI268" s="34"/>
      <c r="HJ268" s="34"/>
      <c r="HK268" s="34"/>
      <c r="HL268" s="34"/>
      <c r="HM268" s="34"/>
      <c r="HN268" s="34"/>
      <c r="HO268" s="34"/>
      <c r="HP268" s="34"/>
      <c r="HQ268" s="34"/>
      <c r="HR268" s="34"/>
      <c r="HS268" s="34"/>
      <c r="HT268" s="34"/>
      <c r="HU268" s="34"/>
      <c r="HV268" s="34"/>
      <c r="HW268" s="34"/>
      <c r="HX268" s="34"/>
      <c r="HY268" s="34"/>
      <c r="HZ268" s="34"/>
      <c r="IA268" s="34"/>
      <c r="IB268" s="34"/>
      <c r="IC268" s="34"/>
      <c r="ID268" s="34"/>
      <c r="IE268" s="34"/>
      <c r="IF268" s="34"/>
      <c r="IG268" s="34"/>
      <c r="IH268" s="34"/>
      <c r="II268" s="34"/>
      <c r="IJ268" s="34"/>
      <c r="IK268" s="34"/>
      <c r="IL268" s="34"/>
      <c r="IM268" s="34"/>
      <c r="IN268" s="34"/>
      <c r="IO268" s="34"/>
      <c r="IP268" s="34"/>
      <c r="IQ268" s="34"/>
      <c r="IR268" s="34"/>
      <c r="IS268" s="34"/>
      <c r="IT268" s="34"/>
      <c r="IU268" s="34"/>
      <c r="IV268" s="34"/>
    </row>
    <row r="269" spans="1:256" x14ac:dyDescent="0.2">
      <c r="A269" s="34"/>
      <c r="B269" s="34"/>
      <c r="C269" s="34"/>
      <c r="D269" s="77"/>
      <c r="E269" s="34"/>
      <c r="F269" s="36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96"/>
      <c r="T269" s="34"/>
      <c r="U269" s="36">
        <f t="shared" si="51"/>
        <v>0</v>
      </c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  <c r="BU269" s="34"/>
      <c r="BV269" s="34"/>
      <c r="BW269" s="34"/>
      <c r="BX269" s="34"/>
      <c r="BY269" s="34"/>
      <c r="BZ269" s="34"/>
      <c r="CA269" s="34"/>
      <c r="CB269" s="34"/>
      <c r="CC269" s="34"/>
      <c r="CD269" s="34"/>
      <c r="CE269" s="34"/>
      <c r="CF269" s="34"/>
      <c r="CG269" s="34"/>
      <c r="CH269" s="34"/>
      <c r="CI269" s="34"/>
      <c r="CJ269" s="34"/>
      <c r="CK269" s="34"/>
      <c r="CL269" s="34"/>
      <c r="CM269" s="34"/>
      <c r="CN269" s="34"/>
      <c r="CO269" s="34"/>
      <c r="CP269" s="34"/>
      <c r="CQ269" s="34"/>
      <c r="CR269" s="34"/>
      <c r="CS269" s="34"/>
      <c r="CT269" s="34"/>
      <c r="CU269" s="34"/>
      <c r="CV269" s="34"/>
      <c r="CW269" s="34"/>
      <c r="CX269" s="34"/>
      <c r="CY269" s="34"/>
      <c r="CZ269" s="34"/>
      <c r="DA269" s="34"/>
      <c r="DB269" s="34"/>
      <c r="DC269" s="34"/>
      <c r="DD269" s="34"/>
      <c r="DE269" s="34"/>
      <c r="DF269" s="34"/>
      <c r="DG269" s="34"/>
      <c r="DH269" s="34"/>
      <c r="DI269" s="34"/>
      <c r="DJ269" s="34"/>
      <c r="DK269" s="34"/>
      <c r="DL269" s="34"/>
      <c r="DM269" s="34"/>
      <c r="DN269" s="34"/>
      <c r="DO269" s="34"/>
      <c r="DP269" s="34"/>
      <c r="DQ269" s="34"/>
      <c r="DR269" s="34"/>
      <c r="DS269" s="34"/>
      <c r="DT269" s="34"/>
      <c r="DU269" s="34"/>
      <c r="DV269" s="34"/>
      <c r="DW269" s="34"/>
      <c r="DX269" s="34"/>
      <c r="DY269" s="34"/>
      <c r="DZ269" s="34"/>
      <c r="EA269" s="34"/>
      <c r="EB269" s="34"/>
      <c r="EC269" s="34"/>
      <c r="ED269" s="34"/>
      <c r="EE269" s="34"/>
      <c r="EF269" s="34"/>
      <c r="EG269" s="34"/>
      <c r="EH269" s="34"/>
      <c r="EI269" s="34"/>
      <c r="EJ269" s="34"/>
      <c r="EK269" s="34"/>
      <c r="EL269" s="34"/>
      <c r="EM269" s="34"/>
      <c r="EN269" s="34"/>
      <c r="EO269" s="34"/>
      <c r="EP269" s="34"/>
      <c r="EQ269" s="34"/>
      <c r="ER269" s="34"/>
      <c r="ES269" s="34"/>
      <c r="ET269" s="34"/>
      <c r="EU269" s="34"/>
      <c r="EV269" s="34"/>
      <c r="EW269" s="34"/>
      <c r="EX269" s="34"/>
      <c r="EY269" s="34"/>
      <c r="EZ269" s="34"/>
      <c r="FA269" s="34"/>
      <c r="FB269" s="34"/>
      <c r="FC269" s="34"/>
      <c r="FD269" s="34"/>
      <c r="FE269" s="34"/>
      <c r="FF269" s="34"/>
      <c r="FG269" s="34"/>
      <c r="FH269" s="34"/>
      <c r="FI269" s="34"/>
      <c r="FJ269" s="34"/>
      <c r="FK269" s="34"/>
      <c r="FL269" s="34"/>
      <c r="FM269" s="34"/>
      <c r="FN269" s="34"/>
      <c r="FO269" s="34"/>
      <c r="FP269" s="34"/>
      <c r="FQ269" s="34"/>
      <c r="FR269" s="34"/>
      <c r="FS269" s="34"/>
      <c r="FT269" s="34"/>
      <c r="FU269" s="34"/>
      <c r="FV269" s="34"/>
      <c r="FW269" s="34"/>
      <c r="FX269" s="34"/>
      <c r="FY269" s="34"/>
      <c r="FZ269" s="34"/>
      <c r="GA269" s="34"/>
      <c r="GB269" s="34"/>
      <c r="GC269" s="34"/>
      <c r="GD269" s="34"/>
      <c r="GE269" s="34"/>
      <c r="GF269" s="34"/>
      <c r="GG269" s="34"/>
      <c r="GH269" s="34"/>
      <c r="GI269" s="34"/>
      <c r="GJ269" s="34"/>
      <c r="GK269" s="34"/>
      <c r="GL269" s="34"/>
      <c r="GM269" s="34"/>
      <c r="GN269" s="34"/>
      <c r="GO269" s="34"/>
      <c r="GP269" s="34"/>
      <c r="GQ269" s="34"/>
      <c r="GR269" s="34"/>
      <c r="GS269" s="34"/>
      <c r="GT269" s="34"/>
      <c r="GU269" s="34"/>
      <c r="GV269" s="34"/>
      <c r="GW269" s="34"/>
      <c r="GX269" s="34"/>
      <c r="GY269" s="34"/>
      <c r="GZ269" s="34"/>
      <c r="HA269" s="34"/>
      <c r="HB269" s="34"/>
      <c r="HC269" s="34"/>
      <c r="HD269" s="34"/>
      <c r="HE269" s="34"/>
      <c r="HF269" s="34"/>
      <c r="HG269" s="34"/>
      <c r="HH269" s="34"/>
      <c r="HI269" s="34"/>
      <c r="HJ269" s="34"/>
      <c r="HK269" s="34"/>
      <c r="HL269" s="34"/>
      <c r="HM269" s="34"/>
      <c r="HN269" s="34"/>
      <c r="HO269" s="34"/>
      <c r="HP269" s="34"/>
      <c r="HQ269" s="34"/>
      <c r="HR269" s="34"/>
      <c r="HS269" s="34"/>
      <c r="HT269" s="34"/>
      <c r="HU269" s="34"/>
      <c r="HV269" s="34"/>
      <c r="HW269" s="34"/>
      <c r="HX269" s="34"/>
      <c r="HY269" s="34"/>
      <c r="HZ269" s="34"/>
      <c r="IA269" s="34"/>
      <c r="IB269" s="34"/>
      <c r="IC269" s="34"/>
      <c r="ID269" s="34"/>
      <c r="IE269" s="34"/>
      <c r="IF269" s="34"/>
      <c r="IG269" s="34"/>
      <c r="IH269" s="34"/>
      <c r="II269" s="34"/>
      <c r="IJ269" s="34"/>
      <c r="IK269" s="34"/>
      <c r="IL269" s="34"/>
      <c r="IM269" s="34"/>
      <c r="IN269" s="34"/>
      <c r="IO269" s="34"/>
      <c r="IP269" s="34"/>
      <c r="IQ269" s="34"/>
      <c r="IR269" s="34"/>
      <c r="IS269" s="34"/>
      <c r="IT269" s="34"/>
      <c r="IU269" s="34"/>
      <c r="IV269" s="34"/>
    </row>
    <row r="270" spans="1:256" x14ac:dyDescent="0.2">
      <c r="A270" s="34"/>
      <c r="B270" s="34"/>
      <c r="C270" s="34"/>
      <c r="D270" s="77"/>
      <c r="E270" s="34"/>
      <c r="F270" s="36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96"/>
      <c r="T270" s="34"/>
      <c r="U270" s="36">
        <f t="shared" si="51"/>
        <v>0</v>
      </c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  <c r="BU270" s="34"/>
      <c r="BV270" s="34"/>
      <c r="BW270" s="34"/>
      <c r="BX270" s="34"/>
      <c r="BY270" s="34"/>
      <c r="BZ270" s="34"/>
      <c r="CA270" s="34"/>
      <c r="CB270" s="34"/>
      <c r="CC270" s="34"/>
      <c r="CD270" s="34"/>
      <c r="CE270" s="34"/>
      <c r="CF270" s="34"/>
      <c r="CG270" s="34"/>
      <c r="CH270" s="34"/>
      <c r="CI270" s="34"/>
      <c r="CJ270" s="34"/>
      <c r="CK270" s="34"/>
      <c r="CL270" s="34"/>
      <c r="CM270" s="34"/>
      <c r="CN270" s="34"/>
      <c r="CO270" s="34"/>
      <c r="CP270" s="34"/>
      <c r="CQ270" s="34"/>
      <c r="CR270" s="34"/>
      <c r="CS270" s="34"/>
      <c r="CT270" s="34"/>
      <c r="CU270" s="34"/>
      <c r="CV270" s="34"/>
      <c r="CW270" s="34"/>
      <c r="CX270" s="34"/>
      <c r="CY270" s="34"/>
      <c r="CZ270" s="34"/>
      <c r="DA270" s="34"/>
      <c r="DB270" s="34"/>
      <c r="DC270" s="34"/>
      <c r="DD270" s="34"/>
      <c r="DE270" s="34"/>
      <c r="DF270" s="34"/>
      <c r="DG270" s="34"/>
      <c r="DH270" s="34"/>
      <c r="DI270" s="34"/>
      <c r="DJ270" s="34"/>
      <c r="DK270" s="34"/>
      <c r="DL270" s="34"/>
      <c r="DM270" s="34"/>
      <c r="DN270" s="34"/>
      <c r="DO270" s="34"/>
      <c r="DP270" s="34"/>
      <c r="DQ270" s="34"/>
      <c r="DR270" s="34"/>
      <c r="DS270" s="34"/>
      <c r="DT270" s="34"/>
      <c r="DU270" s="34"/>
      <c r="DV270" s="34"/>
      <c r="DW270" s="34"/>
      <c r="DX270" s="34"/>
      <c r="DY270" s="34"/>
      <c r="DZ270" s="34"/>
      <c r="EA270" s="34"/>
      <c r="EB270" s="34"/>
      <c r="EC270" s="34"/>
      <c r="ED270" s="34"/>
      <c r="EE270" s="34"/>
      <c r="EF270" s="34"/>
      <c r="EG270" s="34"/>
      <c r="EH270" s="34"/>
      <c r="EI270" s="34"/>
      <c r="EJ270" s="34"/>
      <c r="EK270" s="34"/>
      <c r="EL270" s="34"/>
      <c r="EM270" s="34"/>
      <c r="EN270" s="34"/>
      <c r="EO270" s="34"/>
      <c r="EP270" s="34"/>
      <c r="EQ270" s="34"/>
      <c r="ER270" s="34"/>
      <c r="ES270" s="34"/>
      <c r="ET270" s="34"/>
      <c r="EU270" s="34"/>
      <c r="EV270" s="34"/>
      <c r="EW270" s="34"/>
      <c r="EX270" s="34"/>
      <c r="EY270" s="34"/>
      <c r="EZ270" s="34"/>
      <c r="FA270" s="34"/>
      <c r="FB270" s="34"/>
      <c r="FC270" s="34"/>
      <c r="FD270" s="34"/>
      <c r="FE270" s="34"/>
      <c r="FF270" s="34"/>
      <c r="FG270" s="34"/>
      <c r="FH270" s="34"/>
      <c r="FI270" s="34"/>
      <c r="FJ270" s="34"/>
      <c r="FK270" s="34"/>
      <c r="FL270" s="34"/>
      <c r="FM270" s="34"/>
      <c r="FN270" s="34"/>
      <c r="FO270" s="34"/>
      <c r="FP270" s="34"/>
      <c r="FQ270" s="34"/>
      <c r="FR270" s="34"/>
      <c r="FS270" s="34"/>
      <c r="FT270" s="34"/>
      <c r="FU270" s="34"/>
      <c r="FV270" s="34"/>
      <c r="FW270" s="34"/>
      <c r="FX270" s="34"/>
      <c r="FY270" s="34"/>
      <c r="FZ270" s="34"/>
      <c r="GA270" s="34"/>
      <c r="GB270" s="34"/>
      <c r="GC270" s="34"/>
      <c r="GD270" s="34"/>
      <c r="GE270" s="34"/>
      <c r="GF270" s="34"/>
      <c r="GG270" s="34"/>
      <c r="GH270" s="34"/>
      <c r="GI270" s="34"/>
      <c r="GJ270" s="34"/>
      <c r="GK270" s="34"/>
      <c r="GL270" s="34"/>
      <c r="GM270" s="34"/>
      <c r="GN270" s="34"/>
      <c r="GO270" s="34"/>
      <c r="GP270" s="34"/>
      <c r="GQ270" s="34"/>
      <c r="GR270" s="34"/>
      <c r="GS270" s="34"/>
      <c r="GT270" s="34"/>
      <c r="GU270" s="34"/>
      <c r="GV270" s="34"/>
      <c r="GW270" s="34"/>
      <c r="GX270" s="34"/>
      <c r="GY270" s="34"/>
      <c r="GZ270" s="34"/>
      <c r="HA270" s="34"/>
      <c r="HB270" s="34"/>
      <c r="HC270" s="34"/>
      <c r="HD270" s="34"/>
      <c r="HE270" s="34"/>
      <c r="HF270" s="34"/>
      <c r="HG270" s="34"/>
      <c r="HH270" s="34"/>
      <c r="HI270" s="34"/>
      <c r="HJ270" s="34"/>
      <c r="HK270" s="34"/>
      <c r="HL270" s="34"/>
      <c r="HM270" s="34"/>
      <c r="HN270" s="34"/>
      <c r="HO270" s="34"/>
      <c r="HP270" s="34"/>
      <c r="HQ270" s="34"/>
      <c r="HR270" s="34"/>
      <c r="HS270" s="34"/>
      <c r="HT270" s="34"/>
      <c r="HU270" s="34"/>
      <c r="HV270" s="34"/>
      <c r="HW270" s="34"/>
      <c r="HX270" s="34"/>
      <c r="HY270" s="34"/>
      <c r="HZ270" s="34"/>
      <c r="IA270" s="34"/>
      <c r="IB270" s="34"/>
      <c r="IC270" s="34"/>
      <c r="ID270" s="34"/>
      <c r="IE270" s="34"/>
      <c r="IF270" s="34"/>
      <c r="IG270" s="34"/>
      <c r="IH270" s="34"/>
      <c r="II270" s="34"/>
      <c r="IJ270" s="34"/>
      <c r="IK270" s="34"/>
      <c r="IL270" s="34"/>
      <c r="IM270" s="34"/>
      <c r="IN270" s="34"/>
      <c r="IO270" s="34"/>
      <c r="IP270" s="34"/>
      <c r="IQ270" s="34"/>
      <c r="IR270" s="34"/>
      <c r="IS270" s="34"/>
      <c r="IT270" s="34"/>
      <c r="IU270" s="34"/>
      <c r="IV270" s="34"/>
    </row>
    <row r="271" spans="1:256" x14ac:dyDescent="0.2">
      <c r="A271" s="34"/>
      <c r="B271" s="34"/>
      <c r="C271" s="34"/>
      <c r="D271" s="77"/>
      <c r="E271" s="34"/>
      <c r="F271" s="36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96"/>
      <c r="T271" s="34"/>
      <c r="U271" s="36">
        <f t="shared" ref="U271:U314" si="52">SUM(G271:R271)-F271</f>
        <v>0</v>
      </c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  <c r="BU271" s="34"/>
      <c r="BV271" s="34"/>
      <c r="BW271" s="34"/>
      <c r="BX271" s="34"/>
      <c r="BY271" s="34"/>
      <c r="BZ271" s="34"/>
      <c r="CA271" s="34"/>
      <c r="CB271" s="34"/>
      <c r="CC271" s="34"/>
      <c r="CD271" s="34"/>
      <c r="CE271" s="34"/>
      <c r="CF271" s="34"/>
      <c r="CG271" s="34"/>
      <c r="CH271" s="34"/>
      <c r="CI271" s="34"/>
      <c r="CJ271" s="34"/>
      <c r="CK271" s="34"/>
      <c r="CL271" s="34"/>
      <c r="CM271" s="34"/>
      <c r="CN271" s="34"/>
      <c r="CO271" s="34"/>
      <c r="CP271" s="34"/>
      <c r="CQ271" s="34"/>
      <c r="CR271" s="34"/>
      <c r="CS271" s="34"/>
      <c r="CT271" s="34"/>
      <c r="CU271" s="34"/>
      <c r="CV271" s="34"/>
      <c r="CW271" s="34"/>
      <c r="CX271" s="34"/>
      <c r="CY271" s="34"/>
      <c r="CZ271" s="34"/>
      <c r="DA271" s="34"/>
      <c r="DB271" s="34"/>
      <c r="DC271" s="34"/>
      <c r="DD271" s="34"/>
      <c r="DE271" s="34"/>
      <c r="DF271" s="34"/>
      <c r="DG271" s="34"/>
      <c r="DH271" s="34"/>
      <c r="DI271" s="34"/>
      <c r="DJ271" s="34"/>
      <c r="DK271" s="34"/>
      <c r="DL271" s="34"/>
      <c r="DM271" s="34"/>
      <c r="DN271" s="34"/>
      <c r="DO271" s="34"/>
      <c r="DP271" s="34"/>
      <c r="DQ271" s="34"/>
      <c r="DR271" s="34"/>
      <c r="DS271" s="34"/>
      <c r="DT271" s="34"/>
      <c r="DU271" s="34"/>
      <c r="DV271" s="34"/>
      <c r="DW271" s="34"/>
      <c r="DX271" s="34"/>
      <c r="DY271" s="34"/>
      <c r="DZ271" s="34"/>
      <c r="EA271" s="34"/>
      <c r="EB271" s="34"/>
      <c r="EC271" s="34"/>
      <c r="ED271" s="34"/>
      <c r="EE271" s="34"/>
      <c r="EF271" s="34"/>
      <c r="EG271" s="34"/>
      <c r="EH271" s="34"/>
      <c r="EI271" s="34"/>
      <c r="EJ271" s="34"/>
      <c r="EK271" s="34"/>
      <c r="EL271" s="34"/>
      <c r="EM271" s="34"/>
      <c r="EN271" s="34"/>
      <c r="EO271" s="34"/>
      <c r="EP271" s="34"/>
      <c r="EQ271" s="34"/>
      <c r="ER271" s="34"/>
      <c r="ES271" s="34"/>
      <c r="ET271" s="34"/>
      <c r="EU271" s="34"/>
      <c r="EV271" s="34"/>
      <c r="EW271" s="34"/>
      <c r="EX271" s="34"/>
      <c r="EY271" s="34"/>
      <c r="EZ271" s="34"/>
      <c r="FA271" s="34"/>
      <c r="FB271" s="34"/>
      <c r="FC271" s="34"/>
      <c r="FD271" s="34"/>
      <c r="FE271" s="34"/>
      <c r="FF271" s="34"/>
      <c r="FG271" s="34"/>
      <c r="FH271" s="34"/>
      <c r="FI271" s="34"/>
      <c r="FJ271" s="34"/>
      <c r="FK271" s="34"/>
      <c r="FL271" s="34"/>
      <c r="FM271" s="34"/>
      <c r="FN271" s="34"/>
      <c r="FO271" s="34"/>
      <c r="FP271" s="34"/>
      <c r="FQ271" s="34"/>
      <c r="FR271" s="34"/>
      <c r="FS271" s="34"/>
      <c r="FT271" s="34"/>
      <c r="FU271" s="34"/>
      <c r="FV271" s="34"/>
      <c r="FW271" s="34"/>
      <c r="FX271" s="34"/>
      <c r="FY271" s="34"/>
      <c r="FZ271" s="34"/>
      <c r="GA271" s="34"/>
      <c r="GB271" s="34"/>
      <c r="GC271" s="34"/>
      <c r="GD271" s="34"/>
      <c r="GE271" s="34"/>
      <c r="GF271" s="34"/>
      <c r="GG271" s="34"/>
      <c r="GH271" s="34"/>
      <c r="GI271" s="34"/>
      <c r="GJ271" s="34"/>
      <c r="GK271" s="34"/>
      <c r="GL271" s="34"/>
      <c r="GM271" s="34"/>
      <c r="GN271" s="34"/>
      <c r="GO271" s="34"/>
      <c r="GP271" s="34"/>
      <c r="GQ271" s="34"/>
      <c r="GR271" s="34"/>
      <c r="GS271" s="34"/>
      <c r="GT271" s="34"/>
      <c r="GU271" s="34"/>
      <c r="GV271" s="34"/>
      <c r="GW271" s="34"/>
      <c r="GX271" s="34"/>
      <c r="GY271" s="34"/>
      <c r="GZ271" s="34"/>
      <c r="HA271" s="34"/>
      <c r="HB271" s="34"/>
      <c r="HC271" s="34"/>
      <c r="HD271" s="34"/>
      <c r="HE271" s="34"/>
      <c r="HF271" s="34"/>
      <c r="HG271" s="34"/>
      <c r="HH271" s="34"/>
      <c r="HI271" s="34"/>
      <c r="HJ271" s="34"/>
      <c r="HK271" s="34"/>
      <c r="HL271" s="34"/>
      <c r="HM271" s="34"/>
      <c r="HN271" s="34"/>
      <c r="HO271" s="34"/>
      <c r="HP271" s="34"/>
      <c r="HQ271" s="34"/>
      <c r="HR271" s="34"/>
      <c r="HS271" s="34"/>
      <c r="HT271" s="34"/>
      <c r="HU271" s="34"/>
      <c r="HV271" s="34"/>
      <c r="HW271" s="34"/>
      <c r="HX271" s="34"/>
      <c r="HY271" s="34"/>
      <c r="HZ271" s="34"/>
      <c r="IA271" s="34"/>
      <c r="IB271" s="34"/>
      <c r="IC271" s="34"/>
      <c r="ID271" s="34"/>
      <c r="IE271" s="34"/>
      <c r="IF271" s="34"/>
      <c r="IG271" s="34"/>
      <c r="IH271" s="34"/>
      <c r="II271" s="34"/>
      <c r="IJ271" s="34"/>
      <c r="IK271" s="34"/>
      <c r="IL271" s="34"/>
      <c r="IM271" s="34"/>
      <c r="IN271" s="34"/>
      <c r="IO271" s="34"/>
      <c r="IP271" s="34"/>
      <c r="IQ271" s="34"/>
      <c r="IR271" s="34"/>
      <c r="IS271" s="34"/>
      <c r="IT271" s="34"/>
      <c r="IU271" s="34"/>
      <c r="IV271" s="34"/>
    </row>
    <row r="272" spans="1:256" x14ac:dyDescent="0.2">
      <c r="A272" s="34"/>
      <c r="B272" s="34"/>
      <c r="C272" s="34"/>
      <c r="D272" s="77"/>
      <c r="E272" s="34"/>
      <c r="F272" s="36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96"/>
      <c r="T272" s="34"/>
      <c r="U272" s="36">
        <f t="shared" si="52"/>
        <v>0</v>
      </c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  <c r="BU272" s="34"/>
      <c r="BV272" s="34"/>
      <c r="BW272" s="34"/>
      <c r="BX272" s="34"/>
      <c r="BY272" s="34"/>
      <c r="BZ272" s="34"/>
      <c r="CA272" s="34"/>
      <c r="CB272" s="34"/>
      <c r="CC272" s="34"/>
      <c r="CD272" s="34"/>
      <c r="CE272" s="34"/>
      <c r="CF272" s="34"/>
      <c r="CG272" s="34"/>
      <c r="CH272" s="34"/>
      <c r="CI272" s="34"/>
      <c r="CJ272" s="34"/>
      <c r="CK272" s="34"/>
      <c r="CL272" s="34"/>
      <c r="CM272" s="34"/>
      <c r="CN272" s="34"/>
      <c r="CO272" s="34"/>
      <c r="CP272" s="34"/>
      <c r="CQ272" s="34"/>
      <c r="CR272" s="34"/>
      <c r="CS272" s="34"/>
      <c r="CT272" s="34"/>
      <c r="CU272" s="34"/>
      <c r="CV272" s="34"/>
      <c r="CW272" s="34"/>
      <c r="CX272" s="34"/>
      <c r="CY272" s="34"/>
      <c r="CZ272" s="34"/>
      <c r="DA272" s="34"/>
      <c r="DB272" s="34"/>
      <c r="DC272" s="34"/>
      <c r="DD272" s="34"/>
      <c r="DE272" s="34"/>
      <c r="DF272" s="34"/>
      <c r="DG272" s="34"/>
      <c r="DH272" s="34"/>
      <c r="DI272" s="34"/>
      <c r="DJ272" s="34"/>
      <c r="DK272" s="34"/>
      <c r="DL272" s="34"/>
      <c r="DM272" s="34"/>
      <c r="DN272" s="34"/>
      <c r="DO272" s="34"/>
      <c r="DP272" s="34"/>
      <c r="DQ272" s="34"/>
      <c r="DR272" s="34"/>
      <c r="DS272" s="34"/>
      <c r="DT272" s="34"/>
      <c r="DU272" s="34"/>
      <c r="DV272" s="34"/>
      <c r="DW272" s="34"/>
      <c r="DX272" s="34"/>
      <c r="DY272" s="34"/>
      <c r="DZ272" s="34"/>
      <c r="EA272" s="34"/>
      <c r="EB272" s="34"/>
      <c r="EC272" s="34"/>
      <c r="ED272" s="34"/>
      <c r="EE272" s="34"/>
      <c r="EF272" s="34"/>
      <c r="EG272" s="34"/>
      <c r="EH272" s="34"/>
      <c r="EI272" s="34"/>
      <c r="EJ272" s="34"/>
      <c r="EK272" s="34"/>
      <c r="EL272" s="34"/>
      <c r="EM272" s="34"/>
      <c r="EN272" s="34"/>
      <c r="EO272" s="34"/>
      <c r="EP272" s="34"/>
      <c r="EQ272" s="34"/>
      <c r="ER272" s="34"/>
      <c r="ES272" s="34"/>
      <c r="ET272" s="34"/>
      <c r="EU272" s="34"/>
      <c r="EV272" s="34"/>
      <c r="EW272" s="34"/>
      <c r="EX272" s="34"/>
      <c r="EY272" s="34"/>
      <c r="EZ272" s="34"/>
      <c r="FA272" s="34"/>
      <c r="FB272" s="34"/>
      <c r="FC272" s="34"/>
      <c r="FD272" s="34"/>
      <c r="FE272" s="34"/>
      <c r="FF272" s="34"/>
      <c r="FG272" s="34"/>
      <c r="FH272" s="34"/>
      <c r="FI272" s="34"/>
      <c r="FJ272" s="34"/>
      <c r="FK272" s="34"/>
      <c r="FL272" s="34"/>
      <c r="FM272" s="34"/>
      <c r="FN272" s="34"/>
      <c r="FO272" s="34"/>
      <c r="FP272" s="34"/>
      <c r="FQ272" s="34"/>
      <c r="FR272" s="34"/>
      <c r="FS272" s="34"/>
      <c r="FT272" s="34"/>
      <c r="FU272" s="34"/>
      <c r="FV272" s="34"/>
      <c r="FW272" s="34"/>
      <c r="FX272" s="34"/>
      <c r="FY272" s="34"/>
      <c r="FZ272" s="34"/>
      <c r="GA272" s="34"/>
      <c r="GB272" s="34"/>
      <c r="GC272" s="34"/>
      <c r="GD272" s="34"/>
      <c r="GE272" s="34"/>
      <c r="GF272" s="34"/>
      <c r="GG272" s="34"/>
      <c r="GH272" s="34"/>
      <c r="GI272" s="34"/>
      <c r="GJ272" s="34"/>
      <c r="GK272" s="34"/>
      <c r="GL272" s="34"/>
      <c r="GM272" s="34"/>
      <c r="GN272" s="34"/>
      <c r="GO272" s="34"/>
      <c r="GP272" s="34"/>
      <c r="GQ272" s="34"/>
      <c r="GR272" s="34"/>
      <c r="GS272" s="34"/>
      <c r="GT272" s="34"/>
      <c r="GU272" s="34"/>
      <c r="GV272" s="34"/>
      <c r="GW272" s="34"/>
      <c r="GX272" s="34"/>
      <c r="GY272" s="34"/>
      <c r="GZ272" s="34"/>
      <c r="HA272" s="34"/>
      <c r="HB272" s="34"/>
      <c r="HC272" s="34"/>
      <c r="HD272" s="34"/>
      <c r="HE272" s="34"/>
      <c r="HF272" s="34"/>
      <c r="HG272" s="34"/>
      <c r="HH272" s="34"/>
      <c r="HI272" s="34"/>
      <c r="HJ272" s="34"/>
      <c r="HK272" s="34"/>
      <c r="HL272" s="34"/>
      <c r="HM272" s="34"/>
      <c r="HN272" s="34"/>
      <c r="HO272" s="34"/>
      <c r="HP272" s="34"/>
      <c r="HQ272" s="34"/>
      <c r="HR272" s="34"/>
      <c r="HS272" s="34"/>
      <c r="HT272" s="34"/>
      <c r="HU272" s="34"/>
      <c r="HV272" s="34"/>
      <c r="HW272" s="34"/>
      <c r="HX272" s="34"/>
      <c r="HY272" s="34"/>
      <c r="HZ272" s="34"/>
      <c r="IA272" s="34"/>
      <c r="IB272" s="34"/>
      <c r="IC272" s="34"/>
      <c r="ID272" s="34"/>
      <c r="IE272" s="34"/>
      <c r="IF272" s="34"/>
      <c r="IG272" s="34"/>
      <c r="IH272" s="34"/>
      <c r="II272" s="34"/>
      <c r="IJ272" s="34"/>
      <c r="IK272" s="34"/>
      <c r="IL272" s="34"/>
      <c r="IM272" s="34"/>
      <c r="IN272" s="34"/>
      <c r="IO272" s="34"/>
      <c r="IP272" s="34"/>
      <c r="IQ272" s="34"/>
      <c r="IR272" s="34"/>
      <c r="IS272" s="34"/>
      <c r="IT272" s="34"/>
      <c r="IU272" s="34"/>
      <c r="IV272" s="34"/>
    </row>
    <row r="273" spans="1:256" x14ac:dyDescent="0.2">
      <c r="A273" s="34"/>
      <c r="B273" s="34"/>
      <c r="C273" s="34"/>
      <c r="D273" s="77"/>
      <c r="E273" s="34"/>
      <c r="F273" s="36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96"/>
      <c r="T273" s="34"/>
      <c r="U273" s="36">
        <f t="shared" si="52"/>
        <v>0</v>
      </c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  <c r="BU273" s="34"/>
      <c r="BV273" s="34"/>
      <c r="BW273" s="34"/>
      <c r="BX273" s="34"/>
      <c r="BY273" s="34"/>
      <c r="BZ273" s="34"/>
      <c r="CA273" s="34"/>
      <c r="CB273" s="34"/>
      <c r="CC273" s="34"/>
      <c r="CD273" s="34"/>
      <c r="CE273" s="34"/>
      <c r="CF273" s="34"/>
      <c r="CG273" s="34"/>
      <c r="CH273" s="34"/>
      <c r="CI273" s="34"/>
      <c r="CJ273" s="34"/>
      <c r="CK273" s="34"/>
      <c r="CL273" s="34"/>
      <c r="CM273" s="34"/>
      <c r="CN273" s="34"/>
      <c r="CO273" s="34"/>
      <c r="CP273" s="34"/>
      <c r="CQ273" s="34"/>
      <c r="CR273" s="34"/>
      <c r="CS273" s="34"/>
      <c r="CT273" s="34"/>
      <c r="CU273" s="34"/>
      <c r="CV273" s="34"/>
      <c r="CW273" s="34"/>
      <c r="CX273" s="34"/>
      <c r="CY273" s="34"/>
      <c r="CZ273" s="34"/>
      <c r="DA273" s="34"/>
      <c r="DB273" s="34"/>
      <c r="DC273" s="34"/>
      <c r="DD273" s="34"/>
      <c r="DE273" s="34"/>
      <c r="DF273" s="34"/>
      <c r="DG273" s="34"/>
      <c r="DH273" s="34"/>
      <c r="DI273" s="34"/>
      <c r="DJ273" s="34"/>
      <c r="DK273" s="34"/>
      <c r="DL273" s="34"/>
      <c r="DM273" s="34"/>
      <c r="DN273" s="34"/>
      <c r="DO273" s="34"/>
      <c r="DP273" s="34"/>
      <c r="DQ273" s="34"/>
      <c r="DR273" s="34"/>
      <c r="DS273" s="34"/>
      <c r="DT273" s="34"/>
      <c r="DU273" s="34"/>
      <c r="DV273" s="34"/>
      <c r="DW273" s="34"/>
      <c r="DX273" s="34"/>
      <c r="DY273" s="34"/>
      <c r="DZ273" s="34"/>
      <c r="EA273" s="34"/>
      <c r="EB273" s="34"/>
      <c r="EC273" s="34"/>
      <c r="ED273" s="34"/>
      <c r="EE273" s="34"/>
      <c r="EF273" s="34"/>
      <c r="EG273" s="34"/>
      <c r="EH273" s="34"/>
      <c r="EI273" s="34"/>
      <c r="EJ273" s="34"/>
      <c r="EK273" s="34"/>
      <c r="EL273" s="34"/>
      <c r="EM273" s="34"/>
      <c r="EN273" s="34"/>
      <c r="EO273" s="34"/>
      <c r="EP273" s="34"/>
      <c r="EQ273" s="34"/>
      <c r="ER273" s="34"/>
      <c r="ES273" s="34"/>
      <c r="ET273" s="34"/>
      <c r="EU273" s="34"/>
      <c r="EV273" s="34"/>
      <c r="EW273" s="34"/>
      <c r="EX273" s="34"/>
      <c r="EY273" s="34"/>
      <c r="EZ273" s="34"/>
      <c r="FA273" s="34"/>
      <c r="FB273" s="34"/>
      <c r="FC273" s="34"/>
      <c r="FD273" s="34"/>
      <c r="FE273" s="34"/>
      <c r="FF273" s="34"/>
      <c r="FG273" s="34"/>
      <c r="FH273" s="34"/>
      <c r="FI273" s="34"/>
      <c r="FJ273" s="34"/>
      <c r="FK273" s="34"/>
      <c r="FL273" s="34"/>
      <c r="FM273" s="34"/>
      <c r="FN273" s="34"/>
      <c r="FO273" s="34"/>
      <c r="FP273" s="34"/>
      <c r="FQ273" s="34"/>
      <c r="FR273" s="34"/>
      <c r="FS273" s="34"/>
      <c r="FT273" s="34"/>
      <c r="FU273" s="34"/>
      <c r="FV273" s="34"/>
      <c r="FW273" s="34"/>
      <c r="FX273" s="34"/>
      <c r="FY273" s="34"/>
      <c r="FZ273" s="34"/>
      <c r="GA273" s="34"/>
      <c r="GB273" s="34"/>
      <c r="GC273" s="34"/>
      <c r="GD273" s="34"/>
      <c r="GE273" s="34"/>
      <c r="GF273" s="34"/>
      <c r="GG273" s="34"/>
      <c r="GH273" s="34"/>
      <c r="GI273" s="34"/>
      <c r="GJ273" s="34"/>
      <c r="GK273" s="34"/>
      <c r="GL273" s="34"/>
      <c r="GM273" s="34"/>
      <c r="GN273" s="34"/>
      <c r="GO273" s="34"/>
      <c r="GP273" s="34"/>
      <c r="GQ273" s="34"/>
      <c r="GR273" s="34"/>
      <c r="GS273" s="34"/>
      <c r="GT273" s="34"/>
      <c r="GU273" s="34"/>
      <c r="GV273" s="34"/>
      <c r="GW273" s="34"/>
      <c r="GX273" s="34"/>
      <c r="GY273" s="34"/>
      <c r="GZ273" s="34"/>
      <c r="HA273" s="34"/>
      <c r="HB273" s="34"/>
      <c r="HC273" s="34"/>
      <c r="HD273" s="34"/>
      <c r="HE273" s="34"/>
      <c r="HF273" s="34"/>
      <c r="HG273" s="34"/>
      <c r="HH273" s="34"/>
      <c r="HI273" s="34"/>
      <c r="HJ273" s="34"/>
      <c r="HK273" s="34"/>
      <c r="HL273" s="34"/>
      <c r="HM273" s="34"/>
      <c r="HN273" s="34"/>
      <c r="HO273" s="34"/>
      <c r="HP273" s="34"/>
      <c r="HQ273" s="34"/>
      <c r="HR273" s="34"/>
      <c r="HS273" s="34"/>
      <c r="HT273" s="34"/>
      <c r="HU273" s="34"/>
      <c r="HV273" s="34"/>
      <c r="HW273" s="34"/>
      <c r="HX273" s="34"/>
      <c r="HY273" s="34"/>
      <c r="HZ273" s="34"/>
      <c r="IA273" s="34"/>
      <c r="IB273" s="34"/>
      <c r="IC273" s="34"/>
      <c r="ID273" s="34"/>
      <c r="IE273" s="34"/>
      <c r="IF273" s="34"/>
      <c r="IG273" s="34"/>
      <c r="IH273" s="34"/>
      <c r="II273" s="34"/>
      <c r="IJ273" s="34"/>
      <c r="IK273" s="34"/>
      <c r="IL273" s="34"/>
      <c r="IM273" s="34"/>
      <c r="IN273" s="34"/>
      <c r="IO273" s="34"/>
      <c r="IP273" s="34"/>
      <c r="IQ273" s="34"/>
      <c r="IR273" s="34"/>
      <c r="IS273" s="34"/>
      <c r="IT273" s="34"/>
      <c r="IU273" s="34"/>
      <c r="IV273" s="34"/>
    </row>
    <row r="274" spans="1:256" x14ac:dyDescent="0.2">
      <c r="A274" s="34"/>
      <c r="B274" s="34"/>
      <c r="C274" s="34"/>
      <c r="D274" s="77"/>
      <c r="E274" s="34"/>
      <c r="F274" s="36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96"/>
      <c r="T274" s="34"/>
      <c r="U274" s="36">
        <f t="shared" si="52"/>
        <v>0</v>
      </c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  <c r="BU274" s="34"/>
      <c r="BV274" s="34"/>
      <c r="BW274" s="34"/>
      <c r="BX274" s="34"/>
      <c r="BY274" s="34"/>
      <c r="BZ274" s="34"/>
      <c r="CA274" s="34"/>
      <c r="CB274" s="34"/>
      <c r="CC274" s="34"/>
      <c r="CD274" s="34"/>
      <c r="CE274" s="34"/>
      <c r="CF274" s="34"/>
      <c r="CG274" s="34"/>
      <c r="CH274" s="34"/>
      <c r="CI274" s="34"/>
      <c r="CJ274" s="34"/>
      <c r="CK274" s="34"/>
      <c r="CL274" s="34"/>
      <c r="CM274" s="34"/>
      <c r="CN274" s="34"/>
      <c r="CO274" s="34"/>
      <c r="CP274" s="34"/>
      <c r="CQ274" s="34"/>
      <c r="CR274" s="34"/>
      <c r="CS274" s="34"/>
      <c r="CT274" s="34"/>
      <c r="CU274" s="34"/>
      <c r="CV274" s="34"/>
      <c r="CW274" s="34"/>
      <c r="CX274" s="34"/>
      <c r="CY274" s="34"/>
      <c r="CZ274" s="34"/>
      <c r="DA274" s="34"/>
      <c r="DB274" s="34"/>
      <c r="DC274" s="34"/>
      <c r="DD274" s="34"/>
      <c r="DE274" s="34"/>
      <c r="DF274" s="34"/>
      <c r="DG274" s="34"/>
      <c r="DH274" s="34"/>
      <c r="DI274" s="34"/>
      <c r="DJ274" s="34"/>
      <c r="DK274" s="34"/>
      <c r="DL274" s="34"/>
      <c r="DM274" s="34"/>
      <c r="DN274" s="34"/>
      <c r="DO274" s="34"/>
      <c r="DP274" s="34"/>
      <c r="DQ274" s="34"/>
      <c r="DR274" s="34"/>
      <c r="DS274" s="34"/>
      <c r="DT274" s="34"/>
      <c r="DU274" s="34"/>
      <c r="DV274" s="34"/>
      <c r="DW274" s="34"/>
      <c r="DX274" s="34"/>
      <c r="DY274" s="34"/>
      <c r="DZ274" s="34"/>
      <c r="EA274" s="34"/>
      <c r="EB274" s="34"/>
      <c r="EC274" s="34"/>
      <c r="ED274" s="34"/>
      <c r="EE274" s="34"/>
      <c r="EF274" s="34"/>
      <c r="EG274" s="34"/>
      <c r="EH274" s="34"/>
      <c r="EI274" s="34"/>
      <c r="EJ274" s="34"/>
      <c r="EK274" s="34"/>
      <c r="EL274" s="34"/>
      <c r="EM274" s="34"/>
      <c r="EN274" s="34"/>
      <c r="EO274" s="34"/>
      <c r="EP274" s="34"/>
      <c r="EQ274" s="34"/>
      <c r="ER274" s="34"/>
      <c r="ES274" s="34"/>
      <c r="ET274" s="34"/>
      <c r="EU274" s="34"/>
      <c r="EV274" s="34"/>
      <c r="EW274" s="34"/>
      <c r="EX274" s="34"/>
      <c r="EY274" s="34"/>
      <c r="EZ274" s="34"/>
      <c r="FA274" s="34"/>
      <c r="FB274" s="34"/>
      <c r="FC274" s="34"/>
      <c r="FD274" s="34"/>
      <c r="FE274" s="34"/>
      <c r="FF274" s="34"/>
      <c r="FG274" s="34"/>
      <c r="FH274" s="34"/>
      <c r="FI274" s="34"/>
      <c r="FJ274" s="34"/>
      <c r="FK274" s="34"/>
      <c r="FL274" s="34"/>
      <c r="FM274" s="34"/>
      <c r="FN274" s="34"/>
      <c r="FO274" s="34"/>
      <c r="FP274" s="34"/>
      <c r="FQ274" s="34"/>
      <c r="FR274" s="34"/>
      <c r="FS274" s="34"/>
      <c r="FT274" s="34"/>
      <c r="FU274" s="34"/>
      <c r="FV274" s="34"/>
      <c r="FW274" s="34"/>
      <c r="FX274" s="34"/>
      <c r="FY274" s="34"/>
      <c r="FZ274" s="34"/>
      <c r="GA274" s="34"/>
      <c r="GB274" s="34"/>
      <c r="GC274" s="34"/>
      <c r="GD274" s="34"/>
      <c r="GE274" s="34"/>
      <c r="GF274" s="34"/>
      <c r="GG274" s="34"/>
      <c r="GH274" s="34"/>
      <c r="GI274" s="34"/>
      <c r="GJ274" s="34"/>
      <c r="GK274" s="34"/>
      <c r="GL274" s="34"/>
      <c r="GM274" s="34"/>
      <c r="GN274" s="34"/>
      <c r="GO274" s="34"/>
      <c r="GP274" s="34"/>
      <c r="GQ274" s="34"/>
      <c r="GR274" s="34"/>
      <c r="GS274" s="34"/>
      <c r="GT274" s="34"/>
      <c r="GU274" s="34"/>
      <c r="GV274" s="34"/>
      <c r="GW274" s="34"/>
      <c r="GX274" s="34"/>
      <c r="GY274" s="34"/>
      <c r="GZ274" s="34"/>
      <c r="HA274" s="34"/>
      <c r="HB274" s="34"/>
      <c r="HC274" s="34"/>
      <c r="HD274" s="34"/>
      <c r="HE274" s="34"/>
      <c r="HF274" s="34"/>
      <c r="HG274" s="34"/>
      <c r="HH274" s="34"/>
      <c r="HI274" s="34"/>
      <c r="HJ274" s="34"/>
      <c r="HK274" s="34"/>
      <c r="HL274" s="34"/>
      <c r="HM274" s="34"/>
      <c r="HN274" s="34"/>
      <c r="HO274" s="34"/>
      <c r="HP274" s="34"/>
      <c r="HQ274" s="34"/>
      <c r="HR274" s="34"/>
      <c r="HS274" s="34"/>
      <c r="HT274" s="34"/>
      <c r="HU274" s="34"/>
      <c r="HV274" s="34"/>
      <c r="HW274" s="34"/>
      <c r="HX274" s="34"/>
      <c r="HY274" s="34"/>
      <c r="HZ274" s="34"/>
      <c r="IA274" s="34"/>
      <c r="IB274" s="34"/>
      <c r="IC274" s="34"/>
      <c r="ID274" s="34"/>
      <c r="IE274" s="34"/>
      <c r="IF274" s="34"/>
      <c r="IG274" s="34"/>
      <c r="IH274" s="34"/>
      <c r="II274" s="34"/>
      <c r="IJ274" s="34"/>
      <c r="IK274" s="34"/>
      <c r="IL274" s="34"/>
      <c r="IM274" s="34"/>
      <c r="IN274" s="34"/>
      <c r="IO274" s="34"/>
      <c r="IP274" s="34"/>
      <c r="IQ274" s="34"/>
      <c r="IR274" s="34"/>
      <c r="IS274" s="34"/>
      <c r="IT274" s="34"/>
      <c r="IU274" s="34"/>
      <c r="IV274" s="34"/>
    </row>
    <row r="275" spans="1:256" x14ac:dyDescent="0.2">
      <c r="A275" s="34"/>
      <c r="B275" s="34"/>
      <c r="C275" s="34"/>
      <c r="D275" s="77"/>
      <c r="E275" s="34"/>
      <c r="F275" s="36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96"/>
      <c r="T275" s="34"/>
      <c r="U275" s="36">
        <f t="shared" si="52"/>
        <v>0</v>
      </c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  <c r="BU275" s="34"/>
      <c r="BV275" s="34"/>
      <c r="BW275" s="34"/>
      <c r="BX275" s="34"/>
      <c r="BY275" s="34"/>
      <c r="BZ275" s="34"/>
      <c r="CA275" s="34"/>
      <c r="CB275" s="34"/>
      <c r="CC275" s="34"/>
      <c r="CD275" s="34"/>
      <c r="CE275" s="34"/>
      <c r="CF275" s="34"/>
      <c r="CG275" s="34"/>
      <c r="CH275" s="34"/>
      <c r="CI275" s="34"/>
      <c r="CJ275" s="34"/>
      <c r="CK275" s="34"/>
      <c r="CL275" s="34"/>
      <c r="CM275" s="34"/>
      <c r="CN275" s="34"/>
      <c r="CO275" s="34"/>
      <c r="CP275" s="34"/>
      <c r="CQ275" s="34"/>
      <c r="CR275" s="34"/>
      <c r="CS275" s="34"/>
      <c r="CT275" s="34"/>
      <c r="CU275" s="34"/>
      <c r="CV275" s="34"/>
      <c r="CW275" s="34"/>
      <c r="CX275" s="34"/>
      <c r="CY275" s="34"/>
      <c r="CZ275" s="34"/>
      <c r="DA275" s="34"/>
      <c r="DB275" s="34"/>
      <c r="DC275" s="34"/>
      <c r="DD275" s="34"/>
      <c r="DE275" s="34"/>
      <c r="DF275" s="34"/>
      <c r="DG275" s="34"/>
      <c r="DH275" s="34"/>
      <c r="DI275" s="34"/>
      <c r="DJ275" s="34"/>
      <c r="DK275" s="34"/>
      <c r="DL275" s="34"/>
      <c r="DM275" s="34"/>
      <c r="DN275" s="34"/>
      <c r="DO275" s="34"/>
      <c r="DP275" s="34"/>
      <c r="DQ275" s="34"/>
      <c r="DR275" s="34"/>
      <c r="DS275" s="34"/>
      <c r="DT275" s="34"/>
      <c r="DU275" s="34"/>
      <c r="DV275" s="34"/>
      <c r="DW275" s="34"/>
      <c r="DX275" s="34"/>
      <c r="DY275" s="34"/>
      <c r="DZ275" s="34"/>
      <c r="EA275" s="34"/>
      <c r="EB275" s="34"/>
      <c r="EC275" s="34"/>
      <c r="ED275" s="34"/>
      <c r="EE275" s="34"/>
      <c r="EF275" s="34"/>
      <c r="EG275" s="34"/>
      <c r="EH275" s="34"/>
      <c r="EI275" s="34"/>
      <c r="EJ275" s="34"/>
      <c r="EK275" s="34"/>
      <c r="EL275" s="34"/>
      <c r="EM275" s="34"/>
      <c r="EN275" s="34"/>
      <c r="EO275" s="34"/>
      <c r="EP275" s="34"/>
      <c r="EQ275" s="34"/>
      <c r="ER275" s="34"/>
      <c r="ES275" s="34"/>
      <c r="ET275" s="34"/>
      <c r="EU275" s="34"/>
      <c r="EV275" s="34"/>
      <c r="EW275" s="34"/>
      <c r="EX275" s="34"/>
      <c r="EY275" s="34"/>
      <c r="EZ275" s="34"/>
      <c r="FA275" s="34"/>
      <c r="FB275" s="34"/>
      <c r="FC275" s="34"/>
      <c r="FD275" s="34"/>
      <c r="FE275" s="34"/>
      <c r="FF275" s="34"/>
      <c r="FG275" s="34"/>
      <c r="FH275" s="34"/>
      <c r="FI275" s="34"/>
      <c r="FJ275" s="34"/>
      <c r="FK275" s="34"/>
      <c r="FL275" s="34"/>
      <c r="FM275" s="34"/>
      <c r="FN275" s="34"/>
      <c r="FO275" s="34"/>
      <c r="FP275" s="34"/>
      <c r="FQ275" s="34"/>
      <c r="FR275" s="34"/>
      <c r="FS275" s="34"/>
      <c r="FT275" s="34"/>
      <c r="FU275" s="34"/>
      <c r="FV275" s="34"/>
      <c r="FW275" s="34"/>
      <c r="FX275" s="34"/>
      <c r="FY275" s="34"/>
      <c r="FZ275" s="34"/>
      <c r="GA275" s="34"/>
      <c r="GB275" s="34"/>
      <c r="GC275" s="34"/>
      <c r="GD275" s="34"/>
      <c r="GE275" s="34"/>
      <c r="GF275" s="34"/>
      <c r="GG275" s="34"/>
      <c r="GH275" s="34"/>
      <c r="GI275" s="34"/>
      <c r="GJ275" s="34"/>
      <c r="GK275" s="34"/>
      <c r="GL275" s="34"/>
      <c r="GM275" s="34"/>
      <c r="GN275" s="34"/>
      <c r="GO275" s="34"/>
      <c r="GP275" s="34"/>
      <c r="GQ275" s="34"/>
      <c r="GR275" s="34"/>
      <c r="GS275" s="34"/>
      <c r="GT275" s="34"/>
      <c r="GU275" s="34"/>
      <c r="GV275" s="34"/>
      <c r="GW275" s="34"/>
      <c r="GX275" s="34"/>
      <c r="GY275" s="34"/>
      <c r="GZ275" s="34"/>
      <c r="HA275" s="34"/>
      <c r="HB275" s="34"/>
      <c r="HC275" s="34"/>
      <c r="HD275" s="34"/>
      <c r="HE275" s="34"/>
      <c r="HF275" s="34"/>
      <c r="HG275" s="34"/>
      <c r="HH275" s="34"/>
      <c r="HI275" s="34"/>
      <c r="HJ275" s="34"/>
      <c r="HK275" s="34"/>
      <c r="HL275" s="34"/>
      <c r="HM275" s="34"/>
      <c r="HN275" s="34"/>
      <c r="HO275" s="34"/>
      <c r="HP275" s="34"/>
      <c r="HQ275" s="34"/>
      <c r="HR275" s="34"/>
      <c r="HS275" s="34"/>
      <c r="HT275" s="34"/>
      <c r="HU275" s="34"/>
      <c r="HV275" s="34"/>
      <c r="HW275" s="34"/>
      <c r="HX275" s="34"/>
      <c r="HY275" s="34"/>
      <c r="HZ275" s="34"/>
      <c r="IA275" s="34"/>
      <c r="IB275" s="34"/>
      <c r="IC275" s="34"/>
      <c r="ID275" s="34"/>
      <c r="IE275" s="34"/>
      <c r="IF275" s="34"/>
      <c r="IG275" s="34"/>
      <c r="IH275" s="34"/>
      <c r="II275" s="34"/>
      <c r="IJ275" s="34"/>
      <c r="IK275" s="34"/>
      <c r="IL275" s="34"/>
      <c r="IM275" s="34"/>
      <c r="IN275" s="34"/>
      <c r="IO275" s="34"/>
      <c r="IP275" s="34"/>
      <c r="IQ275" s="34"/>
      <c r="IR275" s="34"/>
      <c r="IS275" s="34"/>
      <c r="IT275" s="34"/>
      <c r="IU275" s="34"/>
      <c r="IV275" s="34"/>
    </row>
    <row r="276" spans="1:256" x14ac:dyDescent="0.2">
      <c r="A276" s="34"/>
      <c r="B276" s="34"/>
      <c r="C276" s="34"/>
      <c r="D276" s="77"/>
      <c r="E276" s="34"/>
      <c r="F276" s="36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96"/>
      <c r="T276" s="34"/>
      <c r="U276" s="36">
        <f t="shared" si="52"/>
        <v>0</v>
      </c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  <c r="BU276" s="34"/>
      <c r="BV276" s="34"/>
      <c r="BW276" s="34"/>
      <c r="BX276" s="34"/>
      <c r="BY276" s="34"/>
      <c r="BZ276" s="34"/>
      <c r="CA276" s="34"/>
      <c r="CB276" s="34"/>
      <c r="CC276" s="34"/>
      <c r="CD276" s="34"/>
      <c r="CE276" s="34"/>
      <c r="CF276" s="34"/>
      <c r="CG276" s="34"/>
      <c r="CH276" s="34"/>
      <c r="CI276" s="34"/>
      <c r="CJ276" s="34"/>
      <c r="CK276" s="34"/>
      <c r="CL276" s="34"/>
      <c r="CM276" s="34"/>
      <c r="CN276" s="34"/>
      <c r="CO276" s="34"/>
      <c r="CP276" s="34"/>
      <c r="CQ276" s="34"/>
      <c r="CR276" s="34"/>
      <c r="CS276" s="34"/>
      <c r="CT276" s="34"/>
      <c r="CU276" s="34"/>
      <c r="CV276" s="34"/>
      <c r="CW276" s="34"/>
      <c r="CX276" s="34"/>
      <c r="CY276" s="34"/>
      <c r="CZ276" s="34"/>
      <c r="DA276" s="34"/>
      <c r="DB276" s="34"/>
      <c r="DC276" s="34"/>
      <c r="DD276" s="34"/>
      <c r="DE276" s="34"/>
      <c r="DF276" s="34"/>
      <c r="DG276" s="34"/>
      <c r="DH276" s="34"/>
      <c r="DI276" s="34"/>
      <c r="DJ276" s="34"/>
      <c r="DK276" s="34"/>
      <c r="DL276" s="34"/>
      <c r="DM276" s="34"/>
      <c r="DN276" s="34"/>
      <c r="DO276" s="34"/>
      <c r="DP276" s="34"/>
      <c r="DQ276" s="34"/>
      <c r="DR276" s="34"/>
      <c r="DS276" s="34"/>
      <c r="DT276" s="34"/>
      <c r="DU276" s="34"/>
      <c r="DV276" s="34"/>
      <c r="DW276" s="34"/>
      <c r="DX276" s="34"/>
      <c r="DY276" s="34"/>
      <c r="DZ276" s="34"/>
      <c r="EA276" s="34"/>
      <c r="EB276" s="34"/>
      <c r="EC276" s="34"/>
      <c r="ED276" s="34"/>
      <c r="EE276" s="34"/>
      <c r="EF276" s="34"/>
      <c r="EG276" s="34"/>
      <c r="EH276" s="34"/>
      <c r="EI276" s="34"/>
      <c r="EJ276" s="34"/>
      <c r="EK276" s="34"/>
      <c r="EL276" s="34"/>
      <c r="EM276" s="34"/>
      <c r="EN276" s="34"/>
      <c r="EO276" s="34"/>
      <c r="EP276" s="34"/>
      <c r="EQ276" s="34"/>
      <c r="ER276" s="34"/>
      <c r="ES276" s="34"/>
      <c r="ET276" s="34"/>
      <c r="EU276" s="34"/>
      <c r="EV276" s="34"/>
      <c r="EW276" s="34"/>
      <c r="EX276" s="34"/>
      <c r="EY276" s="34"/>
      <c r="EZ276" s="34"/>
      <c r="FA276" s="34"/>
      <c r="FB276" s="34"/>
      <c r="FC276" s="34"/>
      <c r="FD276" s="34"/>
      <c r="FE276" s="34"/>
      <c r="FF276" s="34"/>
      <c r="FG276" s="34"/>
      <c r="FH276" s="34"/>
      <c r="FI276" s="34"/>
      <c r="FJ276" s="34"/>
      <c r="FK276" s="34"/>
      <c r="FL276" s="34"/>
      <c r="FM276" s="34"/>
      <c r="FN276" s="34"/>
      <c r="FO276" s="34"/>
      <c r="FP276" s="34"/>
      <c r="FQ276" s="34"/>
      <c r="FR276" s="34"/>
      <c r="FS276" s="34"/>
      <c r="FT276" s="34"/>
      <c r="FU276" s="34"/>
      <c r="FV276" s="34"/>
      <c r="FW276" s="34"/>
      <c r="FX276" s="34"/>
      <c r="FY276" s="34"/>
      <c r="FZ276" s="34"/>
      <c r="GA276" s="34"/>
      <c r="GB276" s="34"/>
      <c r="GC276" s="34"/>
      <c r="GD276" s="34"/>
      <c r="GE276" s="34"/>
      <c r="GF276" s="34"/>
      <c r="GG276" s="34"/>
      <c r="GH276" s="34"/>
      <c r="GI276" s="34"/>
      <c r="GJ276" s="34"/>
      <c r="GK276" s="34"/>
      <c r="GL276" s="34"/>
      <c r="GM276" s="34"/>
      <c r="GN276" s="34"/>
      <c r="GO276" s="34"/>
      <c r="GP276" s="34"/>
      <c r="GQ276" s="34"/>
      <c r="GR276" s="34"/>
      <c r="GS276" s="34"/>
      <c r="GT276" s="34"/>
      <c r="GU276" s="34"/>
      <c r="GV276" s="34"/>
      <c r="GW276" s="34"/>
      <c r="GX276" s="34"/>
      <c r="GY276" s="34"/>
      <c r="GZ276" s="34"/>
      <c r="HA276" s="34"/>
      <c r="HB276" s="34"/>
      <c r="HC276" s="34"/>
      <c r="HD276" s="34"/>
      <c r="HE276" s="34"/>
      <c r="HF276" s="34"/>
      <c r="HG276" s="34"/>
      <c r="HH276" s="34"/>
      <c r="HI276" s="34"/>
      <c r="HJ276" s="34"/>
      <c r="HK276" s="34"/>
      <c r="HL276" s="34"/>
      <c r="HM276" s="34"/>
      <c r="HN276" s="34"/>
      <c r="HO276" s="34"/>
      <c r="HP276" s="34"/>
      <c r="HQ276" s="34"/>
      <c r="HR276" s="34"/>
      <c r="HS276" s="34"/>
      <c r="HT276" s="34"/>
      <c r="HU276" s="34"/>
      <c r="HV276" s="34"/>
      <c r="HW276" s="34"/>
      <c r="HX276" s="34"/>
      <c r="HY276" s="34"/>
      <c r="HZ276" s="34"/>
      <c r="IA276" s="34"/>
      <c r="IB276" s="34"/>
      <c r="IC276" s="34"/>
      <c r="ID276" s="34"/>
      <c r="IE276" s="34"/>
      <c r="IF276" s="34"/>
      <c r="IG276" s="34"/>
      <c r="IH276" s="34"/>
      <c r="II276" s="34"/>
      <c r="IJ276" s="34"/>
      <c r="IK276" s="34"/>
      <c r="IL276" s="34"/>
      <c r="IM276" s="34"/>
      <c r="IN276" s="34"/>
      <c r="IO276" s="34"/>
      <c r="IP276" s="34"/>
      <c r="IQ276" s="34"/>
      <c r="IR276" s="34"/>
      <c r="IS276" s="34"/>
      <c r="IT276" s="34"/>
      <c r="IU276" s="34"/>
      <c r="IV276" s="34"/>
    </row>
    <row r="277" spans="1:256" x14ac:dyDescent="0.2">
      <c r="A277" s="34"/>
      <c r="B277" s="34"/>
      <c r="C277" s="34"/>
      <c r="D277" s="77"/>
      <c r="E277" s="34"/>
      <c r="F277" s="36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96"/>
      <c r="T277" s="34"/>
      <c r="U277" s="36">
        <f t="shared" si="52"/>
        <v>0</v>
      </c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  <c r="BU277" s="34"/>
      <c r="BV277" s="34"/>
      <c r="BW277" s="34"/>
      <c r="BX277" s="34"/>
      <c r="BY277" s="34"/>
      <c r="BZ277" s="34"/>
      <c r="CA277" s="34"/>
      <c r="CB277" s="34"/>
      <c r="CC277" s="34"/>
      <c r="CD277" s="34"/>
      <c r="CE277" s="34"/>
      <c r="CF277" s="34"/>
      <c r="CG277" s="34"/>
      <c r="CH277" s="34"/>
      <c r="CI277" s="34"/>
      <c r="CJ277" s="34"/>
      <c r="CK277" s="34"/>
      <c r="CL277" s="34"/>
      <c r="CM277" s="34"/>
      <c r="CN277" s="34"/>
      <c r="CO277" s="34"/>
      <c r="CP277" s="34"/>
      <c r="CQ277" s="34"/>
      <c r="CR277" s="34"/>
      <c r="CS277" s="34"/>
      <c r="CT277" s="34"/>
      <c r="CU277" s="34"/>
      <c r="CV277" s="34"/>
      <c r="CW277" s="34"/>
      <c r="CX277" s="34"/>
      <c r="CY277" s="34"/>
      <c r="CZ277" s="34"/>
      <c r="DA277" s="34"/>
      <c r="DB277" s="34"/>
      <c r="DC277" s="34"/>
      <c r="DD277" s="34"/>
      <c r="DE277" s="34"/>
      <c r="DF277" s="34"/>
      <c r="DG277" s="34"/>
      <c r="DH277" s="34"/>
      <c r="DI277" s="34"/>
      <c r="DJ277" s="34"/>
      <c r="DK277" s="34"/>
      <c r="DL277" s="34"/>
      <c r="DM277" s="34"/>
      <c r="DN277" s="34"/>
      <c r="DO277" s="34"/>
      <c r="DP277" s="34"/>
      <c r="DQ277" s="34"/>
      <c r="DR277" s="34"/>
      <c r="DS277" s="34"/>
      <c r="DT277" s="34"/>
      <c r="DU277" s="34"/>
      <c r="DV277" s="34"/>
      <c r="DW277" s="34"/>
      <c r="DX277" s="34"/>
      <c r="DY277" s="34"/>
      <c r="DZ277" s="34"/>
      <c r="EA277" s="34"/>
      <c r="EB277" s="34"/>
      <c r="EC277" s="34"/>
      <c r="ED277" s="34"/>
      <c r="EE277" s="34"/>
      <c r="EF277" s="34"/>
      <c r="EG277" s="34"/>
      <c r="EH277" s="34"/>
      <c r="EI277" s="34"/>
      <c r="EJ277" s="34"/>
      <c r="EK277" s="34"/>
      <c r="EL277" s="34"/>
      <c r="EM277" s="34"/>
      <c r="EN277" s="34"/>
      <c r="EO277" s="34"/>
      <c r="EP277" s="34"/>
      <c r="EQ277" s="34"/>
      <c r="ER277" s="34"/>
      <c r="ES277" s="34"/>
      <c r="ET277" s="34"/>
      <c r="EU277" s="34"/>
      <c r="EV277" s="34"/>
      <c r="EW277" s="34"/>
      <c r="EX277" s="34"/>
      <c r="EY277" s="34"/>
      <c r="EZ277" s="34"/>
      <c r="FA277" s="34"/>
      <c r="FB277" s="34"/>
      <c r="FC277" s="34"/>
      <c r="FD277" s="34"/>
      <c r="FE277" s="34"/>
      <c r="FF277" s="34"/>
      <c r="FG277" s="34"/>
      <c r="FH277" s="34"/>
      <c r="FI277" s="34"/>
      <c r="FJ277" s="34"/>
      <c r="FK277" s="34"/>
      <c r="FL277" s="34"/>
      <c r="FM277" s="34"/>
      <c r="FN277" s="34"/>
      <c r="FO277" s="34"/>
      <c r="FP277" s="34"/>
      <c r="FQ277" s="34"/>
      <c r="FR277" s="34"/>
      <c r="FS277" s="34"/>
      <c r="FT277" s="34"/>
      <c r="FU277" s="34"/>
      <c r="FV277" s="34"/>
      <c r="FW277" s="34"/>
      <c r="FX277" s="34"/>
      <c r="FY277" s="34"/>
      <c r="FZ277" s="34"/>
      <c r="GA277" s="34"/>
      <c r="GB277" s="34"/>
      <c r="GC277" s="34"/>
      <c r="GD277" s="34"/>
      <c r="GE277" s="34"/>
      <c r="GF277" s="34"/>
      <c r="GG277" s="34"/>
      <c r="GH277" s="34"/>
      <c r="GI277" s="34"/>
      <c r="GJ277" s="34"/>
      <c r="GK277" s="34"/>
      <c r="GL277" s="34"/>
      <c r="GM277" s="34"/>
      <c r="GN277" s="34"/>
      <c r="GO277" s="34"/>
      <c r="GP277" s="34"/>
      <c r="GQ277" s="34"/>
      <c r="GR277" s="34"/>
      <c r="GS277" s="34"/>
      <c r="GT277" s="34"/>
      <c r="GU277" s="34"/>
      <c r="GV277" s="34"/>
      <c r="GW277" s="34"/>
      <c r="GX277" s="34"/>
      <c r="GY277" s="34"/>
      <c r="GZ277" s="34"/>
      <c r="HA277" s="34"/>
      <c r="HB277" s="34"/>
      <c r="HC277" s="34"/>
      <c r="HD277" s="34"/>
      <c r="HE277" s="34"/>
      <c r="HF277" s="34"/>
      <c r="HG277" s="34"/>
      <c r="HH277" s="34"/>
      <c r="HI277" s="34"/>
      <c r="HJ277" s="34"/>
      <c r="HK277" s="34"/>
      <c r="HL277" s="34"/>
      <c r="HM277" s="34"/>
      <c r="HN277" s="34"/>
      <c r="HO277" s="34"/>
      <c r="HP277" s="34"/>
      <c r="HQ277" s="34"/>
      <c r="HR277" s="34"/>
      <c r="HS277" s="34"/>
      <c r="HT277" s="34"/>
      <c r="HU277" s="34"/>
      <c r="HV277" s="34"/>
      <c r="HW277" s="34"/>
      <c r="HX277" s="34"/>
      <c r="HY277" s="34"/>
      <c r="HZ277" s="34"/>
      <c r="IA277" s="34"/>
      <c r="IB277" s="34"/>
      <c r="IC277" s="34"/>
      <c r="ID277" s="34"/>
      <c r="IE277" s="34"/>
      <c r="IF277" s="34"/>
      <c r="IG277" s="34"/>
      <c r="IH277" s="34"/>
      <c r="II277" s="34"/>
      <c r="IJ277" s="34"/>
      <c r="IK277" s="34"/>
      <c r="IL277" s="34"/>
      <c r="IM277" s="34"/>
      <c r="IN277" s="34"/>
      <c r="IO277" s="34"/>
      <c r="IP277" s="34"/>
      <c r="IQ277" s="34"/>
      <c r="IR277" s="34"/>
      <c r="IS277" s="34"/>
      <c r="IT277" s="34"/>
      <c r="IU277" s="34"/>
      <c r="IV277" s="34"/>
    </row>
    <row r="278" spans="1:256" x14ac:dyDescent="0.2">
      <c r="A278" s="34"/>
      <c r="B278" s="34"/>
      <c r="C278" s="34"/>
      <c r="D278" s="77"/>
      <c r="E278" s="34"/>
      <c r="F278" s="36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96"/>
      <c r="T278" s="34"/>
      <c r="U278" s="36">
        <f t="shared" si="52"/>
        <v>0</v>
      </c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  <c r="BU278" s="34"/>
      <c r="BV278" s="34"/>
      <c r="BW278" s="34"/>
      <c r="BX278" s="34"/>
      <c r="BY278" s="34"/>
      <c r="BZ278" s="34"/>
      <c r="CA278" s="34"/>
      <c r="CB278" s="34"/>
      <c r="CC278" s="34"/>
      <c r="CD278" s="34"/>
      <c r="CE278" s="34"/>
      <c r="CF278" s="34"/>
      <c r="CG278" s="34"/>
      <c r="CH278" s="34"/>
      <c r="CI278" s="34"/>
      <c r="CJ278" s="34"/>
      <c r="CK278" s="34"/>
      <c r="CL278" s="34"/>
      <c r="CM278" s="34"/>
      <c r="CN278" s="34"/>
      <c r="CO278" s="34"/>
      <c r="CP278" s="34"/>
      <c r="CQ278" s="34"/>
      <c r="CR278" s="34"/>
      <c r="CS278" s="34"/>
      <c r="CT278" s="34"/>
      <c r="CU278" s="34"/>
      <c r="CV278" s="34"/>
      <c r="CW278" s="34"/>
      <c r="CX278" s="34"/>
      <c r="CY278" s="34"/>
      <c r="CZ278" s="34"/>
      <c r="DA278" s="34"/>
      <c r="DB278" s="34"/>
      <c r="DC278" s="34"/>
      <c r="DD278" s="34"/>
      <c r="DE278" s="34"/>
      <c r="DF278" s="34"/>
      <c r="DG278" s="34"/>
      <c r="DH278" s="34"/>
      <c r="DI278" s="34"/>
      <c r="DJ278" s="34"/>
      <c r="DK278" s="34"/>
      <c r="DL278" s="34"/>
      <c r="DM278" s="34"/>
      <c r="DN278" s="34"/>
      <c r="DO278" s="34"/>
      <c r="DP278" s="34"/>
      <c r="DQ278" s="34"/>
      <c r="DR278" s="34"/>
      <c r="DS278" s="34"/>
      <c r="DT278" s="34"/>
      <c r="DU278" s="34"/>
      <c r="DV278" s="34"/>
      <c r="DW278" s="34"/>
      <c r="DX278" s="34"/>
      <c r="DY278" s="34"/>
      <c r="DZ278" s="34"/>
      <c r="EA278" s="34"/>
      <c r="EB278" s="34"/>
      <c r="EC278" s="34"/>
      <c r="ED278" s="34"/>
      <c r="EE278" s="34"/>
      <c r="EF278" s="34"/>
      <c r="EG278" s="34"/>
      <c r="EH278" s="34"/>
      <c r="EI278" s="34"/>
      <c r="EJ278" s="34"/>
      <c r="EK278" s="34"/>
      <c r="EL278" s="34"/>
      <c r="EM278" s="34"/>
      <c r="EN278" s="34"/>
      <c r="EO278" s="34"/>
      <c r="EP278" s="34"/>
      <c r="EQ278" s="34"/>
      <c r="ER278" s="34"/>
      <c r="ES278" s="34"/>
      <c r="ET278" s="34"/>
      <c r="EU278" s="34"/>
      <c r="EV278" s="34"/>
      <c r="EW278" s="34"/>
      <c r="EX278" s="34"/>
      <c r="EY278" s="34"/>
      <c r="EZ278" s="34"/>
      <c r="FA278" s="34"/>
      <c r="FB278" s="34"/>
      <c r="FC278" s="34"/>
      <c r="FD278" s="34"/>
      <c r="FE278" s="34"/>
      <c r="FF278" s="34"/>
      <c r="FG278" s="34"/>
      <c r="FH278" s="34"/>
      <c r="FI278" s="34"/>
      <c r="FJ278" s="34"/>
      <c r="FK278" s="34"/>
      <c r="FL278" s="34"/>
      <c r="FM278" s="34"/>
      <c r="FN278" s="34"/>
      <c r="FO278" s="34"/>
      <c r="FP278" s="34"/>
      <c r="FQ278" s="34"/>
      <c r="FR278" s="34"/>
      <c r="FS278" s="34"/>
      <c r="FT278" s="34"/>
      <c r="FU278" s="34"/>
      <c r="FV278" s="34"/>
      <c r="FW278" s="34"/>
      <c r="FX278" s="34"/>
      <c r="FY278" s="34"/>
      <c r="FZ278" s="34"/>
      <c r="GA278" s="34"/>
      <c r="GB278" s="34"/>
      <c r="GC278" s="34"/>
      <c r="GD278" s="34"/>
      <c r="GE278" s="34"/>
      <c r="GF278" s="34"/>
      <c r="GG278" s="34"/>
      <c r="GH278" s="34"/>
      <c r="GI278" s="34"/>
      <c r="GJ278" s="34"/>
      <c r="GK278" s="34"/>
      <c r="GL278" s="34"/>
      <c r="GM278" s="34"/>
      <c r="GN278" s="34"/>
      <c r="GO278" s="34"/>
      <c r="GP278" s="34"/>
      <c r="GQ278" s="34"/>
      <c r="GR278" s="34"/>
      <c r="GS278" s="34"/>
      <c r="GT278" s="34"/>
      <c r="GU278" s="34"/>
      <c r="GV278" s="34"/>
      <c r="GW278" s="34"/>
      <c r="GX278" s="34"/>
      <c r="GY278" s="34"/>
      <c r="GZ278" s="34"/>
      <c r="HA278" s="34"/>
      <c r="HB278" s="34"/>
      <c r="HC278" s="34"/>
      <c r="HD278" s="34"/>
      <c r="HE278" s="34"/>
      <c r="HF278" s="34"/>
      <c r="HG278" s="34"/>
      <c r="HH278" s="34"/>
      <c r="HI278" s="34"/>
      <c r="HJ278" s="34"/>
      <c r="HK278" s="34"/>
      <c r="HL278" s="34"/>
      <c r="HM278" s="34"/>
      <c r="HN278" s="34"/>
      <c r="HO278" s="34"/>
      <c r="HP278" s="34"/>
      <c r="HQ278" s="34"/>
      <c r="HR278" s="34"/>
      <c r="HS278" s="34"/>
      <c r="HT278" s="34"/>
      <c r="HU278" s="34"/>
      <c r="HV278" s="34"/>
      <c r="HW278" s="34"/>
      <c r="HX278" s="34"/>
      <c r="HY278" s="34"/>
      <c r="HZ278" s="34"/>
      <c r="IA278" s="34"/>
      <c r="IB278" s="34"/>
      <c r="IC278" s="34"/>
      <c r="ID278" s="34"/>
      <c r="IE278" s="34"/>
      <c r="IF278" s="34"/>
      <c r="IG278" s="34"/>
      <c r="IH278" s="34"/>
      <c r="II278" s="34"/>
      <c r="IJ278" s="34"/>
      <c r="IK278" s="34"/>
      <c r="IL278" s="34"/>
      <c r="IM278" s="34"/>
      <c r="IN278" s="34"/>
      <c r="IO278" s="34"/>
      <c r="IP278" s="34"/>
      <c r="IQ278" s="34"/>
      <c r="IR278" s="34"/>
      <c r="IS278" s="34"/>
      <c r="IT278" s="34"/>
      <c r="IU278" s="34"/>
      <c r="IV278" s="34"/>
    </row>
    <row r="279" spans="1:256" x14ac:dyDescent="0.2">
      <c r="A279" s="34"/>
      <c r="B279" s="34"/>
      <c r="C279" s="34"/>
      <c r="D279" s="77"/>
      <c r="E279" s="34"/>
      <c r="F279" s="36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96"/>
      <c r="T279" s="34"/>
      <c r="U279" s="36">
        <f t="shared" si="52"/>
        <v>0</v>
      </c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  <c r="BU279" s="34"/>
      <c r="BV279" s="34"/>
      <c r="BW279" s="34"/>
      <c r="BX279" s="34"/>
      <c r="BY279" s="34"/>
      <c r="BZ279" s="34"/>
      <c r="CA279" s="34"/>
      <c r="CB279" s="34"/>
      <c r="CC279" s="34"/>
      <c r="CD279" s="34"/>
      <c r="CE279" s="34"/>
      <c r="CF279" s="34"/>
      <c r="CG279" s="34"/>
      <c r="CH279" s="34"/>
      <c r="CI279" s="34"/>
      <c r="CJ279" s="34"/>
      <c r="CK279" s="34"/>
      <c r="CL279" s="34"/>
      <c r="CM279" s="34"/>
      <c r="CN279" s="34"/>
      <c r="CO279" s="34"/>
      <c r="CP279" s="34"/>
      <c r="CQ279" s="34"/>
      <c r="CR279" s="34"/>
      <c r="CS279" s="34"/>
      <c r="CT279" s="34"/>
      <c r="CU279" s="34"/>
      <c r="CV279" s="34"/>
      <c r="CW279" s="34"/>
      <c r="CX279" s="34"/>
      <c r="CY279" s="34"/>
      <c r="CZ279" s="34"/>
      <c r="DA279" s="34"/>
      <c r="DB279" s="34"/>
      <c r="DC279" s="34"/>
      <c r="DD279" s="34"/>
      <c r="DE279" s="34"/>
      <c r="DF279" s="34"/>
      <c r="DG279" s="34"/>
      <c r="DH279" s="34"/>
      <c r="DI279" s="34"/>
      <c r="DJ279" s="34"/>
      <c r="DK279" s="34"/>
      <c r="DL279" s="34"/>
      <c r="DM279" s="34"/>
      <c r="DN279" s="34"/>
      <c r="DO279" s="34"/>
      <c r="DP279" s="34"/>
      <c r="DQ279" s="34"/>
      <c r="DR279" s="34"/>
      <c r="DS279" s="34"/>
      <c r="DT279" s="34"/>
      <c r="DU279" s="34"/>
      <c r="DV279" s="34"/>
      <c r="DW279" s="34"/>
      <c r="DX279" s="34"/>
      <c r="DY279" s="34"/>
      <c r="DZ279" s="34"/>
      <c r="EA279" s="34"/>
      <c r="EB279" s="34"/>
      <c r="EC279" s="34"/>
      <c r="ED279" s="34"/>
      <c r="EE279" s="34"/>
      <c r="EF279" s="34"/>
      <c r="EG279" s="34"/>
      <c r="EH279" s="34"/>
      <c r="EI279" s="34"/>
      <c r="EJ279" s="34"/>
      <c r="EK279" s="34"/>
      <c r="EL279" s="34"/>
      <c r="EM279" s="34"/>
      <c r="EN279" s="34"/>
      <c r="EO279" s="34"/>
      <c r="EP279" s="34"/>
      <c r="EQ279" s="34"/>
      <c r="ER279" s="34"/>
      <c r="ES279" s="34"/>
      <c r="ET279" s="34"/>
      <c r="EU279" s="34"/>
      <c r="EV279" s="34"/>
      <c r="EW279" s="34"/>
      <c r="EX279" s="34"/>
      <c r="EY279" s="34"/>
      <c r="EZ279" s="34"/>
      <c r="FA279" s="34"/>
      <c r="FB279" s="34"/>
      <c r="FC279" s="34"/>
      <c r="FD279" s="34"/>
      <c r="FE279" s="34"/>
      <c r="FF279" s="34"/>
      <c r="FG279" s="34"/>
      <c r="FH279" s="34"/>
      <c r="FI279" s="34"/>
      <c r="FJ279" s="34"/>
      <c r="FK279" s="34"/>
      <c r="FL279" s="34"/>
      <c r="FM279" s="34"/>
      <c r="FN279" s="34"/>
      <c r="FO279" s="34"/>
      <c r="FP279" s="34"/>
      <c r="FQ279" s="34"/>
      <c r="FR279" s="34"/>
      <c r="FS279" s="34"/>
      <c r="FT279" s="34"/>
      <c r="FU279" s="34"/>
      <c r="FV279" s="34"/>
      <c r="FW279" s="34"/>
      <c r="FX279" s="34"/>
      <c r="FY279" s="34"/>
      <c r="FZ279" s="34"/>
      <c r="GA279" s="34"/>
      <c r="GB279" s="34"/>
      <c r="GC279" s="34"/>
      <c r="GD279" s="34"/>
      <c r="GE279" s="34"/>
      <c r="GF279" s="34"/>
      <c r="GG279" s="34"/>
      <c r="GH279" s="34"/>
      <c r="GI279" s="34"/>
      <c r="GJ279" s="34"/>
      <c r="GK279" s="34"/>
      <c r="GL279" s="34"/>
      <c r="GM279" s="34"/>
      <c r="GN279" s="34"/>
      <c r="GO279" s="34"/>
      <c r="GP279" s="34"/>
      <c r="GQ279" s="34"/>
      <c r="GR279" s="34"/>
      <c r="GS279" s="34"/>
      <c r="GT279" s="34"/>
      <c r="GU279" s="34"/>
      <c r="GV279" s="34"/>
      <c r="GW279" s="34"/>
      <c r="GX279" s="34"/>
      <c r="GY279" s="34"/>
      <c r="GZ279" s="34"/>
      <c r="HA279" s="34"/>
      <c r="HB279" s="34"/>
      <c r="HC279" s="34"/>
      <c r="HD279" s="34"/>
      <c r="HE279" s="34"/>
      <c r="HF279" s="34"/>
      <c r="HG279" s="34"/>
      <c r="HH279" s="34"/>
      <c r="HI279" s="34"/>
      <c r="HJ279" s="34"/>
      <c r="HK279" s="34"/>
      <c r="HL279" s="34"/>
      <c r="HM279" s="34"/>
      <c r="HN279" s="34"/>
      <c r="HO279" s="34"/>
      <c r="HP279" s="34"/>
      <c r="HQ279" s="34"/>
      <c r="HR279" s="34"/>
      <c r="HS279" s="34"/>
      <c r="HT279" s="34"/>
      <c r="HU279" s="34"/>
      <c r="HV279" s="34"/>
      <c r="HW279" s="34"/>
      <c r="HX279" s="34"/>
      <c r="HY279" s="34"/>
      <c r="HZ279" s="34"/>
      <c r="IA279" s="34"/>
      <c r="IB279" s="34"/>
      <c r="IC279" s="34"/>
      <c r="ID279" s="34"/>
      <c r="IE279" s="34"/>
      <c r="IF279" s="34"/>
      <c r="IG279" s="34"/>
      <c r="IH279" s="34"/>
      <c r="II279" s="34"/>
      <c r="IJ279" s="34"/>
      <c r="IK279" s="34"/>
      <c r="IL279" s="34"/>
      <c r="IM279" s="34"/>
      <c r="IN279" s="34"/>
      <c r="IO279" s="34"/>
      <c r="IP279" s="34"/>
      <c r="IQ279" s="34"/>
      <c r="IR279" s="34"/>
      <c r="IS279" s="34"/>
      <c r="IT279" s="34"/>
      <c r="IU279" s="34"/>
      <c r="IV279" s="34"/>
    </row>
    <row r="280" spans="1:256" x14ac:dyDescent="0.2">
      <c r="A280" s="34"/>
      <c r="B280" s="34"/>
      <c r="C280" s="34"/>
      <c r="D280" s="77"/>
      <c r="E280" s="34"/>
      <c r="F280" s="36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96"/>
      <c r="T280" s="34"/>
      <c r="U280" s="36">
        <f t="shared" si="52"/>
        <v>0</v>
      </c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  <c r="BU280" s="34"/>
      <c r="BV280" s="34"/>
      <c r="BW280" s="34"/>
      <c r="BX280" s="34"/>
      <c r="BY280" s="34"/>
      <c r="BZ280" s="34"/>
      <c r="CA280" s="34"/>
      <c r="CB280" s="34"/>
      <c r="CC280" s="34"/>
      <c r="CD280" s="34"/>
      <c r="CE280" s="34"/>
      <c r="CF280" s="34"/>
      <c r="CG280" s="34"/>
      <c r="CH280" s="34"/>
      <c r="CI280" s="34"/>
      <c r="CJ280" s="34"/>
      <c r="CK280" s="34"/>
      <c r="CL280" s="34"/>
      <c r="CM280" s="34"/>
      <c r="CN280" s="34"/>
      <c r="CO280" s="34"/>
      <c r="CP280" s="34"/>
      <c r="CQ280" s="34"/>
      <c r="CR280" s="34"/>
      <c r="CS280" s="34"/>
      <c r="CT280" s="34"/>
      <c r="CU280" s="34"/>
      <c r="CV280" s="34"/>
      <c r="CW280" s="34"/>
      <c r="CX280" s="34"/>
      <c r="CY280" s="34"/>
      <c r="CZ280" s="34"/>
      <c r="DA280" s="34"/>
      <c r="DB280" s="34"/>
      <c r="DC280" s="34"/>
      <c r="DD280" s="34"/>
      <c r="DE280" s="34"/>
      <c r="DF280" s="34"/>
      <c r="DG280" s="34"/>
      <c r="DH280" s="34"/>
      <c r="DI280" s="34"/>
      <c r="DJ280" s="34"/>
      <c r="DK280" s="34"/>
      <c r="DL280" s="34"/>
      <c r="DM280" s="34"/>
      <c r="DN280" s="34"/>
      <c r="DO280" s="34"/>
      <c r="DP280" s="34"/>
      <c r="DQ280" s="34"/>
      <c r="DR280" s="34"/>
      <c r="DS280" s="34"/>
      <c r="DT280" s="34"/>
      <c r="DU280" s="34"/>
      <c r="DV280" s="34"/>
      <c r="DW280" s="34"/>
      <c r="DX280" s="34"/>
      <c r="DY280" s="34"/>
      <c r="DZ280" s="34"/>
      <c r="EA280" s="34"/>
      <c r="EB280" s="34"/>
      <c r="EC280" s="34"/>
      <c r="ED280" s="34"/>
      <c r="EE280" s="34"/>
      <c r="EF280" s="34"/>
      <c r="EG280" s="34"/>
      <c r="EH280" s="34"/>
      <c r="EI280" s="34"/>
      <c r="EJ280" s="34"/>
      <c r="EK280" s="34"/>
      <c r="EL280" s="34"/>
      <c r="EM280" s="34"/>
      <c r="EN280" s="34"/>
      <c r="EO280" s="34"/>
      <c r="EP280" s="34"/>
      <c r="EQ280" s="34"/>
      <c r="ER280" s="34"/>
      <c r="ES280" s="34"/>
      <c r="ET280" s="34"/>
      <c r="EU280" s="34"/>
      <c r="EV280" s="34"/>
      <c r="EW280" s="34"/>
      <c r="EX280" s="34"/>
      <c r="EY280" s="34"/>
      <c r="EZ280" s="34"/>
      <c r="FA280" s="34"/>
      <c r="FB280" s="34"/>
      <c r="FC280" s="34"/>
      <c r="FD280" s="34"/>
      <c r="FE280" s="34"/>
      <c r="FF280" s="34"/>
      <c r="FG280" s="34"/>
      <c r="FH280" s="34"/>
      <c r="FI280" s="34"/>
      <c r="FJ280" s="34"/>
      <c r="FK280" s="34"/>
      <c r="FL280" s="34"/>
      <c r="FM280" s="34"/>
      <c r="FN280" s="34"/>
      <c r="FO280" s="34"/>
      <c r="FP280" s="34"/>
      <c r="FQ280" s="34"/>
      <c r="FR280" s="34"/>
      <c r="FS280" s="34"/>
      <c r="FT280" s="34"/>
      <c r="FU280" s="34"/>
      <c r="FV280" s="34"/>
      <c r="FW280" s="34"/>
      <c r="FX280" s="34"/>
      <c r="FY280" s="34"/>
      <c r="FZ280" s="34"/>
      <c r="GA280" s="34"/>
      <c r="GB280" s="34"/>
      <c r="GC280" s="34"/>
      <c r="GD280" s="34"/>
      <c r="GE280" s="34"/>
      <c r="GF280" s="34"/>
      <c r="GG280" s="34"/>
      <c r="GH280" s="34"/>
      <c r="GI280" s="34"/>
      <c r="GJ280" s="34"/>
      <c r="GK280" s="34"/>
      <c r="GL280" s="34"/>
      <c r="GM280" s="34"/>
      <c r="GN280" s="34"/>
      <c r="GO280" s="34"/>
      <c r="GP280" s="34"/>
      <c r="GQ280" s="34"/>
      <c r="GR280" s="34"/>
      <c r="GS280" s="34"/>
      <c r="GT280" s="34"/>
      <c r="GU280" s="34"/>
      <c r="GV280" s="34"/>
      <c r="GW280" s="34"/>
      <c r="GX280" s="34"/>
      <c r="GY280" s="34"/>
      <c r="GZ280" s="34"/>
      <c r="HA280" s="34"/>
      <c r="HB280" s="34"/>
      <c r="HC280" s="34"/>
      <c r="HD280" s="34"/>
      <c r="HE280" s="34"/>
      <c r="HF280" s="34"/>
      <c r="HG280" s="34"/>
      <c r="HH280" s="34"/>
      <c r="HI280" s="34"/>
      <c r="HJ280" s="34"/>
      <c r="HK280" s="34"/>
      <c r="HL280" s="34"/>
      <c r="HM280" s="34"/>
      <c r="HN280" s="34"/>
      <c r="HO280" s="34"/>
      <c r="HP280" s="34"/>
      <c r="HQ280" s="34"/>
      <c r="HR280" s="34"/>
      <c r="HS280" s="34"/>
      <c r="HT280" s="34"/>
      <c r="HU280" s="34"/>
      <c r="HV280" s="34"/>
      <c r="HW280" s="34"/>
      <c r="HX280" s="34"/>
      <c r="HY280" s="34"/>
      <c r="HZ280" s="34"/>
      <c r="IA280" s="34"/>
      <c r="IB280" s="34"/>
      <c r="IC280" s="34"/>
      <c r="ID280" s="34"/>
      <c r="IE280" s="34"/>
      <c r="IF280" s="34"/>
      <c r="IG280" s="34"/>
      <c r="IH280" s="34"/>
      <c r="II280" s="34"/>
      <c r="IJ280" s="34"/>
      <c r="IK280" s="34"/>
      <c r="IL280" s="34"/>
      <c r="IM280" s="34"/>
      <c r="IN280" s="34"/>
      <c r="IO280" s="34"/>
      <c r="IP280" s="34"/>
      <c r="IQ280" s="34"/>
      <c r="IR280" s="34"/>
      <c r="IS280" s="34"/>
      <c r="IT280" s="34"/>
      <c r="IU280" s="34"/>
      <c r="IV280" s="34"/>
    </row>
    <row r="281" spans="1:256" x14ac:dyDescent="0.2">
      <c r="A281" s="34"/>
      <c r="B281" s="34"/>
      <c r="C281" s="34"/>
      <c r="D281" s="77"/>
      <c r="E281" s="34"/>
      <c r="F281" s="36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96"/>
      <c r="T281" s="34"/>
      <c r="U281" s="36">
        <f t="shared" si="52"/>
        <v>0</v>
      </c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  <c r="BU281" s="34"/>
      <c r="BV281" s="34"/>
      <c r="BW281" s="34"/>
      <c r="BX281" s="34"/>
      <c r="BY281" s="34"/>
      <c r="BZ281" s="34"/>
      <c r="CA281" s="34"/>
      <c r="CB281" s="34"/>
      <c r="CC281" s="34"/>
      <c r="CD281" s="34"/>
      <c r="CE281" s="34"/>
      <c r="CF281" s="34"/>
      <c r="CG281" s="34"/>
      <c r="CH281" s="34"/>
      <c r="CI281" s="34"/>
      <c r="CJ281" s="34"/>
      <c r="CK281" s="34"/>
      <c r="CL281" s="34"/>
      <c r="CM281" s="34"/>
      <c r="CN281" s="34"/>
      <c r="CO281" s="34"/>
      <c r="CP281" s="34"/>
      <c r="CQ281" s="34"/>
      <c r="CR281" s="34"/>
      <c r="CS281" s="34"/>
      <c r="CT281" s="34"/>
      <c r="CU281" s="34"/>
      <c r="CV281" s="34"/>
      <c r="CW281" s="34"/>
      <c r="CX281" s="34"/>
      <c r="CY281" s="34"/>
      <c r="CZ281" s="34"/>
      <c r="DA281" s="34"/>
      <c r="DB281" s="34"/>
      <c r="DC281" s="34"/>
      <c r="DD281" s="34"/>
      <c r="DE281" s="34"/>
      <c r="DF281" s="34"/>
      <c r="DG281" s="34"/>
      <c r="DH281" s="34"/>
      <c r="DI281" s="34"/>
      <c r="DJ281" s="34"/>
      <c r="DK281" s="34"/>
      <c r="DL281" s="34"/>
      <c r="DM281" s="34"/>
      <c r="DN281" s="34"/>
      <c r="DO281" s="34"/>
      <c r="DP281" s="34"/>
      <c r="DQ281" s="34"/>
      <c r="DR281" s="34"/>
      <c r="DS281" s="34"/>
      <c r="DT281" s="34"/>
      <c r="DU281" s="34"/>
      <c r="DV281" s="34"/>
      <c r="DW281" s="34"/>
      <c r="DX281" s="34"/>
      <c r="DY281" s="34"/>
      <c r="DZ281" s="34"/>
      <c r="EA281" s="34"/>
      <c r="EB281" s="34"/>
      <c r="EC281" s="34"/>
      <c r="ED281" s="34"/>
      <c r="EE281" s="34"/>
      <c r="EF281" s="34"/>
      <c r="EG281" s="34"/>
      <c r="EH281" s="34"/>
      <c r="EI281" s="34"/>
      <c r="EJ281" s="34"/>
      <c r="EK281" s="34"/>
      <c r="EL281" s="34"/>
      <c r="EM281" s="34"/>
      <c r="EN281" s="34"/>
      <c r="EO281" s="34"/>
      <c r="EP281" s="34"/>
      <c r="EQ281" s="34"/>
      <c r="ER281" s="34"/>
      <c r="ES281" s="34"/>
      <c r="ET281" s="34"/>
      <c r="EU281" s="34"/>
      <c r="EV281" s="34"/>
      <c r="EW281" s="34"/>
      <c r="EX281" s="34"/>
      <c r="EY281" s="34"/>
      <c r="EZ281" s="34"/>
      <c r="FA281" s="34"/>
      <c r="FB281" s="34"/>
      <c r="FC281" s="34"/>
      <c r="FD281" s="34"/>
      <c r="FE281" s="34"/>
      <c r="FF281" s="34"/>
      <c r="FG281" s="34"/>
      <c r="FH281" s="34"/>
      <c r="FI281" s="34"/>
      <c r="FJ281" s="34"/>
      <c r="FK281" s="34"/>
      <c r="FL281" s="34"/>
      <c r="FM281" s="34"/>
      <c r="FN281" s="34"/>
      <c r="FO281" s="34"/>
      <c r="FP281" s="34"/>
      <c r="FQ281" s="34"/>
      <c r="FR281" s="34"/>
      <c r="FS281" s="34"/>
      <c r="FT281" s="34"/>
      <c r="FU281" s="34"/>
      <c r="FV281" s="34"/>
      <c r="FW281" s="34"/>
      <c r="FX281" s="34"/>
      <c r="FY281" s="34"/>
      <c r="FZ281" s="34"/>
      <c r="GA281" s="34"/>
      <c r="GB281" s="34"/>
      <c r="GC281" s="34"/>
      <c r="GD281" s="34"/>
      <c r="GE281" s="34"/>
      <c r="GF281" s="34"/>
      <c r="GG281" s="34"/>
      <c r="GH281" s="34"/>
      <c r="GI281" s="34"/>
      <c r="GJ281" s="34"/>
      <c r="GK281" s="34"/>
      <c r="GL281" s="34"/>
      <c r="GM281" s="34"/>
      <c r="GN281" s="34"/>
      <c r="GO281" s="34"/>
      <c r="GP281" s="34"/>
      <c r="GQ281" s="34"/>
      <c r="GR281" s="34"/>
      <c r="GS281" s="34"/>
      <c r="GT281" s="34"/>
      <c r="GU281" s="34"/>
      <c r="GV281" s="34"/>
      <c r="GW281" s="34"/>
      <c r="GX281" s="34"/>
      <c r="GY281" s="34"/>
      <c r="GZ281" s="34"/>
      <c r="HA281" s="34"/>
      <c r="HB281" s="34"/>
      <c r="HC281" s="34"/>
      <c r="HD281" s="34"/>
      <c r="HE281" s="34"/>
      <c r="HF281" s="34"/>
      <c r="HG281" s="34"/>
      <c r="HH281" s="34"/>
      <c r="HI281" s="34"/>
      <c r="HJ281" s="34"/>
      <c r="HK281" s="34"/>
      <c r="HL281" s="34"/>
      <c r="HM281" s="34"/>
      <c r="HN281" s="34"/>
      <c r="HO281" s="34"/>
      <c r="HP281" s="34"/>
      <c r="HQ281" s="34"/>
      <c r="HR281" s="34"/>
      <c r="HS281" s="34"/>
      <c r="HT281" s="34"/>
      <c r="HU281" s="34"/>
      <c r="HV281" s="34"/>
      <c r="HW281" s="34"/>
      <c r="HX281" s="34"/>
      <c r="HY281" s="34"/>
      <c r="HZ281" s="34"/>
      <c r="IA281" s="34"/>
      <c r="IB281" s="34"/>
      <c r="IC281" s="34"/>
      <c r="ID281" s="34"/>
      <c r="IE281" s="34"/>
      <c r="IF281" s="34"/>
      <c r="IG281" s="34"/>
      <c r="IH281" s="34"/>
      <c r="II281" s="34"/>
      <c r="IJ281" s="34"/>
      <c r="IK281" s="34"/>
      <c r="IL281" s="34"/>
      <c r="IM281" s="34"/>
      <c r="IN281" s="34"/>
      <c r="IO281" s="34"/>
      <c r="IP281" s="34"/>
      <c r="IQ281" s="34"/>
      <c r="IR281" s="34"/>
      <c r="IS281" s="34"/>
      <c r="IT281" s="34"/>
      <c r="IU281" s="34"/>
      <c r="IV281" s="34"/>
    </row>
    <row r="282" spans="1:256" x14ac:dyDescent="0.2">
      <c r="A282" s="34"/>
      <c r="B282" s="34"/>
      <c r="C282" s="34"/>
      <c r="D282" s="77"/>
      <c r="E282" s="34"/>
      <c r="F282" s="36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96"/>
      <c r="T282" s="34"/>
      <c r="U282" s="36">
        <f t="shared" si="52"/>
        <v>0</v>
      </c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  <c r="BU282" s="34"/>
      <c r="BV282" s="34"/>
      <c r="BW282" s="34"/>
      <c r="BX282" s="34"/>
      <c r="BY282" s="34"/>
      <c r="BZ282" s="34"/>
      <c r="CA282" s="34"/>
      <c r="CB282" s="34"/>
      <c r="CC282" s="34"/>
      <c r="CD282" s="34"/>
      <c r="CE282" s="34"/>
      <c r="CF282" s="34"/>
      <c r="CG282" s="34"/>
      <c r="CH282" s="34"/>
      <c r="CI282" s="34"/>
      <c r="CJ282" s="34"/>
      <c r="CK282" s="34"/>
      <c r="CL282" s="34"/>
      <c r="CM282" s="34"/>
      <c r="CN282" s="34"/>
      <c r="CO282" s="34"/>
      <c r="CP282" s="34"/>
      <c r="CQ282" s="34"/>
      <c r="CR282" s="34"/>
      <c r="CS282" s="34"/>
      <c r="CT282" s="34"/>
      <c r="CU282" s="34"/>
      <c r="CV282" s="34"/>
      <c r="CW282" s="34"/>
      <c r="CX282" s="34"/>
      <c r="CY282" s="34"/>
      <c r="CZ282" s="34"/>
      <c r="DA282" s="34"/>
      <c r="DB282" s="34"/>
      <c r="DC282" s="34"/>
      <c r="DD282" s="34"/>
      <c r="DE282" s="34"/>
      <c r="DF282" s="34"/>
      <c r="DG282" s="34"/>
      <c r="DH282" s="34"/>
      <c r="DI282" s="34"/>
      <c r="DJ282" s="34"/>
      <c r="DK282" s="34"/>
      <c r="DL282" s="34"/>
      <c r="DM282" s="34"/>
      <c r="DN282" s="34"/>
      <c r="DO282" s="34"/>
      <c r="DP282" s="34"/>
      <c r="DQ282" s="34"/>
      <c r="DR282" s="34"/>
      <c r="DS282" s="34"/>
      <c r="DT282" s="34"/>
      <c r="DU282" s="34"/>
      <c r="DV282" s="34"/>
      <c r="DW282" s="34"/>
      <c r="DX282" s="34"/>
      <c r="DY282" s="34"/>
      <c r="DZ282" s="34"/>
      <c r="EA282" s="34"/>
      <c r="EB282" s="34"/>
      <c r="EC282" s="34"/>
      <c r="ED282" s="34"/>
      <c r="EE282" s="34"/>
      <c r="EF282" s="34"/>
      <c r="EG282" s="34"/>
      <c r="EH282" s="34"/>
      <c r="EI282" s="34"/>
      <c r="EJ282" s="34"/>
      <c r="EK282" s="34"/>
      <c r="EL282" s="34"/>
      <c r="EM282" s="34"/>
      <c r="EN282" s="34"/>
      <c r="EO282" s="34"/>
      <c r="EP282" s="34"/>
      <c r="EQ282" s="34"/>
      <c r="ER282" s="34"/>
      <c r="ES282" s="34"/>
      <c r="ET282" s="34"/>
      <c r="EU282" s="34"/>
      <c r="EV282" s="34"/>
      <c r="EW282" s="34"/>
      <c r="EX282" s="34"/>
      <c r="EY282" s="34"/>
      <c r="EZ282" s="34"/>
      <c r="FA282" s="34"/>
      <c r="FB282" s="34"/>
      <c r="FC282" s="34"/>
      <c r="FD282" s="34"/>
      <c r="FE282" s="34"/>
      <c r="FF282" s="34"/>
      <c r="FG282" s="34"/>
      <c r="FH282" s="34"/>
      <c r="FI282" s="34"/>
      <c r="FJ282" s="34"/>
      <c r="FK282" s="34"/>
      <c r="FL282" s="34"/>
      <c r="FM282" s="34"/>
      <c r="FN282" s="34"/>
      <c r="FO282" s="34"/>
      <c r="FP282" s="34"/>
      <c r="FQ282" s="34"/>
      <c r="FR282" s="34"/>
      <c r="FS282" s="34"/>
      <c r="FT282" s="34"/>
      <c r="FU282" s="34"/>
      <c r="FV282" s="34"/>
      <c r="FW282" s="34"/>
      <c r="FX282" s="34"/>
      <c r="FY282" s="34"/>
      <c r="FZ282" s="34"/>
      <c r="GA282" s="34"/>
      <c r="GB282" s="34"/>
      <c r="GC282" s="34"/>
      <c r="GD282" s="34"/>
      <c r="GE282" s="34"/>
      <c r="GF282" s="34"/>
      <c r="GG282" s="34"/>
      <c r="GH282" s="34"/>
      <c r="GI282" s="34"/>
      <c r="GJ282" s="34"/>
      <c r="GK282" s="34"/>
      <c r="GL282" s="34"/>
      <c r="GM282" s="34"/>
      <c r="GN282" s="34"/>
      <c r="GO282" s="34"/>
      <c r="GP282" s="34"/>
      <c r="GQ282" s="34"/>
      <c r="GR282" s="34"/>
      <c r="GS282" s="34"/>
      <c r="GT282" s="34"/>
      <c r="GU282" s="34"/>
      <c r="GV282" s="34"/>
      <c r="GW282" s="34"/>
      <c r="GX282" s="34"/>
      <c r="GY282" s="34"/>
      <c r="GZ282" s="34"/>
      <c r="HA282" s="34"/>
      <c r="HB282" s="34"/>
      <c r="HC282" s="34"/>
      <c r="HD282" s="34"/>
      <c r="HE282" s="34"/>
      <c r="HF282" s="34"/>
      <c r="HG282" s="34"/>
      <c r="HH282" s="34"/>
      <c r="HI282" s="34"/>
      <c r="HJ282" s="34"/>
      <c r="HK282" s="34"/>
      <c r="HL282" s="34"/>
      <c r="HM282" s="34"/>
      <c r="HN282" s="34"/>
      <c r="HO282" s="34"/>
      <c r="HP282" s="34"/>
      <c r="HQ282" s="34"/>
      <c r="HR282" s="34"/>
      <c r="HS282" s="34"/>
      <c r="HT282" s="34"/>
      <c r="HU282" s="34"/>
      <c r="HV282" s="34"/>
      <c r="HW282" s="34"/>
      <c r="HX282" s="34"/>
      <c r="HY282" s="34"/>
      <c r="HZ282" s="34"/>
      <c r="IA282" s="34"/>
      <c r="IB282" s="34"/>
      <c r="IC282" s="34"/>
      <c r="ID282" s="34"/>
      <c r="IE282" s="34"/>
      <c r="IF282" s="34"/>
      <c r="IG282" s="34"/>
      <c r="IH282" s="34"/>
      <c r="II282" s="34"/>
      <c r="IJ282" s="34"/>
      <c r="IK282" s="34"/>
      <c r="IL282" s="34"/>
      <c r="IM282" s="34"/>
      <c r="IN282" s="34"/>
      <c r="IO282" s="34"/>
      <c r="IP282" s="34"/>
      <c r="IQ282" s="34"/>
      <c r="IR282" s="34"/>
      <c r="IS282" s="34"/>
      <c r="IT282" s="34"/>
      <c r="IU282" s="34"/>
      <c r="IV282" s="34"/>
    </row>
    <row r="283" spans="1:256" x14ac:dyDescent="0.2">
      <c r="A283" s="34"/>
      <c r="B283" s="34"/>
      <c r="C283" s="34"/>
      <c r="D283" s="77"/>
      <c r="E283" s="34"/>
      <c r="F283" s="36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96"/>
      <c r="T283" s="34"/>
      <c r="U283" s="36">
        <f t="shared" si="52"/>
        <v>0</v>
      </c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  <c r="BU283" s="34"/>
      <c r="BV283" s="34"/>
      <c r="BW283" s="34"/>
      <c r="BX283" s="34"/>
      <c r="BY283" s="34"/>
      <c r="BZ283" s="34"/>
      <c r="CA283" s="34"/>
      <c r="CB283" s="34"/>
      <c r="CC283" s="34"/>
      <c r="CD283" s="34"/>
      <c r="CE283" s="34"/>
      <c r="CF283" s="34"/>
      <c r="CG283" s="34"/>
      <c r="CH283" s="34"/>
      <c r="CI283" s="34"/>
      <c r="CJ283" s="34"/>
      <c r="CK283" s="34"/>
      <c r="CL283" s="34"/>
      <c r="CM283" s="34"/>
      <c r="CN283" s="34"/>
      <c r="CO283" s="34"/>
      <c r="CP283" s="34"/>
      <c r="CQ283" s="34"/>
      <c r="CR283" s="34"/>
      <c r="CS283" s="34"/>
      <c r="CT283" s="34"/>
      <c r="CU283" s="34"/>
      <c r="CV283" s="34"/>
      <c r="CW283" s="34"/>
      <c r="CX283" s="34"/>
      <c r="CY283" s="34"/>
      <c r="CZ283" s="34"/>
      <c r="DA283" s="34"/>
      <c r="DB283" s="34"/>
      <c r="DC283" s="34"/>
      <c r="DD283" s="34"/>
      <c r="DE283" s="34"/>
      <c r="DF283" s="34"/>
      <c r="DG283" s="34"/>
      <c r="DH283" s="34"/>
      <c r="DI283" s="34"/>
      <c r="DJ283" s="34"/>
      <c r="DK283" s="34"/>
      <c r="DL283" s="34"/>
      <c r="DM283" s="34"/>
      <c r="DN283" s="34"/>
      <c r="DO283" s="34"/>
      <c r="DP283" s="34"/>
      <c r="DQ283" s="34"/>
      <c r="DR283" s="34"/>
      <c r="DS283" s="34"/>
      <c r="DT283" s="34"/>
      <c r="DU283" s="34"/>
      <c r="DV283" s="34"/>
      <c r="DW283" s="34"/>
      <c r="DX283" s="34"/>
      <c r="DY283" s="34"/>
      <c r="DZ283" s="34"/>
      <c r="EA283" s="34"/>
      <c r="EB283" s="34"/>
      <c r="EC283" s="34"/>
      <c r="ED283" s="34"/>
      <c r="EE283" s="34"/>
      <c r="EF283" s="34"/>
      <c r="EG283" s="34"/>
      <c r="EH283" s="34"/>
      <c r="EI283" s="34"/>
      <c r="EJ283" s="34"/>
      <c r="EK283" s="34"/>
      <c r="EL283" s="34"/>
      <c r="EM283" s="34"/>
      <c r="EN283" s="34"/>
      <c r="EO283" s="34"/>
      <c r="EP283" s="34"/>
      <c r="EQ283" s="34"/>
      <c r="ER283" s="34"/>
      <c r="ES283" s="34"/>
      <c r="ET283" s="34"/>
      <c r="EU283" s="34"/>
      <c r="EV283" s="34"/>
      <c r="EW283" s="34"/>
      <c r="EX283" s="34"/>
      <c r="EY283" s="34"/>
      <c r="EZ283" s="34"/>
      <c r="FA283" s="34"/>
      <c r="FB283" s="34"/>
      <c r="FC283" s="34"/>
      <c r="FD283" s="34"/>
      <c r="FE283" s="34"/>
      <c r="FF283" s="34"/>
      <c r="FG283" s="34"/>
      <c r="FH283" s="34"/>
      <c r="FI283" s="34"/>
      <c r="FJ283" s="34"/>
      <c r="FK283" s="34"/>
      <c r="FL283" s="34"/>
      <c r="FM283" s="34"/>
      <c r="FN283" s="34"/>
      <c r="FO283" s="34"/>
      <c r="FP283" s="34"/>
      <c r="FQ283" s="34"/>
      <c r="FR283" s="34"/>
      <c r="FS283" s="34"/>
      <c r="FT283" s="34"/>
      <c r="FU283" s="34"/>
      <c r="FV283" s="34"/>
      <c r="FW283" s="34"/>
      <c r="FX283" s="34"/>
      <c r="FY283" s="34"/>
      <c r="FZ283" s="34"/>
      <c r="GA283" s="34"/>
      <c r="GB283" s="34"/>
      <c r="GC283" s="34"/>
      <c r="GD283" s="34"/>
      <c r="GE283" s="34"/>
      <c r="GF283" s="34"/>
      <c r="GG283" s="34"/>
      <c r="GH283" s="34"/>
      <c r="GI283" s="34"/>
      <c r="GJ283" s="34"/>
      <c r="GK283" s="34"/>
      <c r="GL283" s="34"/>
      <c r="GM283" s="34"/>
      <c r="GN283" s="34"/>
      <c r="GO283" s="34"/>
      <c r="GP283" s="34"/>
      <c r="GQ283" s="34"/>
      <c r="GR283" s="34"/>
      <c r="GS283" s="34"/>
      <c r="GT283" s="34"/>
      <c r="GU283" s="34"/>
      <c r="GV283" s="34"/>
      <c r="GW283" s="34"/>
      <c r="GX283" s="34"/>
      <c r="GY283" s="34"/>
      <c r="GZ283" s="34"/>
      <c r="HA283" s="34"/>
      <c r="HB283" s="34"/>
      <c r="HC283" s="34"/>
      <c r="HD283" s="34"/>
      <c r="HE283" s="34"/>
      <c r="HF283" s="34"/>
      <c r="HG283" s="34"/>
      <c r="HH283" s="34"/>
      <c r="HI283" s="34"/>
      <c r="HJ283" s="34"/>
      <c r="HK283" s="34"/>
      <c r="HL283" s="34"/>
      <c r="HM283" s="34"/>
      <c r="HN283" s="34"/>
      <c r="HO283" s="34"/>
      <c r="HP283" s="34"/>
      <c r="HQ283" s="34"/>
      <c r="HR283" s="34"/>
      <c r="HS283" s="34"/>
      <c r="HT283" s="34"/>
      <c r="HU283" s="34"/>
      <c r="HV283" s="34"/>
      <c r="HW283" s="34"/>
      <c r="HX283" s="34"/>
      <c r="HY283" s="34"/>
      <c r="HZ283" s="34"/>
      <c r="IA283" s="34"/>
      <c r="IB283" s="34"/>
      <c r="IC283" s="34"/>
      <c r="ID283" s="34"/>
      <c r="IE283" s="34"/>
      <c r="IF283" s="34"/>
      <c r="IG283" s="34"/>
      <c r="IH283" s="34"/>
      <c r="II283" s="34"/>
      <c r="IJ283" s="34"/>
      <c r="IK283" s="34"/>
      <c r="IL283" s="34"/>
      <c r="IM283" s="34"/>
      <c r="IN283" s="34"/>
      <c r="IO283" s="34"/>
      <c r="IP283" s="34"/>
      <c r="IQ283" s="34"/>
      <c r="IR283" s="34"/>
      <c r="IS283" s="34"/>
      <c r="IT283" s="34"/>
      <c r="IU283" s="34"/>
      <c r="IV283" s="34"/>
    </row>
    <row r="284" spans="1:256" x14ac:dyDescent="0.2">
      <c r="A284" s="34"/>
      <c r="B284" s="34"/>
      <c r="C284" s="34"/>
      <c r="D284" s="77"/>
      <c r="E284" s="34"/>
      <c r="F284" s="36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96"/>
      <c r="T284" s="34"/>
      <c r="U284" s="36">
        <f t="shared" si="52"/>
        <v>0</v>
      </c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  <c r="BU284" s="34"/>
      <c r="BV284" s="34"/>
      <c r="BW284" s="34"/>
      <c r="BX284" s="34"/>
      <c r="BY284" s="34"/>
      <c r="BZ284" s="34"/>
      <c r="CA284" s="34"/>
      <c r="CB284" s="34"/>
      <c r="CC284" s="34"/>
      <c r="CD284" s="34"/>
      <c r="CE284" s="34"/>
      <c r="CF284" s="34"/>
      <c r="CG284" s="34"/>
      <c r="CH284" s="34"/>
      <c r="CI284" s="34"/>
      <c r="CJ284" s="34"/>
      <c r="CK284" s="34"/>
      <c r="CL284" s="34"/>
      <c r="CM284" s="34"/>
      <c r="CN284" s="34"/>
      <c r="CO284" s="34"/>
      <c r="CP284" s="34"/>
      <c r="CQ284" s="34"/>
      <c r="CR284" s="34"/>
      <c r="CS284" s="34"/>
      <c r="CT284" s="34"/>
      <c r="CU284" s="34"/>
      <c r="CV284" s="34"/>
      <c r="CW284" s="34"/>
      <c r="CX284" s="34"/>
      <c r="CY284" s="34"/>
      <c r="CZ284" s="34"/>
      <c r="DA284" s="34"/>
      <c r="DB284" s="34"/>
      <c r="DC284" s="34"/>
      <c r="DD284" s="34"/>
      <c r="DE284" s="34"/>
      <c r="DF284" s="34"/>
      <c r="DG284" s="34"/>
      <c r="DH284" s="34"/>
      <c r="DI284" s="34"/>
      <c r="DJ284" s="34"/>
      <c r="DK284" s="34"/>
      <c r="DL284" s="34"/>
      <c r="DM284" s="34"/>
      <c r="DN284" s="34"/>
      <c r="DO284" s="34"/>
      <c r="DP284" s="34"/>
      <c r="DQ284" s="34"/>
      <c r="DR284" s="34"/>
      <c r="DS284" s="34"/>
      <c r="DT284" s="34"/>
      <c r="DU284" s="34"/>
      <c r="DV284" s="34"/>
      <c r="DW284" s="34"/>
      <c r="DX284" s="34"/>
      <c r="DY284" s="34"/>
      <c r="DZ284" s="34"/>
      <c r="EA284" s="34"/>
      <c r="EB284" s="34"/>
      <c r="EC284" s="34"/>
      <c r="ED284" s="34"/>
      <c r="EE284" s="34"/>
      <c r="EF284" s="34"/>
      <c r="EG284" s="34"/>
      <c r="EH284" s="34"/>
      <c r="EI284" s="34"/>
      <c r="EJ284" s="34"/>
      <c r="EK284" s="34"/>
      <c r="EL284" s="34"/>
      <c r="EM284" s="34"/>
      <c r="EN284" s="34"/>
      <c r="EO284" s="34"/>
      <c r="EP284" s="34"/>
      <c r="EQ284" s="34"/>
      <c r="ER284" s="34"/>
      <c r="ES284" s="34"/>
      <c r="ET284" s="34"/>
      <c r="EU284" s="34"/>
      <c r="EV284" s="34"/>
      <c r="EW284" s="34"/>
      <c r="EX284" s="34"/>
      <c r="EY284" s="34"/>
      <c r="EZ284" s="34"/>
      <c r="FA284" s="34"/>
      <c r="FB284" s="34"/>
      <c r="FC284" s="34"/>
      <c r="FD284" s="34"/>
      <c r="FE284" s="34"/>
      <c r="FF284" s="34"/>
      <c r="FG284" s="34"/>
      <c r="FH284" s="34"/>
      <c r="FI284" s="34"/>
      <c r="FJ284" s="34"/>
      <c r="FK284" s="34"/>
      <c r="FL284" s="34"/>
      <c r="FM284" s="34"/>
      <c r="FN284" s="34"/>
      <c r="FO284" s="34"/>
      <c r="FP284" s="34"/>
      <c r="FQ284" s="34"/>
      <c r="FR284" s="34"/>
      <c r="FS284" s="34"/>
      <c r="FT284" s="34"/>
      <c r="FU284" s="34"/>
      <c r="FV284" s="34"/>
      <c r="FW284" s="34"/>
      <c r="FX284" s="34"/>
      <c r="FY284" s="34"/>
      <c r="FZ284" s="34"/>
      <c r="GA284" s="34"/>
      <c r="GB284" s="34"/>
      <c r="GC284" s="34"/>
      <c r="GD284" s="34"/>
      <c r="GE284" s="34"/>
      <c r="GF284" s="34"/>
      <c r="GG284" s="34"/>
      <c r="GH284" s="34"/>
      <c r="GI284" s="34"/>
      <c r="GJ284" s="34"/>
      <c r="GK284" s="34"/>
      <c r="GL284" s="34"/>
      <c r="GM284" s="34"/>
      <c r="GN284" s="34"/>
      <c r="GO284" s="34"/>
      <c r="GP284" s="34"/>
      <c r="GQ284" s="34"/>
      <c r="GR284" s="34"/>
      <c r="GS284" s="34"/>
      <c r="GT284" s="34"/>
      <c r="GU284" s="34"/>
      <c r="GV284" s="34"/>
      <c r="GW284" s="34"/>
      <c r="GX284" s="34"/>
      <c r="GY284" s="34"/>
      <c r="GZ284" s="34"/>
      <c r="HA284" s="34"/>
      <c r="HB284" s="34"/>
      <c r="HC284" s="34"/>
      <c r="HD284" s="34"/>
      <c r="HE284" s="34"/>
      <c r="HF284" s="34"/>
      <c r="HG284" s="34"/>
      <c r="HH284" s="34"/>
      <c r="HI284" s="34"/>
      <c r="HJ284" s="34"/>
      <c r="HK284" s="34"/>
      <c r="HL284" s="34"/>
      <c r="HM284" s="34"/>
      <c r="HN284" s="34"/>
      <c r="HO284" s="34"/>
      <c r="HP284" s="34"/>
      <c r="HQ284" s="34"/>
      <c r="HR284" s="34"/>
      <c r="HS284" s="34"/>
      <c r="HT284" s="34"/>
      <c r="HU284" s="34"/>
      <c r="HV284" s="34"/>
      <c r="HW284" s="34"/>
      <c r="HX284" s="34"/>
      <c r="HY284" s="34"/>
      <c r="HZ284" s="34"/>
      <c r="IA284" s="34"/>
      <c r="IB284" s="34"/>
      <c r="IC284" s="34"/>
      <c r="ID284" s="34"/>
      <c r="IE284" s="34"/>
      <c r="IF284" s="34"/>
      <c r="IG284" s="34"/>
      <c r="IH284" s="34"/>
      <c r="II284" s="34"/>
      <c r="IJ284" s="34"/>
      <c r="IK284" s="34"/>
      <c r="IL284" s="34"/>
      <c r="IM284" s="34"/>
      <c r="IN284" s="34"/>
      <c r="IO284" s="34"/>
      <c r="IP284" s="34"/>
      <c r="IQ284" s="34"/>
      <c r="IR284" s="34"/>
      <c r="IS284" s="34"/>
      <c r="IT284" s="34"/>
      <c r="IU284" s="34"/>
      <c r="IV284" s="34"/>
    </row>
    <row r="285" spans="1:256" x14ac:dyDescent="0.2">
      <c r="A285" s="34"/>
      <c r="B285" s="34"/>
      <c r="C285" s="34"/>
      <c r="D285" s="77"/>
      <c r="E285" s="34"/>
      <c r="F285" s="36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96"/>
      <c r="T285" s="34"/>
      <c r="U285" s="36">
        <f t="shared" si="52"/>
        <v>0</v>
      </c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  <c r="BU285" s="34"/>
      <c r="BV285" s="34"/>
      <c r="BW285" s="34"/>
      <c r="BX285" s="34"/>
      <c r="BY285" s="34"/>
      <c r="BZ285" s="34"/>
      <c r="CA285" s="34"/>
      <c r="CB285" s="34"/>
      <c r="CC285" s="34"/>
      <c r="CD285" s="34"/>
      <c r="CE285" s="34"/>
      <c r="CF285" s="34"/>
      <c r="CG285" s="34"/>
      <c r="CH285" s="34"/>
      <c r="CI285" s="34"/>
      <c r="CJ285" s="34"/>
      <c r="CK285" s="34"/>
      <c r="CL285" s="34"/>
      <c r="CM285" s="34"/>
      <c r="CN285" s="34"/>
      <c r="CO285" s="34"/>
      <c r="CP285" s="34"/>
      <c r="CQ285" s="34"/>
      <c r="CR285" s="34"/>
      <c r="CS285" s="34"/>
      <c r="CT285" s="34"/>
      <c r="CU285" s="34"/>
      <c r="CV285" s="34"/>
      <c r="CW285" s="34"/>
      <c r="CX285" s="34"/>
      <c r="CY285" s="34"/>
      <c r="CZ285" s="34"/>
      <c r="DA285" s="34"/>
      <c r="DB285" s="34"/>
      <c r="DC285" s="34"/>
      <c r="DD285" s="34"/>
      <c r="DE285" s="34"/>
      <c r="DF285" s="34"/>
      <c r="DG285" s="34"/>
      <c r="DH285" s="34"/>
      <c r="DI285" s="34"/>
      <c r="DJ285" s="34"/>
      <c r="DK285" s="34"/>
      <c r="DL285" s="34"/>
      <c r="DM285" s="34"/>
      <c r="DN285" s="34"/>
      <c r="DO285" s="34"/>
      <c r="DP285" s="34"/>
      <c r="DQ285" s="34"/>
      <c r="DR285" s="34"/>
      <c r="DS285" s="34"/>
      <c r="DT285" s="34"/>
      <c r="DU285" s="34"/>
      <c r="DV285" s="34"/>
      <c r="DW285" s="34"/>
      <c r="DX285" s="34"/>
      <c r="DY285" s="34"/>
      <c r="DZ285" s="34"/>
      <c r="EA285" s="34"/>
      <c r="EB285" s="34"/>
      <c r="EC285" s="34"/>
      <c r="ED285" s="34"/>
      <c r="EE285" s="34"/>
      <c r="EF285" s="34"/>
      <c r="EG285" s="34"/>
      <c r="EH285" s="34"/>
      <c r="EI285" s="34"/>
      <c r="EJ285" s="34"/>
      <c r="EK285" s="34"/>
      <c r="EL285" s="34"/>
      <c r="EM285" s="34"/>
      <c r="EN285" s="34"/>
      <c r="EO285" s="34"/>
      <c r="EP285" s="34"/>
      <c r="EQ285" s="34"/>
      <c r="ER285" s="34"/>
      <c r="ES285" s="34"/>
      <c r="ET285" s="34"/>
      <c r="EU285" s="34"/>
      <c r="EV285" s="34"/>
      <c r="EW285" s="34"/>
      <c r="EX285" s="34"/>
      <c r="EY285" s="34"/>
      <c r="EZ285" s="34"/>
      <c r="FA285" s="34"/>
      <c r="FB285" s="34"/>
      <c r="FC285" s="34"/>
      <c r="FD285" s="34"/>
      <c r="FE285" s="34"/>
      <c r="FF285" s="34"/>
      <c r="FG285" s="34"/>
      <c r="FH285" s="34"/>
      <c r="FI285" s="34"/>
      <c r="FJ285" s="34"/>
      <c r="FK285" s="34"/>
      <c r="FL285" s="34"/>
      <c r="FM285" s="34"/>
      <c r="FN285" s="34"/>
      <c r="FO285" s="34"/>
      <c r="FP285" s="34"/>
      <c r="FQ285" s="34"/>
      <c r="FR285" s="34"/>
      <c r="FS285" s="34"/>
      <c r="FT285" s="34"/>
      <c r="FU285" s="34"/>
      <c r="FV285" s="34"/>
      <c r="FW285" s="34"/>
      <c r="FX285" s="34"/>
      <c r="FY285" s="34"/>
      <c r="FZ285" s="34"/>
      <c r="GA285" s="34"/>
      <c r="GB285" s="34"/>
      <c r="GC285" s="34"/>
      <c r="GD285" s="34"/>
      <c r="GE285" s="34"/>
      <c r="GF285" s="34"/>
      <c r="GG285" s="34"/>
      <c r="GH285" s="34"/>
      <c r="GI285" s="34"/>
      <c r="GJ285" s="34"/>
      <c r="GK285" s="34"/>
      <c r="GL285" s="34"/>
      <c r="GM285" s="34"/>
      <c r="GN285" s="34"/>
      <c r="GO285" s="34"/>
      <c r="GP285" s="34"/>
      <c r="GQ285" s="34"/>
      <c r="GR285" s="34"/>
      <c r="GS285" s="34"/>
      <c r="GT285" s="34"/>
      <c r="GU285" s="34"/>
      <c r="GV285" s="34"/>
      <c r="GW285" s="34"/>
      <c r="GX285" s="34"/>
      <c r="GY285" s="34"/>
      <c r="GZ285" s="34"/>
      <c r="HA285" s="34"/>
      <c r="HB285" s="34"/>
      <c r="HC285" s="34"/>
      <c r="HD285" s="34"/>
      <c r="HE285" s="34"/>
      <c r="HF285" s="34"/>
      <c r="HG285" s="34"/>
      <c r="HH285" s="34"/>
      <c r="HI285" s="34"/>
      <c r="HJ285" s="34"/>
      <c r="HK285" s="34"/>
      <c r="HL285" s="34"/>
      <c r="HM285" s="34"/>
      <c r="HN285" s="34"/>
      <c r="HO285" s="34"/>
      <c r="HP285" s="34"/>
      <c r="HQ285" s="34"/>
      <c r="HR285" s="34"/>
      <c r="HS285" s="34"/>
      <c r="HT285" s="34"/>
      <c r="HU285" s="34"/>
      <c r="HV285" s="34"/>
      <c r="HW285" s="34"/>
      <c r="HX285" s="34"/>
      <c r="HY285" s="34"/>
      <c r="HZ285" s="34"/>
      <c r="IA285" s="34"/>
      <c r="IB285" s="34"/>
      <c r="IC285" s="34"/>
      <c r="ID285" s="34"/>
      <c r="IE285" s="34"/>
      <c r="IF285" s="34"/>
      <c r="IG285" s="34"/>
      <c r="IH285" s="34"/>
      <c r="II285" s="34"/>
      <c r="IJ285" s="34"/>
      <c r="IK285" s="34"/>
      <c r="IL285" s="34"/>
      <c r="IM285" s="34"/>
      <c r="IN285" s="34"/>
      <c r="IO285" s="34"/>
      <c r="IP285" s="34"/>
      <c r="IQ285" s="34"/>
      <c r="IR285" s="34"/>
      <c r="IS285" s="34"/>
      <c r="IT285" s="34"/>
      <c r="IU285" s="34"/>
      <c r="IV285" s="34"/>
    </row>
    <row r="286" spans="1:256" x14ac:dyDescent="0.2">
      <c r="A286" s="34"/>
      <c r="B286" s="34"/>
      <c r="C286" s="34"/>
      <c r="D286" s="77"/>
      <c r="E286" s="34"/>
      <c r="F286" s="36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96"/>
      <c r="T286" s="34"/>
      <c r="U286" s="36">
        <f t="shared" si="52"/>
        <v>0</v>
      </c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  <c r="BU286" s="34"/>
      <c r="BV286" s="34"/>
      <c r="BW286" s="34"/>
      <c r="BX286" s="34"/>
      <c r="BY286" s="34"/>
      <c r="BZ286" s="34"/>
      <c r="CA286" s="34"/>
      <c r="CB286" s="34"/>
      <c r="CC286" s="34"/>
      <c r="CD286" s="34"/>
      <c r="CE286" s="34"/>
      <c r="CF286" s="34"/>
      <c r="CG286" s="34"/>
      <c r="CH286" s="34"/>
      <c r="CI286" s="34"/>
      <c r="CJ286" s="34"/>
      <c r="CK286" s="34"/>
      <c r="CL286" s="34"/>
      <c r="CM286" s="34"/>
      <c r="CN286" s="34"/>
      <c r="CO286" s="34"/>
      <c r="CP286" s="34"/>
      <c r="CQ286" s="34"/>
      <c r="CR286" s="34"/>
      <c r="CS286" s="34"/>
      <c r="CT286" s="34"/>
      <c r="CU286" s="34"/>
      <c r="CV286" s="34"/>
      <c r="CW286" s="34"/>
      <c r="CX286" s="34"/>
      <c r="CY286" s="34"/>
      <c r="CZ286" s="34"/>
      <c r="DA286" s="34"/>
      <c r="DB286" s="34"/>
      <c r="DC286" s="34"/>
      <c r="DD286" s="34"/>
      <c r="DE286" s="34"/>
      <c r="DF286" s="34"/>
      <c r="DG286" s="34"/>
      <c r="DH286" s="34"/>
      <c r="DI286" s="34"/>
      <c r="DJ286" s="34"/>
      <c r="DK286" s="34"/>
      <c r="DL286" s="34"/>
      <c r="DM286" s="34"/>
      <c r="DN286" s="34"/>
      <c r="DO286" s="34"/>
      <c r="DP286" s="34"/>
      <c r="DQ286" s="34"/>
      <c r="DR286" s="34"/>
      <c r="DS286" s="34"/>
      <c r="DT286" s="34"/>
      <c r="DU286" s="34"/>
      <c r="DV286" s="34"/>
      <c r="DW286" s="34"/>
      <c r="DX286" s="34"/>
      <c r="DY286" s="34"/>
      <c r="DZ286" s="34"/>
      <c r="EA286" s="34"/>
      <c r="EB286" s="34"/>
      <c r="EC286" s="34"/>
      <c r="ED286" s="34"/>
      <c r="EE286" s="34"/>
      <c r="EF286" s="34"/>
      <c r="EG286" s="34"/>
      <c r="EH286" s="34"/>
      <c r="EI286" s="34"/>
      <c r="EJ286" s="34"/>
      <c r="EK286" s="34"/>
      <c r="EL286" s="34"/>
      <c r="EM286" s="34"/>
      <c r="EN286" s="34"/>
      <c r="EO286" s="34"/>
      <c r="EP286" s="34"/>
      <c r="EQ286" s="34"/>
      <c r="ER286" s="34"/>
      <c r="ES286" s="34"/>
      <c r="ET286" s="34"/>
      <c r="EU286" s="34"/>
      <c r="EV286" s="34"/>
      <c r="EW286" s="34"/>
      <c r="EX286" s="34"/>
      <c r="EY286" s="34"/>
      <c r="EZ286" s="34"/>
      <c r="FA286" s="34"/>
      <c r="FB286" s="34"/>
      <c r="FC286" s="34"/>
      <c r="FD286" s="34"/>
      <c r="FE286" s="34"/>
      <c r="FF286" s="34"/>
      <c r="FG286" s="34"/>
      <c r="FH286" s="34"/>
      <c r="FI286" s="34"/>
      <c r="FJ286" s="34"/>
      <c r="FK286" s="34"/>
      <c r="FL286" s="34"/>
      <c r="FM286" s="34"/>
      <c r="FN286" s="34"/>
      <c r="FO286" s="34"/>
      <c r="FP286" s="34"/>
      <c r="FQ286" s="34"/>
      <c r="FR286" s="34"/>
      <c r="FS286" s="34"/>
      <c r="FT286" s="34"/>
      <c r="FU286" s="34"/>
      <c r="FV286" s="34"/>
      <c r="FW286" s="34"/>
      <c r="FX286" s="34"/>
      <c r="FY286" s="34"/>
      <c r="FZ286" s="34"/>
      <c r="GA286" s="34"/>
      <c r="GB286" s="34"/>
      <c r="GC286" s="34"/>
      <c r="GD286" s="34"/>
      <c r="GE286" s="34"/>
      <c r="GF286" s="34"/>
      <c r="GG286" s="34"/>
      <c r="GH286" s="34"/>
      <c r="GI286" s="34"/>
      <c r="GJ286" s="34"/>
      <c r="GK286" s="34"/>
      <c r="GL286" s="34"/>
      <c r="GM286" s="34"/>
      <c r="GN286" s="34"/>
      <c r="GO286" s="34"/>
      <c r="GP286" s="34"/>
      <c r="GQ286" s="34"/>
      <c r="GR286" s="34"/>
      <c r="GS286" s="34"/>
      <c r="GT286" s="34"/>
      <c r="GU286" s="34"/>
      <c r="GV286" s="34"/>
      <c r="GW286" s="34"/>
      <c r="GX286" s="34"/>
      <c r="GY286" s="34"/>
      <c r="GZ286" s="34"/>
      <c r="HA286" s="34"/>
      <c r="HB286" s="34"/>
      <c r="HC286" s="34"/>
      <c r="HD286" s="34"/>
      <c r="HE286" s="34"/>
      <c r="HF286" s="34"/>
      <c r="HG286" s="34"/>
      <c r="HH286" s="34"/>
      <c r="HI286" s="34"/>
      <c r="HJ286" s="34"/>
      <c r="HK286" s="34"/>
      <c r="HL286" s="34"/>
      <c r="HM286" s="34"/>
      <c r="HN286" s="34"/>
      <c r="HO286" s="34"/>
      <c r="HP286" s="34"/>
      <c r="HQ286" s="34"/>
      <c r="HR286" s="34"/>
      <c r="HS286" s="34"/>
      <c r="HT286" s="34"/>
      <c r="HU286" s="34"/>
      <c r="HV286" s="34"/>
      <c r="HW286" s="34"/>
      <c r="HX286" s="34"/>
      <c r="HY286" s="34"/>
      <c r="HZ286" s="34"/>
      <c r="IA286" s="34"/>
      <c r="IB286" s="34"/>
      <c r="IC286" s="34"/>
      <c r="ID286" s="34"/>
      <c r="IE286" s="34"/>
      <c r="IF286" s="34"/>
      <c r="IG286" s="34"/>
      <c r="IH286" s="34"/>
      <c r="II286" s="34"/>
      <c r="IJ286" s="34"/>
      <c r="IK286" s="34"/>
      <c r="IL286" s="34"/>
      <c r="IM286" s="34"/>
      <c r="IN286" s="34"/>
      <c r="IO286" s="34"/>
      <c r="IP286" s="34"/>
      <c r="IQ286" s="34"/>
      <c r="IR286" s="34"/>
      <c r="IS286" s="34"/>
      <c r="IT286" s="34"/>
      <c r="IU286" s="34"/>
      <c r="IV286" s="34"/>
    </row>
    <row r="287" spans="1:256" x14ac:dyDescent="0.2">
      <c r="A287" s="34"/>
      <c r="B287" s="34"/>
      <c r="C287" s="34"/>
      <c r="D287" s="77"/>
      <c r="E287" s="34"/>
      <c r="F287" s="36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96"/>
      <c r="T287" s="34"/>
      <c r="U287" s="36">
        <f t="shared" si="52"/>
        <v>0</v>
      </c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  <c r="BU287" s="34"/>
      <c r="BV287" s="34"/>
      <c r="BW287" s="34"/>
      <c r="BX287" s="34"/>
      <c r="BY287" s="34"/>
      <c r="BZ287" s="34"/>
      <c r="CA287" s="34"/>
      <c r="CB287" s="34"/>
      <c r="CC287" s="34"/>
      <c r="CD287" s="34"/>
      <c r="CE287" s="34"/>
      <c r="CF287" s="34"/>
      <c r="CG287" s="34"/>
      <c r="CH287" s="34"/>
      <c r="CI287" s="34"/>
      <c r="CJ287" s="34"/>
      <c r="CK287" s="34"/>
      <c r="CL287" s="34"/>
      <c r="CM287" s="34"/>
      <c r="CN287" s="34"/>
      <c r="CO287" s="34"/>
      <c r="CP287" s="34"/>
      <c r="CQ287" s="34"/>
      <c r="CR287" s="34"/>
      <c r="CS287" s="34"/>
      <c r="CT287" s="34"/>
      <c r="CU287" s="34"/>
      <c r="CV287" s="34"/>
      <c r="CW287" s="34"/>
      <c r="CX287" s="34"/>
      <c r="CY287" s="34"/>
      <c r="CZ287" s="34"/>
      <c r="DA287" s="34"/>
      <c r="DB287" s="34"/>
      <c r="DC287" s="34"/>
      <c r="DD287" s="34"/>
      <c r="DE287" s="34"/>
      <c r="DF287" s="34"/>
      <c r="DG287" s="34"/>
      <c r="DH287" s="34"/>
      <c r="DI287" s="34"/>
      <c r="DJ287" s="34"/>
      <c r="DK287" s="34"/>
      <c r="DL287" s="34"/>
      <c r="DM287" s="34"/>
      <c r="DN287" s="34"/>
      <c r="DO287" s="34"/>
      <c r="DP287" s="34"/>
      <c r="DQ287" s="34"/>
      <c r="DR287" s="34"/>
      <c r="DS287" s="34"/>
      <c r="DT287" s="34"/>
      <c r="DU287" s="34"/>
      <c r="DV287" s="34"/>
      <c r="DW287" s="34"/>
      <c r="DX287" s="34"/>
      <c r="DY287" s="34"/>
      <c r="DZ287" s="34"/>
      <c r="EA287" s="34"/>
      <c r="EB287" s="34"/>
      <c r="EC287" s="34"/>
      <c r="ED287" s="34"/>
      <c r="EE287" s="34"/>
      <c r="EF287" s="34"/>
      <c r="EG287" s="34"/>
      <c r="EH287" s="34"/>
      <c r="EI287" s="34"/>
      <c r="EJ287" s="34"/>
      <c r="EK287" s="34"/>
      <c r="EL287" s="34"/>
      <c r="EM287" s="34"/>
      <c r="EN287" s="34"/>
      <c r="EO287" s="34"/>
      <c r="EP287" s="34"/>
      <c r="EQ287" s="34"/>
      <c r="ER287" s="34"/>
      <c r="ES287" s="34"/>
      <c r="ET287" s="34"/>
      <c r="EU287" s="34"/>
      <c r="EV287" s="34"/>
      <c r="EW287" s="34"/>
      <c r="EX287" s="34"/>
      <c r="EY287" s="34"/>
      <c r="EZ287" s="34"/>
      <c r="FA287" s="34"/>
      <c r="FB287" s="34"/>
      <c r="FC287" s="34"/>
      <c r="FD287" s="34"/>
      <c r="FE287" s="34"/>
      <c r="FF287" s="34"/>
      <c r="FG287" s="34"/>
      <c r="FH287" s="34"/>
      <c r="FI287" s="34"/>
      <c r="FJ287" s="34"/>
      <c r="FK287" s="34"/>
      <c r="FL287" s="34"/>
      <c r="FM287" s="34"/>
      <c r="FN287" s="34"/>
      <c r="FO287" s="34"/>
      <c r="FP287" s="34"/>
      <c r="FQ287" s="34"/>
      <c r="FR287" s="34"/>
      <c r="FS287" s="34"/>
      <c r="FT287" s="34"/>
      <c r="FU287" s="34"/>
      <c r="FV287" s="34"/>
      <c r="FW287" s="34"/>
      <c r="FX287" s="34"/>
      <c r="FY287" s="34"/>
      <c r="FZ287" s="34"/>
      <c r="GA287" s="34"/>
      <c r="GB287" s="34"/>
      <c r="GC287" s="34"/>
      <c r="GD287" s="34"/>
      <c r="GE287" s="34"/>
      <c r="GF287" s="34"/>
      <c r="GG287" s="34"/>
      <c r="GH287" s="34"/>
      <c r="GI287" s="34"/>
      <c r="GJ287" s="34"/>
      <c r="GK287" s="34"/>
      <c r="GL287" s="34"/>
      <c r="GM287" s="34"/>
      <c r="GN287" s="34"/>
      <c r="GO287" s="34"/>
      <c r="GP287" s="34"/>
      <c r="GQ287" s="34"/>
      <c r="GR287" s="34"/>
      <c r="GS287" s="34"/>
      <c r="GT287" s="34"/>
      <c r="GU287" s="34"/>
      <c r="GV287" s="34"/>
      <c r="GW287" s="34"/>
      <c r="GX287" s="34"/>
      <c r="GY287" s="34"/>
      <c r="GZ287" s="34"/>
      <c r="HA287" s="34"/>
      <c r="HB287" s="34"/>
      <c r="HC287" s="34"/>
      <c r="HD287" s="34"/>
      <c r="HE287" s="34"/>
      <c r="HF287" s="34"/>
      <c r="HG287" s="34"/>
      <c r="HH287" s="34"/>
      <c r="HI287" s="34"/>
      <c r="HJ287" s="34"/>
      <c r="HK287" s="34"/>
      <c r="HL287" s="34"/>
      <c r="HM287" s="34"/>
      <c r="HN287" s="34"/>
      <c r="HO287" s="34"/>
      <c r="HP287" s="34"/>
      <c r="HQ287" s="34"/>
      <c r="HR287" s="34"/>
      <c r="HS287" s="34"/>
      <c r="HT287" s="34"/>
      <c r="HU287" s="34"/>
      <c r="HV287" s="34"/>
      <c r="HW287" s="34"/>
      <c r="HX287" s="34"/>
      <c r="HY287" s="34"/>
      <c r="HZ287" s="34"/>
      <c r="IA287" s="34"/>
      <c r="IB287" s="34"/>
      <c r="IC287" s="34"/>
      <c r="ID287" s="34"/>
      <c r="IE287" s="34"/>
      <c r="IF287" s="34"/>
      <c r="IG287" s="34"/>
      <c r="IH287" s="34"/>
      <c r="II287" s="34"/>
      <c r="IJ287" s="34"/>
      <c r="IK287" s="34"/>
      <c r="IL287" s="34"/>
      <c r="IM287" s="34"/>
      <c r="IN287" s="34"/>
      <c r="IO287" s="34"/>
      <c r="IP287" s="34"/>
      <c r="IQ287" s="34"/>
      <c r="IR287" s="34"/>
      <c r="IS287" s="34"/>
      <c r="IT287" s="34"/>
      <c r="IU287" s="34"/>
      <c r="IV287" s="34"/>
    </row>
    <row r="288" spans="1:256" x14ac:dyDescent="0.2">
      <c r="A288" s="34"/>
      <c r="B288" s="34"/>
      <c r="C288" s="34"/>
      <c r="D288" s="77"/>
      <c r="E288" s="34"/>
      <c r="F288" s="36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96"/>
      <c r="T288" s="34"/>
      <c r="U288" s="36">
        <f t="shared" si="52"/>
        <v>0</v>
      </c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  <c r="BU288" s="34"/>
      <c r="BV288" s="34"/>
      <c r="BW288" s="34"/>
      <c r="BX288" s="34"/>
      <c r="BY288" s="34"/>
      <c r="BZ288" s="34"/>
      <c r="CA288" s="34"/>
      <c r="CB288" s="34"/>
      <c r="CC288" s="34"/>
      <c r="CD288" s="34"/>
      <c r="CE288" s="34"/>
      <c r="CF288" s="34"/>
      <c r="CG288" s="34"/>
      <c r="CH288" s="34"/>
      <c r="CI288" s="34"/>
      <c r="CJ288" s="34"/>
      <c r="CK288" s="34"/>
      <c r="CL288" s="34"/>
      <c r="CM288" s="34"/>
      <c r="CN288" s="34"/>
      <c r="CO288" s="34"/>
      <c r="CP288" s="34"/>
      <c r="CQ288" s="34"/>
      <c r="CR288" s="34"/>
      <c r="CS288" s="34"/>
      <c r="CT288" s="34"/>
      <c r="CU288" s="34"/>
      <c r="CV288" s="34"/>
      <c r="CW288" s="34"/>
      <c r="CX288" s="34"/>
      <c r="CY288" s="34"/>
      <c r="CZ288" s="34"/>
      <c r="DA288" s="34"/>
      <c r="DB288" s="34"/>
      <c r="DC288" s="34"/>
      <c r="DD288" s="34"/>
      <c r="DE288" s="34"/>
      <c r="DF288" s="34"/>
      <c r="DG288" s="34"/>
      <c r="DH288" s="34"/>
      <c r="DI288" s="34"/>
      <c r="DJ288" s="34"/>
      <c r="DK288" s="34"/>
      <c r="DL288" s="34"/>
      <c r="DM288" s="34"/>
      <c r="DN288" s="34"/>
      <c r="DO288" s="34"/>
      <c r="DP288" s="34"/>
      <c r="DQ288" s="34"/>
      <c r="DR288" s="34"/>
      <c r="DS288" s="34"/>
      <c r="DT288" s="34"/>
      <c r="DU288" s="34"/>
      <c r="DV288" s="34"/>
      <c r="DW288" s="34"/>
      <c r="DX288" s="34"/>
      <c r="DY288" s="34"/>
      <c r="DZ288" s="34"/>
      <c r="EA288" s="34"/>
      <c r="EB288" s="34"/>
      <c r="EC288" s="34"/>
      <c r="ED288" s="34"/>
      <c r="EE288" s="34"/>
      <c r="EF288" s="34"/>
      <c r="EG288" s="34"/>
      <c r="EH288" s="34"/>
      <c r="EI288" s="34"/>
      <c r="EJ288" s="34"/>
      <c r="EK288" s="34"/>
      <c r="EL288" s="34"/>
      <c r="EM288" s="34"/>
      <c r="EN288" s="34"/>
      <c r="EO288" s="34"/>
      <c r="EP288" s="34"/>
      <c r="EQ288" s="34"/>
      <c r="ER288" s="34"/>
      <c r="ES288" s="34"/>
      <c r="ET288" s="34"/>
      <c r="EU288" s="34"/>
      <c r="EV288" s="34"/>
      <c r="EW288" s="34"/>
      <c r="EX288" s="34"/>
      <c r="EY288" s="34"/>
      <c r="EZ288" s="34"/>
      <c r="FA288" s="34"/>
      <c r="FB288" s="34"/>
      <c r="FC288" s="34"/>
      <c r="FD288" s="34"/>
      <c r="FE288" s="34"/>
      <c r="FF288" s="34"/>
      <c r="FG288" s="34"/>
      <c r="FH288" s="34"/>
      <c r="FI288" s="34"/>
      <c r="FJ288" s="34"/>
      <c r="FK288" s="34"/>
      <c r="FL288" s="34"/>
      <c r="FM288" s="34"/>
      <c r="FN288" s="34"/>
      <c r="FO288" s="34"/>
      <c r="FP288" s="34"/>
      <c r="FQ288" s="34"/>
      <c r="FR288" s="34"/>
      <c r="FS288" s="34"/>
      <c r="FT288" s="34"/>
      <c r="FU288" s="34"/>
      <c r="FV288" s="34"/>
      <c r="FW288" s="34"/>
      <c r="FX288" s="34"/>
      <c r="FY288" s="34"/>
      <c r="FZ288" s="34"/>
      <c r="GA288" s="34"/>
      <c r="GB288" s="34"/>
      <c r="GC288" s="34"/>
      <c r="GD288" s="34"/>
      <c r="GE288" s="34"/>
      <c r="GF288" s="34"/>
      <c r="GG288" s="34"/>
      <c r="GH288" s="34"/>
      <c r="GI288" s="34"/>
      <c r="GJ288" s="34"/>
      <c r="GK288" s="34"/>
      <c r="GL288" s="34"/>
      <c r="GM288" s="34"/>
      <c r="GN288" s="34"/>
      <c r="GO288" s="34"/>
      <c r="GP288" s="34"/>
      <c r="GQ288" s="34"/>
      <c r="GR288" s="34"/>
      <c r="GS288" s="34"/>
      <c r="GT288" s="34"/>
      <c r="GU288" s="34"/>
      <c r="GV288" s="34"/>
      <c r="GW288" s="34"/>
      <c r="GX288" s="34"/>
      <c r="GY288" s="34"/>
      <c r="GZ288" s="34"/>
      <c r="HA288" s="34"/>
      <c r="HB288" s="34"/>
      <c r="HC288" s="34"/>
      <c r="HD288" s="34"/>
      <c r="HE288" s="34"/>
      <c r="HF288" s="34"/>
      <c r="HG288" s="34"/>
      <c r="HH288" s="34"/>
      <c r="HI288" s="34"/>
      <c r="HJ288" s="34"/>
      <c r="HK288" s="34"/>
      <c r="HL288" s="34"/>
      <c r="HM288" s="34"/>
      <c r="HN288" s="34"/>
      <c r="HO288" s="34"/>
      <c r="HP288" s="34"/>
      <c r="HQ288" s="34"/>
      <c r="HR288" s="34"/>
      <c r="HS288" s="34"/>
      <c r="HT288" s="34"/>
      <c r="HU288" s="34"/>
      <c r="HV288" s="34"/>
      <c r="HW288" s="34"/>
      <c r="HX288" s="34"/>
      <c r="HY288" s="34"/>
      <c r="HZ288" s="34"/>
      <c r="IA288" s="34"/>
      <c r="IB288" s="34"/>
      <c r="IC288" s="34"/>
      <c r="ID288" s="34"/>
      <c r="IE288" s="34"/>
      <c r="IF288" s="34"/>
      <c r="IG288" s="34"/>
      <c r="IH288" s="34"/>
      <c r="II288" s="34"/>
      <c r="IJ288" s="34"/>
      <c r="IK288" s="34"/>
      <c r="IL288" s="34"/>
      <c r="IM288" s="34"/>
      <c r="IN288" s="34"/>
      <c r="IO288" s="34"/>
      <c r="IP288" s="34"/>
      <c r="IQ288" s="34"/>
      <c r="IR288" s="34"/>
      <c r="IS288" s="34"/>
      <c r="IT288" s="34"/>
      <c r="IU288" s="34"/>
      <c r="IV288" s="34"/>
    </row>
    <row r="289" spans="1:256" x14ac:dyDescent="0.2">
      <c r="A289" s="34"/>
      <c r="B289" s="34"/>
      <c r="C289" s="34"/>
      <c r="D289" s="77"/>
      <c r="E289" s="34"/>
      <c r="F289" s="36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96"/>
      <c r="T289" s="34"/>
      <c r="U289" s="36">
        <f t="shared" si="52"/>
        <v>0</v>
      </c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  <c r="BU289" s="34"/>
      <c r="BV289" s="34"/>
      <c r="BW289" s="34"/>
      <c r="BX289" s="34"/>
      <c r="BY289" s="34"/>
      <c r="BZ289" s="34"/>
      <c r="CA289" s="34"/>
      <c r="CB289" s="34"/>
      <c r="CC289" s="34"/>
      <c r="CD289" s="34"/>
      <c r="CE289" s="34"/>
      <c r="CF289" s="34"/>
      <c r="CG289" s="34"/>
      <c r="CH289" s="34"/>
      <c r="CI289" s="34"/>
      <c r="CJ289" s="34"/>
      <c r="CK289" s="34"/>
      <c r="CL289" s="34"/>
      <c r="CM289" s="34"/>
      <c r="CN289" s="34"/>
      <c r="CO289" s="34"/>
      <c r="CP289" s="34"/>
      <c r="CQ289" s="34"/>
      <c r="CR289" s="34"/>
      <c r="CS289" s="34"/>
      <c r="CT289" s="34"/>
      <c r="CU289" s="34"/>
      <c r="CV289" s="34"/>
      <c r="CW289" s="34"/>
      <c r="CX289" s="34"/>
      <c r="CY289" s="34"/>
      <c r="CZ289" s="34"/>
      <c r="DA289" s="34"/>
      <c r="DB289" s="34"/>
      <c r="DC289" s="34"/>
      <c r="DD289" s="34"/>
      <c r="DE289" s="34"/>
      <c r="DF289" s="34"/>
      <c r="DG289" s="34"/>
      <c r="DH289" s="34"/>
      <c r="DI289" s="34"/>
      <c r="DJ289" s="34"/>
      <c r="DK289" s="34"/>
      <c r="DL289" s="34"/>
      <c r="DM289" s="34"/>
      <c r="DN289" s="34"/>
      <c r="DO289" s="34"/>
      <c r="DP289" s="34"/>
      <c r="DQ289" s="34"/>
      <c r="DR289" s="34"/>
      <c r="DS289" s="34"/>
      <c r="DT289" s="34"/>
      <c r="DU289" s="34"/>
      <c r="DV289" s="34"/>
      <c r="DW289" s="34"/>
      <c r="DX289" s="34"/>
      <c r="DY289" s="34"/>
      <c r="DZ289" s="34"/>
      <c r="EA289" s="34"/>
      <c r="EB289" s="34"/>
      <c r="EC289" s="34"/>
      <c r="ED289" s="34"/>
      <c r="EE289" s="34"/>
      <c r="EF289" s="34"/>
      <c r="EG289" s="34"/>
      <c r="EH289" s="34"/>
      <c r="EI289" s="34"/>
      <c r="EJ289" s="34"/>
      <c r="EK289" s="34"/>
      <c r="EL289" s="34"/>
      <c r="EM289" s="34"/>
      <c r="EN289" s="34"/>
      <c r="EO289" s="34"/>
      <c r="EP289" s="34"/>
      <c r="EQ289" s="34"/>
      <c r="ER289" s="34"/>
      <c r="ES289" s="34"/>
      <c r="ET289" s="34"/>
      <c r="EU289" s="34"/>
      <c r="EV289" s="34"/>
      <c r="EW289" s="34"/>
      <c r="EX289" s="34"/>
      <c r="EY289" s="34"/>
      <c r="EZ289" s="34"/>
      <c r="FA289" s="34"/>
      <c r="FB289" s="34"/>
      <c r="FC289" s="34"/>
      <c r="FD289" s="34"/>
      <c r="FE289" s="34"/>
      <c r="FF289" s="34"/>
      <c r="FG289" s="34"/>
      <c r="FH289" s="34"/>
      <c r="FI289" s="34"/>
      <c r="FJ289" s="34"/>
      <c r="FK289" s="34"/>
      <c r="FL289" s="34"/>
      <c r="FM289" s="34"/>
      <c r="FN289" s="34"/>
      <c r="FO289" s="34"/>
      <c r="FP289" s="34"/>
      <c r="FQ289" s="34"/>
      <c r="FR289" s="34"/>
      <c r="FS289" s="34"/>
      <c r="FT289" s="34"/>
      <c r="FU289" s="34"/>
      <c r="FV289" s="34"/>
      <c r="FW289" s="34"/>
      <c r="FX289" s="34"/>
      <c r="FY289" s="34"/>
      <c r="FZ289" s="34"/>
      <c r="GA289" s="34"/>
      <c r="GB289" s="34"/>
      <c r="GC289" s="34"/>
      <c r="GD289" s="34"/>
      <c r="GE289" s="34"/>
      <c r="GF289" s="34"/>
      <c r="GG289" s="34"/>
      <c r="GH289" s="34"/>
      <c r="GI289" s="34"/>
      <c r="GJ289" s="34"/>
      <c r="GK289" s="34"/>
      <c r="GL289" s="34"/>
      <c r="GM289" s="34"/>
      <c r="GN289" s="34"/>
      <c r="GO289" s="34"/>
      <c r="GP289" s="34"/>
      <c r="GQ289" s="34"/>
      <c r="GR289" s="34"/>
      <c r="GS289" s="34"/>
      <c r="GT289" s="34"/>
      <c r="GU289" s="34"/>
      <c r="GV289" s="34"/>
      <c r="GW289" s="34"/>
      <c r="GX289" s="34"/>
      <c r="GY289" s="34"/>
      <c r="GZ289" s="34"/>
      <c r="HA289" s="34"/>
      <c r="HB289" s="34"/>
      <c r="HC289" s="34"/>
      <c r="HD289" s="34"/>
      <c r="HE289" s="34"/>
      <c r="HF289" s="34"/>
      <c r="HG289" s="34"/>
      <c r="HH289" s="34"/>
      <c r="HI289" s="34"/>
      <c r="HJ289" s="34"/>
      <c r="HK289" s="34"/>
      <c r="HL289" s="34"/>
      <c r="HM289" s="34"/>
      <c r="HN289" s="34"/>
      <c r="HO289" s="34"/>
      <c r="HP289" s="34"/>
      <c r="HQ289" s="34"/>
      <c r="HR289" s="34"/>
      <c r="HS289" s="34"/>
      <c r="HT289" s="34"/>
      <c r="HU289" s="34"/>
      <c r="HV289" s="34"/>
      <c r="HW289" s="34"/>
      <c r="HX289" s="34"/>
      <c r="HY289" s="34"/>
      <c r="HZ289" s="34"/>
      <c r="IA289" s="34"/>
      <c r="IB289" s="34"/>
      <c r="IC289" s="34"/>
      <c r="ID289" s="34"/>
      <c r="IE289" s="34"/>
      <c r="IF289" s="34"/>
      <c r="IG289" s="34"/>
      <c r="IH289" s="34"/>
      <c r="II289" s="34"/>
      <c r="IJ289" s="34"/>
      <c r="IK289" s="34"/>
      <c r="IL289" s="34"/>
      <c r="IM289" s="34"/>
      <c r="IN289" s="34"/>
      <c r="IO289" s="34"/>
      <c r="IP289" s="34"/>
      <c r="IQ289" s="34"/>
      <c r="IR289" s="34"/>
      <c r="IS289" s="34"/>
      <c r="IT289" s="34"/>
      <c r="IU289" s="34"/>
      <c r="IV289" s="34"/>
    </row>
    <row r="290" spans="1:256" x14ac:dyDescent="0.2">
      <c r="A290" s="34"/>
      <c r="B290" s="34"/>
      <c r="C290" s="34"/>
      <c r="D290" s="77"/>
      <c r="E290" s="34"/>
      <c r="F290" s="36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96"/>
      <c r="T290" s="34"/>
      <c r="U290" s="36">
        <f t="shared" si="52"/>
        <v>0</v>
      </c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  <c r="BU290" s="34"/>
      <c r="BV290" s="34"/>
      <c r="BW290" s="34"/>
      <c r="BX290" s="34"/>
      <c r="BY290" s="34"/>
      <c r="BZ290" s="34"/>
      <c r="CA290" s="34"/>
      <c r="CB290" s="34"/>
      <c r="CC290" s="34"/>
      <c r="CD290" s="34"/>
      <c r="CE290" s="34"/>
      <c r="CF290" s="34"/>
      <c r="CG290" s="34"/>
      <c r="CH290" s="34"/>
      <c r="CI290" s="34"/>
      <c r="CJ290" s="34"/>
      <c r="CK290" s="34"/>
      <c r="CL290" s="34"/>
      <c r="CM290" s="34"/>
      <c r="CN290" s="34"/>
      <c r="CO290" s="34"/>
      <c r="CP290" s="34"/>
      <c r="CQ290" s="34"/>
      <c r="CR290" s="34"/>
      <c r="CS290" s="34"/>
      <c r="CT290" s="34"/>
      <c r="CU290" s="34"/>
      <c r="CV290" s="34"/>
      <c r="CW290" s="34"/>
      <c r="CX290" s="34"/>
      <c r="CY290" s="34"/>
      <c r="CZ290" s="34"/>
      <c r="DA290" s="34"/>
      <c r="DB290" s="34"/>
      <c r="DC290" s="34"/>
      <c r="DD290" s="34"/>
      <c r="DE290" s="34"/>
      <c r="DF290" s="34"/>
      <c r="DG290" s="34"/>
      <c r="DH290" s="34"/>
      <c r="DI290" s="34"/>
      <c r="DJ290" s="34"/>
      <c r="DK290" s="34"/>
      <c r="DL290" s="34"/>
      <c r="DM290" s="34"/>
      <c r="DN290" s="34"/>
      <c r="DO290" s="34"/>
      <c r="DP290" s="34"/>
      <c r="DQ290" s="34"/>
      <c r="DR290" s="34"/>
      <c r="DS290" s="34"/>
      <c r="DT290" s="34"/>
      <c r="DU290" s="34"/>
      <c r="DV290" s="34"/>
      <c r="DW290" s="34"/>
      <c r="DX290" s="34"/>
      <c r="DY290" s="34"/>
      <c r="DZ290" s="34"/>
      <c r="EA290" s="34"/>
      <c r="EB290" s="34"/>
      <c r="EC290" s="34"/>
      <c r="ED290" s="34"/>
      <c r="EE290" s="34"/>
      <c r="EF290" s="34"/>
      <c r="EG290" s="34"/>
      <c r="EH290" s="34"/>
      <c r="EI290" s="34"/>
      <c r="EJ290" s="34"/>
      <c r="EK290" s="34"/>
      <c r="EL290" s="34"/>
      <c r="EM290" s="34"/>
      <c r="EN290" s="34"/>
      <c r="EO290" s="34"/>
      <c r="EP290" s="34"/>
      <c r="EQ290" s="34"/>
      <c r="ER290" s="34"/>
      <c r="ES290" s="34"/>
      <c r="ET290" s="34"/>
      <c r="EU290" s="34"/>
      <c r="EV290" s="34"/>
      <c r="EW290" s="34"/>
      <c r="EX290" s="34"/>
      <c r="EY290" s="34"/>
      <c r="EZ290" s="34"/>
      <c r="FA290" s="34"/>
      <c r="FB290" s="34"/>
      <c r="FC290" s="34"/>
      <c r="FD290" s="34"/>
      <c r="FE290" s="34"/>
      <c r="FF290" s="34"/>
      <c r="FG290" s="34"/>
      <c r="FH290" s="34"/>
      <c r="FI290" s="34"/>
      <c r="FJ290" s="34"/>
      <c r="FK290" s="34"/>
      <c r="FL290" s="34"/>
      <c r="FM290" s="34"/>
      <c r="FN290" s="34"/>
      <c r="FO290" s="34"/>
      <c r="FP290" s="34"/>
      <c r="FQ290" s="34"/>
      <c r="FR290" s="34"/>
      <c r="FS290" s="34"/>
      <c r="FT290" s="34"/>
      <c r="FU290" s="34"/>
      <c r="FV290" s="34"/>
      <c r="FW290" s="34"/>
      <c r="FX290" s="34"/>
      <c r="FY290" s="34"/>
      <c r="FZ290" s="34"/>
      <c r="GA290" s="34"/>
      <c r="GB290" s="34"/>
      <c r="GC290" s="34"/>
      <c r="GD290" s="34"/>
      <c r="GE290" s="34"/>
      <c r="GF290" s="34"/>
      <c r="GG290" s="34"/>
      <c r="GH290" s="34"/>
      <c r="GI290" s="34"/>
      <c r="GJ290" s="34"/>
      <c r="GK290" s="34"/>
      <c r="GL290" s="34"/>
      <c r="GM290" s="34"/>
      <c r="GN290" s="34"/>
      <c r="GO290" s="34"/>
      <c r="GP290" s="34"/>
      <c r="GQ290" s="34"/>
      <c r="GR290" s="34"/>
      <c r="GS290" s="34"/>
      <c r="GT290" s="34"/>
      <c r="GU290" s="34"/>
      <c r="GV290" s="34"/>
      <c r="GW290" s="34"/>
      <c r="GX290" s="34"/>
      <c r="GY290" s="34"/>
      <c r="GZ290" s="34"/>
      <c r="HA290" s="34"/>
      <c r="HB290" s="34"/>
      <c r="HC290" s="34"/>
      <c r="HD290" s="34"/>
      <c r="HE290" s="34"/>
      <c r="HF290" s="34"/>
      <c r="HG290" s="34"/>
      <c r="HH290" s="34"/>
      <c r="HI290" s="34"/>
      <c r="HJ290" s="34"/>
      <c r="HK290" s="34"/>
      <c r="HL290" s="34"/>
      <c r="HM290" s="34"/>
      <c r="HN290" s="34"/>
      <c r="HO290" s="34"/>
      <c r="HP290" s="34"/>
      <c r="HQ290" s="34"/>
      <c r="HR290" s="34"/>
      <c r="HS290" s="34"/>
      <c r="HT290" s="34"/>
      <c r="HU290" s="34"/>
      <c r="HV290" s="34"/>
      <c r="HW290" s="34"/>
      <c r="HX290" s="34"/>
      <c r="HY290" s="34"/>
      <c r="HZ290" s="34"/>
      <c r="IA290" s="34"/>
      <c r="IB290" s="34"/>
      <c r="IC290" s="34"/>
      <c r="ID290" s="34"/>
      <c r="IE290" s="34"/>
      <c r="IF290" s="34"/>
      <c r="IG290" s="34"/>
      <c r="IH290" s="34"/>
      <c r="II290" s="34"/>
      <c r="IJ290" s="34"/>
      <c r="IK290" s="34"/>
      <c r="IL290" s="34"/>
      <c r="IM290" s="34"/>
      <c r="IN290" s="34"/>
      <c r="IO290" s="34"/>
      <c r="IP290" s="34"/>
      <c r="IQ290" s="34"/>
      <c r="IR290" s="34"/>
      <c r="IS290" s="34"/>
      <c r="IT290" s="34"/>
      <c r="IU290" s="34"/>
      <c r="IV290" s="34"/>
    </row>
    <row r="291" spans="1:256" x14ac:dyDescent="0.2">
      <c r="A291" s="34"/>
      <c r="B291" s="34"/>
      <c r="C291" s="34"/>
      <c r="D291" s="77"/>
      <c r="E291" s="34"/>
      <c r="F291" s="36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96"/>
      <c r="T291" s="34"/>
      <c r="U291" s="36">
        <f t="shared" si="52"/>
        <v>0</v>
      </c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  <c r="BU291" s="34"/>
      <c r="BV291" s="34"/>
      <c r="BW291" s="34"/>
      <c r="BX291" s="34"/>
      <c r="BY291" s="34"/>
      <c r="BZ291" s="34"/>
      <c r="CA291" s="34"/>
      <c r="CB291" s="34"/>
      <c r="CC291" s="34"/>
      <c r="CD291" s="34"/>
      <c r="CE291" s="34"/>
      <c r="CF291" s="34"/>
      <c r="CG291" s="34"/>
      <c r="CH291" s="34"/>
      <c r="CI291" s="34"/>
      <c r="CJ291" s="34"/>
      <c r="CK291" s="34"/>
      <c r="CL291" s="34"/>
      <c r="CM291" s="34"/>
      <c r="CN291" s="34"/>
      <c r="CO291" s="34"/>
      <c r="CP291" s="34"/>
      <c r="CQ291" s="34"/>
      <c r="CR291" s="34"/>
      <c r="CS291" s="34"/>
      <c r="CT291" s="34"/>
      <c r="CU291" s="34"/>
      <c r="CV291" s="34"/>
      <c r="CW291" s="34"/>
      <c r="CX291" s="34"/>
      <c r="CY291" s="34"/>
      <c r="CZ291" s="34"/>
      <c r="DA291" s="34"/>
      <c r="DB291" s="34"/>
      <c r="DC291" s="34"/>
      <c r="DD291" s="34"/>
      <c r="DE291" s="34"/>
      <c r="DF291" s="34"/>
      <c r="DG291" s="34"/>
      <c r="DH291" s="34"/>
      <c r="DI291" s="34"/>
      <c r="DJ291" s="34"/>
      <c r="DK291" s="34"/>
      <c r="DL291" s="34"/>
      <c r="DM291" s="34"/>
      <c r="DN291" s="34"/>
      <c r="DO291" s="34"/>
      <c r="DP291" s="34"/>
      <c r="DQ291" s="34"/>
      <c r="DR291" s="34"/>
      <c r="DS291" s="34"/>
      <c r="DT291" s="34"/>
      <c r="DU291" s="34"/>
      <c r="DV291" s="34"/>
      <c r="DW291" s="34"/>
      <c r="DX291" s="34"/>
      <c r="DY291" s="34"/>
      <c r="DZ291" s="34"/>
      <c r="EA291" s="34"/>
      <c r="EB291" s="34"/>
      <c r="EC291" s="34"/>
      <c r="ED291" s="34"/>
      <c r="EE291" s="34"/>
      <c r="EF291" s="34"/>
      <c r="EG291" s="34"/>
      <c r="EH291" s="34"/>
      <c r="EI291" s="34"/>
      <c r="EJ291" s="34"/>
      <c r="EK291" s="34"/>
      <c r="EL291" s="34"/>
      <c r="EM291" s="34"/>
      <c r="EN291" s="34"/>
      <c r="EO291" s="34"/>
      <c r="EP291" s="34"/>
      <c r="EQ291" s="34"/>
      <c r="ER291" s="34"/>
      <c r="ES291" s="34"/>
      <c r="ET291" s="34"/>
      <c r="EU291" s="34"/>
      <c r="EV291" s="34"/>
      <c r="EW291" s="34"/>
      <c r="EX291" s="34"/>
      <c r="EY291" s="34"/>
      <c r="EZ291" s="34"/>
      <c r="FA291" s="34"/>
      <c r="FB291" s="34"/>
      <c r="FC291" s="34"/>
      <c r="FD291" s="34"/>
      <c r="FE291" s="34"/>
      <c r="FF291" s="34"/>
      <c r="FG291" s="34"/>
      <c r="FH291" s="34"/>
      <c r="FI291" s="34"/>
      <c r="FJ291" s="34"/>
      <c r="FK291" s="34"/>
      <c r="FL291" s="34"/>
      <c r="FM291" s="34"/>
      <c r="FN291" s="34"/>
      <c r="FO291" s="34"/>
      <c r="FP291" s="34"/>
      <c r="FQ291" s="34"/>
      <c r="FR291" s="34"/>
      <c r="FS291" s="34"/>
      <c r="FT291" s="34"/>
      <c r="FU291" s="34"/>
      <c r="FV291" s="34"/>
      <c r="FW291" s="34"/>
      <c r="FX291" s="34"/>
      <c r="FY291" s="34"/>
      <c r="FZ291" s="34"/>
      <c r="GA291" s="34"/>
      <c r="GB291" s="34"/>
      <c r="GC291" s="34"/>
      <c r="GD291" s="34"/>
      <c r="GE291" s="34"/>
      <c r="GF291" s="34"/>
      <c r="GG291" s="34"/>
      <c r="GH291" s="34"/>
      <c r="GI291" s="34"/>
      <c r="GJ291" s="34"/>
      <c r="GK291" s="34"/>
      <c r="GL291" s="34"/>
      <c r="GM291" s="34"/>
      <c r="GN291" s="34"/>
      <c r="GO291" s="34"/>
      <c r="GP291" s="34"/>
      <c r="GQ291" s="34"/>
      <c r="GR291" s="34"/>
      <c r="GS291" s="34"/>
      <c r="GT291" s="34"/>
      <c r="GU291" s="34"/>
      <c r="GV291" s="34"/>
      <c r="GW291" s="34"/>
      <c r="GX291" s="34"/>
      <c r="GY291" s="34"/>
      <c r="GZ291" s="34"/>
      <c r="HA291" s="34"/>
      <c r="HB291" s="34"/>
      <c r="HC291" s="34"/>
      <c r="HD291" s="34"/>
      <c r="HE291" s="34"/>
      <c r="HF291" s="34"/>
      <c r="HG291" s="34"/>
      <c r="HH291" s="34"/>
      <c r="HI291" s="34"/>
      <c r="HJ291" s="34"/>
      <c r="HK291" s="34"/>
      <c r="HL291" s="34"/>
      <c r="HM291" s="34"/>
      <c r="HN291" s="34"/>
      <c r="HO291" s="34"/>
      <c r="HP291" s="34"/>
      <c r="HQ291" s="34"/>
      <c r="HR291" s="34"/>
      <c r="HS291" s="34"/>
      <c r="HT291" s="34"/>
      <c r="HU291" s="34"/>
      <c r="HV291" s="34"/>
      <c r="HW291" s="34"/>
      <c r="HX291" s="34"/>
      <c r="HY291" s="34"/>
      <c r="HZ291" s="34"/>
      <c r="IA291" s="34"/>
      <c r="IB291" s="34"/>
      <c r="IC291" s="34"/>
      <c r="ID291" s="34"/>
      <c r="IE291" s="34"/>
      <c r="IF291" s="34"/>
      <c r="IG291" s="34"/>
      <c r="IH291" s="34"/>
      <c r="II291" s="34"/>
      <c r="IJ291" s="34"/>
      <c r="IK291" s="34"/>
      <c r="IL291" s="34"/>
      <c r="IM291" s="34"/>
      <c r="IN291" s="34"/>
      <c r="IO291" s="34"/>
      <c r="IP291" s="34"/>
      <c r="IQ291" s="34"/>
      <c r="IR291" s="34"/>
      <c r="IS291" s="34"/>
      <c r="IT291" s="34"/>
      <c r="IU291" s="34"/>
      <c r="IV291" s="34"/>
    </row>
    <row r="292" spans="1:256" x14ac:dyDescent="0.2">
      <c r="A292" s="34"/>
      <c r="B292" s="34"/>
      <c r="C292" s="34"/>
      <c r="D292" s="77"/>
      <c r="E292" s="34"/>
      <c r="F292" s="36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96"/>
      <c r="T292" s="34"/>
      <c r="U292" s="36">
        <f t="shared" si="52"/>
        <v>0</v>
      </c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  <c r="BU292" s="34"/>
      <c r="BV292" s="34"/>
      <c r="BW292" s="34"/>
      <c r="BX292" s="34"/>
      <c r="BY292" s="34"/>
      <c r="BZ292" s="34"/>
      <c r="CA292" s="34"/>
      <c r="CB292" s="34"/>
      <c r="CC292" s="34"/>
      <c r="CD292" s="34"/>
      <c r="CE292" s="34"/>
      <c r="CF292" s="34"/>
      <c r="CG292" s="34"/>
      <c r="CH292" s="34"/>
      <c r="CI292" s="34"/>
      <c r="CJ292" s="34"/>
      <c r="CK292" s="34"/>
      <c r="CL292" s="34"/>
      <c r="CM292" s="34"/>
      <c r="CN292" s="34"/>
      <c r="CO292" s="34"/>
      <c r="CP292" s="34"/>
      <c r="CQ292" s="34"/>
      <c r="CR292" s="34"/>
      <c r="CS292" s="34"/>
      <c r="CT292" s="34"/>
      <c r="CU292" s="34"/>
      <c r="CV292" s="34"/>
      <c r="CW292" s="34"/>
      <c r="CX292" s="34"/>
      <c r="CY292" s="34"/>
      <c r="CZ292" s="34"/>
      <c r="DA292" s="34"/>
      <c r="DB292" s="34"/>
      <c r="DC292" s="34"/>
      <c r="DD292" s="34"/>
      <c r="DE292" s="34"/>
      <c r="DF292" s="34"/>
      <c r="DG292" s="34"/>
      <c r="DH292" s="34"/>
      <c r="DI292" s="34"/>
      <c r="DJ292" s="34"/>
      <c r="DK292" s="34"/>
      <c r="DL292" s="34"/>
      <c r="DM292" s="34"/>
      <c r="DN292" s="34"/>
      <c r="DO292" s="34"/>
      <c r="DP292" s="34"/>
      <c r="DQ292" s="34"/>
      <c r="DR292" s="34"/>
      <c r="DS292" s="34"/>
      <c r="DT292" s="34"/>
      <c r="DU292" s="34"/>
      <c r="DV292" s="34"/>
      <c r="DW292" s="34"/>
      <c r="DX292" s="34"/>
      <c r="DY292" s="34"/>
      <c r="DZ292" s="34"/>
      <c r="EA292" s="34"/>
      <c r="EB292" s="34"/>
      <c r="EC292" s="34"/>
      <c r="ED292" s="34"/>
      <c r="EE292" s="34"/>
      <c r="EF292" s="34"/>
      <c r="EG292" s="34"/>
      <c r="EH292" s="34"/>
      <c r="EI292" s="34"/>
      <c r="EJ292" s="34"/>
      <c r="EK292" s="34"/>
      <c r="EL292" s="34"/>
      <c r="EM292" s="34"/>
      <c r="EN292" s="34"/>
      <c r="EO292" s="34"/>
      <c r="EP292" s="34"/>
      <c r="EQ292" s="34"/>
      <c r="ER292" s="34"/>
      <c r="ES292" s="34"/>
      <c r="ET292" s="34"/>
      <c r="EU292" s="34"/>
      <c r="EV292" s="34"/>
      <c r="EW292" s="34"/>
      <c r="EX292" s="34"/>
      <c r="EY292" s="34"/>
      <c r="EZ292" s="34"/>
      <c r="FA292" s="34"/>
      <c r="FB292" s="34"/>
      <c r="FC292" s="34"/>
      <c r="FD292" s="34"/>
      <c r="FE292" s="34"/>
      <c r="FF292" s="34"/>
      <c r="FG292" s="34"/>
      <c r="FH292" s="34"/>
      <c r="FI292" s="34"/>
      <c r="FJ292" s="34"/>
      <c r="FK292" s="34"/>
      <c r="FL292" s="34"/>
      <c r="FM292" s="34"/>
      <c r="FN292" s="34"/>
      <c r="FO292" s="34"/>
      <c r="FP292" s="34"/>
      <c r="FQ292" s="34"/>
      <c r="FR292" s="34"/>
      <c r="FS292" s="34"/>
      <c r="FT292" s="34"/>
      <c r="FU292" s="34"/>
      <c r="FV292" s="34"/>
      <c r="FW292" s="34"/>
      <c r="FX292" s="34"/>
      <c r="FY292" s="34"/>
      <c r="FZ292" s="34"/>
      <c r="GA292" s="34"/>
      <c r="GB292" s="34"/>
      <c r="GC292" s="34"/>
      <c r="GD292" s="34"/>
      <c r="GE292" s="34"/>
      <c r="GF292" s="34"/>
      <c r="GG292" s="34"/>
      <c r="GH292" s="34"/>
      <c r="GI292" s="34"/>
      <c r="GJ292" s="34"/>
      <c r="GK292" s="34"/>
      <c r="GL292" s="34"/>
      <c r="GM292" s="34"/>
      <c r="GN292" s="34"/>
      <c r="GO292" s="34"/>
      <c r="GP292" s="34"/>
      <c r="GQ292" s="34"/>
      <c r="GR292" s="34"/>
      <c r="GS292" s="34"/>
      <c r="GT292" s="34"/>
      <c r="GU292" s="34"/>
      <c r="GV292" s="34"/>
      <c r="GW292" s="34"/>
      <c r="GX292" s="34"/>
      <c r="GY292" s="34"/>
      <c r="GZ292" s="34"/>
      <c r="HA292" s="34"/>
      <c r="HB292" s="34"/>
      <c r="HC292" s="34"/>
      <c r="HD292" s="34"/>
      <c r="HE292" s="34"/>
      <c r="HF292" s="34"/>
      <c r="HG292" s="34"/>
      <c r="HH292" s="34"/>
      <c r="HI292" s="34"/>
      <c r="HJ292" s="34"/>
      <c r="HK292" s="34"/>
      <c r="HL292" s="34"/>
      <c r="HM292" s="34"/>
      <c r="HN292" s="34"/>
      <c r="HO292" s="34"/>
      <c r="HP292" s="34"/>
      <c r="HQ292" s="34"/>
      <c r="HR292" s="34"/>
      <c r="HS292" s="34"/>
      <c r="HT292" s="34"/>
      <c r="HU292" s="34"/>
      <c r="HV292" s="34"/>
      <c r="HW292" s="34"/>
      <c r="HX292" s="34"/>
      <c r="HY292" s="34"/>
      <c r="HZ292" s="34"/>
      <c r="IA292" s="34"/>
      <c r="IB292" s="34"/>
      <c r="IC292" s="34"/>
      <c r="ID292" s="34"/>
      <c r="IE292" s="34"/>
      <c r="IF292" s="34"/>
      <c r="IG292" s="34"/>
      <c r="IH292" s="34"/>
      <c r="II292" s="34"/>
      <c r="IJ292" s="34"/>
      <c r="IK292" s="34"/>
      <c r="IL292" s="34"/>
      <c r="IM292" s="34"/>
      <c r="IN292" s="34"/>
      <c r="IO292" s="34"/>
      <c r="IP292" s="34"/>
      <c r="IQ292" s="34"/>
      <c r="IR292" s="34"/>
      <c r="IS292" s="34"/>
      <c r="IT292" s="34"/>
      <c r="IU292" s="34"/>
      <c r="IV292" s="34"/>
    </row>
    <row r="293" spans="1:256" x14ac:dyDescent="0.2">
      <c r="A293" s="34"/>
      <c r="B293" s="34"/>
      <c r="C293" s="34"/>
      <c r="D293" s="77"/>
      <c r="E293" s="34"/>
      <c r="F293" s="36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96"/>
      <c r="T293" s="34"/>
      <c r="U293" s="36">
        <f t="shared" si="52"/>
        <v>0</v>
      </c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  <c r="BU293" s="34"/>
      <c r="BV293" s="34"/>
      <c r="BW293" s="34"/>
      <c r="BX293" s="34"/>
      <c r="BY293" s="34"/>
      <c r="BZ293" s="34"/>
      <c r="CA293" s="34"/>
      <c r="CB293" s="34"/>
      <c r="CC293" s="34"/>
      <c r="CD293" s="34"/>
      <c r="CE293" s="34"/>
      <c r="CF293" s="34"/>
      <c r="CG293" s="34"/>
      <c r="CH293" s="34"/>
      <c r="CI293" s="34"/>
      <c r="CJ293" s="34"/>
      <c r="CK293" s="34"/>
      <c r="CL293" s="34"/>
      <c r="CM293" s="34"/>
      <c r="CN293" s="34"/>
      <c r="CO293" s="34"/>
      <c r="CP293" s="34"/>
      <c r="CQ293" s="34"/>
      <c r="CR293" s="34"/>
      <c r="CS293" s="34"/>
      <c r="CT293" s="34"/>
      <c r="CU293" s="34"/>
      <c r="CV293" s="34"/>
      <c r="CW293" s="34"/>
      <c r="CX293" s="34"/>
      <c r="CY293" s="34"/>
      <c r="CZ293" s="34"/>
      <c r="DA293" s="34"/>
      <c r="DB293" s="34"/>
      <c r="DC293" s="34"/>
      <c r="DD293" s="34"/>
      <c r="DE293" s="34"/>
      <c r="DF293" s="34"/>
      <c r="DG293" s="34"/>
      <c r="DH293" s="34"/>
      <c r="DI293" s="34"/>
      <c r="DJ293" s="34"/>
      <c r="DK293" s="34"/>
      <c r="DL293" s="34"/>
      <c r="DM293" s="34"/>
      <c r="DN293" s="34"/>
      <c r="DO293" s="34"/>
      <c r="DP293" s="34"/>
      <c r="DQ293" s="34"/>
      <c r="DR293" s="34"/>
      <c r="DS293" s="34"/>
      <c r="DT293" s="34"/>
      <c r="DU293" s="34"/>
      <c r="DV293" s="34"/>
      <c r="DW293" s="34"/>
      <c r="DX293" s="34"/>
      <c r="DY293" s="34"/>
      <c r="DZ293" s="34"/>
      <c r="EA293" s="34"/>
      <c r="EB293" s="34"/>
      <c r="EC293" s="34"/>
      <c r="ED293" s="34"/>
      <c r="EE293" s="34"/>
      <c r="EF293" s="34"/>
      <c r="EG293" s="34"/>
      <c r="EH293" s="34"/>
      <c r="EI293" s="34"/>
      <c r="EJ293" s="34"/>
      <c r="EK293" s="34"/>
      <c r="EL293" s="34"/>
      <c r="EM293" s="34"/>
      <c r="EN293" s="34"/>
      <c r="EO293" s="34"/>
      <c r="EP293" s="34"/>
      <c r="EQ293" s="34"/>
      <c r="ER293" s="34"/>
      <c r="ES293" s="34"/>
      <c r="ET293" s="34"/>
      <c r="EU293" s="34"/>
      <c r="EV293" s="34"/>
      <c r="EW293" s="34"/>
      <c r="EX293" s="34"/>
      <c r="EY293" s="34"/>
      <c r="EZ293" s="34"/>
      <c r="FA293" s="34"/>
      <c r="FB293" s="34"/>
      <c r="FC293" s="34"/>
      <c r="FD293" s="34"/>
      <c r="FE293" s="34"/>
      <c r="FF293" s="34"/>
      <c r="FG293" s="34"/>
      <c r="FH293" s="34"/>
      <c r="FI293" s="34"/>
      <c r="FJ293" s="34"/>
      <c r="FK293" s="34"/>
      <c r="FL293" s="34"/>
      <c r="FM293" s="34"/>
      <c r="FN293" s="34"/>
      <c r="FO293" s="34"/>
      <c r="FP293" s="34"/>
      <c r="FQ293" s="34"/>
      <c r="FR293" s="34"/>
      <c r="FS293" s="34"/>
      <c r="FT293" s="34"/>
      <c r="FU293" s="34"/>
      <c r="FV293" s="34"/>
      <c r="FW293" s="34"/>
      <c r="FX293" s="34"/>
      <c r="FY293" s="34"/>
      <c r="FZ293" s="34"/>
      <c r="GA293" s="34"/>
      <c r="GB293" s="34"/>
      <c r="GC293" s="34"/>
      <c r="GD293" s="34"/>
      <c r="GE293" s="34"/>
      <c r="GF293" s="34"/>
      <c r="GG293" s="34"/>
      <c r="GH293" s="34"/>
      <c r="GI293" s="34"/>
      <c r="GJ293" s="34"/>
      <c r="GK293" s="34"/>
      <c r="GL293" s="34"/>
      <c r="GM293" s="34"/>
      <c r="GN293" s="34"/>
      <c r="GO293" s="34"/>
      <c r="GP293" s="34"/>
      <c r="GQ293" s="34"/>
      <c r="GR293" s="34"/>
      <c r="GS293" s="34"/>
      <c r="GT293" s="34"/>
      <c r="GU293" s="34"/>
      <c r="GV293" s="34"/>
      <c r="GW293" s="34"/>
      <c r="GX293" s="34"/>
      <c r="GY293" s="34"/>
      <c r="GZ293" s="34"/>
      <c r="HA293" s="34"/>
      <c r="HB293" s="34"/>
      <c r="HC293" s="34"/>
      <c r="HD293" s="34"/>
      <c r="HE293" s="34"/>
      <c r="HF293" s="34"/>
      <c r="HG293" s="34"/>
      <c r="HH293" s="34"/>
      <c r="HI293" s="34"/>
      <c r="HJ293" s="34"/>
      <c r="HK293" s="34"/>
      <c r="HL293" s="34"/>
      <c r="HM293" s="34"/>
      <c r="HN293" s="34"/>
      <c r="HO293" s="34"/>
      <c r="HP293" s="34"/>
      <c r="HQ293" s="34"/>
      <c r="HR293" s="34"/>
      <c r="HS293" s="34"/>
      <c r="HT293" s="34"/>
      <c r="HU293" s="34"/>
      <c r="HV293" s="34"/>
      <c r="HW293" s="34"/>
      <c r="HX293" s="34"/>
      <c r="HY293" s="34"/>
      <c r="HZ293" s="34"/>
      <c r="IA293" s="34"/>
      <c r="IB293" s="34"/>
      <c r="IC293" s="34"/>
      <c r="ID293" s="34"/>
      <c r="IE293" s="34"/>
      <c r="IF293" s="34"/>
      <c r="IG293" s="34"/>
      <c r="IH293" s="34"/>
      <c r="II293" s="34"/>
      <c r="IJ293" s="34"/>
      <c r="IK293" s="34"/>
      <c r="IL293" s="34"/>
      <c r="IM293" s="34"/>
      <c r="IN293" s="34"/>
      <c r="IO293" s="34"/>
      <c r="IP293" s="34"/>
      <c r="IQ293" s="34"/>
      <c r="IR293" s="34"/>
      <c r="IS293" s="34"/>
      <c r="IT293" s="34"/>
      <c r="IU293" s="34"/>
      <c r="IV293" s="34"/>
    </row>
    <row r="294" spans="1:256" x14ac:dyDescent="0.2">
      <c r="A294" s="34"/>
      <c r="B294" s="34"/>
      <c r="C294" s="34"/>
      <c r="D294" s="77"/>
      <c r="E294" s="34"/>
      <c r="F294" s="36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96"/>
      <c r="T294" s="34"/>
      <c r="U294" s="36">
        <f t="shared" si="52"/>
        <v>0</v>
      </c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  <c r="BU294" s="34"/>
      <c r="BV294" s="34"/>
      <c r="BW294" s="34"/>
      <c r="BX294" s="34"/>
      <c r="BY294" s="34"/>
      <c r="BZ294" s="34"/>
      <c r="CA294" s="34"/>
      <c r="CB294" s="34"/>
      <c r="CC294" s="34"/>
      <c r="CD294" s="34"/>
      <c r="CE294" s="34"/>
      <c r="CF294" s="34"/>
      <c r="CG294" s="34"/>
      <c r="CH294" s="34"/>
      <c r="CI294" s="34"/>
      <c r="CJ294" s="34"/>
      <c r="CK294" s="34"/>
      <c r="CL294" s="34"/>
      <c r="CM294" s="34"/>
      <c r="CN294" s="34"/>
      <c r="CO294" s="34"/>
      <c r="CP294" s="34"/>
      <c r="CQ294" s="34"/>
      <c r="CR294" s="34"/>
      <c r="CS294" s="34"/>
      <c r="CT294" s="34"/>
      <c r="CU294" s="34"/>
      <c r="CV294" s="34"/>
      <c r="CW294" s="34"/>
      <c r="CX294" s="34"/>
      <c r="CY294" s="34"/>
      <c r="CZ294" s="34"/>
      <c r="DA294" s="34"/>
      <c r="DB294" s="34"/>
      <c r="DC294" s="34"/>
      <c r="DD294" s="34"/>
      <c r="DE294" s="34"/>
      <c r="DF294" s="34"/>
      <c r="DG294" s="34"/>
      <c r="DH294" s="34"/>
      <c r="DI294" s="34"/>
      <c r="DJ294" s="34"/>
      <c r="DK294" s="34"/>
      <c r="DL294" s="34"/>
      <c r="DM294" s="34"/>
      <c r="DN294" s="34"/>
      <c r="DO294" s="34"/>
      <c r="DP294" s="34"/>
      <c r="DQ294" s="34"/>
      <c r="DR294" s="34"/>
      <c r="DS294" s="34"/>
      <c r="DT294" s="34"/>
      <c r="DU294" s="34"/>
      <c r="DV294" s="34"/>
      <c r="DW294" s="34"/>
      <c r="DX294" s="34"/>
      <c r="DY294" s="34"/>
      <c r="DZ294" s="34"/>
      <c r="EA294" s="34"/>
      <c r="EB294" s="34"/>
      <c r="EC294" s="34"/>
      <c r="ED294" s="34"/>
      <c r="EE294" s="34"/>
      <c r="EF294" s="34"/>
      <c r="EG294" s="34"/>
      <c r="EH294" s="34"/>
      <c r="EI294" s="34"/>
      <c r="EJ294" s="34"/>
      <c r="EK294" s="34"/>
      <c r="EL294" s="34"/>
      <c r="EM294" s="34"/>
      <c r="EN294" s="34"/>
      <c r="EO294" s="34"/>
      <c r="EP294" s="34"/>
      <c r="EQ294" s="34"/>
      <c r="ER294" s="34"/>
      <c r="ES294" s="34"/>
      <c r="ET294" s="34"/>
      <c r="EU294" s="34"/>
      <c r="EV294" s="34"/>
      <c r="EW294" s="34"/>
      <c r="EX294" s="34"/>
      <c r="EY294" s="34"/>
      <c r="EZ294" s="34"/>
      <c r="FA294" s="34"/>
      <c r="FB294" s="34"/>
      <c r="FC294" s="34"/>
      <c r="FD294" s="34"/>
      <c r="FE294" s="34"/>
      <c r="FF294" s="34"/>
      <c r="FG294" s="34"/>
      <c r="FH294" s="34"/>
      <c r="FI294" s="34"/>
      <c r="FJ294" s="34"/>
      <c r="FK294" s="34"/>
      <c r="FL294" s="34"/>
      <c r="FM294" s="34"/>
      <c r="FN294" s="34"/>
      <c r="FO294" s="34"/>
      <c r="FP294" s="34"/>
      <c r="FQ294" s="34"/>
      <c r="FR294" s="34"/>
      <c r="FS294" s="34"/>
      <c r="FT294" s="34"/>
      <c r="FU294" s="34"/>
      <c r="FV294" s="34"/>
      <c r="FW294" s="34"/>
      <c r="FX294" s="34"/>
      <c r="FY294" s="34"/>
      <c r="FZ294" s="34"/>
      <c r="GA294" s="34"/>
      <c r="GB294" s="34"/>
      <c r="GC294" s="34"/>
      <c r="GD294" s="34"/>
      <c r="GE294" s="34"/>
      <c r="GF294" s="34"/>
      <c r="GG294" s="34"/>
      <c r="GH294" s="34"/>
      <c r="GI294" s="34"/>
      <c r="GJ294" s="34"/>
      <c r="GK294" s="34"/>
      <c r="GL294" s="34"/>
      <c r="GM294" s="34"/>
      <c r="GN294" s="34"/>
      <c r="GO294" s="34"/>
      <c r="GP294" s="34"/>
      <c r="GQ294" s="34"/>
      <c r="GR294" s="34"/>
      <c r="GS294" s="34"/>
      <c r="GT294" s="34"/>
      <c r="GU294" s="34"/>
      <c r="GV294" s="34"/>
      <c r="GW294" s="34"/>
      <c r="GX294" s="34"/>
      <c r="GY294" s="34"/>
      <c r="GZ294" s="34"/>
      <c r="HA294" s="34"/>
      <c r="HB294" s="34"/>
      <c r="HC294" s="34"/>
      <c r="HD294" s="34"/>
      <c r="HE294" s="34"/>
      <c r="HF294" s="34"/>
      <c r="HG294" s="34"/>
      <c r="HH294" s="34"/>
      <c r="HI294" s="34"/>
      <c r="HJ294" s="34"/>
      <c r="HK294" s="34"/>
      <c r="HL294" s="34"/>
      <c r="HM294" s="34"/>
      <c r="HN294" s="34"/>
      <c r="HO294" s="34"/>
      <c r="HP294" s="34"/>
      <c r="HQ294" s="34"/>
      <c r="HR294" s="34"/>
      <c r="HS294" s="34"/>
      <c r="HT294" s="34"/>
      <c r="HU294" s="34"/>
      <c r="HV294" s="34"/>
      <c r="HW294" s="34"/>
      <c r="HX294" s="34"/>
      <c r="HY294" s="34"/>
      <c r="HZ294" s="34"/>
      <c r="IA294" s="34"/>
      <c r="IB294" s="34"/>
      <c r="IC294" s="34"/>
      <c r="ID294" s="34"/>
      <c r="IE294" s="34"/>
      <c r="IF294" s="34"/>
      <c r="IG294" s="34"/>
      <c r="IH294" s="34"/>
      <c r="II294" s="34"/>
      <c r="IJ294" s="34"/>
      <c r="IK294" s="34"/>
      <c r="IL294" s="34"/>
      <c r="IM294" s="34"/>
      <c r="IN294" s="34"/>
      <c r="IO294" s="34"/>
      <c r="IP294" s="34"/>
      <c r="IQ294" s="34"/>
      <c r="IR294" s="34"/>
      <c r="IS294" s="34"/>
      <c r="IT294" s="34"/>
      <c r="IU294" s="34"/>
      <c r="IV294" s="34"/>
    </row>
    <row r="295" spans="1:256" x14ac:dyDescent="0.2">
      <c r="A295" s="34"/>
      <c r="B295" s="34"/>
      <c r="C295" s="34"/>
      <c r="D295" s="77"/>
      <c r="E295" s="34"/>
      <c r="F295" s="36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96"/>
      <c r="T295" s="34"/>
      <c r="U295" s="36">
        <f t="shared" si="52"/>
        <v>0</v>
      </c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  <c r="BU295" s="34"/>
      <c r="BV295" s="34"/>
      <c r="BW295" s="34"/>
      <c r="BX295" s="34"/>
      <c r="BY295" s="34"/>
      <c r="BZ295" s="34"/>
      <c r="CA295" s="34"/>
      <c r="CB295" s="34"/>
      <c r="CC295" s="34"/>
      <c r="CD295" s="34"/>
      <c r="CE295" s="34"/>
      <c r="CF295" s="34"/>
      <c r="CG295" s="34"/>
      <c r="CH295" s="34"/>
      <c r="CI295" s="34"/>
      <c r="CJ295" s="34"/>
      <c r="CK295" s="34"/>
      <c r="CL295" s="34"/>
      <c r="CM295" s="34"/>
      <c r="CN295" s="34"/>
      <c r="CO295" s="34"/>
      <c r="CP295" s="34"/>
      <c r="CQ295" s="34"/>
      <c r="CR295" s="34"/>
      <c r="CS295" s="34"/>
      <c r="CT295" s="34"/>
      <c r="CU295" s="34"/>
      <c r="CV295" s="34"/>
      <c r="CW295" s="34"/>
      <c r="CX295" s="34"/>
      <c r="CY295" s="34"/>
      <c r="CZ295" s="34"/>
      <c r="DA295" s="34"/>
      <c r="DB295" s="34"/>
      <c r="DC295" s="34"/>
      <c r="DD295" s="34"/>
      <c r="DE295" s="34"/>
      <c r="DF295" s="34"/>
      <c r="DG295" s="34"/>
      <c r="DH295" s="34"/>
      <c r="DI295" s="34"/>
      <c r="DJ295" s="34"/>
      <c r="DK295" s="34"/>
      <c r="DL295" s="34"/>
      <c r="DM295" s="34"/>
      <c r="DN295" s="34"/>
      <c r="DO295" s="34"/>
      <c r="DP295" s="34"/>
      <c r="DQ295" s="34"/>
      <c r="DR295" s="34"/>
      <c r="DS295" s="34"/>
      <c r="DT295" s="34"/>
      <c r="DU295" s="34"/>
      <c r="DV295" s="34"/>
      <c r="DW295" s="34"/>
      <c r="DX295" s="34"/>
      <c r="DY295" s="34"/>
      <c r="DZ295" s="34"/>
      <c r="EA295" s="34"/>
      <c r="EB295" s="34"/>
      <c r="EC295" s="34"/>
      <c r="ED295" s="34"/>
      <c r="EE295" s="34"/>
      <c r="EF295" s="34"/>
      <c r="EG295" s="34"/>
      <c r="EH295" s="34"/>
      <c r="EI295" s="34"/>
      <c r="EJ295" s="34"/>
      <c r="EK295" s="34"/>
      <c r="EL295" s="34"/>
      <c r="EM295" s="34"/>
      <c r="EN295" s="34"/>
      <c r="EO295" s="34"/>
      <c r="EP295" s="34"/>
      <c r="EQ295" s="34"/>
      <c r="ER295" s="34"/>
      <c r="ES295" s="34"/>
      <c r="ET295" s="34"/>
      <c r="EU295" s="34"/>
      <c r="EV295" s="34"/>
      <c r="EW295" s="34"/>
      <c r="EX295" s="34"/>
      <c r="EY295" s="34"/>
      <c r="EZ295" s="34"/>
      <c r="FA295" s="34"/>
      <c r="FB295" s="34"/>
      <c r="FC295" s="34"/>
      <c r="FD295" s="34"/>
      <c r="FE295" s="34"/>
      <c r="FF295" s="34"/>
      <c r="FG295" s="34"/>
      <c r="FH295" s="34"/>
      <c r="FI295" s="34"/>
      <c r="FJ295" s="34"/>
      <c r="FK295" s="34"/>
      <c r="FL295" s="34"/>
      <c r="FM295" s="34"/>
      <c r="FN295" s="34"/>
      <c r="FO295" s="34"/>
      <c r="FP295" s="34"/>
      <c r="FQ295" s="34"/>
      <c r="FR295" s="34"/>
      <c r="FS295" s="34"/>
      <c r="FT295" s="34"/>
      <c r="FU295" s="34"/>
      <c r="FV295" s="34"/>
      <c r="FW295" s="34"/>
      <c r="FX295" s="34"/>
      <c r="FY295" s="34"/>
      <c r="FZ295" s="34"/>
      <c r="GA295" s="34"/>
      <c r="GB295" s="34"/>
      <c r="GC295" s="34"/>
      <c r="GD295" s="34"/>
      <c r="GE295" s="34"/>
      <c r="GF295" s="34"/>
      <c r="GG295" s="34"/>
      <c r="GH295" s="34"/>
      <c r="GI295" s="34"/>
      <c r="GJ295" s="34"/>
      <c r="GK295" s="34"/>
      <c r="GL295" s="34"/>
      <c r="GM295" s="34"/>
      <c r="GN295" s="34"/>
      <c r="GO295" s="34"/>
      <c r="GP295" s="34"/>
      <c r="GQ295" s="34"/>
      <c r="GR295" s="34"/>
      <c r="GS295" s="34"/>
      <c r="GT295" s="34"/>
      <c r="GU295" s="34"/>
      <c r="GV295" s="34"/>
      <c r="GW295" s="34"/>
      <c r="GX295" s="34"/>
      <c r="GY295" s="34"/>
      <c r="GZ295" s="34"/>
      <c r="HA295" s="34"/>
      <c r="HB295" s="34"/>
      <c r="HC295" s="34"/>
      <c r="HD295" s="34"/>
      <c r="HE295" s="34"/>
      <c r="HF295" s="34"/>
      <c r="HG295" s="34"/>
      <c r="HH295" s="34"/>
      <c r="HI295" s="34"/>
      <c r="HJ295" s="34"/>
      <c r="HK295" s="34"/>
      <c r="HL295" s="34"/>
      <c r="HM295" s="34"/>
      <c r="HN295" s="34"/>
      <c r="HO295" s="34"/>
      <c r="HP295" s="34"/>
      <c r="HQ295" s="34"/>
      <c r="HR295" s="34"/>
      <c r="HS295" s="34"/>
      <c r="HT295" s="34"/>
      <c r="HU295" s="34"/>
      <c r="HV295" s="34"/>
      <c r="HW295" s="34"/>
      <c r="HX295" s="34"/>
      <c r="HY295" s="34"/>
      <c r="HZ295" s="34"/>
      <c r="IA295" s="34"/>
      <c r="IB295" s="34"/>
      <c r="IC295" s="34"/>
      <c r="ID295" s="34"/>
      <c r="IE295" s="34"/>
      <c r="IF295" s="34"/>
      <c r="IG295" s="34"/>
      <c r="IH295" s="34"/>
      <c r="II295" s="34"/>
      <c r="IJ295" s="34"/>
      <c r="IK295" s="34"/>
      <c r="IL295" s="34"/>
      <c r="IM295" s="34"/>
      <c r="IN295" s="34"/>
      <c r="IO295" s="34"/>
      <c r="IP295" s="34"/>
      <c r="IQ295" s="34"/>
      <c r="IR295" s="34"/>
      <c r="IS295" s="34"/>
      <c r="IT295" s="34"/>
      <c r="IU295" s="34"/>
      <c r="IV295" s="34"/>
    </row>
    <row r="296" spans="1:256" x14ac:dyDescent="0.2">
      <c r="A296" s="34"/>
      <c r="B296" s="34"/>
      <c r="C296" s="34"/>
      <c r="D296" s="77"/>
      <c r="E296" s="34"/>
      <c r="F296" s="36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96"/>
      <c r="T296" s="34"/>
      <c r="U296" s="36">
        <f t="shared" si="52"/>
        <v>0</v>
      </c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  <c r="BU296" s="34"/>
      <c r="BV296" s="34"/>
      <c r="BW296" s="34"/>
      <c r="BX296" s="34"/>
      <c r="BY296" s="34"/>
      <c r="BZ296" s="34"/>
      <c r="CA296" s="34"/>
      <c r="CB296" s="34"/>
      <c r="CC296" s="34"/>
      <c r="CD296" s="34"/>
      <c r="CE296" s="34"/>
      <c r="CF296" s="34"/>
      <c r="CG296" s="34"/>
      <c r="CH296" s="34"/>
      <c r="CI296" s="34"/>
      <c r="CJ296" s="34"/>
      <c r="CK296" s="34"/>
      <c r="CL296" s="34"/>
      <c r="CM296" s="34"/>
      <c r="CN296" s="34"/>
      <c r="CO296" s="34"/>
      <c r="CP296" s="34"/>
      <c r="CQ296" s="34"/>
      <c r="CR296" s="34"/>
      <c r="CS296" s="34"/>
      <c r="CT296" s="34"/>
      <c r="CU296" s="34"/>
      <c r="CV296" s="34"/>
      <c r="CW296" s="34"/>
      <c r="CX296" s="34"/>
      <c r="CY296" s="34"/>
      <c r="CZ296" s="34"/>
      <c r="DA296" s="34"/>
      <c r="DB296" s="34"/>
      <c r="DC296" s="34"/>
      <c r="DD296" s="34"/>
      <c r="DE296" s="34"/>
      <c r="DF296" s="34"/>
      <c r="DG296" s="34"/>
      <c r="DH296" s="34"/>
      <c r="DI296" s="34"/>
      <c r="DJ296" s="34"/>
      <c r="DK296" s="34"/>
      <c r="DL296" s="34"/>
      <c r="DM296" s="34"/>
      <c r="DN296" s="34"/>
      <c r="DO296" s="34"/>
      <c r="DP296" s="34"/>
      <c r="DQ296" s="34"/>
      <c r="DR296" s="34"/>
      <c r="DS296" s="34"/>
      <c r="DT296" s="34"/>
      <c r="DU296" s="34"/>
      <c r="DV296" s="34"/>
      <c r="DW296" s="34"/>
      <c r="DX296" s="34"/>
      <c r="DY296" s="34"/>
      <c r="DZ296" s="34"/>
      <c r="EA296" s="34"/>
      <c r="EB296" s="34"/>
      <c r="EC296" s="34"/>
      <c r="ED296" s="34"/>
      <c r="EE296" s="34"/>
      <c r="EF296" s="34"/>
      <c r="EG296" s="34"/>
      <c r="EH296" s="34"/>
      <c r="EI296" s="34"/>
      <c r="EJ296" s="34"/>
      <c r="EK296" s="34"/>
      <c r="EL296" s="34"/>
      <c r="EM296" s="34"/>
      <c r="EN296" s="34"/>
      <c r="EO296" s="34"/>
      <c r="EP296" s="34"/>
      <c r="EQ296" s="34"/>
      <c r="ER296" s="34"/>
      <c r="ES296" s="34"/>
      <c r="ET296" s="34"/>
      <c r="EU296" s="34"/>
      <c r="EV296" s="34"/>
      <c r="EW296" s="34"/>
      <c r="EX296" s="34"/>
      <c r="EY296" s="34"/>
      <c r="EZ296" s="34"/>
      <c r="FA296" s="34"/>
      <c r="FB296" s="34"/>
      <c r="FC296" s="34"/>
      <c r="FD296" s="34"/>
      <c r="FE296" s="34"/>
      <c r="FF296" s="34"/>
      <c r="FG296" s="34"/>
      <c r="FH296" s="34"/>
      <c r="FI296" s="34"/>
      <c r="FJ296" s="34"/>
      <c r="FK296" s="34"/>
      <c r="FL296" s="34"/>
      <c r="FM296" s="34"/>
      <c r="FN296" s="34"/>
      <c r="FO296" s="34"/>
      <c r="FP296" s="34"/>
      <c r="FQ296" s="34"/>
      <c r="FR296" s="34"/>
      <c r="FS296" s="34"/>
      <c r="FT296" s="34"/>
      <c r="FU296" s="34"/>
      <c r="FV296" s="34"/>
      <c r="FW296" s="34"/>
      <c r="FX296" s="34"/>
      <c r="FY296" s="34"/>
      <c r="FZ296" s="34"/>
      <c r="GA296" s="34"/>
      <c r="GB296" s="34"/>
      <c r="GC296" s="34"/>
      <c r="GD296" s="34"/>
      <c r="GE296" s="34"/>
      <c r="GF296" s="34"/>
      <c r="GG296" s="34"/>
      <c r="GH296" s="34"/>
      <c r="GI296" s="34"/>
      <c r="GJ296" s="34"/>
      <c r="GK296" s="34"/>
      <c r="GL296" s="34"/>
      <c r="GM296" s="34"/>
      <c r="GN296" s="34"/>
      <c r="GO296" s="34"/>
      <c r="GP296" s="34"/>
      <c r="GQ296" s="34"/>
      <c r="GR296" s="34"/>
      <c r="GS296" s="34"/>
      <c r="GT296" s="34"/>
      <c r="GU296" s="34"/>
      <c r="GV296" s="34"/>
      <c r="GW296" s="34"/>
      <c r="GX296" s="34"/>
      <c r="GY296" s="34"/>
      <c r="GZ296" s="34"/>
      <c r="HA296" s="34"/>
      <c r="HB296" s="34"/>
      <c r="HC296" s="34"/>
      <c r="HD296" s="34"/>
      <c r="HE296" s="34"/>
      <c r="HF296" s="34"/>
      <c r="HG296" s="34"/>
      <c r="HH296" s="34"/>
      <c r="HI296" s="34"/>
      <c r="HJ296" s="34"/>
      <c r="HK296" s="34"/>
      <c r="HL296" s="34"/>
      <c r="HM296" s="34"/>
      <c r="HN296" s="34"/>
      <c r="HO296" s="34"/>
      <c r="HP296" s="34"/>
      <c r="HQ296" s="34"/>
      <c r="HR296" s="34"/>
      <c r="HS296" s="34"/>
      <c r="HT296" s="34"/>
      <c r="HU296" s="34"/>
      <c r="HV296" s="34"/>
      <c r="HW296" s="34"/>
      <c r="HX296" s="34"/>
      <c r="HY296" s="34"/>
      <c r="HZ296" s="34"/>
      <c r="IA296" s="34"/>
      <c r="IB296" s="34"/>
      <c r="IC296" s="34"/>
      <c r="ID296" s="34"/>
      <c r="IE296" s="34"/>
      <c r="IF296" s="34"/>
      <c r="IG296" s="34"/>
      <c r="IH296" s="34"/>
      <c r="II296" s="34"/>
      <c r="IJ296" s="34"/>
      <c r="IK296" s="34"/>
      <c r="IL296" s="34"/>
      <c r="IM296" s="34"/>
      <c r="IN296" s="34"/>
      <c r="IO296" s="34"/>
      <c r="IP296" s="34"/>
      <c r="IQ296" s="34"/>
      <c r="IR296" s="34"/>
      <c r="IS296" s="34"/>
      <c r="IT296" s="34"/>
      <c r="IU296" s="34"/>
      <c r="IV296" s="34"/>
    </row>
    <row r="297" spans="1:256" x14ac:dyDescent="0.2">
      <c r="A297" s="34"/>
      <c r="B297" s="34"/>
      <c r="C297" s="34"/>
      <c r="D297" s="77"/>
      <c r="E297" s="34"/>
      <c r="F297" s="36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96"/>
      <c r="T297" s="34"/>
      <c r="U297" s="36">
        <f t="shared" si="52"/>
        <v>0</v>
      </c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  <c r="BU297" s="34"/>
      <c r="BV297" s="34"/>
      <c r="BW297" s="34"/>
      <c r="BX297" s="34"/>
      <c r="BY297" s="34"/>
      <c r="BZ297" s="34"/>
      <c r="CA297" s="34"/>
      <c r="CB297" s="34"/>
      <c r="CC297" s="34"/>
      <c r="CD297" s="34"/>
      <c r="CE297" s="34"/>
      <c r="CF297" s="34"/>
      <c r="CG297" s="34"/>
      <c r="CH297" s="34"/>
      <c r="CI297" s="34"/>
      <c r="CJ297" s="34"/>
      <c r="CK297" s="34"/>
      <c r="CL297" s="34"/>
      <c r="CM297" s="34"/>
      <c r="CN297" s="34"/>
      <c r="CO297" s="34"/>
      <c r="CP297" s="34"/>
      <c r="CQ297" s="34"/>
      <c r="CR297" s="34"/>
      <c r="CS297" s="34"/>
      <c r="CT297" s="34"/>
      <c r="CU297" s="34"/>
      <c r="CV297" s="34"/>
      <c r="CW297" s="34"/>
      <c r="CX297" s="34"/>
      <c r="CY297" s="34"/>
      <c r="CZ297" s="34"/>
      <c r="DA297" s="34"/>
      <c r="DB297" s="34"/>
      <c r="DC297" s="34"/>
      <c r="DD297" s="34"/>
      <c r="DE297" s="34"/>
      <c r="DF297" s="34"/>
      <c r="DG297" s="34"/>
      <c r="DH297" s="34"/>
      <c r="DI297" s="34"/>
      <c r="DJ297" s="34"/>
      <c r="DK297" s="34"/>
      <c r="DL297" s="34"/>
      <c r="DM297" s="34"/>
      <c r="DN297" s="34"/>
      <c r="DO297" s="34"/>
      <c r="DP297" s="34"/>
      <c r="DQ297" s="34"/>
      <c r="DR297" s="34"/>
      <c r="DS297" s="34"/>
      <c r="DT297" s="34"/>
      <c r="DU297" s="34"/>
      <c r="DV297" s="34"/>
      <c r="DW297" s="34"/>
      <c r="DX297" s="34"/>
      <c r="DY297" s="34"/>
      <c r="DZ297" s="34"/>
      <c r="EA297" s="34"/>
      <c r="EB297" s="34"/>
      <c r="EC297" s="34"/>
      <c r="ED297" s="34"/>
      <c r="EE297" s="34"/>
      <c r="EF297" s="34"/>
      <c r="EG297" s="34"/>
      <c r="EH297" s="34"/>
      <c r="EI297" s="34"/>
      <c r="EJ297" s="34"/>
      <c r="EK297" s="34"/>
      <c r="EL297" s="34"/>
      <c r="EM297" s="34"/>
      <c r="EN297" s="34"/>
      <c r="EO297" s="34"/>
      <c r="EP297" s="34"/>
      <c r="EQ297" s="34"/>
      <c r="ER297" s="34"/>
      <c r="ES297" s="34"/>
      <c r="ET297" s="34"/>
      <c r="EU297" s="34"/>
      <c r="EV297" s="34"/>
      <c r="EW297" s="34"/>
      <c r="EX297" s="34"/>
      <c r="EY297" s="34"/>
      <c r="EZ297" s="34"/>
      <c r="FA297" s="34"/>
      <c r="FB297" s="34"/>
      <c r="FC297" s="34"/>
      <c r="FD297" s="34"/>
      <c r="FE297" s="34"/>
      <c r="FF297" s="34"/>
      <c r="FG297" s="34"/>
      <c r="FH297" s="34"/>
      <c r="FI297" s="34"/>
      <c r="FJ297" s="34"/>
      <c r="FK297" s="34"/>
      <c r="FL297" s="34"/>
      <c r="FM297" s="34"/>
      <c r="FN297" s="34"/>
      <c r="FO297" s="34"/>
      <c r="FP297" s="34"/>
      <c r="FQ297" s="34"/>
      <c r="FR297" s="34"/>
      <c r="FS297" s="34"/>
      <c r="FT297" s="34"/>
      <c r="FU297" s="34"/>
      <c r="FV297" s="34"/>
      <c r="FW297" s="34"/>
      <c r="FX297" s="34"/>
      <c r="FY297" s="34"/>
      <c r="FZ297" s="34"/>
      <c r="GA297" s="34"/>
      <c r="GB297" s="34"/>
      <c r="GC297" s="34"/>
      <c r="GD297" s="34"/>
      <c r="GE297" s="34"/>
      <c r="GF297" s="34"/>
      <c r="GG297" s="34"/>
      <c r="GH297" s="34"/>
      <c r="GI297" s="34"/>
      <c r="GJ297" s="34"/>
      <c r="GK297" s="34"/>
      <c r="GL297" s="34"/>
      <c r="GM297" s="34"/>
      <c r="GN297" s="34"/>
      <c r="GO297" s="34"/>
      <c r="GP297" s="34"/>
      <c r="GQ297" s="34"/>
      <c r="GR297" s="34"/>
      <c r="GS297" s="34"/>
      <c r="GT297" s="34"/>
      <c r="GU297" s="34"/>
      <c r="GV297" s="34"/>
      <c r="GW297" s="34"/>
      <c r="GX297" s="34"/>
      <c r="GY297" s="34"/>
      <c r="GZ297" s="34"/>
      <c r="HA297" s="34"/>
      <c r="HB297" s="34"/>
      <c r="HC297" s="34"/>
      <c r="HD297" s="34"/>
      <c r="HE297" s="34"/>
      <c r="HF297" s="34"/>
      <c r="HG297" s="34"/>
      <c r="HH297" s="34"/>
      <c r="HI297" s="34"/>
      <c r="HJ297" s="34"/>
      <c r="HK297" s="34"/>
      <c r="HL297" s="34"/>
      <c r="HM297" s="34"/>
      <c r="HN297" s="34"/>
      <c r="HO297" s="34"/>
      <c r="HP297" s="34"/>
      <c r="HQ297" s="34"/>
      <c r="HR297" s="34"/>
      <c r="HS297" s="34"/>
      <c r="HT297" s="34"/>
      <c r="HU297" s="34"/>
      <c r="HV297" s="34"/>
      <c r="HW297" s="34"/>
      <c r="HX297" s="34"/>
      <c r="HY297" s="34"/>
      <c r="HZ297" s="34"/>
      <c r="IA297" s="34"/>
      <c r="IB297" s="34"/>
      <c r="IC297" s="34"/>
      <c r="ID297" s="34"/>
      <c r="IE297" s="34"/>
      <c r="IF297" s="34"/>
      <c r="IG297" s="34"/>
      <c r="IH297" s="34"/>
      <c r="II297" s="34"/>
      <c r="IJ297" s="34"/>
      <c r="IK297" s="34"/>
      <c r="IL297" s="34"/>
      <c r="IM297" s="34"/>
      <c r="IN297" s="34"/>
      <c r="IO297" s="34"/>
      <c r="IP297" s="34"/>
      <c r="IQ297" s="34"/>
      <c r="IR297" s="34"/>
      <c r="IS297" s="34"/>
      <c r="IT297" s="34"/>
      <c r="IU297" s="34"/>
      <c r="IV297" s="34"/>
    </row>
    <row r="298" spans="1:256" x14ac:dyDescent="0.2">
      <c r="A298" s="34"/>
      <c r="B298" s="34"/>
      <c r="C298" s="34"/>
      <c r="D298" s="77"/>
      <c r="E298" s="34"/>
      <c r="F298" s="36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96"/>
      <c r="T298" s="34"/>
      <c r="U298" s="36">
        <f t="shared" si="52"/>
        <v>0</v>
      </c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  <c r="BU298" s="34"/>
      <c r="BV298" s="34"/>
      <c r="BW298" s="34"/>
      <c r="BX298" s="34"/>
      <c r="BY298" s="34"/>
      <c r="BZ298" s="34"/>
      <c r="CA298" s="34"/>
      <c r="CB298" s="34"/>
      <c r="CC298" s="34"/>
      <c r="CD298" s="34"/>
      <c r="CE298" s="34"/>
      <c r="CF298" s="34"/>
      <c r="CG298" s="34"/>
      <c r="CH298" s="34"/>
      <c r="CI298" s="34"/>
      <c r="CJ298" s="34"/>
      <c r="CK298" s="34"/>
      <c r="CL298" s="34"/>
      <c r="CM298" s="34"/>
      <c r="CN298" s="34"/>
      <c r="CO298" s="34"/>
      <c r="CP298" s="34"/>
      <c r="CQ298" s="34"/>
      <c r="CR298" s="34"/>
      <c r="CS298" s="34"/>
      <c r="CT298" s="34"/>
      <c r="CU298" s="34"/>
      <c r="CV298" s="34"/>
      <c r="CW298" s="34"/>
      <c r="CX298" s="34"/>
      <c r="CY298" s="34"/>
      <c r="CZ298" s="34"/>
      <c r="DA298" s="34"/>
      <c r="DB298" s="34"/>
      <c r="DC298" s="34"/>
      <c r="DD298" s="34"/>
      <c r="DE298" s="34"/>
      <c r="DF298" s="34"/>
      <c r="DG298" s="34"/>
      <c r="DH298" s="34"/>
      <c r="DI298" s="34"/>
      <c r="DJ298" s="34"/>
      <c r="DK298" s="34"/>
      <c r="DL298" s="34"/>
      <c r="DM298" s="34"/>
      <c r="DN298" s="34"/>
      <c r="DO298" s="34"/>
      <c r="DP298" s="34"/>
      <c r="DQ298" s="34"/>
      <c r="DR298" s="34"/>
      <c r="DS298" s="34"/>
      <c r="DT298" s="34"/>
      <c r="DU298" s="34"/>
      <c r="DV298" s="34"/>
      <c r="DW298" s="34"/>
      <c r="DX298" s="34"/>
      <c r="DY298" s="34"/>
      <c r="DZ298" s="34"/>
      <c r="EA298" s="34"/>
      <c r="EB298" s="34"/>
      <c r="EC298" s="34"/>
      <c r="ED298" s="34"/>
      <c r="EE298" s="34"/>
      <c r="EF298" s="34"/>
      <c r="EG298" s="34"/>
      <c r="EH298" s="34"/>
      <c r="EI298" s="34"/>
      <c r="EJ298" s="34"/>
      <c r="EK298" s="34"/>
      <c r="EL298" s="34"/>
      <c r="EM298" s="34"/>
      <c r="EN298" s="34"/>
      <c r="EO298" s="34"/>
      <c r="EP298" s="34"/>
      <c r="EQ298" s="34"/>
      <c r="ER298" s="34"/>
      <c r="ES298" s="34"/>
      <c r="ET298" s="34"/>
      <c r="EU298" s="34"/>
      <c r="EV298" s="34"/>
      <c r="EW298" s="34"/>
      <c r="EX298" s="34"/>
      <c r="EY298" s="34"/>
      <c r="EZ298" s="34"/>
      <c r="FA298" s="34"/>
      <c r="FB298" s="34"/>
      <c r="FC298" s="34"/>
      <c r="FD298" s="34"/>
      <c r="FE298" s="34"/>
      <c r="FF298" s="34"/>
      <c r="FG298" s="34"/>
      <c r="FH298" s="34"/>
      <c r="FI298" s="34"/>
      <c r="FJ298" s="34"/>
      <c r="FK298" s="34"/>
      <c r="FL298" s="34"/>
      <c r="FM298" s="34"/>
      <c r="FN298" s="34"/>
      <c r="FO298" s="34"/>
      <c r="FP298" s="34"/>
      <c r="FQ298" s="34"/>
      <c r="FR298" s="34"/>
      <c r="FS298" s="34"/>
      <c r="FT298" s="34"/>
      <c r="FU298" s="34"/>
      <c r="FV298" s="34"/>
      <c r="FW298" s="34"/>
      <c r="FX298" s="34"/>
      <c r="FY298" s="34"/>
      <c r="FZ298" s="34"/>
      <c r="GA298" s="34"/>
      <c r="GB298" s="34"/>
      <c r="GC298" s="34"/>
      <c r="GD298" s="34"/>
      <c r="GE298" s="34"/>
      <c r="GF298" s="34"/>
      <c r="GG298" s="34"/>
      <c r="GH298" s="34"/>
      <c r="GI298" s="34"/>
      <c r="GJ298" s="34"/>
      <c r="GK298" s="34"/>
      <c r="GL298" s="34"/>
      <c r="GM298" s="34"/>
      <c r="GN298" s="34"/>
      <c r="GO298" s="34"/>
      <c r="GP298" s="34"/>
      <c r="GQ298" s="34"/>
      <c r="GR298" s="34"/>
      <c r="GS298" s="34"/>
      <c r="GT298" s="34"/>
      <c r="GU298" s="34"/>
      <c r="GV298" s="34"/>
      <c r="GW298" s="34"/>
      <c r="GX298" s="34"/>
      <c r="GY298" s="34"/>
      <c r="GZ298" s="34"/>
      <c r="HA298" s="34"/>
      <c r="HB298" s="34"/>
      <c r="HC298" s="34"/>
      <c r="HD298" s="34"/>
      <c r="HE298" s="34"/>
      <c r="HF298" s="34"/>
      <c r="HG298" s="34"/>
      <c r="HH298" s="34"/>
      <c r="HI298" s="34"/>
      <c r="HJ298" s="34"/>
      <c r="HK298" s="34"/>
      <c r="HL298" s="34"/>
      <c r="HM298" s="34"/>
      <c r="HN298" s="34"/>
      <c r="HO298" s="34"/>
      <c r="HP298" s="34"/>
      <c r="HQ298" s="34"/>
      <c r="HR298" s="34"/>
      <c r="HS298" s="34"/>
      <c r="HT298" s="34"/>
      <c r="HU298" s="34"/>
      <c r="HV298" s="34"/>
      <c r="HW298" s="34"/>
      <c r="HX298" s="34"/>
      <c r="HY298" s="34"/>
      <c r="HZ298" s="34"/>
      <c r="IA298" s="34"/>
      <c r="IB298" s="34"/>
      <c r="IC298" s="34"/>
      <c r="ID298" s="34"/>
      <c r="IE298" s="34"/>
      <c r="IF298" s="34"/>
      <c r="IG298" s="34"/>
      <c r="IH298" s="34"/>
      <c r="II298" s="34"/>
      <c r="IJ298" s="34"/>
      <c r="IK298" s="34"/>
      <c r="IL298" s="34"/>
      <c r="IM298" s="34"/>
      <c r="IN298" s="34"/>
      <c r="IO298" s="34"/>
      <c r="IP298" s="34"/>
      <c r="IQ298" s="34"/>
      <c r="IR298" s="34"/>
      <c r="IS298" s="34"/>
      <c r="IT298" s="34"/>
      <c r="IU298" s="34"/>
      <c r="IV298" s="34"/>
    </row>
    <row r="299" spans="1:256" x14ac:dyDescent="0.2">
      <c r="A299" s="34"/>
      <c r="B299" s="34"/>
      <c r="C299" s="34"/>
      <c r="D299" s="77"/>
      <c r="E299" s="34"/>
      <c r="F299" s="36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96"/>
      <c r="T299" s="34"/>
      <c r="U299" s="36">
        <f t="shared" si="52"/>
        <v>0</v>
      </c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  <c r="BU299" s="34"/>
      <c r="BV299" s="34"/>
      <c r="BW299" s="34"/>
      <c r="BX299" s="34"/>
      <c r="BY299" s="34"/>
      <c r="BZ299" s="34"/>
      <c r="CA299" s="34"/>
      <c r="CB299" s="34"/>
      <c r="CC299" s="34"/>
      <c r="CD299" s="34"/>
      <c r="CE299" s="34"/>
      <c r="CF299" s="34"/>
      <c r="CG299" s="34"/>
      <c r="CH299" s="34"/>
      <c r="CI299" s="34"/>
      <c r="CJ299" s="34"/>
      <c r="CK299" s="34"/>
      <c r="CL299" s="34"/>
      <c r="CM299" s="34"/>
      <c r="CN299" s="34"/>
      <c r="CO299" s="34"/>
      <c r="CP299" s="34"/>
      <c r="CQ299" s="34"/>
      <c r="CR299" s="34"/>
      <c r="CS299" s="34"/>
      <c r="CT299" s="34"/>
      <c r="CU299" s="34"/>
      <c r="CV299" s="34"/>
      <c r="CW299" s="34"/>
      <c r="CX299" s="34"/>
      <c r="CY299" s="34"/>
      <c r="CZ299" s="34"/>
      <c r="DA299" s="34"/>
      <c r="DB299" s="34"/>
      <c r="DC299" s="34"/>
      <c r="DD299" s="34"/>
      <c r="DE299" s="34"/>
      <c r="DF299" s="34"/>
      <c r="DG299" s="34"/>
      <c r="DH299" s="34"/>
      <c r="DI299" s="34"/>
      <c r="DJ299" s="34"/>
      <c r="DK299" s="34"/>
      <c r="DL299" s="34"/>
      <c r="DM299" s="34"/>
      <c r="DN299" s="34"/>
      <c r="DO299" s="34"/>
      <c r="DP299" s="34"/>
      <c r="DQ299" s="34"/>
      <c r="DR299" s="34"/>
      <c r="DS299" s="34"/>
      <c r="DT299" s="34"/>
      <c r="DU299" s="34"/>
      <c r="DV299" s="34"/>
      <c r="DW299" s="34"/>
      <c r="DX299" s="34"/>
      <c r="DY299" s="34"/>
      <c r="DZ299" s="34"/>
      <c r="EA299" s="34"/>
      <c r="EB299" s="34"/>
      <c r="EC299" s="34"/>
      <c r="ED299" s="34"/>
      <c r="EE299" s="34"/>
      <c r="EF299" s="34"/>
      <c r="EG299" s="34"/>
      <c r="EH299" s="34"/>
      <c r="EI299" s="34"/>
      <c r="EJ299" s="34"/>
      <c r="EK299" s="34"/>
      <c r="EL299" s="34"/>
      <c r="EM299" s="34"/>
      <c r="EN299" s="34"/>
      <c r="EO299" s="34"/>
      <c r="EP299" s="34"/>
      <c r="EQ299" s="34"/>
      <c r="ER299" s="34"/>
      <c r="ES299" s="34"/>
      <c r="ET299" s="34"/>
      <c r="EU299" s="34"/>
      <c r="EV299" s="34"/>
      <c r="EW299" s="34"/>
      <c r="EX299" s="34"/>
      <c r="EY299" s="34"/>
      <c r="EZ299" s="34"/>
      <c r="FA299" s="34"/>
      <c r="FB299" s="34"/>
      <c r="FC299" s="34"/>
      <c r="FD299" s="34"/>
      <c r="FE299" s="34"/>
      <c r="FF299" s="34"/>
      <c r="FG299" s="34"/>
      <c r="FH299" s="34"/>
      <c r="FI299" s="34"/>
      <c r="FJ299" s="34"/>
      <c r="FK299" s="34"/>
      <c r="FL299" s="34"/>
      <c r="FM299" s="34"/>
      <c r="FN299" s="34"/>
      <c r="FO299" s="34"/>
      <c r="FP299" s="34"/>
      <c r="FQ299" s="34"/>
      <c r="FR299" s="34"/>
      <c r="FS299" s="34"/>
      <c r="FT299" s="34"/>
      <c r="FU299" s="34"/>
      <c r="FV299" s="34"/>
      <c r="FW299" s="34"/>
      <c r="FX299" s="34"/>
      <c r="FY299" s="34"/>
      <c r="FZ299" s="34"/>
      <c r="GA299" s="34"/>
      <c r="GB299" s="34"/>
      <c r="GC299" s="34"/>
      <c r="GD299" s="34"/>
      <c r="GE299" s="34"/>
      <c r="GF299" s="34"/>
      <c r="GG299" s="34"/>
      <c r="GH299" s="34"/>
      <c r="GI299" s="34"/>
      <c r="GJ299" s="34"/>
      <c r="GK299" s="34"/>
      <c r="GL299" s="34"/>
      <c r="GM299" s="34"/>
      <c r="GN299" s="34"/>
      <c r="GO299" s="34"/>
      <c r="GP299" s="34"/>
      <c r="GQ299" s="34"/>
      <c r="GR299" s="34"/>
      <c r="GS299" s="34"/>
      <c r="GT299" s="34"/>
      <c r="GU299" s="34"/>
      <c r="GV299" s="34"/>
      <c r="GW299" s="34"/>
      <c r="GX299" s="34"/>
      <c r="GY299" s="34"/>
      <c r="GZ299" s="34"/>
      <c r="HA299" s="34"/>
      <c r="HB299" s="34"/>
      <c r="HC299" s="34"/>
      <c r="HD299" s="34"/>
      <c r="HE299" s="34"/>
      <c r="HF299" s="34"/>
      <c r="HG299" s="34"/>
      <c r="HH299" s="34"/>
      <c r="HI299" s="34"/>
      <c r="HJ299" s="34"/>
      <c r="HK299" s="34"/>
      <c r="HL299" s="34"/>
      <c r="HM299" s="34"/>
      <c r="HN299" s="34"/>
      <c r="HO299" s="34"/>
      <c r="HP299" s="34"/>
      <c r="HQ299" s="34"/>
      <c r="HR299" s="34"/>
      <c r="HS299" s="34"/>
      <c r="HT299" s="34"/>
      <c r="HU299" s="34"/>
      <c r="HV299" s="34"/>
      <c r="HW299" s="34"/>
      <c r="HX299" s="34"/>
      <c r="HY299" s="34"/>
      <c r="HZ299" s="34"/>
      <c r="IA299" s="34"/>
      <c r="IB299" s="34"/>
      <c r="IC299" s="34"/>
      <c r="ID299" s="34"/>
      <c r="IE299" s="34"/>
      <c r="IF299" s="34"/>
      <c r="IG299" s="34"/>
      <c r="IH299" s="34"/>
      <c r="II299" s="34"/>
      <c r="IJ299" s="34"/>
      <c r="IK299" s="34"/>
      <c r="IL299" s="34"/>
      <c r="IM299" s="34"/>
      <c r="IN299" s="34"/>
      <c r="IO299" s="34"/>
      <c r="IP299" s="34"/>
      <c r="IQ299" s="34"/>
      <c r="IR299" s="34"/>
      <c r="IS299" s="34"/>
      <c r="IT299" s="34"/>
      <c r="IU299" s="34"/>
      <c r="IV299" s="34"/>
    </row>
    <row r="300" spans="1:256" x14ac:dyDescent="0.2">
      <c r="A300" s="34"/>
      <c r="B300" s="34"/>
      <c r="C300" s="34"/>
      <c r="D300" s="77"/>
      <c r="E300" s="34"/>
      <c r="F300" s="36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96"/>
      <c r="T300" s="34"/>
      <c r="U300" s="36">
        <f t="shared" si="52"/>
        <v>0</v>
      </c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  <c r="BU300" s="34"/>
      <c r="BV300" s="34"/>
      <c r="BW300" s="34"/>
      <c r="BX300" s="34"/>
      <c r="BY300" s="34"/>
      <c r="BZ300" s="34"/>
      <c r="CA300" s="34"/>
      <c r="CB300" s="34"/>
      <c r="CC300" s="34"/>
      <c r="CD300" s="34"/>
      <c r="CE300" s="34"/>
      <c r="CF300" s="34"/>
      <c r="CG300" s="34"/>
      <c r="CH300" s="34"/>
      <c r="CI300" s="34"/>
      <c r="CJ300" s="34"/>
      <c r="CK300" s="34"/>
      <c r="CL300" s="34"/>
      <c r="CM300" s="34"/>
      <c r="CN300" s="34"/>
      <c r="CO300" s="34"/>
      <c r="CP300" s="34"/>
      <c r="CQ300" s="34"/>
      <c r="CR300" s="34"/>
      <c r="CS300" s="34"/>
      <c r="CT300" s="34"/>
      <c r="CU300" s="34"/>
      <c r="CV300" s="34"/>
      <c r="CW300" s="34"/>
      <c r="CX300" s="34"/>
      <c r="CY300" s="34"/>
      <c r="CZ300" s="34"/>
      <c r="DA300" s="34"/>
      <c r="DB300" s="34"/>
      <c r="DC300" s="34"/>
      <c r="DD300" s="34"/>
      <c r="DE300" s="34"/>
      <c r="DF300" s="34"/>
      <c r="DG300" s="34"/>
      <c r="DH300" s="34"/>
      <c r="DI300" s="34"/>
      <c r="DJ300" s="34"/>
      <c r="DK300" s="34"/>
      <c r="DL300" s="34"/>
      <c r="DM300" s="34"/>
      <c r="DN300" s="34"/>
      <c r="DO300" s="34"/>
      <c r="DP300" s="34"/>
      <c r="DQ300" s="34"/>
      <c r="DR300" s="34"/>
      <c r="DS300" s="34"/>
      <c r="DT300" s="34"/>
      <c r="DU300" s="34"/>
      <c r="DV300" s="34"/>
      <c r="DW300" s="34"/>
      <c r="DX300" s="34"/>
      <c r="DY300" s="34"/>
      <c r="DZ300" s="34"/>
      <c r="EA300" s="34"/>
      <c r="EB300" s="34"/>
      <c r="EC300" s="34"/>
      <c r="ED300" s="34"/>
      <c r="EE300" s="34"/>
      <c r="EF300" s="34"/>
      <c r="EG300" s="34"/>
      <c r="EH300" s="34"/>
      <c r="EI300" s="34"/>
      <c r="EJ300" s="34"/>
      <c r="EK300" s="34"/>
      <c r="EL300" s="34"/>
      <c r="EM300" s="34"/>
      <c r="EN300" s="34"/>
      <c r="EO300" s="34"/>
      <c r="EP300" s="34"/>
      <c r="EQ300" s="34"/>
      <c r="ER300" s="34"/>
      <c r="ES300" s="34"/>
      <c r="ET300" s="34"/>
      <c r="EU300" s="34"/>
      <c r="EV300" s="34"/>
      <c r="EW300" s="34"/>
      <c r="EX300" s="34"/>
      <c r="EY300" s="34"/>
      <c r="EZ300" s="34"/>
      <c r="FA300" s="34"/>
      <c r="FB300" s="34"/>
      <c r="FC300" s="34"/>
      <c r="FD300" s="34"/>
      <c r="FE300" s="34"/>
      <c r="FF300" s="34"/>
      <c r="FG300" s="34"/>
      <c r="FH300" s="34"/>
      <c r="FI300" s="34"/>
      <c r="FJ300" s="34"/>
      <c r="FK300" s="34"/>
      <c r="FL300" s="34"/>
      <c r="FM300" s="34"/>
      <c r="FN300" s="34"/>
      <c r="FO300" s="34"/>
      <c r="FP300" s="34"/>
      <c r="FQ300" s="34"/>
      <c r="FR300" s="34"/>
      <c r="FS300" s="34"/>
      <c r="FT300" s="34"/>
      <c r="FU300" s="34"/>
      <c r="FV300" s="34"/>
      <c r="FW300" s="34"/>
      <c r="FX300" s="34"/>
      <c r="FY300" s="34"/>
      <c r="FZ300" s="34"/>
      <c r="GA300" s="34"/>
      <c r="GB300" s="34"/>
      <c r="GC300" s="34"/>
      <c r="GD300" s="34"/>
      <c r="GE300" s="34"/>
      <c r="GF300" s="34"/>
      <c r="GG300" s="34"/>
      <c r="GH300" s="34"/>
      <c r="GI300" s="34"/>
      <c r="GJ300" s="34"/>
      <c r="GK300" s="34"/>
      <c r="GL300" s="34"/>
      <c r="GM300" s="34"/>
      <c r="GN300" s="34"/>
      <c r="GO300" s="34"/>
      <c r="GP300" s="34"/>
      <c r="GQ300" s="34"/>
      <c r="GR300" s="34"/>
      <c r="GS300" s="34"/>
      <c r="GT300" s="34"/>
      <c r="GU300" s="34"/>
      <c r="GV300" s="34"/>
      <c r="GW300" s="34"/>
      <c r="GX300" s="34"/>
      <c r="GY300" s="34"/>
      <c r="GZ300" s="34"/>
      <c r="HA300" s="34"/>
      <c r="HB300" s="34"/>
      <c r="HC300" s="34"/>
      <c r="HD300" s="34"/>
      <c r="HE300" s="34"/>
      <c r="HF300" s="34"/>
      <c r="HG300" s="34"/>
      <c r="HH300" s="34"/>
      <c r="HI300" s="34"/>
      <c r="HJ300" s="34"/>
      <c r="HK300" s="34"/>
      <c r="HL300" s="34"/>
      <c r="HM300" s="34"/>
      <c r="HN300" s="34"/>
      <c r="HO300" s="34"/>
      <c r="HP300" s="34"/>
      <c r="HQ300" s="34"/>
      <c r="HR300" s="34"/>
      <c r="HS300" s="34"/>
      <c r="HT300" s="34"/>
      <c r="HU300" s="34"/>
      <c r="HV300" s="34"/>
      <c r="HW300" s="34"/>
      <c r="HX300" s="34"/>
      <c r="HY300" s="34"/>
      <c r="HZ300" s="34"/>
      <c r="IA300" s="34"/>
      <c r="IB300" s="34"/>
      <c r="IC300" s="34"/>
      <c r="ID300" s="34"/>
      <c r="IE300" s="34"/>
      <c r="IF300" s="34"/>
      <c r="IG300" s="34"/>
      <c r="IH300" s="34"/>
      <c r="II300" s="34"/>
      <c r="IJ300" s="34"/>
      <c r="IK300" s="34"/>
      <c r="IL300" s="34"/>
      <c r="IM300" s="34"/>
      <c r="IN300" s="34"/>
      <c r="IO300" s="34"/>
      <c r="IP300" s="34"/>
      <c r="IQ300" s="34"/>
      <c r="IR300" s="34"/>
      <c r="IS300" s="34"/>
      <c r="IT300" s="34"/>
      <c r="IU300" s="34"/>
      <c r="IV300" s="34"/>
    </row>
    <row r="301" spans="1:256" x14ac:dyDescent="0.2">
      <c r="A301" s="34"/>
      <c r="B301" s="34"/>
      <c r="C301" s="34"/>
      <c r="D301" s="34"/>
      <c r="E301" s="34"/>
      <c r="F301" s="36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96"/>
      <c r="T301" s="34"/>
      <c r="U301" s="36">
        <f t="shared" si="52"/>
        <v>0</v>
      </c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  <c r="BU301" s="34"/>
      <c r="BV301" s="34"/>
      <c r="BW301" s="34"/>
      <c r="BX301" s="34"/>
      <c r="BY301" s="34"/>
      <c r="BZ301" s="34"/>
      <c r="CA301" s="34"/>
      <c r="CB301" s="34"/>
      <c r="CC301" s="34"/>
      <c r="CD301" s="34"/>
      <c r="CE301" s="34"/>
      <c r="CF301" s="34"/>
      <c r="CG301" s="34"/>
      <c r="CH301" s="34"/>
      <c r="CI301" s="34"/>
      <c r="CJ301" s="34"/>
      <c r="CK301" s="34"/>
      <c r="CL301" s="34"/>
      <c r="CM301" s="34"/>
      <c r="CN301" s="34"/>
      <c r="CO301" s="34"/>
      <c r="CP301" s="34"/>
      <c r="CQ301" s="34"/>
      <c r="CR301" s="34"/>
      <c r="CS301" s="34"/>
      <c r="CT301" s="34"/>
      <c r="CU301" s="34"/>
      <c r="CV301" s="34"/>
      <c r="CW301" s="34"/>
      <c r="CX301" s="34"/>
      <c r="CY301" s="34"/>
      <c r="CZ301" s="34"/>
      <c r="DA301" s="34"/>
      <c r="DB301" s="34"/>
      <c r="DC301" s="34"/>
      <c r="DD301" s="34"/>
      <c r="DE301" s="34"/>
      <c r="DF301" s="34"/>
      <c r="DG301" s="34"/>
      <c r="DH301" s="34"/>
      <c r="DI301" s="34"/>
      <c r="DJ301" s="34"/>
      <c r="DK301" s="34"/>
      <c r="DL301" s="34"/>
      <c r="DM301" s="34"/>
      <c r="DN301" s="34"/>
      <c r="DO301" s="34"/>
      <c r="DP301" s="34"/>
      <c r="DQ301" s="34"/>
      <c r="DR301" s="34"/>
      <c r="DS301" s="34"/>
      <c r="DT301" s="34"/>
      <c r="DU301" s="34"/>
      <c r="DV301" s="34"/>
      <c r="DW301" s="34"/>
      <c r="DX301" s="34"/>
      <c r="DY301" s="34"/>
      <c r="DZ301" s="34"/>
      <c r="EA301" s="34"/>
      <c r="EB301" s="34"/>
      <c r="EC301" s="34"/>
      <c r="ED301" s="34"/>
      <c r="EE301" s="34"/>
      <c r="EF301" s="34"/>
      <c r="EG301" s="34"/>
      <c r="EH301" s="34"/>
      <c r="EI301" s="34"/>
      <c r="EJ301" s="34"/>
      <c r="EK301" s="34"/>
      <c r="EL301" s="34"/>
      <c r="EM301" s="34"/>
      <c r="EN301" s="34"/>
      <c r="EO301" s="34"/>
      <c r="EP301" s="34"/>
      <c r="EQ301" s="34"/>
      <c r="ER301" s="34"/>
      <c r="ES301" s="34"/>
      <c r="ET301" s="34"/>
      <c r="EU301" s="34"/>
      <c r="EV301" s="34"/>
      <c r="EW301" s="34"/>
      <c r="EX301" s="34"/>
      <c r="EY301" s="34"/>
      <c r="EZ301" s="34"/>
      <c r="FA301" s="34"/>
      <c r="FB301" s="34"/>
      <c r="FC301" s="34"/>
      <c r="FD301" s="34"/>
      <c r="FE301" s="34"/>
      <c r="FF301" s="34"/>
      <c r="FG301" s="34"/>
      <c r="FH301" s="34"/>
      <c r="FI301" s="34"/>
      <c r="FJ301" s="34"/>
      <c r="FK301" s="34"/>
      <c r="FL301" s="34"/>
      <c r="FM301" s="34"/>
      <c r="FN301" s="34"/>
      <c r="FO301" s="34"/>
      <c r="FP301" s="34"/>
      <c r="FQ301" s="34"/>
      <c r="FR301" s="34"/>
      <c r="FS301" s="34"/>
      <c r="FT301" s="34"/>
      <c r="FU301" s="34"/>
      <c r="FV301" s="34"/>
      <c r="FW301" s="34"/>
      <c r="FX301" s="34"/>
      <c r="FY301" s="34"/>
      <c r="FZ301" s="34"/>
      <c r="GA301" s="34"/>
      <c r="GB301" s="34"/>
      <c r="GC301" s="34"/>
      <c r="GD301" s="34"/>
      <c r="GE301" s="34"/>
      <c r="GF301" s="34"/>
      <c r="GG301" s="34"/>
      <c r="GH301" s="34"/>
      <c r="GI301" s="34"/>
      <c r="GJ301" s="34"/>
      <c r="GK301" s="34"/>
      <c r="GL301" s="34"/>
      <c r="GM301" s="34"/>
      <c r="GN301" s="34"/>
      <c r="GO301" s="34"/>
      <c r="GP301" s="34"/>
      <c r="GQ301" s="34"/>
      <c r="GR301" s="34"/>
      <c r="GS301" s="34"/>
      <c r="GT301" s="34"/>
      <c r="GU301" s="34"/>
      <c r="GV301" s="34"/>
      <c r="GW301" s="34"/>
      <c r="GX301" s="34"/>
      <c r="GY301" s="34"/>
      <c r="GZ301" s="34"/>
      <c r="HA301" s="34"/>
      <c r="HB301" s="34"/>
      <c r="HC301" s="34"/>
      <c r="HD301" s="34"/>
      <c r="HE301" s="34"/>
      <c r="HF301" s="34"/>
      <c r="HG301" s="34"/>
      <c r="HH301" s="34"/>
      <c r="HI301" s="34"/>
      <c r="HJ301" s="34"/>
      <c r="HK301" s="34"/>
      <c r="HL301" s="34"/>
      <c r="HM301" s="34"/>
      <c r="HN301" s="34"/>
      <c r="HO301" s="34"/>
      <c r="HP301" s="34"/>
      <c r="HQ301" s="34"/>
      <c r="HR301" s="34"/>
      <c r="HS301" s="34"/>
      <c r="HT301" s="34"/>
      <c r="HU301" s="34"/>
      <c r="HV301" s="34"/>
      <c r="HW301" s="34"/>
      <c r="HX301" s="34"/>
      <c r="HY301" s="34"/>
      <c r="HZ301" s="34"/>
      <c r="IA301" s="34"/>
      <c r="IB301" s="34"/>
      <c r="IC301" s="34"/>
      <c r="ID301" s="34"/>
      <c r="IE301" s="34"/>
      <c r="IF301" s="34"/>
      <c r="IG301" s="34"/>
      <c r="IH301" s="34"/>
      <c r="II301" s="34"/>
      <c r="IJ301" s="34"/>
      <c r="IK301" s="34"/>
      <c r="IL301" s="34"/>
      <c r="IM301" s="34"/>
      <c r="IN301" s="34"/>
      <c r="IO301" s="34"/>
      <c r="IP301" s="34"/>
      <c r="IQ301" s="34"/>
      <c r="IR301" s="34"/>
      <c r="IS301" s="34"/>
      <c r="IT301" s="34"/>
      <c r="IU301" s="34"/>
      <c r="IV301" s="34"/>
    </row>
    <row r="302" spans="1:256" x14ac:dyDescent="0.2">
      <c r="A302" s="34"/>
      <c r="B302" s="34"/>
      <c r="C302" s="34"/>
      <c r="D302" s="34"/>
      <c r="E302" s="34"/>
      <c r="F302" s="36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96"/>
      <c r="T302" s="34"/>
      <c r="U302" s="36">
        <f t="shared" si="52"/>
        <v>0</v>
      </c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  <c r="BU302" s="34"/>
      <c r="BV302" s="34"/>
      <c r="BW302" s="34"/>
      <c r="BX302" s="34"/>
      <c r="BY302" s="34"/>
      <c r="BZ302" s="34"/>
      <c r="CA302" s="34"/>
      <c r="CB302" s="34"/>
      <c r="CC302" s="34"/>
      <c r="CD302" s="34"/>
      <c r="CE302" s="34"/>
      <c r="CF302" s="34"/>
      <c r="CG302" s="34"/>
      <c r="CH302" s="34"/>
      <c r="CI302" s="34"/>
      <c r="CJ302" s="34"/>
      <c r="CK302" s="34"/>
      <c r="CL302" s="34"/>
      <c r="CM302" s="34"/>
      <c r="CN302" s="34"/>
      <c r="CO302" s="34"/>
      <c r="CP302" s="34"/>
      <c r="CQ302" s="34"/>
      <c r="CR302" s="34"/>
      <c r="CS302" s="34"/>
      <c r="CT302" s="34"/>
      <c r="CU302" s="34"/>
      <c r="CV302" s="34"/>
      <c r="CW302" s="34"/>
      <c r="CX302" s="34"/>
      <c r="CY302" s="34"/>
      <c r="CZ302" s="34"/>
      <c r="DA302" s="34"/>
      <c r="DB302" s="34"/>
      <c r="DC302" s="34"/>
      <c r="DD302" s="34"/>
      <c r="DE302" s="34"/>
      <c r="DF302" s="34"/>
      <c r="DG302" s="34"/>
      <c r="DH302" s="34"/>
      <c r="DI302" s="34"/>
      <c r="DJ302" s="34"/>
      <c r="DK302" s="34"/>
      <c r="DL302" s="34"/>
      <c r="DM302" s="34"/>
      <c r="DN302" s="34"/>
      <c r="DO302" s="34"/>
      <c r="DP302" s="34"/>
      <c r="DQ302" s="34"/>
      <c r="DR302" s="34"/>
      <c r="DS302" s="34"/>
      <c r="DT302" s="34"/>
      <c r="DU302" s="34"/>
      <c r="DV302" s="34"/>
      <c r="DW302" s="34"/>
      <c r="DX302" s="34"/>
      <c r="DY302" s="34"/>
      <c r="DZ302" s="34"/>
      <c r="EA302" s="34"/>
      <c r="EB302" s="34"/>
      <c r="EC302" s="34"/>
      <c r="ED302" s="34"/>
      <c r="EE302" s="34"/>
      <c r="EF302" s="34"/>
      <c r="EG302" s="34"/>
      <c r="EH302" s="34"/>
      <c r="EI302" s="34"/>
      <c r="EJ302" s="34"/>
      <c r="EK302" s="34"/>
      <c r="EL302" s="34"/>
      <c r="EM302" s="34"/>
      <c r="EN302" s="34"/>
      <c r="EO302" s="34"/>
      <c r="EP302" s="34"/>
      <c r="EQ302" s="34"/>
      <c r="ER302" s="34"/>
      <c r="ES302" s="34"/>
      <c r="ET302" s="34"/>
      <c r="EU302" s="34"/>
      <c r="EV302" s="34"/>
      <c r="EW302" s="34"/>
      <c r="EX302" s="34"/>
      <c r="EY302" s="34"/>
      <c r="EZ302" s="34"/>
      <c r="FA302" s="34"/>
      <c r="FB302" s="34"/>
      <c r="FC302" s="34"/>
      <c r="FD302" s="34"/>
      <c r="FE302" s="34"/>
      <c r="FF302" s="34"/>
      <c r="FG302" s="34"/>
      <c r="FH302" s="34"/>
      <c r="FI302" s="34"/>
      <c r="FJ302" s="34"/>
      <c r="FK302" s="34"/>
      <c r="FL302" s="34"/>
      <c r="FM302" s="34"/>
      <c r="FN302" s="34"/>
      <c r="FO302" s="34"/>
      <c r="FP302" s="34"/>
      <c r="FQ302" s="34"/>
      <c r="FR302" s="34"/>
      <c r="FS302" s="34"/>
      <c r="FT302" s="34"/>
      <c r="FU302" s="34"/>
      <c r="FV302" s="34"/>
      <c r="FW302" s="34"/>
      <c r="FX302" s="34"/>
      <c r="FY302" s="34"/>
      <c r="FZ302" s="34"/>
      <c r="GA302" s="34"/>
      <c r="GB302" s="34"/>
      <c r="GC302" s="34"/>
      <c r="GD302" s="34"/>
      <c r="GE302" s="34"/>
      <c r="GF302" s="34"/>
      <c r="GG302" s="34"/>
      <c r="GH302" s="34"/>
      <c r="GI302" s="34"/>
      <c r="GJ302" s="34"/>
      <c r="GK302" s="34"/>
      <c r="GL302" s="34"/>
      <c r="GM302" s="34"/>
      <c r="GN302" s="34"/>
      <c r="GO302" s="34"/>
      <c r="GP302" s="34"/>
      <c r="GQ302" s="34"/>
      <c r="GR302" s="34"/>
      <c r="GS302" s="34"/>
      <c r="GT302" s="34"/>
      <c r="GU302" s="34"/>
      <c r="GV302" s="34"/>
      <c r="GW302" s="34"/>
      <c r="GX302" s="34"/>
      <c r="GY302" s="34"/>
      <c r="GZ302" s="34"/>
      <c r="HA302" s="34"/>
      <c r="HB302" s="34"/>
      <c r="HC302" s="34"/>
      <c r="HD302" s="34"/>
      <c r="HE302" s="34"/>
      <c r="HF302" s="34"/>
      <c r="HG302" s="34"/>
      <c r="HH302" s="34"/>
      <c r="HI302" s="34"/>
      <c r="HJ302" s="34"/>
      <c r="HK302" s="34"/>
      <c r="HL302" s="34"/>
      <c r="HM302" s="34"/>
      <c r="HN302" s="34"/>
      <c r="HO302" s="34"/>
      <c r="HP302" s="34"/>
      <c r="HQ302" s="34"/>
      <c r="HR302" s="34"/>
      <c r="HS302" s="34"/>
      <c r="HT302" s="34"/>
      <c r="HU302" s="34"/>
      <c r="HV302" s="34"/>
      <c r="HW302" s="34"/>
      <c r="HX302" s="34"/>
      <c r="HY302" s="34"/>
      <c r="HZ302" s="34"/>
      <c r="IA302" s="34"/>
      <c r="IB302" s="34"/>
      <c r="IC302" s="34"/>
      <c r="ID302" s="34"/>
      <c r="IE302" s="34"/>
      <c r="IF302" s="34"/>
      <c r="IG302" s="34"/>
      <c r="IH302" s="34"/>
      <c r="II302" s="34"/>
      <c r="IJ302" s="34"/>
      <c r="IK302" s="34"/>
      <c r="IL302" s="34"/>
      <c r="IM302" s="34"/>
      <c r="IN302" s="34"/>
      <c r="IO302" s="34"/>
      <c r="IP302" s="34"/>
      <c r="IQ302" s="34"/>
      <c r="IR302" s="34"/>
      <c r="IS302" s="34"/>
      <c r="IT302" s="34"/>
      <c r="IU302" s="34"/>
      <c r="IV302" s="34"/>
    </row>
    <row r="303" spans="1:256" x14ac:dyDescent="0.2">
      <c r="A303" s="34"/>
      <c r="B303" s="34"/>
      <c r="C303" s="34"/>
      <c r="D303" s="34"/>
      <c r="E303" s="34"/>
      <c r="F303" s="36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96"/>
      <c r="T303" s="34"/>
      <c r="U303" s="36">
        <f t="shared" si="52"/>
        <v>0</v>
      </c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  <c r="BU303" s="34"/>
      <c r="BV303" s="34"/>
      <c r="BW303" s="34"/>
      <c r="BX303" s="34"/>
      <c r="BY303" s="34"/>
      <c r="BZ303" s="34"/>
      <c r="CA303" s="34"/>
      <c r="CB303" s="34"/>
      <c r="CC303" s="34"/>
      <c r="CD303" s="34"/>
      <c r="CE303" s="34"/>
      <c r="CF303" s="34"/>
      <c r="CG303" s="34"/>
      <c r="CH303" s="34"/>
      <c r="CI303" s="34"/>
      <c r="CJ303" s="34"/>
      <c r="CK303" s="34"/>
      <c r="CL303" s="34"/>
      <c r="CM303" s="34"/>
      <c r="CN303" s="34"/>
      <c r="CO303" s="34"/>
      <c r="CP303" s="34"/>
      <c r="CQ303" s="34"/>
      <c r="CR303" s="34"/>
      <c r="CS303" s="34"/>
      <c r="CT303" s="34"/>
      <c r="CU303" s="34"/>
      <c r="CV303" s="34"/>
      <c r="CW303" s="34"/>
      <c r="CX303" s="34"/>
      <c r="CY303" s="34"/>
      <c r="CZ303" s="34"/>
      <c r="DA303" s="34"/>
      <c r="DB303" s="34"/>
      <c r="DC303" s="34"/>
      <c r="DD303" s="34"/>
      <c r="DE303" s="34"/>
      <c r="DF303" s="34"/>
      <c r="DG303" s="34"/>
      <c r="DH303" s="34"/>
      <c r="DI303" s="34"/>
      <c r="DJ303" s="34"/>
      <c r="DK303" s="34"/>
      <c r="DL303" s="34"/>
      <c r="DM303" s="34"/>
      <c r="DN303" s="34"/>
      <c r="DO303" s="34"/>
      <c r="DP303" s="34"/>
      <c r="DQ303" s="34"/>
      <c r="DR303" s="34"/>
      <c r="DS303" s="34"/>
      <c r="DT303" s="34"/>
      <c r="DU303" s="34"/>
      <c r="DV303" s="34"/>
      <c r="DW303" s="34"/>
      <c r="DX303" s="34"/>
      <c r="DY303" s="34"/>
      <c r="DZ303" s="34"/>
      <c r="EA303" s="34"/>
      <c r="EB303" s="34"/>
      <c r="EC303" s="34"/>
      <c r="ED303" s="34"/>
      <c r="EE303" s="34"/>
      <c r="EF303" s="34"/>
      <c r="EG303" s="34"/>
      <c r="EH303" s="34"/>
      <c r="EI303" s="34"/>
      <c r="EJ303" s="34"/>
      <c r="EK303" s="34"/>
      <c r="EL303" s="34"/>
      <c r="EM303" s="34"/>
      <c r="EN303" s="34"/>
      <c r="EO303" s="34"/>
      <c r="EP303" s="34"/>
      <c r="EQ303" s="34"/>
      <c r="ER303" s="34"/>
      <c r="ES303" s="34"/>
      <c r="ET303" s="34"/>
      <c r="EU303" s="34"/>
      <c r="EV303" s="34"/>
      <c r="EW303" s="34"/>
      <c r="EX303" s="34"/>
      <c r="EY303" s="34"/>
      <c r="EZ303" s="34"/>
      <c r="FA303" s="34"/>
      <c r="FB303" s="34"/>
      <c r="FC303" s="34"/>
      <c r="FD303" s="34"/>
      <c r="FE303" s="34"/>
      <c r="FF303" s="34"/>
      <c r="FG303" s="34"/>
      <c r="FH303" s="34"/>
      <c r="FI303" s="34"/>
      <c r="FJ303" s="34"/>
      <c r="FK303" s="34"/>
      <c r="FL303" s="34"/>
      <c r="FM303" s="34"/>
      <c r="FN303" s="34"/>
      <c r="FO303" s="34"/>
      <c r="FP303" s="34"/>
      <c r="FQ303" s="34"/>
      <c r="FR303" s="34"/>
      <c r="FS303" s="34"/>
      <c r="FT303" s="34"/>
      <c r="FU303" s="34"/>
      <c r="FV303" s="34"/>
      <c r="FW303" s="34"/>
      <c r="FX303" s="34"/>
      <c r="FY303" s="34"/>
      <c r="FZ303" s="34"/>
      <c r="GA303" s="34"/>
      <c r="GB303" s="34"/>
      <c r="GC303" s="34"/>
      <c r="GD303" s="34"/>
      <c r="GE303" s="34"/>
      <c r="GF303" s="34"/>
      <c r="GG303" s="34"/>
      <c r="GH303" s="34"/>
      <c r="GI303" s="34"/>
      <c r="GJ303" s="34"/>
      <c r="GK303" s="34"/>
      <c r="GL303" s="34"/>
      <c r="GM303" s="34"/>
      <c r="GN303" s="34"/>
      <c r="GO303" s="34"/>
      <c r="GP303" s="34"/>
      <c r="GQ303" s="34"/>
      <c r="GR303" s="34"/>
      <c r="GS303" s="34"/>
      <c r="GT303" s="34"/>
      <c r="GU303" s="34"/>
      <c r="GV303" s="34"/>
      <c r="GW303" s="34"/>
      <c r="GX303" s="34"/>
      <c r="GY303" s="34"/>
      <c r="GZ303" s="34"/>
      <c r="HA303" s="34"/>
      <c r="HB303" s="34"/>
      <c r="HC303" s="34"/>
      <c r="HD303" s="34"/>
      <c r="HE303" s="34"/>
      <c r="HF303" s="34"/>
      <c r="HG303" s="34"/>
      <c r="HH303" s="34"/>
      <c r="HI303" s="34"/>
      <c r="HJ303" s="34"/>
      <c r="HK303" s="34"/>
      <c r="HL303" s="34"/>
      <c r="HM303" s="34"/>
      <c r="HN303" s="34"/>
      <c r="HO303" s="34"/>
      <c r="HP303" s="34"/>
      <c r="HQ303" s="34"/>
      <c r="HR303" s="34"/>
      <c r="HS303" s="34"/>
      <c r="HT303" s="34"/>
      <c r="HU303" s="34"/>
      <c r="HV303" s="34"/>
      <c r="HW303" s="34"/>
      <c r="HX303" s="34"/>
      <c r="HY303" s="34"/>
      <c r="HZ303" s="34"/>
      <c r="IA303" s="34"/>
      <c r="IB303" s="34"/>
      <c r="IC303" s="34"/>
      <c r="ID303" s="34"/>
      <c r="IE303" s="34"/>
      <c r="IF303" s="34"/>
      <c r="IG303" s="34"/>
      <c r="IH303" s="34"/>
      <c r="II303" s="34"/>
      <c r="IJ303" s="34"/>
      <c r="IK303" s="34"/>
      <c r="IL303" s="34"/>
      <c r="IM303" s="34"/>
      <c r="IN303" s="34"/>
      <c r="IO303" s="34"/>
      <c r="IP303" s="34"/>
      <c r="IQ303" s="34"/>
      <c r="IR303" s="34"/>
      <c r="IS303" s="34"/>
      <c r="IT303" s="34"/>
      <c r="IU303" s="34"/>
      <c r="IV303" s="34"/>
    </row>
    <row r="304" spans="1:256" x14ac:dyDescent="0.2">
      <c r="A304" s="34"/>
      <c r="B304" s="34"/>
      <c r="C304" s="34"/>
      <c r="D304" s="34"/>
      <c r="E304" s="34"/>
      <c r="F304" s="36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96"/>
      <c r="T304" s="34"/>
      <c r="U304" s="36">
        <f t="shared" si="52"/>
        <v>0</v>
      </c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  <c r="BU304" s="34"/>
      <c r="BV304" s="34"/>
      <c r="BW304" s="34"/>
      <c r="BX304" s="34"/>
      <c r="BY304" s="34"/>
      <c r="BZ304" s="34"/>
      <c r="CA304" s="34"/>
      <c r="CB304" s="34"/>
      <c r="CC304" s="34"/>
      <c r="CD304" s="34"/>
      <c r="CE304" s="34"/>
      <c r="CF304" s="34"/>
      <c r="CG304" s="34"/>
      <c r="CH304" s="34"/>
      <c r="CI304" s="34"/>
      <c r="CJ304" s="34"/>
      <c r="CK304" s="34"/>
      <c r="CL304" s="34"/>
      <c r="CM304" s="34"/>
      <c r="CN304" s="34"/>
      <c r="CO304" s="34"/>
      <c r="CP304" s="34"/>
      <c r="CQ304" s="34"/>
      <c r="CR304" s="34"/>
      <c r="CS304" s="34"/>
      <c r="CT304" s="34"/>
      <c r="CU304" s="34"/>
      <c r="CV304" s="34"/>
      <c r="CW304" s="34"/>
      <c r="CX304" s="34"/>
      <c r="CY304" s="34"/>
      <c r="CZ304" s="34"/>
      <c r="DA304" s="34"/>
      <c r="DB304" s="34"/>
      <c r="DC304" s="34"/>
      <c r="DD304" s="34"/>
      <c r="DE304" s="34"/>
      <c r="DF304" s="34"/>
      <c r="DG304" s="34"/>
      <c r="DH304" s="34"/>
      <c r="DI304" s="34"/>
      <c r="DJ304" s="34"/>
      <c r="DK304" s="34"/>
      <c r="DL304" s="34"/>
      <c r="DM304" s="34"/>
      <c r="DN304" s="34"/>
      <c r="DO304" s="34"/>
      <c r="DP304" s="34"/>
      <c r="DQ304" s="34"/>
      <c r="DR304" s="34"/>
      <c r="DS304" s="34"/>
      <c r="DT304" s="34"/>
      <c r="DU304" s="34"/>
      <c r="DV304" s="34"/>
      <c r="DW304" s="34"/>
      <c r="DX304" s="34"/>
      <c r="DY304" s="34"/>
      <c r="DZ304" s="34"/>
      <c r="EA304" s="34"/>
      <c r="EB304" s="34"/>
      <c r="EC304" s="34"/>
      <c r="ED304" s="34"/>
      <c r="EE304" s="34"/>
      <c r="EF304" s="34"/>
      <c r="EG304" s="34"/>
      <c r="EH304" s="34"/>
      <c r="EI304" s="34"/>
      <c r="EJ304" s="34"/>
      <c r="EK304" s="34"/>
      <c r="EL304" s="34"/>
      <c r="EM304" s="34"/>
      <c r="EN304" s="34"/>
      <c r="EO304" s="34"/>
      <c r="EP304" s="34"/>
      <c r="EQ304" s="34"/>
      <c r="ER304" s="34"/>
      <c r="ES304" s="34"/>
      <c r="ET304" s="34"/>
      <c r="EU304" s="34"/>
      <c r="EV304" s="34"/>
      <c r="EW304" s="34"/>
      <c r="EX304" s="34"/>
      <c r="EY304" s="34"/>
      <c r="EZ304" s="34"/>
      <c r="FA304" s="34"/>
      <c r="FB304" s="34"/>
      <c r="FC304" s="34"/>
      <c r="FD304" s="34"/>
      <c r="FE304" s="34"/>
      <c r="FF304" s="34"/>
      <c r="FG304" s="34"/>
      <c r="FH304" s="34"/>
      <c r="FI304" s="34"/>
      <c r="FJ304" s="34"/>
      <c r="FK304" s="34"/>
      <c r="FL304" s="34"/>
      <c r="FM304" s="34"/>
      <c r="FN304" s="34"/>
      <c r="FO304" s="34"/>
      <c r="FP304" s="34"/>
      <c r="FQ304" s="34"/>
      <c r="FR304" s="34"/>
      <c r="FS304" s="34"/>
      <c r="FT304" s="34"/>
      <c r="FU304" s="34"/>
      <c r="FV304" s="34"/>
      <c r="FW304" s="34"/>
      <c r="FX304" s="34"/>
      <c r="FY304" s="34"/>
      <c r="FZ304" s="34"/>
      <c r="GA304" s="34"/>
      <c r="GB304" s="34"/>
      <c r="GC304" s="34"/>
      <c r="GD304" s="34"/>
      <c r="GE304" s="34"/>
      <c r="GF304" s="34"/>
      <c r="GG304" s="34"/>
      <c r="GH304" s="34"/>
      <c r="GI304" s="34"/>
      <c r="GJ304" s="34"/>
      <c r="GK304" s="34"/>
      <c r="GL304" s="34"/>
      <c r="GM304" s="34"/>
      <c r="GN304" s="34"/>
      <c r="GO304" s="34"/>
      <c r="GP304" s="34"/>
      <c r="GQ304" s="34"/>
      <c r="GR304" s="34"/>
      <c r="GS304" s="34"/>
      <c r="GT304" s="34"/>
      <c r="GU304" s="34"/>
      <c r="GV304" s="34"/>
      <c r="GW304" s="34"/>
      <c r="GX304" s="34"/>
      <c r="GY304" s="34"/>
      <c r="GZ304" s="34"/>
      <c r="HA304" s="34"/>
      <c r="HB304" s="34"/>
      <c r="HC304" s="34"/>
      <c r="HD304" s="34"/>
      <c r="HE304" s="34"/>
      <c r="HF304" s="34"/>
      <c r="HG304" s="34"/>
      <c r="HH304" s="34"/>
      <c r="HI304" s="34"/>
      <c r="HJ304" s="34"/>
      <c r="HK304" s="34"/>
      <c r="HL304" s="34"/>
      <c r="HM304" s="34"/>
      <c r="HN304" s="34"/>
      <c r="HO304" s="34"/>
      <c r="HP304" s="34"/>
      <c r="HQ304" s="34"/>
      <c r="HR304" s="34"/>
      <c r="HS304" s="34"/>
      <c r="HT304" s="34"/>
      <c r="HU304" s="34"/>
      <c r="HV304" s="34"/>
      <c r="HW304" s="34"/>
      <c r="HX304" s="34"/>
      <c r="HY304" s="34"/>
      <c r="HZ304" s="34"/>
      <c r="IA304" s="34"/>
      <c r="IB304" s="34"/>
      <c r="IC304" s="34"/>
      <c r="ID304" s="34"/>
      <c r="IE304" s="34"/>
      <c r="IF304" s="34"/>
      <c r="IG304" s="34"/>
      <c r="IH304" s="34"/>
      <c r="II304" s="34"/>
      <c r="IJ304" s="34"/>
      <c r="IK304" s="34"/>
      <c r="IL304" s="34"/>
      <c r="IM304" s="34"/>
      <c r="IN304" s="34"/>
      <c r="IO304" s="34"/>
      <c r="IP304" s="34"/>
      <c r="IQ304" s="34"/>
      <c r="IR304" s="34"/>
      <c r="IS304" s="34"/>
      <c r="IT304" s="34"/>
      <c r="IU304" s="34"/>
      <c r="IV304" s="34"/>
    </row>
    <row r="305" spans="1:256" x14ac:dyDescent="0.2">
      <c r="A305" s="34"/>
      <c r="B305" s="34"/>
      <c r="C305" s="34"/>
      <c r="D305" s="34"/>
      <c r="E305" s="34"/>
      <c r="F305" s="36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96"/>
      <c r="T305" s="34"/>
      <c r="U305" s="36">
        <f t="shared" si="52"/>
        <v>0</v>
      </c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  <c r="BU305" s="34"/>
      <c r="BV305" s="34"/>
      <c r="BW305" s="34"/>
      <c r="BX305" s="34"/>
      <c r="BY305" s="34"/>
      <c r="BZ305" s="34"/>
      <c r="CA305" s="34"/>
      <c r="CB305" s="34"/>
      <c r="CC305" s="34"/>
      <c r="CD305" s="34"/>
      <c r="CE305" s="34"/>
      <c r="CF305" s="34"/>
      <c r="CG305" s="34"/>
      <c r="CH305" s="34"/>
      <c r="CI305" s="34"/>
      <c r="CJ305" s="34"/>
      <c r="CK305" s="34"/>
      <c r="CL305" s="34"/>
      <c r="CM305" s="34"/>
      <c r="CN305" s="34"/>
      <c r="CO305" s="34"/>
      <c r="CP305" s="34"/>
      <c r="CQ305" s="34"/>
      <c r="CR305" s="34"/>
      <c r="CS305" s="34"/>
      <c r="CT305" s="34"/>
      <c r="CU305" s="34"/>
      <c r="CV305" s="34"/>
      <c r="CW305" s="34"/>
      <c r="CX305" s="34"/>
      <c r="CY305" s="34"/>
      <c r="CZ305" s="34"/>
      <c r="DA305" s="34"/>
      <c r="DB305" s="34"/>
      <c r="DC305" s="34"/>
      <c r="DD305" s="34"/>
      <c r="DE305" s="34"/>
      <c r="DF305" s="34"/>
      <c r="DG305" s="34"/>
      <c r="DH305" s="34"/>
      <c r="DI305" s="34"/>
      <c r="DJ305" s="34"/>
      <c r="DK305" s="34"/>
      <c r="DL305" s="34"/>
      <c r="DM305" s="34"/>
      <c r="DN305" s="34"/>
      <c r="DO305" s="34"/>
      <c r="DP305" s="34"/>
      <c r="DQ305" s="34"/>
      <c r="DR305" s="34"/>
      <c r="DS305" s="34"/>
      <c r="DT305" s="34"/>
      <c r="DU305" s="34"/>
      <c r="DV305" s="34"/>
      <c r="DW305" s="34"/>
      <c r="DX305" s="34"/>
      <c r="DY305" s="34"/>
      <c r="DZ305" s="34"/>
      <c r="EA305" s="34"/>
      <c r="EB305" s="34"/>
      <c r="EC305" s="34"/>
      <c r="ED305" s="34"/>
      <c r="EE305" s="34"/>
      <c r="EF305" s="34"/>
      <c r="EG305" s="34"/>
      <c r="EH305" s="34"/>
      <c r="EI305" s="34"/>
      <c r="EJ305" s="34"/>
      <c r="EK305" s="34"/>
      <c r="EL305" s="34"/>
      <c r="EM305" s="34"/>
      <c r="EN305" s="34"/>
      <c r="EO305" s="34"/>
      <c r="EP305" s="34"/>
      <c r="EQ305" s="34"/>
      <c r="ER305" s="34"/>
      <c r="ES305" s="34"/>
      <c r="ET305" s="34"/>
      <c r="EU305" s="34"/>
      <c r="EV305" s="34"/>
      <c r="EW305" s="34"/>
      <c r="EX305" s="34"/>
      <c r="EY305" s="34"/>
      <c r="EZ305" s="34"/>
      <c r="FA305" s="34"/>
      <c r="FB305" s="34"/>
      <c r="FC305" s="34"/>
      <c r="FD305" s="34"/>
      <c r="FE305" s="34"/>
      <c r="FF305" s="34"/>
      <c r="FG305" s="34"/>
      <c r="FH305" s="34"/>
      <c r="FI305" s="34"/>
      <c r="FJ305" s="34"/>
      <c r="FK305" s="34"/>
      <c r="FL305" s="34"/>
      <c r="FM305" s="34"/>
      <c r="FN305" s="34"/>
      <c r="FO305" s="34"/>
      <c r="FP305" s="34"/>
      <c r="FQ305" s="34"/>
      <c r="FR305" s="34"/>
      <c r="FS305" s="34"/>
      <c r="FT305" s="34"/>
      <c r="FU305" s="34"/>
      <c r="FV305" s="34"/>
      <c r="FW305" s="34"/>
      <c r="FX305" s="34"/>
      <c r="FY305" s="34"/>
      <c r="FZ305" s="34"/>
      <c r="GA305" s="34"/>
      <c r="GB305" s="34"/>
      <c r="GC305" s="34"/>
      <c r="GD305" s="34"/>
      <c r="GE305" s="34"/>
      <c r="GF305" s="34"/>
      <c r="GG305" s="34"/>
      <c r="GH305" s="34"/>
      <c r="GI305" s="34"/>
      <c r="GJ305" s="34"/>
      <c r="GK305" s="34"/>
      <c r="GL305" s="34"/>
      <c r="GM305" s="34"/>
      <c r="GN305" s="34"/>
      <c r="GO305" s="34"/>
      <c r="GP305" s="34"/>
      <c r="GQ305" s="34"/>
      <c r="GR305" s="34"/>
      <c r="GS305" s="34"/>
      <c r="GT305" s="34"/>
      <c r="GU305" s="34"/>
      <c r="GV305" s="34"/>
      <c r="GW305" s="34"/>
      <c r="GX305" s="34"/>
      <c r="GY305" s="34"/>
      <c r="GZ305" s="34"/>
      <c r="HA305" s="34"/>
      <c r="HB305" s="34"/>
      <c r="HC305" s="34"/>
      <c r="HD305" s="34"/>
      <c r="HE305" s="34"/>
      <c r="HF305" s="34"/>
      <c r="HG305" s="34"/>
      <c r="HH305" s="34"/>
      <c r="HI305" s="34"/>
      <c r="HJ305" s="34"/>
      <c r="HK305" s="34"/>
      <c r="HL305" s="34"/>
      <c r="HM305" s="34"/>
      <c r="HN305" s="34"/>
      <c r="HO305" s="34"/>
      <c r="HP305" s="34"/>
      <c r="HQ305" s="34"/>
      <c r="HR305" s="34"/>
      <c r="HS305" s="34"/>
      <c r="HT305" s="34"/>
      <c r="HU305" s="34"/>
      <c r="HV305" s="34"/>
      <c r="HW305" s="34"/>
      <c r="HX305" s="34"/>
      <c r="HY305" s="34"/>
      <c r="HZ305" s="34"/>
      <c r="IA305" s="34"/>
      <c r="IB305" s="34"/>
      <c r="IC305" s="34"/>
      <c r="ID305" s="34"/>
      <c r="IE305" s="34"/>
      <c r="IF305" s="34"/>
      <c r="IG305" s="34"/>
      <c r="IH305" s="34"/>
      <c r="II305" s="34"/>
      <c r="IJ305" s="34"/>
      <c r="IK305" s="34"/>
      <c r="IL305" s="34"/>
      <c r="IM305" s="34"/>
      <c r="IN305" s="34"/>
      <c r="IO305" s="34"/>
      <c r="IP305" s="34"/>
      <c r="IQ305" s="34"/>
      <c r="IR305" s="34"/>
      <c r="IS305" s="34"/>
      <c r="IT305" s="34"/>
      <c r="IU305" s="34"/>
      <c r="IV305" s="34"/>
    </row>
    <row r="306" spans="1:256" x14ac:dyDescent="0.2">
      <c r="A306" s="34"/>
      <c r="B306" s="34"/>
      <c r="C306" s="34"/>
      <c r="D306" s="34"/>
      <c r="E306" s="34"/>
      <c r="F306" s="36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96"/>
      <c r="T306" s="34"/>
      <c r="U306" s="36">
        <f t="shared" si="52"/>
        <v>0</v>
      </c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  <c r="BU306" s="34"/>
      <c r="BV306" s="34"/>
      <c r="BW306" s="34"/>
      <c r="BX306" s="34"/>
      <c r="BY306" s="34"/>
      <c r="BZ306" s="34"/>
      <c r="CA306" s="34"/>
      <c r="CB306" s="34"/>
      <c r="CC306" s="34"/>
      <c r="CD306" s="34"/>
      <c r="CE306" s="34"/>
      <c r="CF306" s="34"/>
      <c r="CG306" s="34"/>
      <c r="CH306" s="34"/>
      <c r="CI306" s="34"/>
      <c r="CJ306" s="34"/>
      <c r="CK306" s="34"/>
      <c r="CL306" s="34"/>
      <c r="CM306" s="34"/>
      <c r="CN306" s="34"/>
      <c r="CO306" s="34"/>
      <c r="CP306" s="34"/>
      <c r="CQ306" s="34"/>
      <c r="CR306" s="34"/>
      <c r="CS306" s="34"/>
      <c r="CT306" s="34"/>
      <c r="CU306" s="34"/>
      <c r="CV306" s="34"/>
      <c r="CW306" s="34"/>
      <c r="CX306" s="34"/>
      <c r="CY306" s="34"/>
      <c r="CZ306" s="34"/>
      <c r="DA306" s="34"/>
      <c r="DB306" s="34"/>
      <c r="DC306" s="34"/>
      <c r="DD306" s="34"/>
      <c r="DE306" s="34"/>
      <c r="DF306" s="34"/>
      <c r="DG306" s="34"/>
      <c r="DH306" s="34"/>
      <c r="DI306" s="34"/>
      <c r="DJ306" s="34"/>
      <c r="DK306" s="34"/>
      <c r="DL306" s="34"/>
      <c r="DM306" s="34"/>
      <c r="DN306" s="34"/>
      <c r="DO306" s="34"/>
      <c r="DP306" s="34"/>
      <c r="DQ306" s="34"/>
      <c r="DR306" s="34"/>
      <c r="DS306" s="34"/>
      <c r="DT306" s="34"/>
      <c r="DU306" s="34"/>
      <c r="DV306" s="34"/>
      <c r="DW306" s="34"/>
      <c r="DX306" s="34"/>
      <c r="DY306" s="34"/>
      <c r="DZ306" s="34"/>
      <c r="EA306" s="34"/>
      <c r="EB306" s="34"/>
      <c r="EC306" s="34"/>
      <c r="ED306" s="34"/>
      <c r="EE306" s="34"/>
      <c r="EF306" s="34"/>
      <c r="EG306" s="34"/>
      <c r="EH306" s="34"/>
      <c r="EI306" s="34"/>
      <c r="EJ306" s="34"/>
      <c r="EK306" s="34"/>
      <c r="EL306" s="34"/>
      <c r="EM306" s="34"/>
      <c r="EN306" s="34"/>
      <c r="EO306" s="34"/>
      <c r="EP306" s="34"/>
      <c r="EQ306" s="34"/>
      <c r="ER306" s="34"/>
      <c r="ES306" s="34"/>
      <c r="ET306" s="34"/>
      <c r="EU306" s="34"/>
      <c r="EV306" s="34"/>
      <c r="EW306" s="34"/>
      <c r="EX306" s="34"/>
      <c r="EY306" s="34"/>
      <c r="EZ306" s="34"/>
      <c r="FA306" s="34"/>
      <c r="FB306" s="34"/>
      <c r="FC306" s="34"/>
      <c r="FD306" s="34"/>
      <c r="FE306" s="34"/>
      <c r="FF306" s="34"/>
      <c r="FG306" s="34"/>
      <c r="FH306" s="34"/>
      <c r="FI306" s="34"/>
      <c r="FJ306" s="34"/>
      <c r="FK306" s="34"/>
      <c r="FL306" s="34"/>
      <c r="FM306" s="34"/>
      <c r="FN306" s="34"/>
      <c r="FO306" s="34"/>
      <c r="FP306" s="34"/>
      <c r="FQ306" s="34"/>
      <c r="FR306" s="34"/>
      <c r="FS306" s="34"/>
      <c r="FT306" s="34"/>
      <c r="FU306" s="34"/>
      <c r="FV306" s="34"/>
      <c r="FW306" s="34"/>
      <c r="FX306" s="34"/>
      <c r="FY306" s="34"/>
      <c r="FZ306" s="34"/>
      <c r="GA306" s="34"/>
      <c r="GB306" s="34"/>
      <c r="GC306" s="34"/>
      <c r="GD306" s="34"/>
      <c r="GE306" s="34"/>
      <c r="GF306" s="34"/>
      <c r="GG306" s="34"/>
      <c r="GH306" s="34"/>
      <c r="GI306" s="34"/>
      <c r="GJ306" s="34"/>
      <c r="GK306" s="34"/>
      <c r="GL306" s="34"/>
      <c r="GM306" s="34"/>
      <c r="GN306" s="34"/>
      <c r="GO306" s="34"/>
      <c r="GP306" s="34"/>
      <c r="GQ306" s="34"/>
      <c r="GR306" s="34"/>
      <c r="GS306" s="34"/>
      <c r="GT306" s="34"/>
      <c r="GU306" s="34"/>
      <c r="GV306" s="34"/>
      <c r="GW306" s="34"/>
      <c r="GX306" s="34"/>
      <c r="GY306" s="34"/>
      <c r="GZ306" s="34"/>
      <c r="HA306" s="34"/>
      <c r="HB306" s="34"/>
      <c r="HC306" s="34"/>
      <c r="HD306" s="34"/>
      <c r="HE306" s="34"/>
      <c r="HF306" s="34"/>
      <c r="HG306" s="34"/>
      <c r="HH306" s="34"/>
      <c r="HI306" s="34"/>
      <c r="HJ306" s="34"/>
      <c r="HK306" s="34"/>
      <c r="HL306" s="34"/>
      <c r="HM306" s="34"/>
      <c r="HN306" s="34"/>
      <c r="HO306" s="34"/>
      <c r="HP306" s="34"/>
      <c r="HQ306" s="34"/>
      <c r="HR306" s="34"/>
      <c r="HS306" s="34"/>
      <c r="HT306" s="34"/>
      <c r="HU306" s="34"/>
      <c r="HV306" s="34"/>
      <c r="HW306" s="34"/>
      <c r="HX306" s="34"/>
      <c r="HY306" s="34"/>
      <c r="HZ306" s="34"/>
      <c r="IA306" s="34"/>
      <c r="IB306" s="34"/>
      <c r="IC306" s="34"/>
      <c r="ID306" s="34"/>
      <c r="IE306" s="34"/>
      <c r="IF306" s="34"/>
      <c r="IG306" s="34"/>
      <c r="IH306" s="34"/>
      <c r="II306" s="34"/>
      <c r="IJ306" s="34"/>
      <c r="IK306" s="34"/>
      <c r="IL306" s="34"/>
      <c r="IM306" s="34"/>
      <c r="IN306" s="34"/>
      <c r="IO306" s="34"/>
      <c r="IP306" s="34"/>
      <c r="IQ306" s="34"/>
      <c r="IR306" s="34"/>
      <c r="IS306" s="34"/>
      <c r="IT306" s="34"/>
      <c r="IU306" s="34"/>
      <c r="IV306" s="34"/>
    </row>
    <row r="307" spans="1:256" x14ac:dyDescent="0.2">
      <c r="A307" s="34"/>
      <c r="B307" s="34"/>
      <c r="C307" s="34"/>
      <c r="D307" s="34"/>
      <c r="E307" s="34"/>
      <c r="F307" s="36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96"/>
      <c r="T307" s="34"/>
      <c r="U307" s="36">
        <f t="shared" si="52"/>
        <v>0</v>
      </c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  <c r="BU307" s="34"/>
      <c r="BV307" s="34"/>
      <c r="BW307" s="34"/>
      <c r="BX307" s="34"/>
      <c r="BY307" s="34"/>
      <c r="BZ307" s="34"/>
      <c r="CA307" s="34"/>
      <c r="CB307" s="34"/>
      <c r="CC307" s="34"/>
      <c r="CD307" s="34"/>
      <c r="CE307" s="34"/>
      <c r="CF307" s="34"/>
      <c r="CG307" s="34"/>
      <c r="CH307" s="34"/>
      <c r="CI307" s="34"/>
      <c r="CJ307" s="34"/>
      <c r="CK307" s="34"/>
      <c r="CL307" s="34"/>
      <c r="CM307" s="34"/>
      <c r="CN307" s="34"/>
      <c r="CO307" s="34"/>
      <c r="CP307" s="34"/>
      <c r="CQ307" s="34"/>
      <c r="CR307" s="34"/>
      <c r="CS307" s="34"/>
      <c r="CT307" s="34"/>
      <c r="CU307" s="34"/>
      <c r="CV307" s="34"/>
      <c r="CW307" s="34"/>
      <c r="CX307" s="34"/>
      <c r="CY307" s="34"/>
      <c r="CZ307" s="34"/>
      <c r="DA307" s="34"/>
      <c r="DB307" s="34"/>
      <c r="DC307" s="34"/>
      <c r="DD307" s="34"/>
      <c r="DE307" s="34"/>
      <c r="DF307" s="34"/>
      <c r="DG307" s="34"/>
      <c r="DH307" s="34"/>
      <c r="DI307" s="34"/>
      <c r="DJ307" s="34"/>
      <c r="DK307" s="34"/>
      <c r="DL307" s="34"/>
      <c r="DM307" s="34"/>
      <c r="DN307" s="34"/>
      <c r="DO307" s="34"/>
      <c r="DP307" s="34"/>
      <c r="DQ307" s="34"/>
      <c r="DR307" s="34"/>
      <c r="DS307" s="34"/>
      <c r="DT307" s="34"/>
      <c r="DU307" s="34"/>
      <c r="DV307" s="34"/>
      <c r="DW307" s="34"/>
      <c r="DX307" s="34"/>
      <c r="DY307" s="34"/>
      <c r="DZ307" s="34"/>
      <c r="EA307" s="34"/>
      <c r="EB307" s="34"/>
      <c r="EC307" s="34"/>
      <c r="ED307" s="34"/>
      <c r="EE307" s="34"/>
      <c r="EF307" s="34"/>
      <c r="EG307" s="34"/>
      <c r="EH307" s="34"/>
      <c r="EI307" s="34"/>
      <c r="EJ307" s="34"/>
      <c r="EK307" s="34"/>
      <c r="EL307" s="34"/>
      <c r="EM307" s="34"/>
      <c r="EN307" s="34"/>
      <c r="EO307" s="34"/>
      <c r="EP307" s="34"/>
      <c r="EQ307" s="34"/>
      <c r="ER307" s="34"/>
      <c r="ES307" s="34"/>
      <c r="ET307" s="34"/>
      <c r="EU307" s="34"/>
      <c r="EV307" s="34"/>
      <c r="EW307" s="34"/>
      <c r="EX307" s="34"/>
      <c r="EY307" s="34"/>
      <c r="EZ307" s="34"/>
      <c r="FA307" s="34"/>
      <c r="FB307" s="34"/>
      <c r="FC307" s="34"/>
      <c r="FD307" s="34"/>
      <c r="FE307" s="34"/>
      <c r="FF307" s="34"/>
      <c r="FG307" s="34"/>
      <c r="FH307" s="34"/>
      <c r="FI307" s="34"/>
      <c r="FJ307" s="34"/>
      <c r="FK307" s="34"/>
      <c r="FL307" s="34"/>
      <c r="FM307" s="34"/>
      <c r="FN307" s="34"/>
      <c r="FO307" s="34"/>
      <c r="FP307" s="34"/>
      <c r="FQ307" s="34"/>
      <c r="FR307" s="34"/>
      <c r="FS307" s="34"/>
      <c r="FT307" s="34"/>
      <c r="FU307" s="34"/>
      <c r="FV307" s="34"/>
      <c r="FW307" s="34"/>
      <c r="FX307" s="34"/>
      <c r="FY307" s="34"/>
      <c r="FZ307" s="34"/>
      <c r="GA307" s="34"/>
      <c r="GB307" s="34"/>
      <c r="GC307" s="34"/>
      <c r="GD307" s="34"/>
      <c r="GE307" s="34"/>
      <c r="GF307" s="34"/>
      <c r="GG307" s="34"/>
      <c r="GH307" s="34"/>
      <c r="GI307" s="34"/>
      <c r="GJ307" s="34"/>
      <c r="GK307" s="34"/>
      <c r="GL307" s="34"/>
      <c r="GM307" s="34"/>
      <c r="GN307" s="34"/>
      <c r="GO307" s="34"/>
      <c r="GP307" s="34"/>
      <c r="GQ307" s="34"/>
      <c r="GR307" s="34"/>
      <c r="GS307" s="34"/>
      <c r="GT307" s="34"/>
      <c r="GU307" s="34"/>
      <c r="GV307" s="34"/>
      <c r="GW307" s="34"/>
      <c r="GX307" s="34"/>
      <c r="GY307" s="34"/>
      <c r="GZ307" s="34"/>
      <c r="HA307" s="34"/>
      <c r="HB307" s="34"/>
      <c r="HC307" s="34"/>
      <c r="HD307" s="34"/>
      <c r="HE307" s="34"/>
      <c r="HF307" s="34"/>
      <c r="HG307" s="34"/>
      <c r="HH307" s="34"/>
      <c r="HI307" s="34"/>
      <c r="HJ307" s="34"/>
      <c r="HK307" s="34"/>
      <c r="HL307" s="34"/>
      <c r="HM307" s="34"/>
      <c r="HN307" s="34"/>
      <c r="HO307" s="34"/>
      <c r="HP307" s="34"/>
      <c r="HQ307" s="34"/>
      <c r="HR307" s="34"/>
      <c r="HS307" s="34"/>
      <c r="HT307" s="34"/>
      <c r="HU307" s="34"/>
      <c r="HV307" s="34"/>
      <c r="HW307" s="34"/>
      <c r="HX307" s="34"/>
      <c r="HY307" s="34"/>
      <c r="HZ307" s="34"/>
      <c r="IA307" s="34"/>
      <c r="IB307" s="34"/>
      <c r="IC307" s="34"/>
      <c r="ID307" s="34"/>
      <c r="IE307" s="34"/>
      <c r="IF307" s="34"/>
      <c r="IG307" s="34"/>
      <c r="IH307" s="34"/>
      <c r="II307" s="34"/>
      <c r="IJ307" s="34"/>
      <c r="IK307" s="34"/>
      <c r="IL307" s="34"/>
      <c r="IM307" s="34"/>
      <c r="IN307" s="34"/>
      <c r="IO307" s="34"/>
      <c r="IP307" s="34"/>
      <c r="IQ307" s="34"/>
      <c r="IR307" s="34"/>
      <c r="IS307" s="34"/>
      <c r="IT307" s="34"/>
      <c r="IU307" s="34"/>
      <c r="IV307" s="34"/>
    </row>
    <row r="308" spans="1:256" x14ac:dyDescent="0.2">
      <c r="A308" s="34"/>
      <c r="B308" s="34"/>
      <c r="C308" s="34"/>
      <c r="D308" s="34"/>
      <c r="E308" s="34"/>
      <c r="F308" s="36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96"/>
      <c r="T308" s="34"/>
      <c r="U308" s="36">
        <f t="shared" si="52"/>
        <v>0</v>
      </c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  <c r="BU308" s="34"/>
      <c r="BV308" s="34"/>
      <c r="BW308" s="34"/>
      <c r="BX308" s="34"/>
      <c r="BY308" s="34"/>
      <c r="BZ308" s="34"/>
      <c r="CA308" s="34"/>
      <c r="CB308" s="34"/>
      <c r="CC308" s="34"/>
      <c r="CD308" s="34"/>
      <c r="CE308" s="34"/>
      <c r="CF308" s="34"/>
      <c r="CG308" s="34"/>
      <c r="CH308" s="34"/>
      <c r="CI308" s="34"/>
      <c r="CJ308" s="34"/>
      <c r="CK308" s="34"/>
      <c r="CL308" s="34"/>
      <c r="CM308" s="34"/>
      <c r="CN308" s="34"/>
      <c r="CO308" s="34"/>
      <c r="CP308" s="34"/>
      <c r="CQ308" s="34"/>
      <c r="CR308" s="34"/>
      <c r="CS308" s="34"/>
      <c r="CT308" s="34"/>
      <c r="CU308" s="34"/>
      <c r="CV308" s="34"/>
      <c r="CW308" s="34"/>
      <c r="CX308" s="34"/>
      <c r="CY308" s="34"/>
      <c r="CZ308" s="34"/>
      <c r="DA308" s="34"/>
      <c r="DB308" s="34"/>
      <c r="DC308" s="34"/>
      <c r="DD308" s="34"/>
      <c r="DE308" s="34"/>
      <c r="DF308" s="34"/>
      <c r="DG308" s="34"/>
      <c r="DH308" s="34"/>
      <c r="DI308" s="34"/>
      <c r="DJ308" s="34"/>
      <c r="DK308" s="34"/>
      <c r="DL308" s="34"/>
      <c r="DM308" s="34"/>
      <c r="DN308" s="34"/>
      <c r="DO308" s="34"/>
      <c r="DP308" s="34"/>
      <c r="DQ308" s="34"/>
      <c r="DR308" s="34"/>
      <c r="DS308" s="34"/>
      <c r="DT308" s="34"/>
      <c r="DU308" s="34"/>
      <c r="DV308" s="34"/>
      <c r="DW308" s="34"/>
      <c r="DX308" s="34"/>
      <c r="DY308" s="34"/>
      <c r="DZ308" s="34"/>
      <c r="EA308" s="34"/>
      <c r="EB308" s="34"/>
      <c r="EC308" s="34"/>
      <c r="ED308" s="34"/>
      <c r="EE308" s="34"/>
      <c r="EF308" s="34"/>
      <c r="EG308" s="34"/>
      <c r="EH308" s="34"/>
      <c r="EI308" s="34"/>
      <c r="EJ308" s="34"/>
      <c r="EK308" s="34"/>
      <c r="EL308" s="34"/>
      <c r="EM308" s="34"/>
      <c r="EN308" s="34"/>
      <c r="EO308" s="34"/>
      <c r="EP308" s="34"/>
      <c r="EQ308" s="34"/>
      <c r="ER308" s="34"/>
      <c r="ES308" s="34"/>
      <c r="ET308" s="34"/>
      <c r="EU308" s="34"/>
      <c r="EV308" s="34"/>
      <c r="EW308" s="34"/>
      <c r="EX308" s="34"/>
      <c r="EY308" s="34"/>
      <c r="EZ308" s="34"/>
      <c r="FA308" s="34"/>
      <c r="FB308" s="34"/>
      <c r="FC308" s="34"/>
      <c r="FD308" s="34"/>
      <c r="FE308" s="34"/>
      <c r="FF308" s="34"/>
      <c r="FG308" s="34"/>
      <c r="FH308" s="34"/>
      <c r="FI308" s="34"/>
      <c r="FJ308" s="34"/>
      <c r="FK308" s="34"/>
      <c r="FL308" s="34"/>
      <c r="FM308" s="34"/>
      <c r="FN308" s="34"/>
      <c r="FO308" s="34"/>
      <c r="FP308" s="34"/>
      <c r="FQ308" s="34"/>
      <c r="FR308" s="34"/>
      <c r="FS308" s="34"/>
      <c r="FT308" s="34"/>
      <c r="FU308" s="34"/>
      <c r="FV308" s="34"/>
      <c r="FW308" s="34"/>
      <c r="FX308" s="34"/>
      <c r="FY308" s="34"/>
      <c r="FZ308" s="34"/>
      <c r="GA308" s="34"/>
      <c r="GB308" s="34"/>
      <c r="GC308" s="34"/>
      <c r="GD308" s="34"/>
      <c r="GE308" s="34"/>
      <c r="GF308" s="34"/>
      <c r="GG308" s="34"/>
      <c r="GH308" s="34"/>
      <c r="GI308" s="34"/>
      <c r="GJ308" s="34"/>
      <c r="GK308" s="34"/>
      <c r="GL308" s="34"/>
      <c r="GM308" s="34"/>
      <c r="GN308" s="34"/>
      <c r="GO308" s="34"/>
      <c r="GP308" s="34"/>
      <c r="GQ308" s="34"/>
      <c r="GR308" s="34"/>
      <c r="GS308" s="34"/>
      <c r="GT308" s="34"/>
      <c r="GU308" s="34"/>
      <c r="GV308" s="34"/>
      <c r="GW308" s="34"/>
      <c r="GX308" s="34"/>
      <c r="GY308" s="34"/>
      <c r="GZ308" s="34"/>
      <c r="HA308" s="34"/>
      <c r="HB308" s="34"/>
      <c r="HC308" s="34"/>
      <c r="HD308" s="34"/>
      <c r="HE308" s="34"/>
      <c r="HF308" s="34"/>
      <c r="HG308" s="34"/>
      <c r="HH308" s="34"/>
      <c r="HI308" s="34"/>
      <c r="HJ308" s="34"/>
      <c r="HK308" s="34"/>
      <c r="HL308" s="34"/>
      <c r="HM308" s="34"/>
      <c r="HN308" s="34"/>
      <c r="HO308" s="34"/>
      <c r="HP308" s="34"/>
      <c r="HQ308" s="34"/>
      <c r="HR308" s="34"/>
      <c r="HS308" s="34"/>
      <c r="HT308" s="34"/>
      <c r="HU308" s="34"/>
      <c r="HV308" s="34"/>
      <c r="HW308" s="34"/>
      <c r="HX308" s="34"/>
      <c r="HY308" s="34"/>
      <c r="HZ308" s="34"/>
      <c r="IA308" s="34"/>
      <c r="IB308" s="34"/>
      <c r="IC308" s="34"/>
      <c r="ID308" s="34"/>
      <c r="IE308" s="34"/>
      <c r="IF308" s="34"/>
      <c r="IG308" s="34"/>
      <c r="IH308" s="34"/>
      <c r="II308" s="34"/>
      <c r="IJ308" s="34"/>
      <c r="IK308" s="34"/>
      <c r="IL308" s="34"/>
      <c r="IM308" s="34"/>
      <c r="IN308" s="34"/>
      <c r="IO308" s="34"/>
      <c r="IP308" s="34"/>
      <c r="IQ308" s="34"/>
      <c r="IR308" s="34"/>
      <c r="IS308" s="34"/>
      <c r="IT308" s="34"/>
      <c r="IU308" s="34"/>
      <c r="IV308" s="34"/>
    </row>
    <row r="309" spans="1:256" x14ac:dyDescent="0.2">
      <c r="A309" s="34"/>
      <c r="B309" s="34"/>
      <c r="C309" s="34"/>
      <c r="D309" s="34"/>
      <c r="E309" s="34"/>
      <c r="F309" s="36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96"/>
      <c r="T309" s="34"/>
      <c r="U309" s="36">
        <f t="shared" si="52"/>
        <v>0</v>
      </c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  <c r="BU309" s="34"/>
      <c r="BV309" s="34"/>
      <c r="BW309" s="34"/>
      <c r="BX309" s="34"/>
      <c r="BY309" s="34"/>
      <c r="BZ309" s="34"/>
      <c r="CA309" s="34"/>
      <c r="CB309" s="34"/>
      <c r="CC309" s="34"/>
      <c r="CD309" s="34"/>
      <c r="CE309" s="34"/>
      <c r="CF309" s="34"/>
      <c r="CG309" s="34"/>
      <c r="CH309" s="34"/>
      <c r="CI309" s="34"/>
      <c r="CJ309" s="34"/>
      <c r="CK309" s="34"/>
      <c r="CL309" s="34"/>
      <c r="CM309" s="34"/>
      <c r="CN309" s="34"/>
      <c r="CO309" s="34"/>
      <c r="CP309" s="34"/>
      <c r="CQ309" s="34"/>
      <c r="CR309" s="34"/>
      <c r="CS309" s="34"/>
      <c r="CT309" s="34"/>
      <c r="CU309" s="34"/>
      <c r="CV309" s="34"/>
      <c r="CW309" s="34"/>
      <c r="CX309" s="34"/>
      <c r="CY309" s="34"/>
      <c r="CZ309" s="34"/>
      <c r="DA309" s="34"/>
      <c r="DB309" s="34"/>
      <c r="DC309" s="34"/>
      <c r="DD309" s="34"/>
      <c r="DE309" s="34"/>
      <c r="DF309" s="34"/>
      <c r="DG309" s="34"/>
      <c r="DH309" s="34"/>
      <c r="DI309" s="34"/>
      <c r="DJ309" s="34"/>
      <c r="DK309" s="34"/>
      <c r="DL309" s="34"/>
      <c r="DM309" s="34"/>
      <c r="DN309" s="34"/>
      <c r="DO309" s="34"/>
      <c r="DP309" s="34"/>
      <c r="DQ309" s="34"/>
      <c r="DR309" s="34"/>
      <c r="DS309" s="34"/>
      <c r="DT309" s="34"/>
      <c r="DU309" s="34"/>
      <c r="DV309" s="34"/>
      <c r="DW309" s="34"/>
      <c r="DX309" s="34"/>
      <c r="DY309" s="34"/>
      <c r="DZ309" s="34"/>
      <c r="EA309" s="34"/>
      <c r="EB309" s="34"/>
      <c r="EC309" s="34"/>
      <c r="ED309" s="34"/>
      <c r="EE309" s="34"/>
      <c r="EF309" s="34"/>
      <c r="EG309" s="34"/>
      <c r="EH309" s="34"/>
      <c r="EI309" s="34"/>
      <c r="EJ309" s="34"/>
      <c r="EK309" s="34"/>
      <c r="EL309" s="34"/>
      <c r="EM309" s="34"/>
      <c r="EN309" s="34"/>
      <c r="EO309" s="34"/>
      <c r="EP309" s="34"/>
      <c r="EQ309" s="34"/>
      <c r="ER309" s="34"/>
      <c r="ES309" s="34"/>
      <c r="ET309" s="34"/>
      <c r="EU309" s="34"/>
      <c r="EV309" s="34"/>
      <c r="EW309" s="34"/>
      <c r="EX309" s="34"/>
      <c r="EY309" s="34"/>
      <c r="EZ309" s="34"/>
      <c r="FA309" s="34"/>
      <c r="FB309" s="34"/>
      <c r="FC309" s="34"/>
      <c r="FD309" s="34"/>
      <c r="FE309" s="34"/>
      <c r="FF309" s="34"/>
      <c r="FG309" s="34"/>
      <c r="FH309" s="34"/>
      <c r="FI309" s="34"/>
      <c r="FJ309" s="34"/>
      <c r="FK309" s="34"/>
      <c r="FL309" s="34"/>
      <c r="FM309" s="34"/>
      <c r="FN309" s="34"/>
      <c r="FO309" s="34"/>
      <c r="FP309" s="34"/>
      <c r="FQ309" s="34"/>
      <c r="FR309" s="34"/>
      <c r="FS309" s="34"/>
      <c r="FT309" s="34"/>
      <c r="FU309" s="34"/>
      <c r="FV309" s="34"/>
      <c r="FW309" s="34"/>
      <c r="FX309" s="34"/>
      <c r="FY309" s="34"/>
      <c r="FZ309" s="34"/>
      <c r="GA309" s="34"/>
      <c r="GB309" s="34"/>
      <c r="GC309" s="34"/>
      <c r="GD309" s="34"/>
      <c r="GE309" s="34"/>
      <c r="GF309" s="34"/>
      <c r="GG309" s="34"/>
      <c r="GH309" s="34"/>
      <c r="GI309" s="34"/>
      <c r="GJ309" s="34"/>
      <c r="GK309" s="34"/>
      <c r="GL309" s="34"/>
      <c r="GM309" s="34"/>
      <c r="GN309" s="34"/>
      <c r="GO309" s="34"/>
      <c r="GP309" s="34"/>
      <c r="GQ309" s="34"/>
      <c r="GR309" s="34"/>
      <c r="GS309" s="34"/>
      <c r="GT309" s="34"/>
      <c r="GU309" s="34"/>
      <c r="GV309" s="34"/>
      <c r="GW309" s="34"/>
      <c r="GX309" s="34"/>
      <c r="GY309" s="34"/>
      <c r="GZ309" s="34"/>
      <c r="HA309" s="34"/>
      <c r="HB309" s="34"/>
      <c r="HC309" s="34"/>
      <c r="HD309" s="34"/>
      <c r="HE309" s="34"/>
      <c r="HF309" s="34"/>
      <c r="HG309" s="34"/>
      <c r="HH309" s="34"/>
      <c r="HI309" s="34"/>
      <c r="HJ309" s="34"/>
      <c r="HK309" s="34"/>
      <c r="HL309" s="34"/>
      <c r="HM309" s="34"/>
      <c r="HN309" s="34"/>
      <c r="HO309" s="34"/>
      <c r="HP309" s="34"/>
      <c r="HQ309" s="34"/>
      <c r="HR309" s="34"/>
      <c r="HS309" s="34"/>
      <c r="HT309" s="34"/>
      <c r="HU309" s="34"/>
      <c r="HV309" s="34"/>
      <c r="HW309" s="34"/>
      <c r="HX309" s="34"/>
      <c r="HY309" s="34"/>
      <c r="HZ309" s="34"/>
      <c r="IA309" s="34"/>
      <c r="IB309" s="34"/>
      <c r="IC309" s="34"/>
      <c r="ID309" s="34"/>
      <c r="IE309" s="34"/>
      <c r="IF309" s="34"/>
      <c r="IG309" s="34"/>
      <c r="IH309" s="34"/>
      <c r="II309" s="34"/>
      <c r="IJ309" s="34"/>
      <c r="IK309" s="34"/>
      <c r="IL309" s="34"/>
      <c r="IM309" s="34"/>
      <c r="IN309" s="34"/>
      <c r="IO309" s="34"/>
      <c r="IP309" s="34"/>
      <c r="IQ309" s="34"/>
      <c r="IR309" s="34"/>
      <c r="IS309" s="34"/>
      <c r="IT309" s="34"/>
      <c r="IU309" s="34"/>
      <c r="IV309" s="34"/>
    </row>
    <row r="310" spans="1:256" x14ac:dyDescent="0.2">
      <c r="A310" s="34"/>
      <c r="B310" s="34"/>
      <c r="C310" s="34"/>
      <c r="D310" s="34"/>
      <c r="E310" s="34"/>
      <c r="F310" s="36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96"/>
      <c r="T310" s="34"/>
      <c r="U310" s="36">
        <f t="shared" si="52"/>
        <v>0</v>
      </c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  <c r="BU310" s="34"/>
      <c r="BV310" s="34"/>
      <c r="BW310" s="34"/>
      <c r="BX310" s="34"/>
      <c r="BY310" s="34"/>
      <c r="BZ310" s="34"/>
      <c r="CA310" s="34"/>
      <c r="CB310" s="34"/>
      <c r="CC310" s="34"/>
      <c r="CD310" s="34"/>
      <c r="CE310" s="34"/>
      <c r="CF310" s="34"/>
      <c r="CG310" s="34"/>
      <c r="CH310" s="34"/>
      <c r="CI310" s="34"/>
      <c r="CJ310" s="34"/>
      <c r="CK310" s="34"/>
      <c r="CL310" s="34"/>
      <c r="CM310" s="34"/>
      <c r="CN310" s="34"/>
      <c r="CO310" s="34"/>
      <c r="CP310" s="34"/>
      <c r="CQ310" s="34"/>
      <c r="CR310" s="34"/>
      <c r="CS310" s="34"/>
      <c r="CT310" s="34"/>
      <c r="CU310" s="34"/>
      <c r="CV310" s="34"/>
      <c r="CW310" s="34"/>
      <c r="CX310" s="34"/>
      <c r="CY310" s="34"/>
      <c r="CZ310" s="34"/>
      <c r="DA310" s="34"/>
      <c r="DB310" s="34"/>
      <c r="DC310" s="34"/>
      <c r="DD310" s="34"/>
      <c r="DE310" s="34"/>
      <c r="DF310" s="34"/>
      <c r="DG310" s="34"/>
      <c r="DH310" s="34"/>
      <c r="DI310" s="34"/>
      <c r="DJ310" s="34"/>
      <c r="DK310" s="34"/>
      <c r="DL310" s="34"/>
      <c r="DM310" s="34"/>
      <c r="DN310" s="34"/>
      <c r="DO310" s="34"/>
      <c r="DP310" s="34"/>
      <c r="DQ310" s="34"/>
      <c r="DR310" s="34"/>
      <c r="DS310" s="34"/>
      <c r="DT310" s="34"/>
      <c r="DU310" s="34"/>
      <c r="DV310" s="34"/>
      <c r="DW310" s="34"/>
      <c r="DX310" s="34"/>
      <c r="DY310" s="34"/>
      <c r="DZ310" s="34"/>
      <c r="EA310" s="34"/>
      <c r="EB310" s="34"/>
      <c r="EC310" s="34"/>
      <c r="ED310" s="34"/>
      <c r="EE310" s="34"/>
      <c r="EF310" s="34"/>
      <c r="EG310" s="34"/>
      <c r="EH310" s="34"/>
      <c r="EI310" s="34"/>
      <c r="EJ310" s="34"/>
      <c r="EK310" s="34"/>
      <c r="EL310" s="34"/>
      <c r="EM310" s="34"/>
      <c r="EN310" s="34"/>
      <c r="EO310" s="34"/>
      <c r="EP310" s="34"/>
      <c r="EQ310" s="34"/>
      <c r="ER310" s="34"/>
      <c r="ES310" s="34"/>
      <c r="ET310" s="34"/>
      <c r="EU310" s="34"/>
      <c r="EV310" s="34"/>
      <c r="EW310" s="34"/>
      <c r="EX310" s="34"/>
      <c r="EY310" s="34"/>
      <c r="EZ310" s="34"/>
      <c r="FA310" s="34"/>
      <c r="FB310" s="34"/>
      <c r="FC310" s="34"/>
      <c r="FD310" s="34"/>
      <c r="FE310" s="34"/>
      <c r="FF310" s="34"/>
      <c r="FG310" s="34"/>
      <c r="FH310" s="34"/>
      <c r="FI310" s="34"/>
      <c r="FJ310" s="34"/>
      <c r="FK310" s="34"/>
      <c r="FL310" s="34"/>
      <c r="FM310" s="34"/>
      <c r="FN310" s="34"/>
      <c r="FO310" s="34"/>
      <c r="FP310" s="34"/>
      <c r="FQ310" s="34"/>
      <c r="FR310" s="34"/>
      <c r="FS310" s="34"/>
      <c r="FT310" s="34"/>
      <c r="FU310" s="34"/>
      <c r="FV310" s="34"/>
      <c r="FW310" s="34"/>
      <c r="FX310" s="34"/>
      <c r="FY310" s="34"/>
      <c r="FZ310" s="34"/>
      <c r="GA310" s="34"/>
      <c r="GB310" s="34"/>
      <c r="GC310" s="34"/>
      <c r="GD310" s="34"/>
      <c r="GE310" s="34"/>
      <c r="GF310" s="34"/>
      <c r="GG310" s="34"/>
      <c r="GH310" s="34"/>
      <c r="GI310" s="34"/>
      <c r="GJ310" s="34"/>
      <c r="GK310" s="34"/>
      <c r="GL310" s="34"/>
      <c r="GM310" s="34"/>
      <c r="GN310" s="34"/>
      <c r="GO310" s="34"/>
      <c r="GP310" s="34"/>
      <c r="GQ310" s="34"/>
      <c r="GR310" s="34"/>
      <c r="GS310" s="34"/>
      <c r="GT310" s="34"/>
      <c r="GU310" s="34"/>
      <c r="GV310" s="34"/>
      <c r="GW310" s="34"/>
      <c r="GX310" s="34"/>
      <c r="GY310" s="34"/>
      <c r="GZ310" s="34"/>
      <c r="HA310" s="34"/>
      <c r="HB310" s="34"/>
      <c r="HC310" s="34"/>
      <c r="HD310" s="34"/>
      <c r="HE310" s="34"/>
      <c r="HF310" s="34"/>
      <c r="HG310" s="34"/>
      <c r="HH310" s="34"/>
      <c r="HI310" s="34"/>
      <c r="HJ310" s="34"/>
      <c r="HK310" s="34"/>
      <c r="HL310" s="34"/>
      <c r="HM310" s="34"/>
      <c r="HN310" s="34"/>
      <c r="HO310" s="34"/>
      <c r="HP310" s="34"/>
      <c r="HQ310" s="34"/>
      <c r="HR310" s="34"/>
      <c r="HS310" s="34"/>
      <c r="HT310" s="34"/>
      <c r="HU310" s="34"/>
      <c r="HV310" s="34"/>
      <c r="HW310" s="34"/>
      <c r="HX310" s="34"/>
      <c r="HY310" s="34"/>
      <c r="HZ310" s="34"/>
      <c r="IA310" s="34"/>
      <c r="IB310" s="34"/>
      <c r="IC310" s="34"/>
      <c r="ID310" s="34"/>
      <c r="IE310" s="34"/>
      <c r="IF310" s="34"/>
      <c r="IG310" s="34"/>
      <c r="IH310" s="34"/>
      <c r="II310" s="34"/>
      <c r="IJ310" s="34"/>
      <c r="IK310" s="34"/>
      <c r="IL310" s="34"/>
      <c r="IM310" s="34"/>
      <c r="IN310" s="34"/>
      <c r="IO310" s="34"/>
      <c r="IP310" s="34"/>
      <c r="IQ310" s="34"/>
      <c r="IR310" s="34"/>
      <c r="IS310" s="34"/>
      <c r="IT310" s="34"/>
      <c r="IU310" s="34"/>
      <c r="IV310" s="34"/>
    </row>
    <row r="311" spans="1:256" x14ac:dyDescent="0.2">
      <c r="A311" s="34"/>
      <c r="B311" s="34"/>
      <c r="C311" s="34"/>
      <c r="D311" s="34"/>
      <c r="E311" s="34"/>
      <c r="F311" s="36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96"/>
      <c r="T311" s="34"/>
      <c r="U311" s="36">
        <f t="shared" si="52"/>
        <v>0</v>
      </c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  <c r="BU311" s="34"/>
      <c r="BV311" s="34"/>
      <c r="BW311" s="34"/>
      <c r="BX311" s="34"/>
      <c r="BY311" s="34"/>
      <c r="BZ311" s="34"/>
      <c r="CA311" s="34"/>
      <c r="CB311" s="34"/>
      <c r="CC311" s="34"/>
      <c r="CD311" s="34"/>
      <c r="CE311" s="34"/>
      <c r="CF311" s="34"/>
      <c r="CG311" s="34"/>
      <c r="CH311" s="34"/>
      <c r="CI311" s="34"/>
      <c r="CJ311" s="34"/>
      <c r="CK311" s="34"/>
      <c r="CL311" s="34"/>
      <c r="CM311" s="34"/>
      <c r="CN311" s="34"/>
      <c r="CO311" s="34"/>
      <c r="CP311" s="34"/>
      <c r="CQ311" s="34"/>
      <c r="CR311" s="34"/>
      <c r="CS311" s="34"/>
      <c r="CT311" s="34"/>
      <c r="CU311" s="34"/>
      <c r="CV311" s="34"/>
      <c r="CW311" s="34"/>
      <c r="CX311" s="34"/>
      <c r="CY311" s="34"/>
      <c r="CZ311" s="34"/>
      <c r="DA311" s="34"/>
      <c r="DB311" s="34"/>
      <c r="DC311" s="34"/>
      <c r="DD311" s="34"/>
      <c r="DE311" s="34"/>
      <c r="DF311" s="34"/>
      <c r="DG311" s="34"/>
      <c r="DH311" s="34"/>
      <c r="DI311" s="34"/>
      <c r="DJ311" s="34"/>
      <c r="DK311" s="34"/>
      <c r="DL311" s="34"/>
      <c r="DM311" s="34"/>
      <c r="DN311" s="34"/>
      <c r="DO311" s="34"/>
      <c r="DP311" s="34"/>
      <c r="DQ311" s="34"/>
      <c r="DR311" s="34"/>
      <c r="DS311" s="34"/>
      <c r="DT311" s="34"/>
      <c r="DU311" s="34"/>
      <c r="DV311" s="34"/>
      <c r="DW311" s="34"/>
      <c r="DX311" s="34"/>
      <c r="DY311" s="34"/>
      <c r="DZ311" s="34"/>
      <c r="EA311" s="34"/>
      <c r="EB311" s="34"/>
      <c r="EC311" s="34"/>
      <c r="ED311" s="34"/>
      <c r="EE311" s="34"/>
      <c r="EF311" s="34"/>
      <c r="EG311" s="34"/>
      <c r="EH311" s="34"/>
      <c r="EI311" s="34"/>
      <c r="EJ311" s="34"/>
      <c r="EK311" s="34"/>
      <c r="EL311" s="34"/>
      <c r="EM311" s="34"/>
      <c r="EN311" s="34"/>
      <c r="EO311" s="34"/>
      <c r="EP311" s="34"/>
      <c r="EQ311" s="34"/>
      <c r="ER311" s="34"/>
      <c r="ES311" s="34"/>
      <c r="ET311" s="34"/>
      <c r="EU311" s="34"/>
      <c r="EV311" s="34"/>
      <c r="EW311" s="34"/>
      <c r="EX311" s="34"/>
      <c r="EY311" s="34"/>
      <c r="EZ311" s="34"/>
      <c r="FA311" s="34"/>
      <c r="FB311" s="34"/>
      <c r="FC311" s="34"/>
      <c r="FD311" s="34"/>
      <c r="FE311" s="34"/>
      <c r="FF311" s="34"/>
      <c r="FG311" s="34"/>
      <c r="FH311" s="34"/>
      <c r="FI311" s="34"/>
      <c r="FJ311" s="34"/>
      <c r="FK311" s="34"/>
      <c r="FL311" s="34"/>
      <c r="FM311" s="34"/>
      <c r="FN311" s="34"/>
      <c r="FO311" s="34"/>
      <c r="FP311" s="34"/>
      <c r="FQ311" s="34"/>
      <c r="FR311" s="34"/>
      <c r="FS311" s="34"/>
      <c r="FT311" s="34"/>
      <c r="FU311" s="34"/>
      <c r="FV311" s="34"/>
      <c r="FW311" s="34"/>
      <c r="FX311" s="34"/>
      <c r="FY311" s="34"/>
      <c r="FZ311" s="34"/>
      <c r="GA311" s="34"/>
      <c r="GB311" s="34"/>
      <c r="GC311" s="34"/>
      <c r="GD311" s="34"/>
      <c r="GE311" s="34"/>
      <c r="GF311" s="34"/>
      <c r="GG311" s="34"/>
      <c r="GH311" s="34"/>
      <c r="GI311" s="34"/>
      <c r="GJ311" s="34"/>
      <c r="GK311" s="34"/>
      <c r="GL311" s="34"/>
      <c r="GM311" s="34"/>
      <c r="GN311" s="34"/>
      <c r="GO311" s="34"/>
      <c r="GP311" s="34"/>
      <c r="GQ311" s="34"/>
      <c r="GR311" s="34"/>
      <c r="GS311" s="34"/>
      <c r="GT311" s="34"/>
      <c r="GU311" s="34"/>
      <c r="GV311" s="34"/>
      <c r="GW311" s="34"/>
      <c r="GX311" s="34"/>
      <c r="GY311" s="34"/>
      <c r="GZ311" s="34"/>
      <c r="HA311" s="34"/>
      <c r="HB311" s="34"/>
      <c r="HC311" s="34"/>
      <c r="HD311" s="34"/>
      <c r="HE311" s="34"/>
      <c r="HF311" s="34"/>
      <c r="HG311" s="34"/>
      <c r="HH311" s="34"/>
      <c r="HI311" s="34"/>
      <c r="HJ311" s="34"/>
      <c r="HK311" s="34"/>
      <c r="HL311" s="34"/>
      <c r="HM311" s="34"/>
      <c r="HN311" s="34"/>
      <c r="HO311" s="34"/>
      <c r="HP311" s="34"/>
      <c r="HQ311" s="34"/>
      <c r="HR311" s="34"/>
      <c r="HS311" s="34"/>
      <c r="HT311" s="34"/>
      <c r="HU311" s="34"/>
      <c r="HV311" s="34"/>
      <c r="HW311" s="34"/>
      <c r="HX311" s="34"/>
      <c r="HY311" s="34"/>
      <c r="HZ311" s="34"/>
      <c r="IA311" s="34"/>
      <c r="IB311" s="34"/>
      <c r="IC311" s="34"/>
      <c r="ID311" s="34"/>
      <c r="IE311" s="34"/>
      <c r="IF311" s="34"/>
      <c r="IG311" s="34"/>
      <c r="IH311" s="34"/>
      <c r="II311" s="34"/>
      <c r="IJ311" s="34"/>
      <c r="IK311" s="34"/>
      <c r="IL311" s="34"/>
      <c r="IM311" s="34"/>
      <c r="IN311" s="34"/>
      <c r="IO311" s="34"/>
      <c r="IP311" s="34"/>
      <c r="IQ311" s="34"/>
      <c r="IR311" s="34"/>
      <c r="IS311" s="34"/>
      <c r="IT311" s="34"/>
      <c r="IU311" s="34"/>
      <c r="IV311" s="34"/>
    </row>
    <row r="312" spans="1:256" x14ac:dyDescent="0.2">
      <c r="A312" s="34"/>
      <c r="B312" s="34"/>
      <c r="C312" s="34"/>
      <c r="D312" s="34"/>
      <c r="E312" s="34"/>
      <c r="F312" s="36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96"/>
      <c r="T312" s="34"/>
      <c r="U312" s="36">
        <f t="shared" si="52"/>
        <v>0</v>
      </c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  <c r="BU312" s="34"/>
      <c r="BV312" s="34"/>
      <c r="BW312" s="34"/>
      <c r="BX312" s="34"/>
      <c r="BY312" s="34"/>
      <c r="BZ312" s="34"/>
      <c r="CA312" s="34"/>
      <c r="CB312" s="34"/>
      <c r="CC312" s="34"/>
      <c r="CD312" s="34"/>
      <c r="CE312" s="34"/>
      <c r="CF312" s="34"/>
      <c r="CG312" s="34"/>
      <c r="CH312" s="34"/>
      <c r="CI312" s="34"/>
      <c r="CJ312" s="34"/>
      <c r="CK312" s="34"/>
      <c r="CL312" s="34"/>
      <c r="CM312" s="34"/>
      <c r="CN312" s="34"/>
      <c r="CO312" s="34"/>
      <c r="CP312" s="34"/>
      <c r="CQ312" s="34"/>
      <c r="CR312" s="34"/>
      <c r="CS312" s="34"/>
      <c r="CT312" s="34"/>
      <c r="CU312" s="34"/>
      <c r="CV312" s="34"/>
      <c r="CW312" s="34"/>
      <c r="CX312" s="34"/>
      <c r="CY312" s="34"/>
      <c r="CZ312" s="34"/>
      <c r="DA312" s="34"/>
      <c r="DB312" s="34"/>
      <c r="DC312" s="34"/>
      <c r="DD312" s="34"/>
      <c r="DE312" s="34"/>
      <c r="DF312" s="34"/>
      <c r="DG312" s="34"/>
      <c r="DH312" s="34"/>
      <c r="DI312" s="34"/>
      <c r="DJ312" s="34"/>
      <c r="DK312" s="34"/>
      <c r="DL312" s="34"/>
      <c r="DM312" s="34"/>
      <c r="DN312" s="34"/>
      <c r="DO312" s="34"/>
      <c r="DP312" s="34"/>
      <c r="DQ312" s="34"/>
      <c r="DR312" s="34"/>
      <c r="DS312" s="34"/>
      <c r="DT312" s="34"/>
      <c r="DU312" s="34"/>
      <c r="DV312" s="34"/>
      <c r="DW312" s="34"/>
      <c r="DX312" s="34"/>
      <c r="DY312" s="34"/>
      <c r="DZ312" s="34"/>
      <c r="EA312" s="34"/>
      <c r="EB312" s="34"/>
      <c r="EC312" s="34"/>
      <c r="ED312" s="34"/>
      <c r="EE312" s="34"/>
      <c r="EF312" s="34"/>
      <c r="EG312" s="34"/>
      <c r="EH312" s="34"/>
      <c r="EI312" s="34"/>
      <c r="EJ312" s="34"/>
      <c r="EK312" s="34"/>
      <c r="EL312" s="34"/>
      <c r="EM312" s="34"/>
      <c r="EN312" s="34"/>
      <c r="EO312" s="34"/>
      <c r="EP312" s="34"/>
      <c r="EQ312" s="34"/>
      <c r="ER312" s="34"/>
      <c r="ES312" s="34"/>
      <c r="ET312" s="34"/>
      <c r="EU312" s="34"/>
      <c r="EV312" s="34"/>
      <c r="EW312" s="34"/>
      <c r="EX312" s="34"/>
      <c r="EY312" s="34"/>
      <c r="EZ312" s="34"/>
      <c r="FA312" s="34"/>
      <c r="FB312" s="34"/>
      <c r="FC312" s="34"/>
      <c r="FD312" s="34"/>
      <c r="FE312" s="34"/>
      <c r="FF312" s="34"/>
      <c r="FG312" s="34"/>
      <c r="FH312" s="34"/>
      <c r="FI312" s="34"/>
      <c r="FJ312" s="34"/>
      <c r="FK312" s="34"/>
      <c r="FL312" s="34"/>
      <c r="FM312" s="34"/>
      <c r="FN312" s="34"/>
      <c r="FO312" s="34"/>
      <c r="FP312" s="34"/>
      <c r="FQ312" s="34"/>
      <c r="FR312" s="34"/>
      <c r="FS312" s="34"/>
      <c r="FT312" s="34"/>
      <c r="FU312" s="34"/>
      <c r="FV312" s="34"/>
      <c r="FW312" s="34"/>
      <c r="FX312" s="34"/>
      <c r="FY312" s="34"/>
      <c r="FZ312" s="34"/>
      <c r="GA312" s="34"/>
      <c r="GB312" s="34"/>
      <c r="GC312" s="34"/>
      <c r="GD312" s="34"/>
      <c r="GE312" s="34"/>
      <c r="GF312" s="34"/>
      <c r="GG312" s="34"/>
      <c r="GH312" s="34"/>
      <c r="GI312" s="34"/>
      <c r="GJ312" s="34"/>
      <c r="GK312" s="34"/>
      <c r="GL312" s="34"/>
      <c r="GM312" s="34"/>
      <c r="GN312" s="34"/>
      <c r="GO312" s="34"/>
      <c r="GP312" s="34"/>
      <c r="GQ312" s="34"/>
      <c r="GR312" s="34"/>
      <c r="GS312" s="34"/>
      <c r="GT312" s="34"/>
      <c r="GU312" s="34"/>
      <c r="GV312" s="34"/>
      <c r="GW312" s="34"/>
      <c r="GX312" s="34"/>
      <c r="GY312" s="34"/>
      <c r="GZ312" s="34"/>
      <c r="HA312" s="34"/>
      <c r="HB312" s="34"/>
      <c r="HC312" s="34"/>
      <c r="HD312" s="34"/>
      <c r="HE312" s="34"/>
      <c r="HF312" s="34"/>
      <c r="HG312" s="34"/>
      <c r="HH312" s="34"/>
      <c r="HI312" s="34"/>
      <c r="HJ312" s="34"/>
      <c r="HK312" s="34"/>
      <c r="HL312" s="34"/>
      <c r="HM312" s="34"/>
      <c r="HN312" s="34"/>
      <c r="HO312" s="34"/>
      <c r="HP312" s="34"/>
      <c r="HQ312" s="34"/>
      <c r="HR312" s="34"/>
      <c r="HS312" s="34"/>
      <c r="HT312" s="34"/>
      <c r="HU312" s="34"/>
      <c r="HV312" s="34"/>
      <c r="HW312" s="34"/>
      <c r="HX312" s="34"/>
      <c r="HY312" s="34"/>
      <c r="HZ312" s="34"/>
      <c r="IA312" s="34"/>
      <c r="IB312" s="34"/>
      <c r="IC312" s="34"/>
      <c r="ID312" s="34"/>
      <c r="IE312" s="34"/>
      <c r="IF312" s="34"/>
      <c r="IG312" s="34"/>
      <c r="IH312" s="34"/>
      <c r="II312" s="34"/>
      <c r="IJ312" s="34"/>
      <c r="IK312" s="34"/>
      <c r="IL312" s="34"/>
      <c r="IM312" s="34"/>
      <c r="IN312" s="34"/>
      <c r="IO312" s="34"/>
      <c r="IP312" s="34"/>
      <c r="IQ312" s="34"/>
      <c r="IR312" s="34"/>
      <c r="IS312" s="34"/>
      <c r="IT312" s="34"/>
      <c r="IU312" s="34"/>
      <c r="IV312" s="34"/>
    </row>
    <row r="313" spans="1:256" x14ac:dyDescent="0.2">
      <c r="A313" s="34"/>
      <c r="B313" s="34"/>
      <c r="C313" s="34"/>
      <c r="D313" s="34"/>
      <c r="E313" s="34"/>
      <c r="F313" s="36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96"/>
      <c r="T313" s="34"/>
      <c r="U313" s="36">
        <f t="shared" si="52"/>
        <v>0</v>
      </c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  <c r="BU313" s="34"/>
      <c r="BV313" s="34"/>
      <c r="BW313" s="34"/>
      <c r="BX313" s="34"/>
      <c r="BY313" s="34"/>
      <c r="BZ313" s="34"/>
      <c r="CA313" s="34"/>
      <c r="CB313" s="34"/>
      <c r="CC313" s="34"/>
      <c r="CD313" s="34"/>
      <c r="CE313" s="34"/>
      <c r="CF313" s="34"/>
      <c r="CG313" s="34"/>
      <c r="CH313" s="34"/>
      <c r="CI313" s="34"/>
      <c r="CJ313" s="34"/>
      <c r="CK313" s="34"/>
      <c r="CL313" s="34"/>
      <c r="CM313" s="34"/>
      <c r="CN313" s="34"/>
      <c r="CO313" s="34"/>
      <c r="CP313" s="34"/>
      <c r="CQ313" s="34"/>
      <c r="CR313" s="34"/>
      <c r="CS313" s="34"/>
      <c r="CT313" s="34"/>
      <c r="CU313" s="34"/>
      <c r="CV313" s="34"/>
      <c r="CW313" s="34"/>
      <c r="CX313" s="34"/>
      <c r="CY313" s="34"/>
      <c r="CZ313" s="34"/>
      <c r="DA313" s="34"/>
      <c r="DB313" s="34"/>
      <c r="DC313" s="34"/>
      <c r="DD313" s="34"/>
      <c r="DE313" s="34"/>
      <c r="DF313" s="34"/>
      <c r="DG313" s="34"/>
      <c r="DH313" s="34"/>
      <c r="DI313" s="34"/>
      <c r="DJ313" s="34"/>
      <c r="DK313" s="34"/>
      <c r="DL313" s="34"/>
      <c r="DM313" s="34"/>
      <c r="DN313" s="34"/>
      <c r="DO313" s="34"/>
      <c r="DP313" s="34"/>
      <c r="DQ313" s="34"/>
      <c r="DR313" s="34"/>
      <c r="DS313" s="34"/>
      <c r="DT313" s="34"/>
      <c r="DU313" s="34"/>
      <c r="DV313" s="34"/>
      <c r="DW313" s="34"/>
      <c r="DX313" s="34"/>
      <c r="DY313" s="34"/>
      <c r="DZ313" s="34"/>
      <c r="EA313" s="34"/>
      <c r="EB313" s="34"/>
      <c r="EC313" s="34"/>
      <c r="ED313" s="34"/>
      <c r="EE313" s="34"/>
      <c r="EF313" s="34"/>
      <c r="EG313" s="34"/>
      <c r="EH313" s="34"/>
      <c r="EI313" s="34"/>
      <c r="EJ313" s="34"/>
      <c r="EK313" s="34"/>
      <c r="EL313" s="34"/>
      <c r="EM313" s="34"/>
      <c r="EN313" s="34"/>
      <c r="EO313" s="34"/>
      <c r="EP313" s="34"/>
      <c r="EQ313" s="34"/>
      <c r="ER313" s="34"/>
      <c r="ES313" s="34"/>
      <c r="ET313" s="34"/>
      <c r="EU313" s="34"/>
      <c r="EV313" s="34"/>
      <c r="EW313" s="34"/>
      <c r="EX313" s="34"/>
      <c r="EY313" s="34"/>
      <c r="EZ313" s="34"/>
      <c r="FA313" s="34"/>
      <c r="FB313" s="34"/>
      <c r="FC313" s="34"/>
      <c r="FD313" s="34"/>
      <c r="FE313" s="34"/>
      <c r="FF313" s="34"/>
      <c r="FG313" s="34"/>
      <c r="FH313" s="34"/>
      <c r="FI313" s="34"/>
      <c r="FJ313" s="34"/>
      <c r="FK313" s="34"/>
      <c r="FL313" s="34"/>
      <c r="FM313" s="34"/>
      <c r="FN313" s="34"/>
      <c r="FO313" s="34"/>
      <c r="FP313" s="34"/>
      <c r="FQ313" s="34"/>
      <c r="FR313" s="34"/>
      <c r="FS313" s="34"/>
      <c r="FT313" s="34"/>
      <c r="FU313" s="34"/>
      <c r="FV313" s="34"/>
      <c r="FW313" s="34"/>
      <c r="FX313" s="34"/>
      <c r="FY313" s="34"/>
      <c r="FZ313" s="34"/>
      <c r="GA313" s="34"/>
      <c r="GB313" s="34"/>
      <c r="GC313" s="34"/>
      <c r="GD313" s="34"/>
      <c r="GE313" s="34"/>
      <c r="GF313" s="34"/>
      <c r="GG313" s="34"/>
      <c r="GH313" s="34"/>
      <c r="GI313" s="34"/>
      <c r="GJ313" s="34"/>
      <c r="GK313" s="34"/>
      <c r="GL313" s="34"/>
      <c r="GM313" s="34"/>
      <c r="GN313" s="34"/>
      <c r="GO313" s="34"/>
      <c r="GP313" s="34"/>
      <c r="GQ313" s="34"/>
      <c r="GR313" s="34"/>
      <c r="GS313" s="34"/>
      <c r="GT313" s="34"/>
      <c r="GU313" s="34"/>
      <c r="GV313" s="34"/>
      <c r="GW313" s="34"/>
      <c r="GX313" s="34"/>
      <c r="GY313" s="34"/>
      <c r="GZ313" s="34"/>
      <c r="HA313" s="34"/>
      <c r="HB313" s="34"/>
      <c r="HC313" s="34"/>
      <c r="HD313" s="34"/>
      <c r="HE313" s="34"/>
      <c r="HF313" s="34"/>
      <c r="HG313" s="34"/>
      <c r="HH313" s="34"/>
      <c r="HI313" s="34"/>
      <c r="HJ313" s="34"/>
      <c r="HK313" s="34"/>
      <c r="HL313" s="34"/>
      <c r="HM313" s="34"/>
      <c r="HN313" s="34"/>
      <c r="HO313" s="34"/>
      <c r="HP313" s="34"/>
      <c r="HQ313" s="34"/>
      <c r="HR313" s="34"/>
      <c r="HS313" s="34"/>
      <c r="HT313" s="34"/>
      <c r="HU313" s="34"/>
      <c r="HV313" s="34"/>
      <c r="HW313" s="34"/>
      <c r="HX313" s="34"/>
      <c r="HY313" s="34"/>
      <c r="HZ313" s="34"/>
      <c r="IA313" s="34"/>
      <c r="IB313" s="34"/>
      <c r="IC313" s="34"/>
      <c r="ID313" s="34"/>
      <c r="IE313" s="34"/>
      <c r="IF313" s="34"/>
      <c r="IG313" s="34"/>
      <c r="IH313" s="34"/>
      <c r="II313" s="34"/>
      <c r="IJ313" s="34"/>
      <c r="IK313" s="34"/>
      <c r="IL313" s="34"/>
      <c r="IM313" s="34"/>
      <c r="IN313" s="34"/>
      <c r="IO313" s="34"/>
      <c r="IP313" s="34"/>
      <c r="IQ313" s="34"/>
      <c r="IR313" s="34"/>
      <c r="IS313" s="34"/>
      <c r="IT313" s="34"/>
      <c r="IU313" s="34"/>
      <c r="IV313" s="34"/>
    </row>
    <row r="314" spans="1:256" x14ac:dyDescent="0.2">
      <c r="A314" s="34"/>
      <c r="B314" s="34"/>
      <c r="C314" s="34"/>
      <c r="D314" s="34"/>
      <c r="E314" s="34"/>
      <c r="F314" s="36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96"/>
      <c r="T314" s="34"/>
      <c r="U314" s="36">
        <f t="shared" si="52"/>
        <v>0</v>
      </c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  <c r="BU314" s="34"/>
      <c r="BV314" s="34"/>
      <c r="BW314" s="34"/>
      <c r="BX314" s="34"/>
      <c r="BY314" s="34"/>
      <c r="BZ314" s="34"/>
      <c r="CA314" s="34"/>
      <c r="CB314" s="34"/>
      <c r="CC314" s="34"/>
      <c r="CD314" s="34"/>
      <c r="CE314" s="34"/>
      <c r="CF314" s="34"/>
      <c r="CG314" s="34"/>
      <c r="CH314" s="34"/>
      <c r="CI314" s="34"/>
      <c r="CJ314" s="34"/>
      <c r="CK314" s="34"/>
      <c r="CL314" s="34"/>
      <c r="CM314" s="34"/>
      <c r="CN314" s="34"/>
      <c r="CO314" s="34"/>
      <c r="CP314" s="34"/>
      <c r="CQ314" s="34"/>
      <c r="CR314" s="34"/>
      <c r="CS314" s="34"/>
      <c r="CT314" s="34"/>
      <c r="CU314" s="34"/>
      <c r="CV314" s="34"/>
      <c r="CW314" s="34"/>
      <c r="CX314" s="34"/>
      <c r="CY314" s="34"/>
      <c r="CZ314" s="34"/>
      <c r="DA314" s="34"/>
      <c r="DB314" s="34"/>
      <c r="DC314" s="34"/>
      <c r="DD314" s="34"/>
      <c r="DE314" s="34"/>
      <c r="DF314" s="34"/>
      <c r="DG314" s="34"/>
      <c r="DH314" s="34"/>
      <c r="DI314" s="34"/>
      <c r="DJ314" s="34"/>
      <c r="DK314" s="34"/>
      <c r="DL314" s="34"/>
      <c r="DM314" s="34"/>
      <c r="DN314" s="34"/>
      <c r="DO314" s="34"/>
      <c r="DP314" s="34"/>
      <c r="DQ314" s="34"/>
      <c r="DR314" s="34"/>
      <c r="DS314" s="34"/>
      <c r="DT314" s="34"/>
      <c r="DU314" s="34"/>
      <c r="DV314" s="34"/>
      <c r="DW314" s="34"/>
      <c r="DX314" s="34"/>
      <c r="DY314" s="34"/>
      <c r="DZ314" s="34"/>
      <c r="EA314" s="34"/>
      <c r="EB314" s="34"/>
      <c r="EC314" s="34"/>
      <c r="ED314" s="34"/>
      <c r="EE314" s="34"/>
      <c r="EF314" s="34"/>
      <c r="EG314" s="34"/>
      <c r="EH314" s="34"/>
      <c r="EI314" s="34"/>
      <c r="EJ314" s="34"/>
      <c r="EK314" s="34"/>
      <c r="EL314" s="34"/>
      <c r="EM314" s="34"/>
      <c r="EN314" s="34"/>
      <c r="EO314" s="34"/>
      <c r="EP314" s="34"/>
      <c r="EQ314" s="34"/>
      <c r="ER314" s="34"/>
      <c r="ES314" s="34"/>
      <c r="ET314" s="34"/>
      <c r="EU314" s="34"/>
      <c r="EV314" s="34"/>
      <c r="EW314" s="34"/>
      <c r="EX314" s="34"/>
      <c r="EY314" s="34"/>
      <c r="EZ314" s="34"/>
      <c r="FA314" s="34"/>
      <c r="FB314" s="34"/>
      <c r="FC314" s="34"/>
      <c r="FD314" s="34"/>
      <c r="FE314" s="34"/>
      <c r="FF314" s="34"/>
      <c r="FG314" s="34"/>
      <c r="FH314" s="34"/>
      <c r="FI314" s="34"/>
      <c r="FJ314" s="34"/>
      <c r="FK314" s="34"/>
      <c r="FL314" s="34"/>
      <c r="FM314" s="34"/>
      <c r="FN314" s="34"/>
      <c r="FO314" s="34"/>
      <c r="FP314" s="34"/>
      <c r="FQ314" s="34"/>
      <c r="FR314" s="34"/>
      <c r="FS314" s="34"/>
      <c r="FT314" s="34"/>
      <c r="FU314" s="34"/>
      <c r="FV314" s="34"/>
      <c r="FW314" s="34"/>
      <c r="FX314" s="34"/>
      <c r="FY314" s="34"/>
      <c r="FZ314" s="34"/>
      <c r="GA314" s="34"/>
      <c r="GB314" s="34"/>
      <c r="GC314" s="34"/>
      <c r="GD314" s="34"/>
      <c r="GE314" s="34"/>
      <c r="GF314" s="34"/>
      <c r="GG314" s="34"/>
      <c r="GH314" s="34"/>
      <c r="GI314" s="34"/>
      <c r="GJ314" s="34"/>
      <c r="GK314" s="34"/>
      <c r="GL314" s="34"/>
      <c r="GM314" s="34"/>
      <c r="GN314" s="34"/>
      <c r="GO314" s="34"/>
      <c r="GP314" s="34"/>
      <c r="GQ314" s="34"/>
      <c r="GR314" s="34"/>
      <c r="GS314" s="34"/>
      <c r="GT314" s="34"/>
      <c r="GU314" s="34"/>
      <c r="GV314" s="34"/>
      <c r="GW314" s="34"/>
      <c r="GX314" s="34"/>
      <c r="GY314" s="34"/>
      <c r="GZ314" s="34"/>
      <c r="HA314" s="34"/>
      <c r="HB314" s="34"/>
      <c r="HC314" s="34"/>
      <c r="HD314" s="34"/>
      <c r="HE314" s="34"/>
      <c r="HF314" s="34"/>
      <c r="HG314" s="34"/>
      <c r="HH314" s="34"/>
      <c r="HI314" s="34"/>
      <c r="HJ314" s="34"/>
      <c r="HK314" s="34"/>
      <c r="HL314" s="34"/>
      <c r="HM314" s="34"/>
      <c r="HN314" s="34"/>
      <c r="HO314" s="34"/>
      <c r="HP314" s="34"/>
      <c r="HQ314" s="34"/>
      <c r="HR314" s="34"/>
      <c r="HS314" s="34"/>
      <c r="HT314" s="34"/>
      <c r="HU314" s="34"/>
      <c r="HV314" s="34"/>
      <c r="HW314" s="34"/>
      <c r="HX314" s="34"/>
      <c r="HY314" s="34"/>
      <c r="HZ314" s="34"/>
      <c r="IA314" s="34"/>
      <c r="IB314" s="34"/>
      <c r="IC314" s="34"/>
      <c r="ID314" s="34"/>
      <c r="IE314" s="34"/>
      <c r="IF314" s="34"/>
      <c r="IG314" s="34"/>
      <c r="IH314" s="34"/>
      <c r="II314" s="34"/>
      <c r="IJ314" s="34"/>
      <c r="IK314" s="34"/>
      <c r="IL314" s="34"/>
      <c r="IM314" s="34"/>
      <c r="IN314" s="34"/>
      <c r="IO314" s="34"/>
      <c r="IP314" s="34"/>
      <c r="IQ314" s="34"/>
      <c r="IR314" s="34"/>
      <c r="IS314" s="34"/>
      <c r="IT314" s="34"/>
      <c r="IU314" s="34"/>
      <c r="IV314" s="34"/>
    </row>
    <row r="315" spans="1:256" x14ac:dyDescent="0.2">
      <c r="A315" s="34"/>
      <c r="B315" s="34"/>
      <c r="C315" s="34"/>
      <c r="D315" s="34"/>
      <c r="E315" s="34"/>
      <c r="F315" s="36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96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  <c r="BU315" s="34"/>
      <c r="BV315" s="34"/>
      <c r="BW315" s="34"/>
      <c r="BX315" s="34"/>
      <c r="BY315" s="34"/>
      <c r="BZ315" s="34"/>
      <c r="CA315" s="34"/>
      <c r="CB315" s="34"/>
      <c r="CC315" s="34"/>
      <c r="CD315" s="34"/>
      <c r="CE315" s="34"/>
      <c r="CF315" s="34"/>
      <c r="CG315" s="34"/>
      <c r="CH315" s="34"/>
      <c r="CI315" s="34"/>
      <c r="CJ315" s="34"/>
      <c r="CK315" s="34"/>
      <c r="CL315" s="34"/>
      <c r="CM315" s="34"/>
      <c r="CN315" s="34"/>
      <c r="CO315" s="34"/>
      <c r="CP315" s="34"/>
      <c r="CQ315" s="34"/>
      <c r="CR315" s="34"/>
      <c r="CS315" s="34"/>
      <c r="CT315" s="34"/>
      <c r="CU315" s="34"/>
      <c r="CV315" s="34"/>
      <c r="CW315" s="34"/>
      <c r="CX315" s="34"/>
      <c r="CY315" s="34"/>
      <c r="CZ315" s="34"/>
      <c r="DA315" s="34"/>
      <c r="DB315" s="34"/>
      <c r="DC315" s="34"/>
      <c r="DD315" s="34"/>
      <c r="DE315" s="34"/>
      <c r="DF315" s="34"/>
      <c r="DG315" s="34"/>
      <c r="DH315" s="34"/>
      <c r="DI315" s="34"/>
      <c r="DJ315" s="34"/>
      <c r="DK315" s="34"/>
      <c r="DL315" s="34"/>
      <c r="DM315" s="34"/>
      <c r="DN315" s="34"/>
      <c r="DO315" s="34"/>
      <c r="DP315" s="34"/>
      <c r="DQ315" s="34"/>
      <c r="DR315" s="34"/>
      <c r="DS315" s="34"/>
      <c r="DT315" s="34"/>
      <c r="DU315" s="34"/>
      <c r="DV315" s="34"/>
      <c r="DW315" s="34"/>
      <c r="DX315" s="34"/>
      <c r="DY315" s="34"/>
      <c r="DZ315" s="34"/>
      <c r="EA315" s="34"/>
      <c r="EB315" s="34"/>
      <c r="EC315" s="34"/>
      <c r="ED315" s="34"/>
      <c r="EE315" s="34"/>
      <c r="EF315" s="34"/>
      <c r="EG315" s="34"/>
      <c r="EH315" s="34"/>
      <c r="EI315" s="34"/>
      <c r="EJ315" s="34"/>
      <c r="EK315" s="34"/>
      <c r="EL315" s="34"/>
      <c r="EM315" s="34"/>
      <c r="EN315" s="34"/>
      <c r="EO315" s="34"/>
      <c r="EP315" s="34"/>
      <c r="EQ315" s="34"/>
      <c r="ER315" s="34"/>
      <c r="ES315" s="34"/>
      <c r="ET315" s="34"/>
      <c r="EU315" s="34"/>
      <c r="EV315" s="34"/>
      <c r="EW315" s="34"/>
      <c r="EX315" s="34"/>
      <c r="EY315" s="34"/>
      <c r="EZ315" s="34"/>
      <c r="FA315" s="34"/>
      <c r="FB315" s="34"/>
      <c r="FC315" s="34"/>
      <c r="FD315" s="34"/>
      <c r="FE315" s="34"/>
      <c r="FF315" s="34"/>
      <c r="FG315" s="34"/>
      <c r="FH315" s="34"/>
      <c r="FI315" s="34"/>
      <c r="FJ315" s="34"/>
      <c r="FK315" s="34"/>
      <c r="FL315" s="34"/>
      <c r="FM315" s="34"/>
      <c r="FN315" s="34"/>
      <c r="FO315" s="34"/>
      <c r="FP315" s="34"/>
      <c r="FQ315" s="34"/>
      <c r="FR315" s="34"/>
      <c r="FS315" s="34"/>
      <c r="FT315" s="34"/>
      <c r="FU315" s="34"/>
      <c r="FV315" s="34"/>
      <c r="FW315" s="34"/>
      <c r="FX315" s="34"/>
      <c r="FY315" s="34"/>
      <c r="FZ315" s="34"/>
      <c r="GA315" s="34"/>
      <c r="GB315" s="34"/>
      <c r="GC315" s="34"/>
      <c r="GD315" s="34"/>
      <c r="GE315" s="34"/>
      <c r="GF315" s="34"/>
      <c r="GG315" s="34"/>
      <c r="GH315" s="34"/>
      <c r="GI315" s="34"/>
      <c r="GJ315" s="34"/>
      <c r="GK315" s="34"/>
      <c r="GL315" s="34"/>
      <c r="GM315" s="34"/>
      <c r="GN315" s="34"/>
      <c r="GO315" s="34"/>
      <c r="GP315" s="34"/>
      <c r="GQ315" s="34"/>
      <c r="GR315" s="34"/>
      <c r="GS315" s="34"/>
      <c r="GT315" s="34"/>
      <c r="GU315" s="34"/>
      <c r="GV315" s="34"/>
      <c r="GW315" s="34"/>
      <c r="GX315" s="34"/>
      <c r="GY315" s="34"/>
      <c r="GZ315" s="34"/>
      <c r="HA315" s="34"/>
      <c r="HB315" s="34"/>
      <c r="HC315" s="34"/>
      <c r="HD315" s="34"/>
      <c r="HE315" s="34"/>
      <c r="HF315" s="34"/>
      <c r="HG315" s="34"/>
      <c r="HH315" s="34"/>
      <c r="HI315" s="34"/>
      <c r="HJ315" s="34"/>
      <c r="HK315" s="34"/>
      <c r="HL315" s="34"/>
      <c r="HM315" s="34"/>
      <c r="HN315" s="34"/>
      <c r="HO315" s="34"/>
      <c r="HP315" s="34"/>
      <c r="HQ315" s="34"/>
      <c r="HR315" s="34"/>
      <c r="HS315" s="34"/>
      <c r="HT315" s="34"/>
      <c r="HU315" s="34"/>
      <c r="HV315" s="34"/>
      <c r="HW315" s="34"/>
      <c r="HX315" s="34"/>
      <c r="HY315" s="34"/>
      <c r="HZ315" s="34"/>
      <c r="IA315" s="34"/>
      <c r="IB315" s="34"/>
      <c r="IC315" s="34"/>
      <c r="ID315" s="34"/>
      <c r="IE315" s="34"/>
      <c r="IF315" s="34"/>
      <c r="IG315" s="34"/>
      <c r="IH315" s="34"/>
      <c r="II315" s="34"/>
      <c r="IJ315" s="34"/>
      <c r="IK315" s="34"/>
      <c r="IL315" s="34"/>
      <c r="IM315" s="34"/>
      <c r="IN315" s="34"/>
      <c r="IO315" s="34"/>
      <c r="IP315" s="34"/>
      <c r="IQ315" s="34"/>
      <c r="IR315" s="34"/>
      <c r="IS315" s="34"/>
      <c r="IT315" s="34"/>
      <c r="IU315" s="34"/>
      <c r="IV315" s="34"/>
    </row>
    <row r="316" spans="1:256" x14ac:dyDescent="0.2">
      <c r="A316" s="34"/>
      <c r="B316" s="34"/>
      <c r="C316" s="34"/>
      <c r="D316" s="34"/>
      <c r="E316" s="34"/>
      <c r="F316" s="36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96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  <c r="BU316" s="34"/>
      <c r="BV316" s="34"/>
      <c r="BW316" s="34"/>
      <c r="BX316" s="34"/>
      <c r="BY316" s="34"/>
      <c r="BZ316" s="34"/>
      <c r="CA316" s="34"/>
      <c r="CB316" s="34"/>
      <c r="CC316" s="34"/>
      <c r="CD316" s="34"/>
      <c r="CE316" s="34"/>
      <c r="CF316" s="34"/>
      <c r="CG316" s="34"/>
      <c r="CH316" s="34"/>
      <c r="CI316" s="34"/>
      <c r="CJ316" s="34"/>
      <c r="CK316" s="34"/>
      <c r="CL316" s="34"/>
      <c r="CM316" s="34"/>
      <c r="CN316" s="34"/>
      <c r="CO316" s="34"/>
      <c r="CP316" s="34"/>
      <c r="CQ316" s="34"/>
      <c r="CR316" s="34"/>
      <c r="CS316" s="34"/>
      <c r="CT316" s="34"/>
      <c r="CU316" s="34"/>
      <c r="CV316" s="34"/>
      <c r="CW316" s="34"/>
      <c r="CX316" s="34"/>
      <c r="CY316" s="34"/>
      <c r="CZ316" s="34"/>
      <c r="DA316" s="34"/>
      <c r="DB316" s="34"/>
      <c r="DC316" s="34"/>
      <c r="DD316" s="34"/>
      <c r="DE316" s="34"/>
      <c r="DF316" s="34"/>
      <c r="DG316" s="34"/>
      <c r="DH316" s="34"/>
      <c r="DI316" s="34"/>
      <c r="DJ316" s="34"/>
      <c r="DK316" s="34"/>
      <c r="DL316" s="34"/>
      <c r="DM316" s="34"/>
      <c r="DN316" s="34"/>
      <c r="DO316" s="34"/>
      <c r="DP316" s="34"/>
      <c r="DQ316" s="34"/>
      <c r="DR316" s="34"/>
      <c r="DS316" s="34"/>
      <c r="DT316" s="34"/>
      <c r="DU316" s="34"/>
      <c r="DV316" s="34"/>
      <c r="DW316" s="34"/>
      <c r="DX316" s="34"/>
      <c r="DY316" s="34"/>
      <c r="DZ316" s="34"/>
      <c r="EA316" s="34"/>
      <c r="EB316" s="34"/>
      <c r="EC316" s="34"/>
      <c r="ED316" s="34"/>
      <c r="EE316" s="34"/>
      <c r="EF316" s="34"/>
      <c r="EG316" s="34"/>
      <c r="EH316" s="34"/>
      <c r="EI316" s="34"/>
      <c r="EJ316" s="34"/>
      <c r="EK316" s="34"/>
      <c r="EL316" s="34"/>
      <c r="EM316" s="34"/>
      <c r="EN316" s="34"/>
      <c r="EO316" s="34"/>
      <c r="EP316" s="34"/>
      <c r="EQ316" s="34"/>
      <c r="ER316" s="34"/>
      <c r="ES316" s="34"/>
      <c r="ET316" s="34"/>
      <c r="EU316" s="34"/>
      <c r="EV316" s="34"/>
      <c r="EW316" s="34"/>
      <c r="EX316" s="34"/>
      <c r="EY316" s="34"/>
      <c r="EZ316" s="34"/>
      <c r="FA316" s="34"/>
      <c r="FB316" s="34"/>
      <c r="FC316" s="34"/>
      <c r="FD316" s="34"/>
      <c r="FE316" s="34"/>
      <c r="FF316" s="34"/>
      <c r="FG316" s="34"/>
      <c r="FH316" s="34"/>
      <c r="FI316" s="34"/>
      <c r="FJ316" s="34"/>
      <c r="FK316" s="34"/>
      <c r="FL316" s="34"/>
      <c r="FM316" s="34"/>
      <c r="FN316" s="34"/>
      <c r="FO316" s="34"/>
      <c r="FP316" s="34"/>
      <c r="FQ316" s="34"/>
      <c r="FR316" s="34"/>
      <c r="FS316" s="34"/>
      <c r="FT316" s="34"/>
      <c r="FU316" s="34"/>
      <c r="FV316" s="34"/>
      <c r="FW316" s="34"/>
      <c r="FX316" s="34"/>
      <c r="FY316" s="34"/>
      <c r="FZ316" s="34"/>
      <c r="GA316" s="34"/>
      <c r="GB316" s="34"/>
      <c r="GC316" s="34"/>
      <c r="GD316" s="34"/>
      <c r="GE316" s="34"/>
      <c r="GF316" s="34"/>
      <c r="GG316" s="34"/>
      <c r="GH316" s="34"/>
      <c r="GI316" s="34"/>
      <c r="GJ316" s="34"/>
      <c r="GK316" s="34"/>
      <c r="GL316" s="34"/>
      <c r="GM316" s="34"/>
      <c r="GN316" s="34"/>
      <c r="GO316" s="34"/>
      <c r="GP316" s="34"/>
      <c r="GQ316" s="34"/>
      <c r="GR316" s="34"/>
      <c r="GS316" s="34"/>
      <c r="GT316" s="34"/>
      <c r="GU316" s="34"/>
      <c r="GV316" s="34"/>
      <c r="GW316" s="34"/>
      <c r="GX316" s="34"/>
      <c r="GY316" s="34"/>
      <c r="GZ316" s="34"/>
      <c r="HA316" s="34"/>
      <c r="HB316" s="34"/>
      <c r="HC316" s="34"/>
      <c r="HD316" s="34"/>
      <c r="HE316" s="34"/>
      <c r="HF316" s="34"/>
      <c r="HG316" s="34"/>
      <c r="HH316" s="34"/>
      <c r="HI316" s="34"/>
      <c r="HJ316" s="34"/>
      <c r="HK316" s="34"/>
      <c r="HL316" s="34"/>
      <c r="HM316" s="34"/>
      <c r="HN316" s="34"/>
      <c r="HO316" s="34"/>
      <c r="HP316" s="34"/>
      <c r="HQ316" s="34"/>
      <c r="HR316" s="34"/>
      <c r="HS316" s="34"/>
      <c r="HT316" s="34"/>
      <c r="HU316" s="34"/>
      <c r="HV316" s="34"/>
      <c r="HW316" s="34"/>
      <c r="HX316" s="34"/>
      <c r="HY316" s="34"/>
      <c r="HZ316" s="34"/>
      <c r="IA316" s="34"/>
      <c r="IB316" s="34"/>
      <c r="IC316" s="34"/>
      <c r="ID316" s="34"/>
      <c r="IE316" s="34"/>
      <c r="IF316" s="34"/>
      <c r="IG316" s="34"/>
      <c r="IH316" s="34"/>
      <c r="II316" s="34"/>
      <c r="IJ316" s="34"/>
      <c r="IK316" s="34"/>
      <c r="IL316" s="34"/>
      <c r="IM316" s="34"/>
      <c r="IN316" s="34"/>
      <c r="IO316" s="34"/>
      <c r="IP316" s="34"/>
      <c r="IQ316" s="34"/>
      <c r="IR316" s="34"/>
      <c r="IS316" s="34"/>
      <c r="IT316" s="34"/>
      <c r="IU316" s="34"/>
      <c r="IV316" s="34"/>
    </row>
    <row r="317" spans="1:256" x14ac:dyDescent="0.2">
      <c r="A317" s="34"/>
      <c r="B317" s="34"/>
      <c r="C317" s="34"/>
      <c r="D317" s="34"/>
      <c r="E317" s="34"/>
      <c r="F317" s="36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96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  <c r="BU317" s="34"/>
      <c r="BV317" s="34"/>
      <c r="BW317" s="34"/>
      <c r="BX317" s="34"/>
      <c r="BY317" s="34"/>
      <c r="BZ317" s="34"/>
      <c r="CA317" s="34"/>
      <c r="CB317" s="34"/>
      <c r="CC317" s="34"/>
      <c r="CD317" s="34"/>
      <c r="CE317" s="34"/>
      <c r="CF317" s="34"/>
      <c r="CG317" s="34"/>
      <c r="CH317" s="34"/>
      <c r="CI317" s="34"/>
      <c r="CJ317" s="34"/>
      <c r="CK317" s="34"/>
      <c r="CL317" s="34"/>
      <c r="CM317" s="34"/>
      <c r="CN317" s="34"/>
      <c r="CO317" s="34"/>
      <c r="CP317" s="34"/>
      <c r="CQ317" s="34"/>
      <c r="CR317" s="34"/>
      <c r="CS317" s="34"/>
      <c r="CT317" s="34"/>
      <c r="CU317" s="34"/>
      <c r="CV317" s="34"/>
      <c r="CW317" s="34"/>
      <c r="CX317" s="34"/>
      <c r="CY317" s="34"/>
      <c r="CZ317" s="34"/>
      <c r="DA317" s="34"/>
      <c r="DB317" s="34"/>
      <c r="DC317" s="34"/>
      <c r="DD317" s="34"/>
      <c r="DE317" s="34"/>
      <c r="DF317" s="34"/>
      <c r="DG317" s="34"/>
      <c r="DH317" s="34"/>
      <c r="DI317" s="34"/>
      <c r="DJ317" s="34"/>
      <c r="DK317" s="34"/>
      <c r="DL317" s="34"/>
      <c r="DM317" s="34"/>
      <c r="DN317" s="34"/>
      <c r="DO317" s="34"/>
      <c r="DP317" s="34"/>
      <c r="DQ317" s="34"/>
      <c r="DR317" s="34"/>
      <c r="DS317" s="34"/>
      <c r="DT317" s="34"/>
      <c r="DU317" s="34"/>
      <c r="DV317" s="34"/>
      <c r="DW317" s="34"/>
      <c r="DX317" s="34"/>
      <c r="DY317" s="34"/>
      <c r="DZ317" s="34"/>
      <c r="EA317" s="34"/>
      <c r="EB317" s="34"/>
      <c r="EC317" s="34"/>
      <c r="ED317" s="34"/>
      <c r="EE317" s="34"/>
      <c r="EF317" s="34"/>
      <c r="EG317" s="34"/>
      <c r="EH317" s="34"/>
      <c r="EI317" s="34"/>
      <c r="EJ317" s="34"/>
      <c r="EK317" s="34"/>
      <c r="EL317" s="34"/>
      <c r="EM317" s="34"/>
      <c r="EN317" s="34"/>
      <c r="EO317" s="34"/>
      <c r="EP317" s="34"/>
      <c r="EQ317" s="34"/>
      <c r="ER317" s="34"/>
      <c r="ES317" s="34"/>
      <c r="ET317" s="34"/>
      <c r="EU317" s="34"/>
      <c r="EV317" s="34"/>
      <c r="EW317" s="34"/>
      <c r="EX317" s="34"/>
      <c r="EY317" s="34"/>
      <c r="EZ317" s="34"/>
      <c r="FA317" s="34"/>
      <c r="FB317" s="34"/>
      <c r="FC317" s="34"/>
      <c r="FD317" s="34"/>
      <c r="FE317" s="34"/>
      <c r="FF317" s="34"/>
      <c r="FG317" s="34"/>
      <c r="FH317" s="34"/>
      <c r="FI317" s="34"/>
      <c r="FJ317" s="34"/>
      <c r="FK317" s="34"/>
      <c r="FL317" s="34"/>
      <c r="FM317" s="34"/>
      <c r="FN317" s="34"/>
      <c r="FO317" s="34"/>
      <c r="FP317" s="34"/>
      <c r="FQ317" s="34"/>
      <c r="FR317" s="34"/>
      <c r="FS317" s="34"/>
      <c r="FT317" s="34"/>
      <c r="FU317" s="34"/>
      <c r="FV317" s="34"/>
      <c r="FW317" s="34"/>
      <c r="FX317" s="34"/>
      <c r="FY317" s="34"/>
      <c r="FZ317" s="34"/>
      <c r="GA317" s="34"/>
      <c r="GB317" s="34"/>
      <c r="GC317" s="34"/>
      <c r="GD317" s="34"/>
      <c r="GE317" s="34"/>
      <c r="GF317" s="34"/>
      <c r="GG317" s="34"/>
      <c r="GH317" s="34"/>
      <c r="GI317" s="34"/>
      <c r="GJ317" s="34"/>
      <c r="GK317" s="34"/>
      <c r="GL317" s="34"/>
      <c r="GM317" s="34"/>
      <c r="GN317" s="34"/>
      <c r="GO317" s="34"/>
      <c r="GP317" s="34"/>
      <c r="GQ317" s="34"/>
      <c r="GR317" s="34"/>
      <c r="GS317" s="34"/>
      <c r="GT317" s="34"/>
      <c r="GU317" s="34"/>
      <c r="GV317" s="34"/>
      <c r="GW317" s="34"/>
      <c r="GX317" s="34"/>
      <c r="GY317" s="34"/>
      <c r="GZ317" s="34"/>
      <c r="HA317" s="34"/>
      <c r="HB317" s="34"/>
      <c r="HC317" s="34"/>
      <c r="HD317" s="34"/>
      <c r="HE317" s="34"/>
      <c r="HF317" s="34"/>
      <c r="HG317" s="34"/>
      <c r="HH317" s="34"/>
      <c r="HI317" s="34"/>
      <c r="HJ317" s="34"/>
      <c r="HK317" s="34"/>
      <c r="HL317" s="34"/>
      <c r="HM317" s="34"/>
      <c r="HN317" s="34"/>
      <c r="HO317" s="34"/>
      <c r="HP317" s="34"/>
      <c r="HQ317" s="34"/>
      <c r="HR317" s="34"/>
      <c r="HS317" s="34"/>
      <c r="HT317" s="34"/>
      <c r="HU317" s="34"/>
      <c r="HV317" s="34"/>
      <c r="HW317" s="34"/>
      <c r="HX317" s="34"/>
      <c r="HY317" s="34"/>
      <c r="HZ317" s="34"/>
      <c r="IA317" s="34"/>
      <c r="IB317" s="34"/>
      <c r="IC317" s="34"/>
      <c r="ID317" s="34"/>
      <c r="IE317" s="34"/>
      <c r="IF317" s="34"/>
      <c r="IG317" s="34"/>
      <c r="IH317" s="34"/>
      <c r="II317" s="34"/>
      <c r="IJ317" s="34"/>
      <c r="IK317" s="34"/>
      <c r="IL317" s="34"/>
      <c r="IM317" s="34"/>
      <c r="IN317" s="34"/>
      <c r="IO317" s="34"/>
      <c r="IP317" s="34"/>
      <c r="IQ317" s="34"/>
      <c r="IR317" s="34"/>
      <c r="IS317" s="34"/>
      <c r="IT317" s="34"/>
      <c r="IU317" s="34"/>
      <c r="IV317" s="34"/>
    </row>
    <row r="318" spans="1:256" x14ac:dyDescent="0.2">
      <c r="A318" s="34"/>
      <c r="B318" s="34"/>
      <c r="C318" s="34"/>
      <c r="D318" s="34"/>
      <c r="E318" s="34"/>
      <c r="F318" s="36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96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  <c r="BU318" s="34"/>
      <c r="BV318" s="34"/>
      <c r="BW318" s="34"/>
      <c r="BX318" s="34"/>
      <c r="BY318" s="34"/>
      <c r="BZ318" s="34"/>
      <c r="CA318" s="34"/>
      <c r="CB318" s="34"/>
      <c r="CC318" s="34"/>
      <c r="CD318" s="34"/>
      <c r="CE318" s="34"/>
      <c r="CF318" s="34"/>
      <c r="CG318" s="34"/>
      <c r="CH318" s="34"/>
      <c r="CI318" s="34"/>
      <c r="CJ318" s="34"/>
      <c r="CK318" s="34"/>
      <c r="CL318" s="34"/>
      <c r="CM318" s="34"/>
      <c r="CN318" s="34"/>
      <c r="CO318" s="34"/>
      <c r="CP318" s="34"/>
      <c r="CQ318" s="34"/>
      <c r="CR318" s="34"/>
      <c r="CS318" s="34"/>
      <c r="CT318" s="34"/>
      <c r="CU318" s="34"/>
      <c r="CV318" s="34"/>
      <c r="CW318" s="34"/>
      <c r="CX318" s="34"/>
      <c r="CY318" s="34"/>
      <c r="CZ318" s="34"/>
      <c r="DA318" s="34"/>
      <c r="DB318" s="34"/>
      <c r="DC318" s="34"/>
      <c r="DD318" s="34"/>
      <c r="DE318" s="34"/>
      <c r="DF318" s="34"/>
      <c r="DG318" s="34"/>
      <c r="DH318" s="34"/>
      <c r="DI318" s="34"/>
      <c r="DJ318" s="34"/>
      <c r="DK318" s="34"/>
      <c r="DL318" s="34"/>
      <c r="DM318" s="34"/>
      <c r="DN318" s="34"/>
      <c r="DO318" s="34"/>
      <c r="DP318" s="34"/>
      <c r="DQ318" s="34"/>
      <c r="DR318" s="34"/>
      <c r="DS318" s="34"/>
      <c r="DT318" s="34"/>
      <c r="DU318" s="34"/>
      <c r="DV318" s="34"/>
      <c r="DW318" s="34"/>
      <c r="DX318" s="34"/>
      <c r="DY318" s="34"/>
      <c r="DZ318" s="34"/>
      <c r="EA318" s="34"/>
      <c r="EB318" s="34"/>
      <c r="EC318" s="34"/>
      <c r="ED318" s="34"/>
      <c r="EE318" s="34"/>
      <c r="EF318" s="34"/>
      <c r="EG318" s="34"/>
      <c r="EH318" s="34"/>
      <c r="EI318" s="34"/>
      <c r="EJ318" s="34"/>
      <c r="EK318" s="34"/>
      <c r="EL318" s="34"/>
      <c r="EM318" s="34"/>
      <c r="EN318" s="34"/>
      <c r="EO318" s="34"/>
      <c r="EP318" s="34"/>
      <c r="EQ318" s="34"/>
      <c r="ER318" s="34"/>
      <c r="ES318" s="34"/>
      <c r="ET318" s="34"/>
      <c r="EU318" s="34"/>
      <c r="EV318" s="34"/>
      <c r="EW318" s="34"/>
      <c r="EX318" s="34"/>
      <c r="EY318" s="34"/>
      <c r="EZ318" s="34"/>
      <c r="FA318" s="34"/>
      <c r="FB318" s="34"/>
      <c r="FC318" s="34"/>
      <c r="FD318" s="34"/>
      <c r="FE318" s="34"/>
      <c r="FF318" s="34"/>
      <c r="FG318" s="34"/>
      <c r="FH318" s="34"/>
      <c r="FI318" s="34"/>
      <c r="FJ318" s="34"/>
      <c r="FK318" s="34"/>
      <c r="FL318" s="34"/>
      <c r="FM318" s="34"/>
      <c r="FN318" s="34"/>
      <c r="FO318" s="34"/>
      <c r="FP318" s="34"/>
      <c r="FQ318" s="34"/>
      <c r="FR318" s="34"/>
      <c r="FS318" s="34"/>
      <c r="FT318" s="34"/>
      <c r="FU318" s="34"/>
      <c r="FV318" s="34"/>
      <c r="FW318" s="34"/>
      <c r="FX318" s="34"/>
      <c r="FY318" s="34"/>
      <c r="FZ318" s="34"/>
      <c r="GA318" s="34"/>
      <c r="GB318" s="34"/>
      <c r="GC318" s="34"/>
      <c r="GD318" s="34"/>
      <c r="GE318" s="34"/>
      <c r="GF318" s="34"/>
      <c r="GG318" s="34"/>
      <c r="GH318" s="34"/>
      <c r="GI318" s="34"/>
      <c r="GJ318" s="34"/>
      <c r="GK318" s="34"/>
      <c r="GL318" s="34"/>
      <c r="GM318" s="34"/>
      <c r="GN318" s="34"/>
      <c r="GO318" s="34"/>
      <c r="GP318" s="34"/>
      <c r="GQ318" s="34"/>
      <c r="GR318" s="34"/>
      <c r="GS318" s="34"/>
      <c r="GT318" s="34"/>
      <c r="GU318" s="34"/>
      <c r="GV318" s="34"/>
      <c r="GW318" s="34"/>
      <c r="GX318" s="34"/>
      <c r="GY318" s="34"/>
      <c r="GZ318" s="34"/>
      <c r="HA318" s="34"/>
      <c r="HB318" s="34"/>
      <c r="HC318" s="34"/>
      <c r="HD318" s="34"/>
      <c r="HE318" s="34"/>
      <c r="HF318" s="34"/>
      <c r="HG318" s="34"/>
      <c r="HH318" s="34"/>
      <c r="HI318" s="34"/>
      <c r="HJ318" s="34"/>
      <c r="HK318" s="34"/>
      <c r="HL318" s="34"/>
      <c r="HM318" s="34"/>
      <c r="HN318" s="34"/>
      <c r="HO318" s="34"/>
      <c r="HP318" s="34"/>
      <c r="HQ318" s="34"/>
      <c r="HR318" s="34"/>
      <c r="HS318" s="34"/>
      <c r="HT318" s="34"/>
      <c r="HU318" s="34"/>
      <c r="HV318" s="34"/>
      <c r="HW318" s="34"/>
      <c r="HX318" s="34"/>
      <c r="HY318" s="34"/>
      <c r="HZ318" s="34"/>
      <c r="IA318" s="34"/>
      <c r="IB318" s="34"/>
      <c r="IC318" s="34"/>
      <c r="ID318" s="34"/>
      <c r="IE318" s="34"/>
      <c r="IF318" s="34"/>
      <c r="IG318" s="34"/>
      <c r="IH318" s="34"/>
      <c r="II318" s="34"/>
      <c r="IJ318" s="34"/>
      <c r="IK318" s="34"/>
      <c r="IL318" s="34"/>
      <c r="IM318" s="34"/>
      <c r="IN318" s="34"/>
      <c r="IO318" s="34"/>
      <c r="IP318" s="34"/>
      <c r="IQ318" s="34"/>
      <c r="IR318" s="34"/>
      <c r="IS318" s="34"/>
      <c r="IT318" s="34"/>
      <c r="IU318" s="34"/>
      <c r="IV318" s="34"/>
    </row>
    <row r="319" spans="1:256" x14ac:dyDescent="0.2">
      <c r="A319" s="34"/>
      <c r="B319" s="34"/>
      <c r="C319" s="34"/>
      <c r="D319" s="34"/>
      <c r="E319" s="34"/>
      <c r="F319" s="36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96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  <c r="BU319" s="34"/>
      <c r="BV319" s="34"/>
      <c r="BW319" s="34"/>
      <c r="BX319" s="34"/>
      <c r="BY319" s="34"/>
      <c r="BZ319" s="34"/>
      <c r="CA319" s="34"/>
      <c r="CB319" s="34"/>
      <c r="CC319" s="34"/>
      <c r="CD319" s="34"/>
      <c r="CE319" s="34"/>
      <c r="CF319" s="34"/>
      <c r="CG319" s="34"/>
      <c r="CH319" s="34"/>
      <c r="CI319" s="34"/>
      <c r="CJ319" s="34"/>
      <c r="CK319" s="34"/>
      <c r="CL319" s="34"/>
      <c r="CM319" s="34"/>
      <c r="CN319" s="34"/>
      <c r="CO319" s="34"/>
      <c r="CP319" s="34"/>
      <c r="CQ319" s="34"/>
      <c r="CR319" s="34"/>
      <c r="CS319" s="34"/>
      <c r="CT319" s="34"/>
      <c r="CU319" s="34"/>
      <c r="CV319" s="34"/>
      <c r="CW319" s="34"/>
      <c r="CX319" s="34"/>
      <c r="CY319" s="34"/>
      <c r="CZ319" s="34"/>
      <c r="DA319" s="34"/>
      <c r="DB319" s="34"/>
      <c r="DC319" s="34"/>
      <c r="DD319" s="34"/>
      <c r="DE319" s="34"/>
      <c r="DF319" s="34"/>
      <c r="DG319" s="34"/>
      <c r="DH319" s="34"/>
      <c r="DI319" s="34"/>
      <c r="DJ319" s="34"/>
      <c r="DK319" s="34"/>
      <c r="DL319" s="34"/>
      <c r="DM319" s="34"/>
      <c r="DN319" s="34"/>
      <c r="DO319" s="34"/>
      <c r="DP319" s="34"/>
      <c r="DQ319" s="34"/>
      <c r="DR319" s="34"/>
      <c r="DS319" s="34"/>
      <c r="DT319" s="34"/>
      <c r="DU319" s="34"/>
      <c r="DV319" s="34"/>
      <c r="DW319" s="34"/>
      <c r="DX319" s="34"/>
      <c r="DY319" s="34"/>
      <c r="DZ319" s="34"/>
      <c r="EA319" s="34"/>
      <c r="EB319" s="34"/>
      <c r="EC319" s="34"/>
      <c r="ED319" s="34"/>
      <c r="EE319" s="34"/>
      <c r="EF319" s="34"/>
      <c r="EG319" s="34"/>
      <c r="EH319" s="34"/>
      <c r="EI319" s="34"/>
      <c r="EJ319" s="34"/>
      <c r="EK319" s="34"/>
      <c r="EL319" s="34"/>
      <c r="EM319" s="34"/>
      <c r="EN319" s="34"/>
      <c r="EO319" s="34"/>
      <c r="EP319" s="34"/>
      <c r="EQ319" s="34"/>
      <c r="ER319" s="34"/>
      <c r="ES319" s="34"/>
      <c r="ET319" s="34"/>
      <c r="EU319" s="34"/>
      <c r="EV319" s="34"/>
      <c r="EW319" s="34"/>
      <c r="EX319" s="34"/>
      <c r="EY319" s="34"/>
      <c r="EZ319" s="34"/>
      <c r="FA319" s="34"/>
      <c r="FB319" s="34"/>
      <c r="FC319" s="34"/>
      <c r="FD319" s="34"/>
      <c r="FE319" s="34"/>
      <c r="FF319" s="34"/>
      <c r="FG319" s="34"/>
      <c r="FH319" s="34"/>
      <c r="FI319" s="34"/>
      <c r="FJ319" s="34"/>
      <c r="FK319" s="34"/>
      <c r="FL319" s="34"/>
      <c r="FM319" s="34"/>
      <c r="FN319" s="34"/>
      <c r="FO319" s="34"/>
      <c r="FP319" s="34"/>
      <c r="FQ319" s="34"/>
      <c r="FR319" s="34"/>
      <c r="FS319" s="34"/>
      <c r="FT319" s="34"/>
      <c r="FU319" s="34"/>
      <c r="FV319" s="34"/>
      <c r="FW319" s="34"/>
      <c r="FX319" s="34"/>
      <c r="FY319" s="34"/>
      <c r="FZ319" s="34"/>
      <c r="GA319" s="34"/>
      <c r="GB319" s="34"/>
      <c r="GC319" s="34"/>
      <c r="GD319" s="34"/>
      <c r="GE319" s="34"/>
      <c r="GF319" s="34"/>
      <c r="GG319" s="34"/>
      <c r="GH319" s="34"/>
      <c r="GI319" s="34"/>
      <c r="GJ319" s="34"/>
      <c r="GK319" s="34"/>
      <c r="GL319" s="34"/>
      <c r="GM319" s="34"/>
      <c r="GN319" s="34"/>
      <c r="GO319" s="34"/>
      <c r="GP319" s="34"/>
      <c r="GQ319" s="34"/>
      <c r="GR319" s="34"/>
      <c r="GS319" s="34"/>
      <c r="GT319" s="34"/>
      <c r="GU319" s="34"/>
      <c r="GV319" s="34"/>
      <c r="GW319" s="34"/>
      <c r="GX319" s="34"/>
      <c r="GY319" s="34"/>
      <c r="GZ319" s="34"/>
      <c r="HA319" s="34"/>
      <c r="HB319" s="34"/>
      <c r="HC319" s="34"/>
      <c r="HD319" s="34"/>
      <c r="HE319" s="34"/>
      <c r="HF319" s="34"/>
      <c r="HG319" s="34"/>
      <c r="HH319" s="34"/>
      <c r="HI319" s="34"/>
      <c r="HJ319" s="34"/>
      <c r="HK319" s="34"/>
      <c r="HL319" s="34"/>
      <c r="HM319" s="34"/>
      <c r="HN319" s="34"/>
      <c r="HO319" s="34"/>
      <c r="HP319" s="34"/>
      <c r="HQ319" s="34"/>
      <c r="HR319" s="34"/>
      <c r="HS319" s="34"/>
      <c r="HT319" s="34"/>
      <c r="HU319" s="34"/>
      <c r="HV319" s="34"/>
      <c r="HW319" s="34"/>
      <c r="HX319" s="34"/>
      <c r="HY319" s="34"/>
      <c r="HZ319" s="34"/>
      <c r="IA319" s="34"/>
      <c r="IB319" s="34"/>
      <c r="IC319" s="34"/>
      <c r="ID319" s="34"/>
      <c r="IE319" s="34"/>
      <c r="IF319" s="34"/>
      <c r="IG319" s="34"/>
      <c r="IH319" s="34"/>
      <c r="II319" s="34"/>
      <c r="IJ319" s="34"/>
      <c r="IK319" s="34"/>
      <c r="IL319" s="34"/>
      <c r="IM319" s="34"/>
      <c r="IN319" s="34"/>
      <c r="IO319" s="34"/>
      <c r="IP319" s="34"/>
      <c r="IQ319" s="34"/>
      <c r="IR319" s="34"/>
      <c r="IS319" s="34"/>
      <c r="IT319" s="34"/>
      <c r="IU319" s="34"/>
      <c r="IV319" s="34"/>
    </row>
    <row r="320" spans="1:256" x14ac:dyDescent="0.2">
      <c r="A320" s="34"/>
      <c r="B320" s="34"/>
      <c r="C320" s="34"/>
      <c r="D320" s="34"/>
      <c r="E320" s="34"/>
      <c r="F320" s="36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96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  <c r="BU320" s="34"/>
      <c r="BV320" s="34"/>
      <c r="BW320" s="34"/>
      <c r="BX320" s="34"/>
      <c r="BY320" s="34"/>
      <c r="BZ320" s="34"/>
      <c r="CA320" s="34"/>
      <c r="CB320" s="34"/>
      <c r="CC320" s="34"/>
      <c r="CD320" s="34"/>
      <c r="CE320" s="34"/>
      <c r="CF320" s="34"/>
      <c r="CG320" s="34"/>
      <c r="CH320" s="34"/>
      <c r="CI320" s="34"/>
      <c r="CJ320" s="34"/>
      <c r="CK320" s="34"/>
      <c r="CL320" s="34"/>
      <c r="CM320" s="34"/>
      <c r="CN320" s="34"/>
      <c r="CO320" s="34"/>
      <c r="CP320" s="34"/>
      <c r="CQ320" s="34"/>
      <c r="CR320" s="34"/>
      <c r="CS320" s="34"/>
      <c r="CT320" s="34"/>
      <c r="CU320" s="34"/>
      <c r="CV320" s="34"/>
      <c r="CW320" s="34"/>
      <c r="CX320" s="34"/>
      <c r="CY320" s="34"/>
      <c r="CZ320" s="34"/>
      <c r="DA320" s="34"/>
      <c r="DB320" s="34"/>
      <c r="DC320" s="34"/>
      <c r="DD320" s="34"/>
      <c r="DE320" s="34"/>
      <c r="DF320" s="34"/>
      <c r="DG320" s="34"/>
      <c r="DH320" s="34"/>
      <c r="DI320" s="34"/>
      <c r="DJ320" s="34"/>
      <c r="DK320" s="34"/>
      <c r="DL320" s="34"/>
      <c r="DM320" s="34"/>
      <c r="DN320" s="34"/>
      <c r="DO320" s="34"/>
      <c r="DP320" s="34"/>
      <c r="DQ320" s="34"/>
      <c r="DR320" s="34"/>
      <c r="DS320" s="34"/>
      <c r="DT320" s="34"/>
      <c r="DU320" s="34"/>
      <c r="DV320" s="34"/>
      <c r="DW320" s="34"/>
      <c r="DX320" s="34"/>
      <c r="DY320" s="34"/>
      <c r="DZ320" s="34"/>
      <c r="EA320" s="34"/>
      <c r="EB320" s="34"/>
      <c r="EC320" s="34"/>
      <c r="ED320" s="34"/>
      <c r="EE320" s="34"/>
      <c r="EF320" s="34"/>
      <c r="EG320" s="34"/>
      <c r="EH320" s="34"/>
      <c r="EI320" s="34"/>
      <c r="EJ320" s="34"/>
      <c r="EK320" s="34"/>
      <c r="EL320" s="34"/>
      <c r="EM320" s="34"/>
      <c r="EN320" s="34"/>
      <c r="EO320" s="34"/>
      <c r="EP320" s="34"/>
      <c r="EQ320" s="34"/>
      <c r="ER320" s="34"/>
      <c r="ES320" s="34"/>
      <c r="ET320" s="34"/>
      <c r="EU320" s="34"/>
      <c r="EV320" s="34"/>
      <c r="EW320" s="34"/>
      <c r="EX320" s="34"/>
      <c r="EY320" s="34"/>
      <c r="EZ320" s="34"/>
      <c r="FA320" s="34"/>
      <c r="FB320" s="34"/>
      <c r="FC320" s="34"/>
      <c r="FD320" s="34"/>
      <c r="FE320" s="34"/>
      <c r="FF320" s="34"/>
      <c r="FG320" s="34"/>
      <c r="FH320" s="34"/>
      <c r="FI320" s="34"/>
      <c r="FJ320" s="34"/>
      <c r="FK320" s="34"/>
      <c r="FL320" s="34"/>
      <c r="FM320" s="34"/>
      <c r="FN320" s="34"/>
      <c r="FO320" s="34"/>
      <c r="FP320" s="34"/>
      <c r="FQ320" s="34"/>
      <c r="FR320" s="34"/>
      <c r="FS320" s="34"/>
      <c r="FT320" s="34"/>
      <c r="FU320" s="34"/>
      <c r="FV320" s="34"/>
      <c r="FW320" s="34"/>
      <c r="FX320" s="34"/>
      <c r="FY320" s="34"/>
      <c r="FZ320" s="34"/>
      <c r="GA320" s="34"/>
      <c r="GB320" s="34"/>
      <c r="GC320" s="34"/>
      <c r="GD320" s="34"/>
      <c r="GE320" s="34"/>
      <c r="GF320" s="34"/>
      <c r="GG320" s="34"/>
      <c r="GH320" s="34"/>
      <c r="GI320" s="34"/>
      <c r="GJ320" s="34"/>
      <c r="GK320" s="34"/>
      <c r="GL320" s="34"/>
      <c r="GM320" s="34"/>
      <c r="GN320" s="34"/>
      <c r="GO320" s="34"/>
      <c r="GP320" s="34"/>
      <c r="GQ320" s="34"/>
      <c r="GR320" s="34"/>
      <c r="GS320" s="34"/>
      <c r="GT320" s="34"/>
      <c r="GU320" s="34"/>
      <c r="GV320" s="34"/>
      <c r="GW320" s="34"/>
      <c r="GX320" s="34"/>
      <c r="GY320" s="34"/>
      <c r="GZ320" s="34"/>
      <c r="HA320" s="34"/>
      <c r="HB320" s="34"/>
      <c r="HC320" s="34"/>
      <c r="HD320" s="34"/>
      <c r="HE320" s="34"/>
      <c r="HF320" s="34"/>
      <c r="HG320" s="34"/>
      <c r="HH320" s="34"/>
      <c r="HI320" s="34"/>
      <c r="HJ320" s="34"/>
      <c r="HK320" s="34"/>
      <c r="HL320" s="34"/>
      <c r="HM320" s="34"/>
      <c r="HN320" s="34"/>
      <c r="HO320" s="34"/>
      <c r="HP320" s="34"/>
      <c r="HQ320" s="34"/>
      <c r="HR320" s="34"/>
      <c r="HS320" s="34"/>
      <c r="HT320" s="34"/>
      <c r="HU320" s="34"/>
      <c r="HV320" s="34"/>
      <c r="HW320" s="34"/>
      <c r="HX320" s="34"/>
      <c r="HY320" s="34"/>
      <c r="HZ320" s="34"/>
      <c r="IA320" s="34"/>
      <c r="IB320" s="34"/>
      <c r="IC320" s="34"/>
      <c r="ID320" s="34"/>
      <c r="IE320" s="34"/>
      <c r="IF320" s="34"/>
      <c r="IG320" s="34"/>
      <c r="IH320" s="34"/>
      <c r="II320" s="34"/>
      <c r="IJ320" s="34"/>
      <c r="IK320" s="34"/>
      <c r="IL320" s="34"/>
      <c r="IM320" s="34"/>
      <c r="IN320" s="34"/>
      <c r="IO320" s="34"/>
      <c r="IP320" s="34"/>
      <c r="IQ320" s="34"/>
      <c r="IR320" s="34"/>
      <c r="IS320" s="34"/>
      <c r="IT320" s="34"/>
      <c r="IU320" s="34"/>
      <c r="IV320" s="34"/>
    </row>
    <row r="321" spans="1:256" x14ac:dyDescent="0.2">
      <c r="A321" s="34"/>
      <c r="B321" s="34"/>
      <c r="C321" s="34"/>
      <c r="D321" s="34"/>
      <c r="E321" s="34"/>
      <c r="F321" s="36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96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  <c r="BU321" s="34"/>
      <c r="BV321" s="34"/>
      <c r="BW321" s="34"/>
      <c r="BX321" s="34"/>
      <c r="BY321" s="34"/>
      <c r="BZ321" s="34"/>
      <c r="CA321" s="34"/>
      <c r="CB321" s="34"/>
      <c r="CC321" s="34"/>
      <c r="CD321" s="34"/>
      <c r="CE321" s="34"/>
      <c r="CF321" s="34"/>
      <c r="CG321" s="34"/>
      <c r="CH321" s="34"/>
      <c r="CI321" s="34"/>
      <c r="CJ321" s="34"/>
      <c r="CK321" s="34"/>
      <c r="CL321" s="34"/>
      <c r="CM321" s="34"/>
      <c r="CN321" s="34"/>
      <c r="CO321" s="34"/>
      <c r="CP321" s="34"/>
      <c r="CQ321" s="34"/>
      <c r="CR321" s="34"/>
      <c r="CS321" s="34"/>
      <c r="CT321" s="34"/>
      <c r="CU321" s="34"/>
      <c r="CV321" s="34"/>
      <c r="CW321" s="34"/>
      <c r="CX321" s="34"/>
      <c r="CY321" s="34"/>
      <c r="CZ321" s="34"/>
      <c r="DA321" s="34"/>
      <c r="DB321" s="34"/>
      <c r="DC321" s="34"/>
      <c r="DD321" s="34"/>
      <c r="DE321" s="34"/>
      <c r="DF321" s="34"/>
      <c r="DG321" s="34"/>
      <c r="DH321" s="34"/>
      <c r="DI321" s="34"/>
      <c r="DJ321" s="34"/>
      <c r="DK321" s="34"/>
      <c r="DL321" s="34"/>
      <c r="DM321" s="34"/>
      <c r="DN321" s="34"/>
      <c r="DO321" s="34"/>
      <c r="DP321" s="34"/>
      <c r="DQ321" s="34"/>
      <c r="DR321" s="34"/>
      <c r="DS321" s="34"/>
      <c r="DT321" s="34"/>
      <c r="DU321" s="34"/>
      <c r="DV321" s="34"/>
      <c r="DW321" s="34"/>
      <c r="DX321" s="34"/>
      <c r="DY321" s="34"/>
      <c r="DZ321" s="34"/>
      <c r="EA321" s="34"/>
      <c r="EB321" s="34"/>
      <c r="EC321" s="34"/>
      <c r="ED321" s="34"/>
      <c r="EE321" s="34"/>
      <c r="EF321" s="34"/>
      <c r="EG321" s="34"/>
      <c r="EH321" s="34"/>
      <c r="EI321" s="34"/>
      <c r="EJ321" s="34"/>
      <c r="EK321" s="34"/>
      <c r="EL321" s="34"/>
      <c r="EM321" s="34"/>
      <c r="EN321" s="34"/>
      <c r="EO321" s="34"/>
      <c r="EP321" s="34"/>
      <c r="EQ321" s="34"/>
      <c r="ER321" s="34"/>
      <c r="ES321" s="34"/>
      <c r="ET321" s="34"/>
      <c r="EU321" s="34"/>
      <c r="EV321" s="34"/>
      <c r="EW321" s="34"/>
      <c r="EX321" s="34"/>
      <c r="EY321" s="34"/>
      <c r="EZ321" s="34"/>
      <c r="FA321" s="34"/>
      <c r="FB321" s="34"/>
      <c r="FC321" s="34"/>
      <c r="FD321" s="34"/>
      <c r="FE321" s="34"/>
      <c r="FF321" s="34"/>
      <c r="FG321" s="34"/>
      <c r="FH321" s="34"/>
      <c r="FI321" s="34"/>
      <c r="FJ321" s="34"/>
      <c r="FK321" s="34"/>
      <c r="FL321" s="34"/>
      <c r="FM321" s="34"/>
      <c r="FN321" s="34"/>
      <c r="FO321" s="34"/>
      <c r="FP321" s="34"/>
      <c r="FQ321" s="34"/>
      <c r="FR321" s="34"/>
      <c r="FS321" s="34"/>
      <c r="FT321" s="34"/>
      <c r="FU321" s="34"/>
      <c r="FV321" s="34"/>
      <c r="FW321" s="34"/>
      <c r="FX321" s="34"/>
      <c r="FY321" s="34"/>
      <c r="FZ321" s="34"/>
      <c r="GA321" s="34"/>
      <c r="GB321" s="34"/>
      <c r="GC321" s="34"/>
      <c r="GD321" s="34"/>
      <c r="GE321" s="34"/>
      <c r="GF321" s="34"/>
      <c r="GG321" s="34"/>
      <c r="GH321" s="34"/>
      <c r="GI321" s="34"/>
      <c r="GJ321" s="34"/>
      <c r="GK321" s="34"/>
      <c r="GL321" s="34"/>
      <c r="GM321" s="34"/>
      <c r="GN321" s="34"/>
      <c r="GO321" s="34"/>
      <c r="GP321" s="34"/>
      <c r="GQ321" s="34"/>
      <c r="GR321" s="34"/>
      <c r="GS321" s="34"/>
      <c r="GT321" s="34"/>
      <c r="GU321" s="34"/>
      <c r="GV321" s="34"/>
      <c r="GW321" s="34"/>
      <c r="GX321" s="34"/>
      <c r="GY321" s="34"/>
      <c r="GZ321" s="34"/>
      <c r="HA321" s="34"/>
      <c r="HB321" s="34"/>
      <c r="HC321" s="34"/>
      <c r="HD321" s="34"/>
      <c r="HE321" s="34"/>
      <c r="HF321" s="34"/>
      <c r="HG321" s="34"/>
      <c r="HH321" s="34"/>
      <c r="HI321" s="34"/>
      <c r="HJ321" s="34"/>
      <c r="HK321" s="34"/>
      <c r="HL321" s="34"/>
      <c r="HM321" s="34"/>
      <c r="HN321" s="34"/>
      <c r="HO321" s="34"/>
      <c r="HP321" s="34"/>
      <c r="HQ321" s="34"/>
      <c r="HR321" s="34"/>
      <c r="HS321" s="34"/>
      <c r="HT321" s="34"/>
      <c r="HU321" s="34"/>
      <c r="HV321" s="34"/>
      <c r="HW321" s="34"/>
      <c r="HX321" s="34"/>
      <c r="HY321" s="34"/>
      <c r="HZ321" s="34"/>
      <c r="IA321" s="34"/>
      <c r="IB321" s="34"/>
      <c r="IC321" s="34"/>
      <c r="ID321" s="34"/>
      <c r="IE321" s="34"/>
      <c r="IF321" s="34"/>
      <c r="IG321" s="34"/>
      <c r="IH321" s="34"/>
      <c r="II321" s="34"/>
      <c r="IJ321" s="34"/>
      <c r="IK321" s="34"/>
      <c r="IL321" s="34"/>
      <c r="IM321" s="34"/>
      <c r="IN321" s="34"/>
      <c r="IO321" s="34"/>
      <c r="IP321" s="34"/>
      <c r="IQ321" s="34"/>
      <c r="IR321" s="34"/>
      <c r="IS321" s="34"/>
      <c r="IT321" s="34"/>
      <c r="IU321" s="34"/>
      <c r="IV321" s="34"/>
    </row>
    <row r="322" spans="1:256" x14ac:dyDescent="0.2">
      <c r="A322" s="34"/>
      <c r="B322" s="34"/>
      <c r="C322" s="34"/>
      <c r="D322" s="34"/>
      <c r="E322" s="34"/>
      <c r="F322" s="36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96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  <c r="BU322" s="34"/>
      <c r="BV322" s="34"/>
      <c r="BW322" s="34"/>
      <c r="BX322" s="34"/>
      <c r="BY322" s="34"/>
      <c r="BZ322" s="34"/>
      <c r="CA322" s="34"/>
      <c r="CB322" s="34"/>
      <c r="CC322" s="34"/>
      <c r="CD322" s="34"/>
      <c r="CE322" s="34"/>
      <c r="CF322" s="34"/>
      <c r="CG322" s="34"/>
      <c r="CH322" s="34"/>
      <c r="CI322" s="34"/>
      <c r="CJ322" s="34"/>
      <c r="CK322" s="34"/>
      <c r="CL322" s="34"/>
      <c r="CM322" s="34"/>
      <c r="CN322" s="34"/>
      <c r="CO322" s="34"/>
      <c r="CP322" s="34"/>
      <c r="CQ322" s="34"/>
      <c r="CR322" s="34"/>
      <c r="CS322" s="34"/>
      <c r="CT322" s="34"/>
      <c r="CU322" s="34"/>
      <c r="CV322" s="34"/>
      <c r="CW322" s="34"/>
      <c r="CX322" s="34"/>
      <c r="CY322" s="34"/>
      <c r="CZ322" s="34"/>
      <c r="DA322" s="34"/>
      <c r="DB322" s="34"/>
      <c r="DC322" s="34"/>
      <c r="DD322" s="34"/>
      <c r="DE322" s="34"/>
      <c r="DF322" s="34"/>
      <c r="DG322" s="34"/>
      <c r="DH322" s="34"/>
      <c r="DI322" s="34"/>
      <c r="DJ322" s="34"/>
      <c r="DK322" s="34"/>
      <c r="DL322" s="34"/>
      <c r="DM322" s="34"/>
      <c r="DN322" s="34"/>
      <c r="DO322" s="34"/>
      <c r="DP322" s="34"/>
      <c r="DQ322" s="34"/>
      <c r="DR322" s="34"/>
      <c r="DS322" s="34"/>
      <c r="DT322" s="34"/>
      <c r="DU322" s="34"/>
      <c r="DV322" s="34"/>
      <c r="DW322" s="34"/>
      <c r="DX322" s="34"/>
      <c r="DY322" s="34"/>
      <c r="DZ322" s="34"/>
      <c r="EA322" s="34"/>
      <c r="EB322" s="34"/>
      <c r="EC322" s="34"/>
      <c r="ED322" s="34"/>
      <c r="EE322" s="34"/>
      <c r="EF322" s="34"/>
      <c r="EG322" s="34"/>
      <c r="EH322" s="34"/>
      <c r="EI322" s="34"/>
      <c r="EJ322" s="34"/>
      <c r="EK322" s="34"/>
      <c r="EL322" s="34"/>
      <c r="EM322" s="34"/>
      <c r="EN322" s="34"/>
      <c r="EO322" s="34"/>
      <c r="EP322" s="34"/>
      <c r="EQ322" s="34"/>
      <c r="ER322" s="34"/>
      <c r="ES322" s="34"/>
      <c r="ET322" s="34"/>
      <c r="EU322" s="34"/>
      <c r="EV322" s="34"/>
      <c r="EW322" s="34"/>
      <c r="EX322" s="34"/>
      <c r="EY322" s="34"/>
      <c r="EZ322" s="34"/>
      <c r="FA322" s="34"/>
      <c r="FB322" s="34"/>
      <c r="FC322" s="34"/>
      <c r="FD322" s="34"/>
      <c r="FE322" s="34"/>
      <c r="FF322" s="34"/>
      <c r="FG322" s="34"/>
      <c r="FH322" s="34"/>
      <c r="FI322" s="34"/>
      <c r="FJ322" s="34"/>
      <c r="FK322" s="34"/>
      <c r="FL322" s="34"/>
      <c r="FM322" s="34"/>
      <c r="FN322" s="34"/>
      <c r="FO322" s="34"/>
      <c r="FP322" s="34"/>
      <c r="FQ322" s="34"/>
      <c r="FR322" s="34"/>
      <c r="FS322" s="34"/>
      <c r="FT322" s="34"/>
      <c r="FU322" s="34"/>
      <c r="FV322" s="34"/>
      <c r="FW322" s="34"/>
      <c r="FX322" s="34"/>
      <c r="FY322" s="34"/>
      <c r="FZ322" s="34"/>
      <c r="GA322" s="34"/>
      <c r="GB322" s="34"/>
      <c r="GC322" s="34"/>
      <c r="GD322" s="34"/>
      <c r="GE322" s="34"/>
      <c r="GF322" s="34"/>
      <c r="GG322" s="34"/>
      <c r="GH322" s="34"/>
      <c r="GI322" s="34"/>
      <c r="GJ322" s="34"/>
      <c r="GK322" s="34"/>
      <c r="GL322" s="34"/>
      <c r="GM322" s="34"/>
      <c r="GN322" s="34"/>
      <c r="GO322" s="34"/>
      <c r="GP322" s="34"/>
      <c r="GQ322" s="34"/>
      <c r="GR322" s="34"/>
      <c r="GS322" s="34"/>
      <c r="GT322" s="34"/>
      <c r="GU322" s="34"/>
      <c r="GV322" s="34"/>
      <c r="GW322" s="34"/>
      <c r="GX322" s="34"/>
      <c r="GY322" s="34"/>
      <c r="GZ322" s="34"/>
      <c r="HA322" s="34"/>
      <c r="HB322" s="34"/>
      <c r="HC322" s="34"/>
      <c r="HD322" s="34"/>
      <c r="HE322" s="34"/>
      <c r="HF322" s="34"/>
      <c r="HG322" s="34"/>
      <c r="HH322" s="34"/>
      <c r="HI322" s="34"/>
      <c r="HJ322" s="34"/>
      <c r="HK322" s="34"/>
      <c r="HL322" s="34"/>
      <c r="HM322" s="34"/>
      <c r="HN322" s="34"/>
      <c r="HO322" s="34"/>
      <c r="HP322" s="34"/>
      <c r="HQ322" s="34"/>
      <c r="HR322" s="34"/>
      <c r="HS322" s="34"/>
      <c r="HT322" s="34"/>
      <c r="HU322" s="34"/>
      <c r="HV322" s="34"/>
      <c r="HW322" s="34"/>
      <c r="HX322" s="34"/>
      <c r="HY322" s="34"/>
      <c r="HZ322" s="34"/>
      <c r="IA322" s="34"/>
      <c r="IB322" s="34"/>
      <c r="IC322" s="34"/>
      <c r="ID322" s="34"/>
      <c r="IE322" s="34"/>
      <c r="IF322" s="34"/>
      <c r="IG322" s="34"/>
      <c r="IH322" s="34"/>
      <c r="II322" s="34"/>
      <c r="IJ322" s="34"/>
      <c r="IK322" s="34"/>
      <c r="IL322" s="34"/>
      <c r="IM322" s="34"/>
      <c r="IN322" s="34"/>
      <c r="IO322" s="34"/>
      <c r="IP322" s="34"/>
      <c r="IQ322" s="34"/>
      <c r="IR322" s="34"/>
      <c r="IS322" s="34"/>
      <c r="IT322" s="34"/>
      <c r="IU322" s="34"/>
      <c r="IV322" s="34"/>
    </row>
    <row r="323" spans="1:256" x14ac:dyDescent="0.2">
      <c r="A323" s="34"/>
      <c r="B323" s="34"/>
      <c r="C323" s="34"/>
      <c r="D323" s="34"/>
      <c r="E323" s="34"/>
      <c r="F323" s="36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96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  <c r="BU323" s="34"/>
      <c r="BV323" s="34"/>
      <c r="BW323" s="34"/>
      <c r="BX323" s="34"/>
      <c r="BY323" s="34"/>
      <c r="BZ323" s="34"/>
      <c r="CA323" s="34"/>
      <c r="CB323" s="34"/>
      <c r="CC323" s="34"/>
      <c r="CD323" s="34"/>
      <c r="CE323" s="34"/>
      <c r="CF323" s="34"/>
      <c r="CG323" s="34"/>
      <c r="CH323" s="34"/>
      <c r="CI323" s="34"/>
      <c r="CJ323" s="34"/>
      <c r="CK323" s="34"/>
      <c r="CL323" s="34"/>
      <c r="CM323" s="34"/>
      <c r="CN323" s="34"/>
      <c r="CO323" s="34"/>
      <c r="CP323" s="34"/>
      <c r="CQ323" s="34"/>
      <c r="CR323" s="34"/>
      <c r="CS323" s="34"/>
      <c r="CT323" s="34"/>
      <c r="CU323" s="34"/>
      <c r="CV323" s="34"/>
      <c r="CW323" s="34"/>
      <c r="CX323" s="34"/>
      <c r="CY323" s="34"/>
      <c r="CZ323" s="34"/>
      <c r="DA323" s="34"/>
      <c r="DB323" s="34"/>
      <c r="DC323" s="34"/>
      <c r="DD323" s="34"/>
      <c r="DE323" s="34"/>
      <c r="DF323" s="34"/>
      <c r="DG323" s="34"/>
      <c r="DH323" s="34"/>
      <c r="DI323" s="34"/>
      <c r="DJ323" s="34"/>
      <c r="DK323" s="34"/>
      <c r="DL323" s="34"/>
      <c r="DM323" s="34"/>
      <c r="DN323" s="34"/>
      <c r="DO323" s="34"/>
      <c r="DP323" s="34"/>
      <c r="DQ323" s="34"/>
      <c r="DR323" s="34"/>
      <c r="DS323" s="34"/>
      <c r="DT323" s="34"/>
      <c r="DU323" s="34"/>
      <c r="DV323" s="34"/>
      <c r="DW323" s="34"/>
      <c r="DX323" s="34"/>
      <c r="DY323" s="34"/>
      <c r="DZ323" s="34"/>
      <c r="EA323" s="34"/>
      <c r="EB323" s="34"/>
      <c r="EC323" s="34"/>
      <c r="ED323" s="34"/>
      <c r="EE323" s="34"/>
      <c r="EF323" s="34"/>
      <c r="EG323" s="34"/>
      <c r="EH323" s="34"/>
      <c r="EI323" s="34"/>
      <c r="EJ323" s="34"/>
      <c r="EK323" s="34"/>
      <c r="EL323" s="34"/>
      <c r="EM323" s="34"/>
      <c r="EN323" s="34"/>
      <c r="EO323" s="34"/>
      <c r="EP323" s="34"/>
      <c r="EQ323" s="34"/>
      <c r="ER323" s="34"/>
      <c r="ES323" s="34"/>
      <c r="ET323" s="34"/>
      <c r="EU323" s="34"/>
      <c r="EV323" s="34"/>
      <c r="EW323" s="34"/>
      <c r="EX323" s="34"/>
      <c r="EY323" s="34"/>
      <c r="EZ323" s="34"/>
      <c r="FA323" s="34"/>
      <c r="FB323" s="34"/>
      <c r="FC323" s="34"/>
      <c r="FD323" s="34"/>
      <c r="FE323" s="34"/>
      <c r="FF323" s="34"/>
      <c r="FG323" s="34"/>
      <c r="FH323" s="34"/>
      <c r="FI323" s="34"/>
      <c r="FJ323" s="34"/>
      <c r="FK323" s="34"/>
      <c r="FL323" s="34"/>
      <c r="FM323" s="34"/>
      <c r="FN323" s="34"/>
      <c r="FO323" s="34"/>
      <c r="FP323" s="34"/>
      <c r="FQ323" s="34"/>
      <c r="FR323" s="34"/>
      <c r="FS323" s="34"/>
      <c r="FT323" s="34"/>
      <c r="FU323" s="34"/>
      <c r="FV323" s="34"/>
      <c r="FW323" s="34"/>
      <c r="FX323" s="34"/>
      <c r="FY323" s="34"/>
      <c r="FZ323" s="34"/>
      <c r="GA323" s="34"/>
      <c r="GB323" s="34"/>
      <c r="GC323" s="34"/>
      <c r="GD323" s="34"/>
      <c r="GE323" s="34"/>
      <c r="GF323" s="34"/>
      <c r="GG323" s="34"/>
      <c r="GH323" s="34"/>
      <c r="GI323" s="34"/>
      <c r="GJ323" s="34"/>
      <c r="GK323" s="34"/>
      <c r="GL323" s="34"/>
      <c r="GM323" s="34"/>
      <c r="GN323" s="34"/>
      <c r="GO323" s="34"/>
      <c r="GP323" s="34"/>
      <c r="GQ323" s="34"/>
      <c r="GR323" s="34"/>
      <c r="GS323" s="34"/>
      <c r="GT323" s="34"/>
      <c r="GU323" s="34"/>
      <c r="GV323" s="34"/>
      <c r="GW323" s="34"/>
      <c r="GX323" s="34"/>
      <c r="GY323" s="34"/>
      <c r="GZ323" s="34"/>
      <c r="HA323" s="34"/>
      <c r="HB323" s="34"/>
      <c r="HC323" s="34"/>
      <c r="HD323" s="34"/>
      <c r="HE323" s="34"/>
      <c r="HF323" s="34"/>
      <c r="HG323" s="34"/>
      <c r="HH323" s="34"/>
      <c r="HI323" s="34"/>
      <c r="HJ323" s="34"/>
      <c r="HK323" s="34"/>
      <c r="HL323" s="34"/>
      <c r="HM323" s="34"/>
      <c r="HN323" s="34"/>
      <c r="HO323" s="34"/>
      <c r="HP323" s="34"/>
      <c r="HQ323" s="34"/>
      <c r="HR323" s="34"/>
      <c r="HS323" s="34"/>
      <c r="HT323" s="34"/>
      <c r="HU323" s="34"/>
      <c r="HV323" s="34"/>
      <c r="HW323" s="34"/>
      <c r="HX323" s="34"/>
      <c r="HY323" s="34"/>
      <c r="HZ323" s="34"/>
      <c r="IA323" s="34"/>
      <c r="IB323" s="34"/>
      <c r="IC323" s="34"/>
      <c r="ID323" s="34"/>
      <c r="IE323" s="34"/>
      <c r="IF323" s="34"/>
      <c r="IG323" s="34"/>
      <c r="IH323" s="34"/>
      <c r="II323" s="34"/>
      <c r="IJ323" s="34"/>
      <c r="IK323" s="34"/>
      <c r="IL323" s="34"/>
      <c r="IM323" s="34"/>
      <c r="IN323" s="34"/>
      <c r="IO323" s="34"/>
      <c r="IP323" s="34"/>
      <c r="IQ323" s="34"/>
      <c r="IR323" s="34"/>
      <c r="IS323" s="34"/>
      <c r="IT323" s="34"/>
      <c r="IU323" s="34"/>
      <c r="IV323" s="34"/>
    </row>
    <row r="324" spans="1:256" x14ac:dyDescent="0.2">
      <c r="A324" s="34"/>
      <c r="B324" s="34"/>
      <c r="C324" s="34"/>
      <c r="D324" s="34"/>
      <c r="E324" s="34"/>
      <c r="F324" s="36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96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  <c r="BU324" s="34"/>
      <c r="BV324" s="34"/>
      <c r="BW324" s="34"/>
      <c r="BX324" s="34"/>
      <c r="BY324" s="34"/>
      <c r="BZ324" s="34"/>
      <c r="CA324" s="34"/>
      <c r="CB324" s="34"/>
      <c r="CC324" s="34"/>
      <c r="CD324" s="34"/>
      <c r="CE324" s="34"/>
      <c r="CF324" s="34"/>
      <c r="CG324" s="34"/>
      <c r="CH324" s="34"/>
      <c r="CI324" s="34"/>
      <c r="CJ324" s="34"/>
      <c r="CK324" s="34"/>
      <c r="CL324" s="34"/>
      <c r="CM324" s="34"/>
      <c r="CN324" s="34"/>
      <c r="CO324" s="34"/>
      <c r="CP324" s="34"/>
      <c r="CQ324" s="34"/>
      <c r="CR324" s="34"/>
      <c r="CS324" s="34"/>
      <c r="CT324" s="34"/>
      <c r="CU324" s="34"/>
      <c r="CV324" s="34"/>
      <c r="CW324" s="34"/>
      <c r="CX324" s="34"/>
      <c r="CY324" s="34"/>
      <c r="CZ324" s="34"/>
      <c r="DA324" s="34"/>
      <c r="DB324" s="34"/>
      <c r="DC324" s="34"/>
      <c r="DD324" s="34"/>
      <c r="DE324" s="34"/>
      <c r="DF324" s="34"/>
      <c r="DG324" s="34"/>
      <c r="DH324" s="34"/>
      <c r="DI324" s="34"/>
      <c r="DJ324" s="34"/>
      <c r="DK324" s="34"/>
      <c r="DL324" s="34"/>
      <c r="DM324" s="34"/>
      <c r="DN324" s="34"/>
      <c r="DO324" s="34"/>
      <c r="DP324" s="34"/>
      <c r="DQ324" s="34"/>
      <c r="DR324" s="34"/>
      <c r="DS324" s="34"/>
      <c r="DT324" s="34"/>
      <c r="DU324" s="34"/>
      <c r="DV324" s="34"/>
      <c r="DW324" s="34"/>
      <c r="DX324" s="34"/>
      <c r="DY324" s="34"/>
      <c r="DZ324" s="34"/>
      <c r="EA324" s="34"/>
      <c r="EB324" s="34"/>
      <c r="EC324" s="34"/>
      <c r="ED324" s="34"/>
      <c r="EE324" s="34"/>
      <c r="EF324" s="34"/>
      <c r="EG324" s="34"/>
      <c r="EH324" s="34"/>
      <c r="EI324" s="34"/>
      <c r="EJ324" s="34"/>
      <c r="EK324" s="34"/>
      <c r="EL324" s="34"/>
      <c r="EM324" s="34"/>
      <c r="EN324" s="34"/>
      <c r="EO324" s="34"/>
      <c r="EP324" s="34"/>
      <c r="EQ324" s="34"/>
      <c r="ER324" s="34"/>
      <c r="ES324" s="34"/>
      <c r="ET324" s="34"/>
      <c r="EU324" s="34"/>
      <c r="EV324" s="34"/>
      <c r="EW324" s="34"/>
      <c r="EX324" s="34"/>
      <c r="EY324" s="34"/>
      <c r="EZ324" s="34"/>
      <c r="FA324" s="34"/>
      <c r="FB324" s="34"/>
      <c r="FC324" s="34"/>
      <c r="FD324" s="34"/>
      <c r="FE324" s="34"/>
      <c r="FF324" s="34"/>
      <c r="FG324" s="34"/>
      <c r="FH324" s="34"/>
      <c r="FI324" s="34"/>
      <c r="FJ324" s="34"/>
      <c r="FK324" s="34"/>
      <c r="FL324" s="34"/>
      <c r="FM324" s="34"/>
      <c r="FN324" s="34"/>
      <c r="FO324" s="34"/>
      <c r="FP324" s="34"/>
      <c r="FQ324" s="34"/>
      <c r="FR324" s="34"/>
      <c r="FS324" s="34"/>
      <c r="FT324" s="34"/>
      <c r="FU324" s="34"/>
      <c r="FV324" s="34"/>
      <c r="FW324" s="34"/>
      <c r="FX324" s="34"/>
      <c r="FY324" s="34"/>
      <c r="FZ324" s="34"/>
      <c r="GA324" s="34"/>
      <c r="GB324" s="34"/>
      <c r="GC324" s="34"/>
      <c r="GD324" s="34"/>
      <c r="GE324" s="34"/>
      <c r="GF324" s="34"/>
      <c r="GG324" s="34"/>
      <c r="GH324" s="34"/>
      <c r="GI324" s="34"/>
      <c r="GJ324" s="34"/>
      <c r="GK324" s="34"/>
      <c r="GL324" s="34"/>
      <c r="GM324" s="34"/>
      <c r="GN324" s="34"/>
      <c r="GO324" s="34"/>
      <c r="GP324" s="34"/>
      <c r="GQ324" s="34"/>
      <c r="GR324" s="34"/>
      <c r="GS324" s="34"/>
      <c r="GT324" s="34"/>
      <c r="GU324" s="34"/>
      <c r="GV324" s="34"/>
      <c r="GW324" s="34"/>
      <c r="GX324" s="34"/>
      <c r="GY324" s="34"/>
      <c r="GZ324" s="34"/>
      <c r="HA324" s="34"/>
      <c r="HB324" s="34"/>
      <c r="HC324" s="34"/>
      <c r="HD324" s="34"/>
      <c r="HE324" s="34"/>
      <c r="HF324" s="34"/>
      <c r="HG324" s="34"/>
      <c r="HH324" s="34"/>
      <c r="HI324" s="34"/>
      <c r="HJ324" s="34"/>
      <c r="HK324" s="34"/>
      <c r="HL324" s="34"/>
      <c r="HM324" s="34"/>
      <c r="HN324" s="34"/>
      <c r="HO324" s="34"/>
      <c r="HP324" s="34"/>
      <c r="HQ324" s="34"/>
      <c r="HR324" s="34"/>
      <c r="HS324" s="34"/>
      <c r="HT324" s="34"/>
      <c r="HU324" s="34"/>
      <c r="HV324" s="34"/>
      <c r="HW324" s="34"/>
      <c r="HX324" s="34"/>
      <c r="HY324" s="34"/>
      <c r="HZ324" s="34"/>
      <c r="IA324" s="34"/>
      <c r="IB324" s="34"/>
      <c r="IC324" s="34"/>
      <c r="ID324" s="34"/>
      <c r="IE324" s="34"/>
      <c r="IF324" s="34"/>
      <c r="IG324" s="34"/>
      <c r="IH324" s="34"/>
      <c r="II324" s="34"/>
      <c r="IJ324" s="34"/>
      <c r="IK324" s="34"/>
      <c r="IL324" s="34"/>
      <c r="IM324" s="34"/>
      <c r="IN324" s="34"/>
      <c r="IO324" s="34"/>
      <c r="IP324" s="34"/>
      <c r="IQ324" s="34"/>
      <c r="IR324" s="34"/>
      <c r="IS324" s="34"/>
      <c r="IT324" s="34"/>
      <c r="IU324" s="34"/>
      <c r="IV324" s="34"/>
    </row>
    <row r="325" spans="1:256" x14ac:dyDescent="0.2">
      <c r="A325" s="34"/>
      <c r="B325" s="34"/>
      <c r="C325" s="34"/>
      <c r="D325" s="34"/>
      <c r="E325" s="34"/>
      <c r="F325" s="36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  <c r="BU325" s="34"/>
      <c r="BV325" s="34"/>
      <c r="BW325" s="34"/>
      <c r="BX325" s="34"/>
      <c r="BY325" s="34"/>
      <c r="BZ325" s="34"/>
      <c r="CA325" s="34"/>
      <c r="CB325" s="34"/>
      <c r="CC325" s="34"/>
      <c r="CD325" s="34"/>
      <c r="CE325" s="34"/>
      <c r="CF325" s="34"/>
      <c r="CG325" s="34"/>
      <c r="CH325" s="34"/>
      <c r="CI325" s="34"/>
      <c r="CJ325" s="34"/>
      <c r="CK325" s="34"/>
      <c r="CL325" s="34"/>
      <c r="CM325" s="34"/>
      <c r="CN325" s="34"/>
      <c r="CO325" s="34"/>
      <c r="CP325" s="34"/>
      <c r="CQ325" s="34"/>
      <c r="CR325" s="34"/>
      <c r="CS325" s="34"/>
      <c r="CT325" s="34"/>
      <c r="CU325" s="34"/>
      <c r="CV325" s="34"/>
      <c r="CW325" s="34"/>
      <c r="CX325" s="34"/>
      <c r="CY325" s="34"/>
      <c r="CZ325" s="34"/>
      <c r="DA325" s="34"/>
      <c r="DB325" s="34"/>
      <c r="DC325" s="34"/>
      <c r="DD325" s="34"/>
      <c r="DE325" s="34"/>
      <c r="DF325" s="34"/>
      <c r="DG325" s="34"/>
      <c r="DH325" s="34"/>
      <c r="DI325" s="34"/>
      <c r="DJ325" s="34"/>
      <c r="DK325" s="34"/>
      <c r="DL325" s="34"/>
      <c r="DM325" s="34"/>
      <c r="DN325" s="34"/>
      <c r="DO325" s="34"/>
      <c r="DP325" s="34"/>
      <c r="DQ325" s="34"/>
      <c r="DR325" s="34"/>
      <c r="DS325" s="34"/>
      <c r="DT325" s="34"/>
      <c r="DU325" s="34"/>
      <c r="DV325" s="34"/>
      <c r="DW325" s="34"/>
      <c r="DX325" s="34"/>
      <c r="DY325" s="34"/>
      <c r="DZ325" s="34"/>
      <c r="EA325" s="34"/>
      <c r="EB325" s="34"/>
      <c r="EC325" s="34"/>
      <c r="ED325" s="34"/>
      <c r="EE325" s="34"/>
      <c r="EF325" s="34"/>
      <c r="EG325" s="34"/>
      <c r="EH325" s="34"/>
      <c r="EI325" s="34"/>
      <c r="EJ325" s="34"/>
      <c r="EK325" s="34"/>
      <c r="EL325" s="34"/>
      <c r="EM325" s="34"/>
      <c r="EN325" s="34"/>
      <c r="EO325" s="34"/>
      <c r="EP325" s="34"/>
      <c r="EQ325" s="34"/>
      <c r="ER325" s="34"/>
      <c r="ES325" s="34"/>
      <c r="ET325" s="34"/>
      <c r="EU325" s="34"/>
      <c r="EV325" s="34"/>
      <c r="EW325" s="34"/>
      <c r="EX325" s="34"/>
      <c r="EY325" s="34"/>
      <c r="EZ325" s="34"/>
      <c r="FA325" s="34"/>
      <c r="FB325" s="34"/>
      <c r="FC325" s="34"/>
      <c r="FD325" s="34"/>
      <c r="FE325" s="34"/>
      <c r="FF325" s="34"/>
      <c r="FG325" s="34"/>
      <c r="FH325" s="34"/>
      <c r="FI325" s="34"/>
      <c r="FJ325" s="34"/>
      <c r="FK325" s="34"/>
      <c r="FL325" s="34"/>
      <c r="FM325" s="34"/>
      <c r="FN325" s="34"/>
      <c r="FO325" s="34"/>
      <c r="FP325" s="34"/>
      <c r="FQ325" s="34"/>
      <c r="FR325" s="34"/>
      <c r="FS325" s="34"/>
      <c r="FT325" s="34"/>
      <c r="FU325" s="34"/>
      <c r="FV325" s="34"/>
      <c r="FW325" s="34"/>
      <c r="FX325" s="34"/>
      <c r="FY325" s="34"/>
      <c r="FZ325" s="34"/>
      <c r="GA325" s="34"/>
      <c r="GB325" s="34"/>
      <c r="GC325" s="34"/>
      <c r="GD325" s="34"/>
      <c r="GE325" s="34"/>
      <c r="GF325" s="34"/>
      <c r="GG325" s="34"/>
      <c r="GH325" s="34"/>
      <c r="GI325" s="34"/>
      <c r="GJ325" s="34"/>
      <c r="GK325" s="34"/>
      <c r="GL325" s="34"/>
      <c r="GM325" s="34"/>
      <c r="GN325" s="34"/>
      <c r="GO325" s="34"/>
      <c r="GP325" s="34"/>
      <c r="GQ325" s="34"/>
      <c r="GR325" s="34"/>
      <c r="GS325" s="34"/>
      <c r="GT325" s="34"/>
      <c r="GU325" s="34"/>
      <c r="GV325" s="34"/>
      <c r="GW325" s="34"/>
      <c r="GX325" s="34"/>
      <c r="GY325" s="34"/>
      <c r="GZ325" s="34"/>
      <c r="HA325" s="34"/>
      <c r="HB325" s="34"/>
      <c r="HC325" s="34"/>
      <c r="HD325" s="34"/>
      <c r="HE325" s="34"/>
      <c r="HF325" s="34"/>
      <c r="HG325" s="34"/>
      <c r="HH325" s="34"/>
      <c r="HI325" s="34"/>
      <c r="HJ325" s="34"/>
      <c r="HK325" s="34"/>
      <c r="HL325" s="34"/>
      <c r="HM325" s="34"/>
      <c r="HN325" s="34"/>
      <c r="HO325" s="34"/>
      <c r="HP325" s="34"/>
      <c r="HQ325" s="34"/>
      <c r="HR325" s="34"/>
      <c r="HS325" s="34"/>
      <c r="HT325" s="34"/>
      <c r="HU325" s="34"/>
      <c r="HV325" s="34"/>
      <c r="HW325" s="34"/>
      <c r="HX325" s="34"/>
      <c r="HY325" s="34"/>
      <c r="HZ325" s="34"/>
      <c r="IA325" s="34"/>
      <c r="IB325" s="34"/>
      <c r="IC325" s="34"/>
      <c r="ID325" s="34"/>
      <c r="IE325" s="34"/>
      <c r="IF325" s="34"/>
      <c r="IG325" s="34"/>
      <c r="IH325" s="34"/>
      <c r="II325" s="34"/>
      <c r="IJ325" s="34"/>
      <c r="IK325" s="34"/>
      <c r="IL325" s="34"/>
      <c r="IM325" s="34"/>
      <c r="IN325" s="34"/>
      <c r="IO325" s="34"/>
      <c r="IP325" s="34"/>
      <c r="IQ325" s="34"/>
      <c r="IR325" s="34"/>
      <c r="IS325" s="34"/>
      <c r="IT325" s="34"/>
      <c r="IU325" s="34"/>
      <c r="IV325" s="34"/>
    </row>
    <row r="326" spans="1:256" x14ac:dyDescent="0.2">
      <c r="A326" s="34"/>
      <c r="B326" s="34"/>
      <c r="C326" s="34"/>
      <c r="D326" s="34"/>
      <c r="E326" s="34"/>
      <c r="F326" s="36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  <c r="BU326" s="34"/>
      <c r="BV326" s="34"/>
      <c r="BW326" s="34"/>
      <c r="BX326" s="34"/>
      <c r="BY326" s="34"/>
      <c r="BZ326" s="34"/>
      <c r="CA326" s="34"/>
      <c r="CB326" s="34"/>
      <c r="CC326" s="34"/>
      <c r="CD326" s="34"/>
      <c r="CE326" s="34"/>
      <c r="CF326" s="34"/>
      <c r="CG326" s="34"/>
      <c r="CH326" s="34"/>
      <c r="CI326" s="34"/>
      <c r="CJ326" s="34"/>
      <c r="CK326" s="34"/>
      <c r="CL326" s="34"/>
      <c r="CM326" s="34"/>
      <c r="CN326" s="34"/>
      <c r="CO326" s="34"/>
      <c r="CP326" s="34"/>
      <c r="CQ326" s="34"/>
      <c r="CR326" s="34"/>
      <c r="CS326" s="34"/>
      <c r="CT326" s="34"/>
      <c r="CU326" s="34"/>
      <c r="CV326" s="34"/>
      <c r="CW326" s="34"/>
      <c r="CX326" s="34"/>
      <c r="CY326" s="34"/>
      <c r="CZ326" s="34"/>
      <c r="DA326" s="34"/>
      <c r="DB326" s="34"/>
      <c r="DC326" s="34"/>
      <c r="DD326" s="34"/>
      <c r="DE326" s="34"/>
      <c r="DF326" s="34"/>
      <c r="DG326" s="34"/>
      <c r="DH326" s="34"/>
      <c r="DI326" s="34"/>
      <c r="DJ326" s="34"/>
      <c r="DK326" s="34"/>
      <c r="DL326" s="34"/>
      <c r="DM326" s="34"/>
      <c r="DN326" s="34"/>
      <c r="DO326" s="34"/>
      <c r="DP326" s="34"/>
      <c r="DQ326" s="34"/>
      <c r="DR326" s="34"/>
      <c r="DS326" s="34"/>
      <c r="DT326" s="34"/>
      <c r="DU326" s="34"/>
      <c r="DV326" s="34"/>
      <c r="DW326" s="34"/>
      <c r="DX326" s="34"/>
      <c r="DY326" s="34"/>
      <c r="DZ326" s="34"/>
      <c r="EA326" s="34"/>
      <c r="EB326" s="34"/>
      <c r="EC326" s="34"/>
      <c r="ED326" s="34"/>
      <c r="EE326" s="34"/>
      <c r="EF326" s="34"/>
      <c r="EG326" s="34"/>
      <c r="EH326" s="34"/>
      <c r="EI326" s="34"/>
      <c r="EJ326" s="34"/>
      <c r="EK326" s="34"/>
      <c r="EL326" s="34"/>
      <c r="EM326" s="34"/>
      <c r="EN326" s="34"/>
      <c r="EO326" s="34"/>
      <c r="EP326" s="34"/>
      <c r="EQ326" s="34"/>
      <c r="ER326" s="34"/>
      <c r="ES326" s="34"/>
      <c r="ET326" s="34"/>
      <c r="EU326" s="34"/>
      <c r="EV326" s="34"/>
      <c r="EW326" s="34"/>
      <c r="EX326" s="34"/>
      <c r="EY326" s="34"/>
      <c r="EZ326" s="34"/>
      <c r="FA326" s="34"/>
      <c r="FB326" s="34"/>
      <c r="FC326" s="34"/>
      <c r="FD326" s="34"/>
      <c r="FE326" s="34"/>
      <c r="FF326" s="34"/>
      <c r="FG326" s="34"/>
      <c r="FH326" s="34"/>
      <c r="FI326" s="34"/>
      <c r="FJ326" s="34"/>
      <c r="FK326" s="34"/>
      <c r="FL326" s="34"/>
      <c r="FM326" s="34"/>
      <c r="FN326" s="34"/>
      <c r="FO326" s="34"/>
      <c r="FP326" s="34"/>
      <c r="FQ326" s="34"/>
      <c r="FR326" s="34"/>
      <c r="FS326" s="34"/>
      <c r="FT326" s="34"/>
      <c r="FU326" s="34"/>
      <c r="FV326" s="34"/>
      <c r="FW326" s="34"/>
      <c r="FX326" s="34"/>
      <c r="FY326" s="34"/>
      <c r="FZ326" s="34"/>
      <c r="GA326" s="34"/>
      <c r="GB326" s="34"/>
      <c r="GC326" s="34"/>
      <c r="GD326" s="34"/>
      <c r="GE326" s="34"/>
      <c r="GF326" s="34"/>
      <c r="GG326" s="34"/>
      <c r="GH326" s="34"/>
      <c r="GI326" s="34"/>
      <c r="GJ326" s="34"/>
      <c r="GK326" s="34"/>
      <c r="GL326" s="34"/>
      <c r="GM326" s="34"/>
      <c r="GN326" s="34"/>
      <c r="GO326" s="34"/>
      <c r="GP326" s="34"/>
      <c r="GQ326" s="34"/>
      <c r="GR326" s="34"/>
      <c r="GS326" s="34"/>
      <c r="GT326" s="34"/>
      <c r="GU326" s="34"/>
      <c r="GV326" s="34"/>
      <c r="GW326" s="34"/>
      <c r="GX326" s="34"/>
      <c r="GY326" s="34"/>
      <c r="GZ326" s="34"/>
      <c r="HA326" s="34"/>
      <c r="HB326" s="34"/>
      <c r="HC326" s="34"/>
      <c r="HD326" s="34"/>
      <c r="HE326" s="34"/>
      <c r="HF326" s="34"/>
      <c r="HG326" s="34"/>
      <c r="HH326" s="34"/>
      <c r="HI326" s="34"/>
      <c r="HJ326" s="34"/>
      <c r="HK326" s="34"/>
      <c r="HL326" s="34"/>
      <c r="HM326" s="34"/>
      <c r="HN326" s="34"/>
      <c r="HO326" s="34"/>
      <c r="HP326" s="34"/>
      <c r="HQ326" s="34"/>
      <c r="HR326" s="34"/>
      <c r="HS326" s="34"/>
      <c r="HT326" s="34"/>
      <c r="HU326" s="34"/>
      <c r="HV326" s="34"/>
      <c r="HW326" s="34"/>
      <c r="HX326" s="34"/>
      <c r="HY326" s="34"/>
      <c r="HZ326" s="34"/>
      <c r="IA326" s="34"/>
      <c r="IB326" s="34"/>
      <c r="IC326" s="34"/>
      <c r="ID326" s="34"/>
      <c r="IE326" s="34"/>
      <c r="IF326" s="34"/>
      <c r="IG326" s="34"/>
      <c r="IH326" s="34"/>
      <c r="II326" s="34"/>
      <c r="IJ326" s="34"/>
      <c r="IK326" s="34"/>
      <c r="IL326" s="34"/>
      <c r="IM326" s="34"/>
      <c r="IN326" s="34"/>
      <c r="IO326" s="34"/>
      <c r="IP326" s="34"/>
      <c r="IQ326" s="34"/>
      <c r="IR326" s="34"/>
      <c r="IS326" s="34"/>
      <c r="IT326" s="34"/>
      <c r="IU326" s="34"/>
      <c r="IV326" s="34"/>
    </row>
    <row r="327" spans="1:256" x14ac:dyDescent="0.2">
      <c r="A327" s="34"/>
      <c r="B327" s="34"/>
      <c r="C327" s="34"/>
      <c r="D327" s="34"/>
      <c r="E327" s="34"/>
      <c r="F327" s="36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  <c r="BU327" s="34"/>
      <c r="BV327" s="34"/>
      <c r="BW327" s="34"/>
      <c r="BX327" s="34"/>
      <c r="BY327" s="34"/>
      <c r="BZ327" s="34"/>
      <c r="CA327" s="34"/>
      <c r="CB327" s="34"/>
      <c r="CC327" s="34"/>
      <c r="CD327" s="34"/>
      <c r="CE327" s="34"/>
      <c r="CF327" s="34"/>
      <c r="CG327" s="34"/>
      <c r="CH327" s="34"/>
      <c r="CI327" s="34"/>
      <c r="CJ327" s="34"/>
      <c r="CK327" s="34"/>
      <c r="CL327" s="34"/>
      <c r="CM327" s="34"/>
      <c r="CN327" s="34"/>
      <c r="CO327" s="34"/>
      <c r="CP327" s="34"/>
      <c r="CQ327" s="34"/>
      <c r="CR327" s="34"/>
      <c r="CS327" s="34"/>
      <c r="CT327" s="34"/>
      <c r="CU327" s="34"/>
      <c r="CV327" s="34"/>
      <c r="CW327" s="34"/>
      <c r="CX327" s="34"/>
      <c r="CY327" s="34"/>
      <c r="CZ327" s="34"/>
      <c r="DA327" s="34"/>
      <c r="DB327" s="34"/>
      <c r="DC327" s="34"/>
      <c r="DD327" s="34"/>
      <c r="DE327" s="34"/>
      <c r="DF327" s="34"/>
      <c r="DG327" s="34"/>
      <c r="DH327" s="34"/>
      <c r="DI327" s="34"/>
      <c r="DJ327" s="34"/>
      <c r="DK327" s="34"/>
      <c r="DL327" s="34"/>
      <c r="DM327" s="34"/>
      <c r="DN327" s="34"/>
      <c r="DO327" s="34"/>
      <c r="DP327" s="34"/>
      <c r="DQ327" s="34"/>
      <c r="DR327" s="34"/>
      <c r="DS327" s="34"/>
      <c r="DT327" s="34"/>
      <c r="DU327" s="34"/>
      <c r="DV327" s="34"/>
      <c r="DW327" s="34"/>
      <c r="DX327" s="34"/>
      <c r="DY327" s="34"/>
      <c r="DZ327" s="34"/>
      <c r="EA327" s="34"/>
      <c r="EB327" s="34"/>
      <c r="EC327" s="34"/>
      <c r="ED327" s="34"/>
      <c r="EE327" s="34"/>
      <c r="EF327" s="34"/>
      <c r="EG327" s="34"/>
      <c r="EH327" s="34"/>
      <c r="EI327" s="34"/>
      <c r="EJ327" s="34"/>
      <c r="EK327" s="34"/>
      <c r="EL327" s="34"/>
      <c r="EM327" s="34"/>
      <c r="EN327" s="34"/>
      <c r="EO327" s="34"/>
      <c r="EP327" s="34"/>
      <c r="EQ327" s="34"/>
      <c r="ER327" s="34"/>
      <c r="ES327" s="34"/>
      <c r="ET327" s="34"/>
      <c r="EU327" s="34"/>
      <c r="EV327" s="34"/>
      <c r="EW327" s="34"/>
      <c r="EX327" s="34"/>
      <c r="EY327" s="34"/>
      <c r="EZ327" s="34"/>
      <c r="FA327" s="34"/>
      <c r="FB327" s="34"/>
      <c r="FC327" s="34"/>
      <c r="FD327" s="34"/>
      <c r="FE327" s="34"/>
      <c r="FF327" s="34"/>
      <c r="FG327" s="34"/>
      <c r="FH327" s="34"/>
      <c r="FI327" s="34"/>
      <c r="FJ327" s="34"/>
      <c r="FK327" s="34"/>
      <c r="FL327" s="34"/>
      <c r="FM327" s="34"/>
      <c r="FN327" s="34"/>
      <c r="FO327" s="34"/>
      <c r="FP327" s="34"/>
      <c r="FQ327" s="34"/>
      <c r="FR327" s="34"/>
      <c r="FS327" s="34"/>
      <c r="FT327" s="34"/>
      <c r="FU327" s="34"/>
      <c r="FV327" s="34"/>
      <c r="FW327" s="34"/>
      <c r="FX327" s="34"/>
      <c r="FY327" s="34"/>
      <c r="FZ327" s="34"/>
      <c r="GA327" s="34"/>
      <c r="GB327" s="34"/>
      <c r="GC327" s="34"/>
      <c r="GD327" s="34"/>
      <c r="GE327" s="34"/>
      <c r="GF327" s="34"/>
      <c r="GG327" s="34"/>
      <c r="GH327" s="34"/>
      <c r="GI327" s="34"/>
      <c r="GJ327" s="34"/>
      <c r="GK327" s="34"/>
      <c r="GL327" s="34"/>
      <c r="GM327" s="34"/>
      <c r="GN327" s="34"/>
      <c r="GO327" s="34"/>
      <c r="GP327" s="34"/>
      <c r="GQ327" s="34"/>
      <c r="GR327" s="34"/>
      <c r="GS327" s="34"/>
      <c r="GT327" s="34"/>
      <c r="GU327" s="34"/>
      <c r="GV327" s="34"/>
      <c r="GW327" s="34"/>
      <c r="GX327" s="34"/>
      <c r="GY327" s="34"/>
      <c r="GZ327" s="34"/>
      <c r="HA327" s="34"/>
      <c r="HB327" s="34"/>
      <c r="HC327" s="34"/>
      <c r="HD327" s="34"/>
      <c r="HE327" s="34"/>
      <c r="HF327" s="34"/>
      <c r="HG327" s="34"/>
      <c r="HH327" s="34"/>
      <c r="HI327" s="34"/>
      <c r="HJ327" s="34"/>
      <c r="HK327" s="34"/>
      <c r="HL327" s="34"/>
      <c r="HM327" s="34"/>
      <c r="HN327" s="34"/>
      <c r="HO327" s="34"/>
      <c r="HP327" s="34"/>
      <c r="HQ327" s="34"/>
      <c r="HR327" s="34"/>
      <c r="HS327" s="34"/>
      <c r="HT327" s="34"/>
      <c r="HU327" s="34"/>
      <c r="HV327" s="34"/>
      <c r="HW327" s="34"/>
      <c r="HX327" s="34"/>
      <c r="HY327" s="34"/>
      <c r="HZ327" s="34"/>
      <c r="IA327" s="34"/>
      <c r="IB327" s="34"/>
      <c r="IC327" s="34"/>
      <c r="ID327" s="34"/>
      <c r="IE327" s="34"/>
      <c r="IF327" s="34"/>
      <c r="IG327" s="34"/>
      <c r="IH327" s="34"/>
      <c r="II327" s="34"/>
      <c r="IJ327" s="34"/>
      <c r="IK327" s="34"/>
      <c r="IL327" s="34"/>
      <c r="IM327" s="34"/>
      <c r="IN327" s="34"/>
      <c r="IO327" s="34"/>
      <c r="IP327" s="34"/>
      <c r="IQ327" s="34"/>
      <c r="IR327" s="34"/>
      <c r="IS327" s="34"/>
      <c r="IT327" s="34"/>
      <c r="IU327" s="34"/>
      <c r="IV327" s="34"/>
    </row>
    <row r="328" spans="1:256" x14ac:dyDescent="0.2">
      <c r="A328" s="34"/>
      <c r="B328" s="34"/>
      <c r="C328" s="34"/>
      <c r="D328" s="34"/>
      <c r="E328" s="34"/>
      <c r="F328" s="36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  <c r="BU328" s="34"/>
      <c r="BV328" s="34"/>
      <c r="BW328" s="34"/>
      <c r="BX328" s="34"/>
      <c r="BY328" s="34"/>
      <c r="BZ328" s="34"/>
      <c r="CA328" s="34"/>
      <c r="CB328" s="34"/>
      <c r="CC328" s="34"/>
      <c r="CD328" s="34"/>
      <c r="CE328" s="34"/>
      <c r="CF328" s="34"/>
      <c r="CG328" s="34"/>
      <c r="CH328" s="34"/>
      <c r="CI328" s="34"/>
      <c r="CJ328" s="34"/>
      <c r="CK328" s="34"/>
      <c r="CL328" s="34"/>
      <c r="CM328" s="34"/>
      <c r="CN328" s="34"/>
      <c r="CO328" s="34"/>
      <c r="CP328" s="34"/>
      <c r="CQ328" s="34"/>
      <c r="CR328" s="34"/>
      <c r="CS328" s="34"/>
      <c r="CT328" s="34"/>
      <c r="CU328" s="34"/>
      <c r="CV328" s="34"/>
      <c r="CW328" s="34"/>
      <c r="CX328" s="34"/>
      <c r="CY328" s="34"/>
      <c r="CZ328" s="34"/>
      <c r="DA328" s="34"/>
      <c r="DB328" s="34"/>
      <c r="DC328" s="34"/>
      <c r="DD328" s="34"/>
      <c r="DE328" s="34"/>
      <c r="DF328" s="34"/>
      <c r="DG328" s="34"/>
      <c r="DH328" s="34"/>
      <c r="DI328" s="34"/>
      <c r="DJ328" s="34"/>
      <c r="DK328" s="34"/>
      <c r="DL328" s="34"/>
      <c r="DM328" s="34"/>
      <c r="DN328" s="34"/>
      <c r="DO328" s="34"/>
      <c r="DP328" s="34"/>
      <c r="DQ328" s="34"/>
      <c r="DR328" s="34"/>
      <c r="DS328" s="34"/>
      <c r="DT328" s="34"/>
      <c r="DU328" s="34"/>
      <c r="DV328" s="34"/>
      <c r="DW328" s="34"/>
      <c r="DX328" s="34"/>
      <c r="DY328" s="34"/>
      <c r="DZ328" s="34"/>
      <c r="EA328" s="34"/>
      <c r="EB328" s="34"/>
      <c r="EC328" s="34"/>
      <c r="ED328" s="34"/>
      <c r="EE328" s="34"/>
      <c r="EF328" s="34"/>
      <c r="EG328" s="34"/>
      <c r="EH328" s="34"/>
      <c r="EI328" s="34"/>
      <c r="EJ328" s="34"/>
      <c r="EK328" s="34"/>
      <c r="EL328" s="34"/>
      <c r="EM328" s="34"/>
      <c r="EN328" s="34"/>
      <c r="EO328" s="34"/>
      <c r="EP328" s="34"/>
      <c r="EQ328" s="34"/>
      <c r="ER328" s="34"/>
      <c r="ES328" s="34"/>
      <c r="ET328" s="34"/>
      <c r="EU328" s="34"/>
      <c r="EV328" s="34"/>
      <c r="EW328" s="34"/>
      <c r="EX328" s="34"/>
      <c r="EY328" s="34"/>
      <c r="EZ328" s="34"/>
      <c r="FA328" s="34"/>
      <c r="FB328" s="34"/>
      <c r="FC328" s="34"/>
      <c r="FD328" s="34"/>
      <c r="FE328" s="34"/>
      <c r="FF328" s="34"/>
      <c r="FG328" s="34"/>
      <c r="FH328" s="34"/>
      <c r="FI328" s="34"/>
      <c r="FJ328" s="34"/>
      <c r="FK328" s="34"/>
      <c r="FL328" s="34"/>
      <c r="FM328" s="34"/>
      <c r="FN328" s="34"/>
      <c r="FO328" s="34"/>
      <c r="FP328" s="34"/>
      <c r="FQ328" s="34"/>
      <c r="FR328" s="34"/>
      <c r="FS328" s="34"/>
      <c r="FT328" s="34"/>
      <c r="FU328" s="34"/>
      <c r="FV328" s="34"/>
      <c r="FW328" s="34"/>
      <c r="FX328" s="34"/>
      <c r="FY328" s="34"/>
      <c r="FZ328" s="34"/>
      <c r="GA328" s="34"/>
      <c r="GB328" s="34"/>
      <c r="GC328" s="34"/>
      <c r="GD328" s="34"/>
      <c r="GE328" s="34"/>
      <c r="GF328" s="34"/>
      <c r="GG328" s="34"/>
      <c r="GH328" s="34"/>
      <c r="GI328" s="34"/>
      <c r="GJ328" s="34"/>
      <c r="GK328" s="34"/>
      <c r="GL328" s="34"/>
      <c r="GM328" s="34"/>
      <c r="GN328" s="34"/>
      <c r="GO328" s="34"/>
      <c r="GP328" s="34"/>
      <c r="GQ328" s="34"/>
      <c r="GR328" s="34"/>
      <c r="GS328" s="34"/>
      <c r="GT328" s="34"/>
      <c r="GU328" s="34"/>
      <c r="GV328" s="34"/>
      <c r="GW328" s="34"/>
      <c r="GX328" s="34"/>
      <c r="GY328" s="34"/>
      <c r="GZ328" s="34"/>
      <c r="HA328" s="34"/>
      <c r="HB328" s="34"/>
      <c r="HC328" s="34"/>
      <c r="HD328" s="34"/>
      <c r="HE328" s="34"/>
      <c r="HF328" s="34"/>
      <c r="HG328" s="34"/>
      <c r="HH328" s="34"/>
      <c r="HI328" s="34"/>
      <c r="HJ328" s="34"/>
      <c r="HK328" s="34"/>
      <c r="HL328" s="34"/>
      <c r="HM328" s="34"/>
      <c r="HN328" s="34"/>
      <c r="HO328" s="34"/>
      <c r="HP328" s="34"/>
      <c r="HQ328" s="34"/>
      <c r="HR328" s="34"/>
      <c r="HS328" s="34"/>
      <c r="HT328" s="34"/>
      <c r="HU328" s="34"/>
      <c r="HV328" s="34"/>
      <c r="HW328" s="34"/>
      <c r="HX328" s="34"/>
      <c r="HY328" s="34"/>
      <c r="HZ328" s="34"/>
      <c r="IA328" s="34"/>
      <c r="IB328" s="34"/>
      <c r="IC328" s="34"/>
      <c r="ID328" s="34"/>
      <c r="IE328" s="34"/>
      <c r="IF328" s="34"/>
      <c r="IG328" s="34"/>
      <c r="IH328" s="34"/>
      <c r="II328" s="34"/>
      <c r="IJ328" s="34"/>
      <c r="IK328" s="34"/>
      <c r="IL328" s="34"/>
      <c r="IM328" s="34"/>
      <c r="IN328" s="34"/>
      <c r="IO328" s="34"/>
      <c r="IP328" s="34"/>
      <c r="IQ328" s="34"/>
      <c r="IR328" s="34"/>
      <c r="IS328" s="34"/>
      <c r="IT328" s="34"/>
      <c r="IU328" s="34"/>
      <c r="IV328" s="34"/>
    </row>
    <row r="329" spans="1:256" x14ac:dyDescent="0.2">
      <c r="A329" s="34"/>
      <c r="B329" s="34"/>
      <c r="C329" s="34"/>
      <c r="D329" s="34"/>
      <c r="E329" s="34"/>
      <c r="F329" s="36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  <c r="BU329" s="34"/>
      <c r="BV329" s="34"/>
      <c r="BW329" s="34"/>
      <c r="BX329" s="34"/>
      <c r="BY329" s="34"/>
      <c r="BZ329" s="34"/>
      <c r="CA329" s="34"/>
      <c r="CB329" s="34"/>
      <c r="CC329" s="34"/>
      <c r="CD329" s="34"/>
      <c r="CE329" s="34"/>
      <c r="CF329" s="34"/>
      <c r="CG329" s="34"/>
      <c r="CH329" s="34"/>
      <c r="CI329" s="34"/>
      <c r="CJ329" s="34"/>
      <c r="CK329" s="34"/>
      <c r="CL329" s="34"/>
      <c r="CM329" s="34"/>
      <c r="CN329" s="34"/>
      <c r="CO329" s="34"/>
      <c r="CP329" s="34"/>
      <c r="CQ329" s="34"/>
      <c r="CR329" s="34"/>
      <c r="CS329" s="34"/>
      <c r="CT329" s="34"/>
      <c r="CU329" s="34"/>
      <c r="CV329" s="34"/>
      <c r="CW329" s="34"/>
      <c r="CX329" s="34"/>
      <c r="CY329" s="34"/>
      <c r="CZ329" s="34"/>
      <c r="DA329" s="34"/>
      <c r="DB329" s="34"/>
      <c r="DC329" s="34"/>
      <c r="DD329" s="34"/>
      <c r="DE329" s="34"/>
      <c r="DF329" s="34"/>
      <c r="DG329" s="34"/>
      <c r="DH329" s="34"/>
      <c r="DI329" s="34"/>
      <c r="DJ329" s="34"/>
      <c r="DK329" s="34"/>
      <c r="DL329" s="34"/>
      <c r="DM329" s="34"/>
      <c r="DN329" s="34"/>
      <c r="DO329" s="34"/>
      <c r="DP329" s="34"/>
      <c r="DQ329" s="34"/>
      <c r="DR329" s="34"/>
      <c r="DS329" s="34"/>
      <c r="DT329" s="34"/>
      <c r="DU329" s="34"/>
      <c r="DV329" s="34"/>
      <c r="DW329" s="34"/>
      <c r="DX329" s="34"/>
      <c r="DY329" s="34"/>
      <c r="DZ329" s="34"/>
      <c r="EA329" s="34"/>
      <c r="EB329" s="34"/>
      <c r="EC329" s="34"/>
      <c r="ED329" s="34"/>
      <c r="EE329" s="34"/>
      <c r="EF329" s="34"/>
      <c r="EG329" s="34"/>
      <c r="EH329" s="34"/>
      <c r="EI329" s="34"/>
      <c r="EJ329" s="34"/>
      <c r="EK329" s="34"/>
      <c r="EL329" s="34"/>
      <c r="EM329" s="34"/>
      <c r="EN329" s="34"/>
      <c r="EO329" s="34"/>
      <c r="EP329" s="34"/>
      <c r="EQ329" s="34"/>
      <c r="ER329" s="34"/>
      <c r="ES329" s="34"/>
      <c r="ET329" s="34"/>
      <c r="EU329" s="34"/>
      <c r="EV329" s="34"/>
      <c r="EW329" s="34"/>
      <c r="EX329" s="34"/>
      <c r="EY329" s="34"/>
      <c r="EZ329" s="34"/>
      <c r="FA329" s="34"/>
      <c r="FB329" s="34"/>
      <c r="FC329" s="34"/>
      <c r="FD329" s="34"/>
      <c r="FE329" s="34"/>
      <c r="FF329" s="34"/>
      <c r="FG329" s="34"/>
      <c r="FH329" s="34"/>
      <c r="FI329" s="34"/>
      <c r="FJ329" s="34"/>
      <c r="FK329" s="34"/>
      <c r="FL329" s="34"/>
      <c r="FM329" s="34"/>
      <c r="FN329" s="34"/>
      <c r="FO329" s="34"/>
      <c r="FP329" s="34"/>
      <c r="FQ329" s="34"/>
      <c r="FR329" s="34"/>
      <c r="FS329" s="34"/>
      <c r="FT329" s="34"/>
      <c r="FU329" s="34"/>
      <c r="FV329" s="34"/>
      <c r="FW329" s="34"/>
      <c r="FX329" s="34"/>
      <c r="FY329" s="34"/>
      <c r="FZ329" s="34"/>
      <c r="GA329" s="34"/>
      <c r="GB329" s="34"/>
      <c r="GC329" s="34"/>
      <c r="GD329" s="34"/>
      <c r="GE329" s="34"/>
      <c r="GF329" s="34"/>
      <c r="GG329" s="34"/>
      <c r="GH329" s="34"/>
      <c r="GI329" s="34"/>
      <c r="GJ329" s="34"/>
      <c r="GK329" s="34"/>
      <c r="GL329" s="34"/>
      <c r="GM329" s="34"/>
      <c r="GN329" s="34"/>
      <c r="GO329" s="34"/>
      <c r="GP329" s="34"/>
      <c r="GQ329" s="34"/>
      <c r="GR329" s="34"/>
      <c r="GS329" s="34"/>
      <c r="GT329" s="34"/>
      <c r="GU329" s="34"/>
      <c r="GV329" s="34"/>
      <c r="GW329" s="34"/>
      <c r="GX329" s="34"/>
      <c r="GY329" s="34"/>
      <c r="GZ329" s="34"/>
      <c r="HA329" s="34"/>
      <c r="HB329" s="34"/>
      <c r="HC329" s="34"/>
      <c r="HD329" s="34"/>
      <c r="HE329" s="34"/>
      <c r="HF329" s="34"/>
      <c r="HG329" s="34"/>
      <c r="HH329" s="34"/>
      <c r="HI329" s="34"/>
      <c r="HJ329" s="34"/>
      <c r="HK329" s="34"/>
      <c r="HL329" s="34"/>
      <c r="HM329" s="34"/>
      <c r="HN329" s="34"/>
      <c r="HO329" s="34"/>
      <c r="HP329" s="34"/>
      <c r="HQ329" s="34"/>
      <c r="HR329" s="34"/>
      <c r="HS329" s="34"/>
      <c r="HT329" s="34"/>
      <c r="HU329" s="34"/>
      <c r="HV329" s="34"/>
      <c r="HW329" s="34"/>
      <c r="HX329" s="34"/>
      <c r="HY329" s="34"/>
      <c r="HZ329" s="34"/>
      <c r="IA329" s="34"/>
      <c r="IB329" s="34"/>
      <c r="IC329" s="34"/>
      <c r="ID329" s="34"/>
      <c r="IE329" s="34"/>
      <c r="IF329" s="34"/>
      <c r="IG329" s="34"/>
      <c r="IH329" s="34"/>
      <c r="II329" s="34"/>
      <c r="IJ329" s="34"/>
      <c r="IK329" s="34"/>
      <c r="IL329" s="34"/>
      <c r="IM329" s="34"/>
      <c r="IN329" s="34"/>
      <c r="IO329" s="34"/>
      <c r="IP329" s="34"/>
      <c r="IQ329" s="34"/>
      <c r="IR329" s="34"/>
      <c r="IS329" s="34"/>
      <c r="IT329" s="34"/>
      <c r="IU329" s="34"/>
      <c r="IV329" s="34"/>
    </row>
    <row r="330" spans="1:256" x14ac:dyDescent="0.2">
      <c r="A330" s="34"/>
      <c r="B330" s="34"/>
      <c r="C330" s="34"/>
      <c r="D330" s="34"/>
      <c r="E330" s="34"/>
      <c r="F330" s="36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  <c r="BU330" s="34"/>
      <c r="BV330" s="34"/>
      <c r="BW330" s="34"/>
      <c r="BX330" s="34"/>
      <c r="BY330" s="34"/>
      <c r="BZ330" s="34"/>
      <c r="CA330" s="34"/>
      <c r="CB330" s="34"/>
      <c r="CC330" s="34"/>
      <c r="CD330" s="34"/>
      <c r="CE330" s="34"/>
      <c r="CF330" s="34"/>
      <c r="CG330" s="34"/>
      <c r="CH330" s="34"/>
      <c r="CI330" s="34"/>
      <c r="CJ330" s="34"/>
      <c r="CK330" s="34"/>
      <c r="CL330" s="34"/>
      <c r="CM330" s="34"/>
      <c r="CN330" s="34"/>
      <c r="CO330" s="34"/>
      <c r="CP330" s="34"/>
      <c r="CQ330" s="34"/>
      <c r="CR330" s="34"/>
      <c r="CS330" s="34"/>
      <c r="CT330" s="34"/>
      <c r="CU330" s="34"/>
      <c r="CV330" s="34"/>
      <c r="CW330" s="34"/>
      <c r="CX330" s="34"/>
      <c r="CY330" s="34"/>
      <c r="CZ330" s="34"/>
      <c r="DA330" s="34"/>
      <c r="DB330" s="34"/>
      <c r="DC330" s="34"/>
      <c r="DD330" s="34"/>
      <c r="DE330" s="34"/>
      <c r="DF330" s="34"/>
      <c r="DG330" s="34"/>
      <c r="DH330" s="34"/>
      <c r="DI330" s="34"/>
      <c r="DJ330" s="34"/>
      <c r="DK330" s="34"/>
      <c r="DL330" s="34"/>
      <c r="DM330" s="34"/>
      <c r="DN330" s="34"/>
      <c r="DO330" s="34"/>
      <c r="DP330" s="34"/>
      <c r="DQ330" s="34"/>
      <c r="DR330" s="34"/>
      <c r="DS330" s="34"/>
      <c r="DT330" s="34"/>
      <c r="DU330" s="34"/>
      <c r="DV330" s="34"/>
      <c r="DW330" s="34"/>
      <c r="DX330" s="34"/>
      <c r="DY330" s="34"/>
      <c r="DZ330" s="34"/>
      <c r="EA330" s="34"/>
      <c r="EB330" s="34"/>
      <c r="EC330" s="34"/>
      <c r="ED330" s="34"/>
      <c r="EE330" s="34"/>
      <c r="EF330" s="34"/>
      <c r="EG330" s="34"/>
      <c r="EH330" s="34"/>
      <c r="EI330" s="34"/>
      <c r="EJ330" s="34"/>
      <c r="EK330" s="34"/>
      <c r="EL330" s="34"/>
      <c r="EM330" s="34"/>
      <c r="EN330" s="34"/>
      <c r="EO330" s="34"/>
      <c r="EP330" s="34"/>
      <c r="EQ330" s="34"/>
      <c r="ER330" s="34"/>
      <c r="ES330" s="34"/>
      <c r="ET330" s="34"/>
      <c r="EU330" s="34"/>
      <c r="EV330" s="34"/>
      <c r="EW330" s="34"/>
      <c r="EX330" s="34"/>
      <c r="EY330" s="34"/>
      <c r="EZ330" s="34"/>
      <c r="FA330" s="34"/>
      <c r="FB330" s="34"/>
      <c r="FC330" s="34"/>
      <c r="FD330" s="34"/>
      <c r="FE330" s="34"/>
      <c r="FF330" s="34"/>
      <c r="FG330" s="34"/>
      <c r="FH330" s="34"/>
      <c r="FI330" s="34"/>
      <c r="FJ330" s="34"/>
      <c r="FK330" s="34"/>
      <c r="FL330" s="34"/>
      <c r="FM330" s="34"/>
      <c r="FN330" s="34"/>
      <c r="FO330" s="34"/>
      <c r="FP330" s="34"/>
      <c r="FQ330" s="34"/>
      <c r="FR330" s="34"/>
      <c r="FS330" s="34"/>
      <c r="FT330" s="34"/>
      <c r="FU330" s="34"/>
      <c r="FV330" s="34"/>
      <c r="FW330" s="34"/>
      <c r="FX330" s="34"/>
      <c r="FY330" s="34"/>
      <c r="FZ330" s="34"/>
      <c r="GA330" s="34"/>
      <c r="GB330" s="34"/>
      <c r="GC330" s="34"/>
      <c r="GD330" s="34"/>
      <c r="GE330" s="34"/>
      <c r="GF330" s="34"/>
      <c r="GG330" s="34"/>
      <c r="GH330" s="34"/>
      <c r="GI330" s="34"/>
      <c r="GJ330" s="34"/>
      <c r="GK330" s="34"/>
      <c r="GL330" s="34"/>
      <c r="GM330" s="34"/>
      <c r="GN330" s="34"/>
      <c r="GO330" s="34"/>
      <c r="GP330" s="34"/>
      <c r="GQ330" s="34"/>
      <c r="GR330" s="34"/>
      <c r="GS330" s="34"/>
      <c r="GT330" s="34"/>
      <c r="GU330" s="34"/>
      <c r="GV330" s="34"/>
      <c r="GW330" s="34"/>
      <c r="GX330" s="34"/>
      <c r="GY330" s="34"/>
      <c r="GZ330" s="34"/>
      <c r="HA330" s="34"/>
      <c r="HB330" s="34"/>
      <c r="HC330" s="34"/>
      <c r="HD330" s="34"/>
      <c r="HE330" s="34"/>
      <c r="HF330" s="34"/>
      <c r="HG330" s="34"/>
      <c r="HH330" s="34"/>
      <c r="HI330" s="34"/>
      <c r="HJ330" s="34"/>
      <c r="HK330" s="34"/>
      <c r="HL330" s="34"/>
      <c r="HM330" s="34"/>
      <c r="HN330" s="34"/>
      <c r="HO330" s="34"/>
      <c r="HP330" s="34"/>
      <c r="HQ330" s="34"/>
      <c r="HR330" s="34"/>
      <c r="HS330" s="34"/>
      <c r="HT330" s="34"/>
      <c r="HU330" s="34"/>
      <c r="HV330" s="34"/>
      <c r="HW330" s="34"/>
      <c r="HX330" s="34"/>
      <c r="HY330" s="34"/>
      <c r="HZ330" s="34"/>
      <c r="IA330" s="34"/>
      <c r="IB330" s="34"/>
      <c r="IC330" s="34"/>
      <c r="ID330" s="34"/>
      <c r="IE330" s="34"/>
      <c r="IF330" s="34"/>
      <c r="IG330" s="34"/>
      <c r="IH330" s="34"/>
      <c r="II330" s="34"/>
      <c r="IJ330" s="34"/>
      <c r="IK330" s="34"/>
      <c r="IL330" s="34"/>
      <c r="IM330" s="34"/>
      <c r="IN330" s="34"/>
      <c r="IO330" s="34"/>
      <c r="IP330" s="34"/>
      <c r="IQ330" s="34"/>
      <c r="IR330" s="34"/>
      <c r="IS330" s="34"/>
      <c r="IT330" s="34"/>
      <c r="IU330" s="34"/>
      <c r="IV330" s="34"/>
    </row>
    <row r="331" spans="1:256" x14ac:dyDescent="0.2">
      <c r="A331" s="34"/>
      <c r="B331" s="34"/>
      <c r="C331" s="34"/>
      <c r="D331" s="34"/>
      <c r="E331" s="34"/>
      <c r="F331" s="36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  <c r="BU331" s="34"/>
      <c r="BV331" s="34"/>
      <c r="BW331" s="34"/>
      <c r="BX331" s="34"/>
      <c r="BY331" s="34"/>
      <c r="BZ331" s="34"/>
      <c r="CA331" s="34"/>
      <c r="CB331" s="34"/>
      <c r="CC331" s="34"/>
      <c r="CD331" s="34"/>
      <c r="CE331" s="34"/>
      <c r="CF331" s="34"/>
      <c r="CG331" s="34"/>
      <c r="CH331" s="34"/>
      <c r="CI331" s="34"/>
      <c r="CJ331" s="34"/>
      <c r="CK331" s="34"/>
      <c r="CL331" s="34"/>
      <c r="CM331" s="34"/>
      <c r="CN331" s="34"/>
      <c r="CO331" s="34"/>
      <c r="CP331" s="34"/>
      <c r="CQ331" s="34"/>
      <c r="CR331" s="34"/>
      <c r="CS331" s="34"/>
      <c r="CT331" s="34"/>
      <c r="CU331" s="34"/>
      <c r="CV331" s="34"/>
      <c r="CW331" s="34"/>
      <c r="CX331" s="34"/>
      <c r="CY331" s="34"/>
      <c r="CZ331" s="34"/>
      <c r="DA331" s="34"/>
      <c r="DB331" s="34"/>
      <c r="DC331" s="34"/>
      <c r="DD331" s="34"/>
      <c r="DE331" s="34"/>
      <c r="DF331" s="34"/>
      <c r="DG331" s="34"/>
      <c r="DH331" s="34"/>
      <c r="DI331" s="34"/>
      <c r="DJ331" s="34"/>
      <c r="DK331" s="34"/>
      <c r="DL331" s="34"/>
      <c r="DM331" s="34"/>
      <c r="DN331" s="34"/>
      <c r="DO331" s="34"/>
      <c r="DP331" s="34"/>
      <c r="DQ331" s="34"/>
      <c r="DR331" s="34"/>
      <c r="DS331" s="34"/>
      <c r="DT331" s="34"/>
      <c r="DU331" s="34"/>
      <c r="DV331" s="34"/>
      <c r="DW331" s="34"/>
      <c r="DX331" s="34"/>
      <c r="DY331" s="34"/>
      <c r="DZ331" s="34"/>
      <c r="EA331" s="34"/>
      <c r="EB331" s="34"/>
      <c r="EC331" s="34"/>
      <c r="ED331" s="34"/>
      <c r="EE331" s="34"/>
      <c r="EF331" s="34"/>
      <c r="EG331" s="34"/>
      <c r="EH331" s="34"/>
      <c r="EI331" s="34"/>
      <c r="EJ331" s="34"/>
      <c r="EK331" s="34"/>
      <c r="EL331" s="34"/>
      <c r="EM331" s="34"/>
      <c r="EN331" s="34"/>
      <c r="EO331" s="34"/>
      <c r="EP331" s="34"/>
      <c r="EQ331" s="34"/>
      <c r="ER331" s="34"/>
      <c r="ES331" s="34"/>
      <c r="ET331" s="34"/>
      <c r="EU331" s="34"/>
      <c r="EV331" s="34"/>
      <c r="EW331" s="34"/>
      <c r="EX331" s="34"/>
      <c r="EY331" s="34"/>
      <c r="EZ331" s="34"/>
      <c r="FA331" s="34"/>
      <c r="FB331" s="34"/>
      <c r="FC331" s="34"/>
      <c r="FD331" s="34"/>
      <c r="FE331" s="34"/>
      <c r="FF331" s="34"/>
      <c r="FG331" s="34"/>
      <c r="FH331" s="34"/>
      <c r="FI331" s="34"/>
      <c r="FJ331" s="34"/>
      <c r="FK331" s="34"/>
      <c r="FL331" s="34"/>
      <c r="FM331" s="34"/>
      <c r="FN331" s="34"/>
      <c r="FO331" s="34"/>
      <c r="FP331" s="34"/>
      <c r="FQ331" s="34"/>
      <c r="FR331" s="34"/>
      <c r="FS331" s="34"/>
      <c r="FT331" s="34"/>
      <c r="FU331" s="34"/>
      <c r="FV331" s="34"/>
      <c r="FW331" s="34"/>
      <c r="FX331" s="34"/>
      <c r="FY331" s="34"/>
      <c r="FZ331" s="34"/>
      <c r="GA331" s="34"/>
      <c r="GB331" s="34"/>
      <c r="GC331" s="34"/>
      <c r="GD331" s="34"/>
      <c r="GE331" s="34"/>
      <c r="GF331" s="34"/>
      <c r="GG331" s="34"/>
      <c r="GH331" s="34"/>
      <c r="GI331" s="34"/>
      <c r="GJ331" s="34"/>
      <c r="GK331" s="34"/>
      <c r="GL331" s="34"/>
      <c r="GM331" s="34"/>
      <c r="GN331" s="34"/>
      <c r="GO331" s="34"/>
      <c r="GP331" s="34"/>
      <c r="GQ331" s="34"/>
      <c r="GR331" s="34"/>
      <c r="GS331" s="34"/>
      <c r="GT331" s="34"/>
      <c r="GU331" s="34"/>
      <c r="GV331" s="34"/>
      <c r="GW331" s="34"/>
      <c r="GX331" s="34"/>
      <c r="GY331" s="34"/>
      <c r="GZ331" s="34"/>
      <c r="HA331" s="34"/>
      <c r="HB331" s="34"/>
      <c r="HC331" s="34"/>
      <c r="HD331" s="34"/>
      <c r="HE331" s="34"/>
      <c r="HF331" s="34"/>
      <c r="HG331" s="34"/>
      <c r="HH331" s="34"/>
      <c r="HI331" s="34"/>
      <c r="HJ331" s="34"/>
      <c r="HK331" s="34"/>
      <c r="HL331" s="34"/>
      <c r="HM331" s="34"/>
      <c r="HN331" s="34"/>
      <c r="HO331" s="34"/>
      <c r="HP331" s="34"/>
      <c r="HQ331" s="34"/>
      <c r="HR331" s="34"/>
      <c r="HS331" s="34"/>
      <c r="HT331" s="34"/>
      <c r="HU331" s="34"/>
      <c r="HV331" s="34"/>
      <c r="HW331" s="34"/>
      <c r="HX331" s="34"/>
      <c r="HY331" s="34"/>
      <c r="HZ331" s="34"/>
      <c r="IA331" s="34"/>
      <c r="IB331" s="34"/>
      <c r="IC331" s="34"/>
      <c r="ID331" s="34"/>
      <c r="IE331" s="34"/>
      <c r="IF331" s="34"/>
      <c r="IG331" s="34"/>
      <c r="IH331" s="34"/>
      <c r="II331" s="34"/>
      <c r="IJ331" s="34"/>
      <c r="IK331" s="34"/>
      <c r="IL331" s="34"/>
      <c r="IM331" s="34"/>
      <c r="IN331" s="34"/>
      <c r="IO331" s="34"/>
      <c r="IP331" s="34"/>
      <c r="IQ331" s="34"/>
      <c r="IR331" s="34"/>
      <c r="IS331" s="34"/>
      <c r="IT331" s="34"/>
      <c r="IU331" s="34"/>
      <c r="IV331" s="34"/>
    </row>
    <row r="332" spans="1:256" x14ac:dyDescent="0.2">
      <c r="A332" s="34"/>
      <c r="B332" s="34"/>
      <c r="C332" s="34"/>
      <c r="D332" s="34"/>
      <c r="E332" s="34"/>
      <c r="F332" s="36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  <c r="BU332" s="34"/>
      <c r="BV332" s="34"/>
      <c r="BW332" s="34"/>
      <c r="BX332" s="34"/>
      <c r="BY332" s="34"/>
      <c r="BZ332" s="34"/>
      <c r="CA332" s="34"/>
      <c r="CB332" s="34"/>
      <c r="CC332" s="34"/>
      <c r="CD332" s="34"/>
      <c r="CE332" s="34"/>
      <c r="CF332" s="34"/>
      <c r="CG332" s="34"/>
      <c r="CH332" s="34"/>
      <c r="CI332" s="34"/>
      <c r="CJ332" s="34"/>
      <c r="CK332" s="34"/>
      <c r="CL332" s="34"/>
      <c r="CM332" s="34"/>
      <c r="CN332" s="34"/>
      <c r="CO332" s="34"/>
      <c r="CP332" s="34"/>
      <c r="CQ332" s="34"/>
      <c r="CR332" s="34"/>
      <c r="CS332" s="34"/>
      <c r="CT332" s="34"/>
      <c r="CU332" s="34"/>
      <c r="CV332" s="34"/>
      <c r="CW332" s="34"/>
      <c r="CX332" s="34"/>
      <c r="CY332" s="34"/>
      <c r="CZ332" s="34"/>
      <c r="DA332" s="34"/>
      <c r="DB332" s="34"/>
      <c r="DC332" s="34"/>
      <c r="DD332" s="34"/>
      <c r="DE332" s="34"/>
      <c r="DF332" s="34"/>
      <c r="DG332" s="34"/>
      <c r="DH332" s="34"/>
      <c r="DI332" s="34"/>
      <c r="DJ332" s="34"/>
      <c r="DK332" s="34"/>
      <c r="DL332" s="34"/>
      <c r="DM332" s="34"/>
      <c r="DN332" s="34"/>
      <c r="DO332" s="34"/>
      <c r="DP332" s="34"/>
      <c r="DQ332" s="34"/>
      <c r="DR332" s="34"/>
      <c r="DS332" s="34"/>
      <c r="DT332" s="34"/>
      <c r="DU332" s="34"/>
      <c r="DV332" s="34"/>
      <c r="DW332" s="34"/>
      <c r="DX332" s="34"/>
      <c r="DY332" s="34"/>
      <c r="DZ332" s="34"/>
      <c r="EA332" s="34"/>
      <c r="EB332" s="34"/>
      <c r="EC332" s="34"/>
      <c r="ED332" s="34"/>
      <c r="EE332" s="34"/>
      <c r="EF332" s="34"/>
      <c r="EG332" s="34"/>
      <c r="EH332" s="34"/>
      <c r="EI332" s="34"/>
      <c r="EJ332" s="34"/>
      <c r="EK332" s="34"/>
      <c r="EL332" s="34"/>
      <c r="EM332" s="34"/>
      <c r="EN332" s="34"/>
      <c r="EO332" s="34"/>
      <c r="EP332" s="34"/>
      <c r="EQ332" s="34"/>
      <c r="ER332" s="34"/>
      <c r="ES332" s="34"/>
      <c r="ET332" s="34"/>
      <c r="EU332" s="34"/>
      <c r="EV332" s="34"/>
      <c r="EW332" s="34"/>
      <c r="EX332" s="34"/>
      <c r="EY332" s="34"/>
      <c r="EZ332" s="34"/>
      <c r="FA332" s="34"/>
      <c r="FB332" s="34"/>
      <c r="FC332" s="34"/>
      <c r="FD332" s="34"/>
      <c r="FE332" s="34"/>
      <c r="FF332" s="34"/>
      <c r="FG332" s="34"/>
      <c r="FH332" s="34"/>
      <c r="FI332" s="34"/>
      <c r="FJ332" s="34"/>
      <c r="FK332" s="34"/>
      <c r="FL332" s="34"/>
      <c r="FM332" s="34"/>
      <c r="FN332" s="34"/>
      <c r="FO332" s="34"/>
      <c r="FP332" s="34"/>
      <c r="FQ332" s="34"/>
      <c r="FR332" s="34"/>
      <c r="FS332" s="34"/>
      <c r="FT332" s="34"/>
      <c r="FU332" s="34"/>
      <c r="FV332" s="34"/>
      <c r="FW332" s="34"/>
      <c r="FX332" s="34"/>
      <c r="FY332" s="34"/>
      <c r="FZ332" s="34"/>
      <c r="GA332" s="34"/>
      <c r="GB332" s="34"/>
      <c r="GC332" s="34"/>
      <c r="GD332" s="34"/>
      <c r="GE332" s="34"/>
      <c r="GF332" s="34"/>
      <c r="GG332" s="34"/>
      <c r="GH332" s="34"/>
      <c r="GI332" s="34"/>
      <c r="GJ332" s="34"/>
      <c r="GK332" s="34"/>
      <c r="GL332" s="34"/>
      <c r="GM332" s="34"/>
      <c r="GN332" s="34"/>
      <c r="GO332" s="34"/>
      <c r="GP332" s="34"/>
      <c r="GQ332" s="34"/>
      <c r="GR332" s="34"/>
      <c r="GS332" s="34"/>
      <c r="GT332" s="34"/>
      <c r="GU332" s="34"/>
      <c r="GV332" s="34"/>
      <c r="GW332" s="34"/>
      <c r="GX332" s="34"/>
      <c r="GY332" s="34"/>
      <c r="GZ332" s="34"/>
      <c r="HA332" s="34"/>
      <c r="HB332" s="34"/>
      <c r="HC332" s="34"/>
      <c r="HD332" s="34"/>
      <c r="HE332" s="34"/>
      <c r="HF332" s="34"/>
      <c r="HG332" s="34"/>
      <c r="HH332" s="34"/>
      <c r="HI332" s="34"/>
      <c r="HJ332" s="34"/>
      <c r="HK332" s="34"/>
      <c r="HL332" s="34"/>
      <c r="HM332" s="34"/>
      <c r="HN332" s="34"/>
      <c r="HO332" s="34"/>
      <c r="HP332" s="34"/>
      <c r="HQ332" s="34"/>
      <c r="HR332" s="34"/>
      <c r="HS332" s="34"/>
      <c r="HT332" s="34"/>
      <c r="HU332" s="34"/>
      <c r="HV332" s="34"/>
      <c r="HW332" s="34"/>
      <c r="HX332" s="34"/>
      <c r="HY332" s="34"/>
      <c r="HZ332" s="34"/>
      <c r="IA332" s="34"/>
      <c r="IB332" s="34"/>
      <c r="IC332" s="34"/>
      <c r="ID332" s="34"/>
      <c r="IE332" s="34"/>
      <c r="IF332" s="34"/>
      <c r="IG332" s="34"/>
      <c r="IH332" s="34"/>
      <c r="II332" s="34"/>
      <c r="IJ332" s="34"/>
      <c r="IK332" s="34"/>
      <c r="IL332" s="34"/>
      <c r="IM332" s="34"/>
      <c r="IN332" s="34"/>
      <c r="IO332" s="34"/>
      <c r="IP332" s="34"/>
      <c r="IQ332" s="34"/>
      <c r="IR332" s="34"/>
      <c r="IS332" s="34"/>
      <c r="IT332" s="34"/>
      <c r="IU332" s="34"/>
      <c r="IV332" s="34"/>
    </row>
    <row r="333" spans="1:256" x14ac:dyDescent="0.2">
      <c r="A333" s="34"/>
      <c r="B333" s="34"/>
      <c r="C333" s="34"/>
      <c r="D333" s="34"/>
      <c r="E333" s="34"/>
      <c r="F333" s="36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  <c r="BU333" s="34"/>
      <c r="BV333" s="34"/>
      <c r="BW333" s="34"/>
      <c r="BX333" s="34"/>
      <c r="BY333" s="34"/>
      <c r="BZ333" s="34"/>
      <c r="CA333" s="34"/>
      <c r="CB333" s="34"/>
      <c r="CC333" s="34"/>
      <c r="CD333" s="34"/>
      <c r="CE333" s="34"/>
      <c r="CF333" s="34"/>
      <c r="CG333" s="34"/>
      <c r="CH333" s="34"/>
      <c r="CI333" s="34"/>
      <c r="CJ333" s="34"/>
      <c r="CK333" s="34"/>
      <c r="CL333" s="34"/>
      <c r="CM333" s="34"/>
      <c r="CN333" s="34"/>
      <c r="CO333" s="34"/>
      <c r="CP333" s="34"/>
      <c r="CQ333" s="34"/>
      <c r="CR333" s="34"/>
      <c r="CS333" s="34"/>
      <c r="CT333" s="34"/>
      <c r="CU333" s="34"/>
      <c r="CV333" s="34"/>
      <c r="CW333" s="34"/>
      <c r="CX333" s="34"/>
      <c r="CY333" s="34"/>
      <c r="CZ333" s="34"/>
      <c r="DA333" s="34"/>
      <c r="DB333" s="34"/>
      <c r="DC333" s="34"/>
      <c r="DD333" s="34"/>
      <c r="DE333" s="34"/>
      <c r="DF333" s="34"/>
      <c r="DG333" s="34"/>
      <c r="DH333" s="34"/>
      <c r="DI333" s="34"/>
      <c r="DJ333" s="34"/>
      <c r="DK333" s="34"/>
      <c r="DL333" s="34"/>
      <c r="DM333" s="34"/>
      <c r="DN333" s="34"/>
      <c r="DO333" s="34"/>
      <c r="DP333" s="34"/>
      <c r="DQ333" s="34"/>
      <c r="DR333" s="34"/>
      <c r="DS333" s="34"/>
      <c r="DT333" s="34"/>
      <c r="DU333" s="34"/>
      <c r="DV333" s="34"/>
      <c r="DW333" s="34"/>
      <c r="DX333" s="34"/>
      <c r="DY333" s="34"/>
      <c r="DZ333" s="34"/>
      <c r="EA333" s="34"/>
      <c r="EB333" s="34"/>
      <c r="EC333" s="34"/>
      <c r="ED333" s="34"/>
      <c r="EE333" s="34"/>
      <c r="EF333" s="34"/>
      <c r="EG333" s="34"/>
      <c r="EH333" s="34"/>
      <c r="EI333" s="34"/>
      <c r="EJ333" s="34"/>
      <c r="EK333" s="34"/>
      <c r="EL333" s="34"/>
      <c r="EM333" s="34"/>
      <c r="EN333" s="34"/>
      <c r="EO333" s="34"/>
      <c r="EP333" s="34"/>
      <c r="EQ333" s="34"/>
      <c r="ER333" s="34"/>
      <c r="ES333" s="34"/>
      <c r="ET333" s="34"/>
      <c r="EU333" s="34"/>
      <c r="EV333" s="34"/>
      <c r="EW333" s="34"/>
      <c r="EX333" s="34"/>
      <c r="EY333" s="34"/>
      <c r="EZ333" s="34"/>
      <c r="FA333" s="34"/>
      <c r="FB333" s="34"/>
      <c r="FC333" s="34"/>
      <c r="FD333" s="34"/>
      <c r="FE333" s="34"/>
      <c r="FF333" s="34"/>
      <c r="FG333" s="34"/>
      <c r="FH333" s="34"/>
      <c r="FI333" s="34"/>
      <c r="FJ333" s="34"/>
      <c r="FK333" s="34"/>
      <c r="FL333" s="34"/>
      <c r="FM333" s="34"/>
      <c r="FN333" s="34"/>
      <c r="FO333" s="34"/>
      <c r="FP333" s="34"/>
      <c r="FQ333" s="34"/>
      <c r="FR333" s="34"/>
      <c r="FS333" s="34"/>
      <c r="FT333" s="34"/>
      <c r="FU333" s="34"/>
      <c r="FV333" s="34"/>
      <c r="FW333" s="34"/>
      <c r="FX333" s="34"/>
      <c r="FY333" s="34"/>
      <c r="FZ333" s="34"/>
      <c r="GA333" s="34"/>
      <c r="GB333" s="34"/>
      <c r="GC333" s="34"/>
      <c r="GD333" s="34"/>
      <c r="GE333" s="34"/>
      <c r="GF333" s="34"/>
      <c r="GG333" s="34"/>
      <c r="GH333" s="34"/>
      <c r="GI333" s="34"/>
      <c r="GJ333" s="34"/>
      <c r="GK333" s="34"/>
      <c r="GL333" s="34"/>
      <c r="GM333" s="34"/>
      <c r="GN333" s="34"/>
      <c r="GO333" s="34"/>
      <c r="GP333" s="34"/>
      <c r="GQ333" s="34"/>
      <c r="GR333" s="34"/>
      <c r="GS333" s="34"/>
      <c r="GT333" s="34"/>
      <c r="GU333" s="34"/>
      <c r="GV333" s="34"/>
      <c r="GW333" s="34"/>
      <c r="GX333" s="34"/>
      <c r="GY333" s="34"/>
      <c r="GZ333" s="34"/>
      <c r="HA333" s="34"/>
      <c r="HB333" s="34"/>
      <c r="HC333" s="34"/>
      <c r="HD333" s="34"/>
      <c r="HE333" s="34"/>
      <c r="HF333" s="34"/>
      <c r="HG333" s="34"/>
      <c r="HH333" s="34"/>
      <c r="HI333" s="34"/>
      <c r="HJ333" s="34"/>
      <c r="HK333" s="34"/>
      <c r="HL333" s="34"/>
      <c r="HM333" s="34"/>
      <c r="HN333" s="34"/>
      <c r="HO333" s="34"/>
      <c r="HP333" s="34"/>
      <c r="HQ333" s="34"/>
      <c r="HR333" s="34"/>
      <c r="HS333" s="34"/>
      <c r="HT333" s="34"/>
      <c r="HU333" s="34"/>
      <c r="HV333" s="34"/>
      <c r="HW333" s="34"/>
      <c r="HX333" s="34"/>
      <c r="HY333" s="34"/>
      <c r="HZ333" s="34"/>
      <c r="IA333" s="34"/>
      <c r="IB333" s="34"/>
      <c r="IC333" s="34"/>
      <c r="ID333" s="34"/>
      <c r="IE333" s="34"/>
      <c r="IF333" s="34"/>
      <c r="IG333" s="34"/>
      <c r="IH333" s="34"/>
      <c r="II333" s="34"/>
      <c r="IJ333" s="34"/>
      <c r="IK333" s="34"/>
      <c r="IL333" s="34"/>
      <c r="IM333" s="34"/>
      <c r="IN333" s="34"/>
      <c r="IO333" s="34"/>
      <c r="IP333" s="34"/>
      <c r="IQ333" s="34"/>
      <c r="IR333" s="34"/>
      <c r="IS333" s="34"/>
      <c r="IT333" s="34"/>
      <c r="IU333" s="34"/>
      <c r="IV333" s="34"/>
    </row>
    <row r="334" spans="1:256" x14ac:dyDescent="0.2">
      <c r="A334" s="34"/>
      <c r="B334" s="34"/>
      <c r="C334" s="34"/>
      <c r="D334" s="34"/>
      <c r="E334" s="34"/>
      <c r="F334" s="36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  <c r="BU334" s="34"/>
      <c r="BV334" s="34"/>
      <c r="BW334" s="34"/>
      <c r="BX334" s="34"/>
      <c r="BY334" s="34"/>
      <c r="BZ334" s="34"/>
      <c r="CA334" s="34"/>
      <c r="CB334" s="34"/>
      <c r="CC334" s="34"/>
      <c r="CD334" s="34"/>
      <c r="CE334" s="34"/>
      <c r="CF334" s="34"/>
      <c r="CG334" s="34"/>
      <c r="CH334" s="34"/>
      <c r="CI334" s="34"/>
      <c r="CJ334" s="34"/>
      <c r="CK334" s="34"/>
      <c r="CL334" s="34"/>
      <c r="CM334" s="34"/>
      <c r="CN334" s="34"/>
      <c r="CO334" s="34"/>
      <c r="CP334" s="34"/>
      <c r="CQ334" s="34"/>
      <c r="CR334" s="34"/>
      <c r="CS334" s="34"/>
      <c r="CT334" s="34"/>
      <c r="CU334" s="34"/>
      <c r="CV334" s="34"/>
      <c r="CW334" s="34"/>
      <c r="CX334" s="34"/>
      <c r="CY334" s="34"/>
      <c r="CZ334" s="34"/>
      <c r="DA334" s="34"/>
      <c r="DB334" s="34"/>
      <c r="DC334" s="34"/>
      <c r="DD334" s="34"/>
      <c r="DE334" s="34"/>
      <c r="DF334" s="34"/>
      <c r="DG334" s="34"/>
      <c r="DH334" s="34"/>
      <c r="DI334" s="34"/>
      <c r="DJ334" s="34"/>
      <c r="DK334" s="34"/>
      <c r="DL334" s="34"/>
      <c r="DM334" s="34"/>
      <c r="DN334" s="34"/>
      <c r="DO334" s="34"/>
      <c r="DP334" s="34"/>
      <c r="DQ334" s="34"/>
      <c r="DR334" s="34"/>
      <c r="DS334" s="34"/>
      <c r="DT334" s="34"/>
      <c r="DU334" s="34"/>
      <c r="DV334" s="34"/>
      <c r="DW334" s="34"/>
      <c r="DX334" s="34"/>
      <c r="DY334" s="34"/>
      <c r="DZ334" s="34"/>
      <c r="EA334" s="34"/>
      <c r="EB334" s="34"/>
      <c r="EC334" s="34"/>
      <c r="ED334" s="34"/>
      <c r="EE334" s="34"/>
      <c r="EF334" s="34"/>
      <c r="EG334" s="34"/>
      <c r="EH334" s="34"/>
      <c r="EI334" s="34"/>
      <c r="EJ334" s="34"/>
      <c r="EK334" s="34"/>
      <c r="EL334" s="34"/>
      <c r="EM334" s="34"/>
      <c r="EN334" s="34"/>
      <c r="EO334" s="34"/>
      <c r="EP334" s="34"/>
      <c r="EQ334" s="34"/>
      <c r="ER334" s="34"/>
      <c r="ES334" s="34"/>
      <c r="ET334" s="34"/>
      <c r="EU334" s="34"/>
      <c r="EV334" s="34"/>
      <c r="EW334" s="34"/>
      <c r="EX334" s="34"/>
      <c r="EY334" s="34"/>
      <c r="EZ334" s="34"/>
      <c r="FA334" s="34"/>
      <c r="FB334" s="34"/>
      <c r="FC334" s="34"/>
      <c r="FD334" s="34"/>
      <c r="FE334" s="34"/>
      <c r="FF334" s="34"/>
      <c r="FG334" s="34"/>
      <c r="FH334" s="34"/>
      <c r="FI334" s="34"/>
      <c r="FJ334" s="34"/>
      <c r="FK334" s="34"/>
      <c r="FL334" s="34"/>
      <c r="FM334" s="34"/>
      <c r="FN334" s="34"/>
      <c r="FO334" s="34"/>
      <c r="FP334" s="34"/>
      <c r="FQ334" s="34"/>
      <c r="FR334" s="34"/>
      <c r="FS334" s="34"/>
      <c r="FT334" s="34"/>
      <c r="FU334" s="34"/>
      <c r="FV334" s="34"/>
      <c r="FW334" s="34"/>
      <c r="FX334" s="34"/>
      <c r="FY334" s="34"/>
      <c r="FZ334" s="34"/>
      <c r="GA334" s="34"/>
      <c r="GB334" s="34"/>
      <c r="GC334" s="34"/>
      <c r="GD334" s="34"/>
      <c r="GE334" s="34"/>
      <c r="GF334" s="34"/>
      <c r="GG334" s="34"/>
      <c r="GH334" s="34"/>
      <c r="GI334" s="34"/>
      <c r="GJ334" s="34"/>
      <c r="GK334" s="34"/>
      <c r="GL334" s="34"/>
      <c r="GM334" s="34"/>
      <c r="GN334" s="34"/>
      <c r="GO334" s="34"/>
      <c r="GP334" s="34"/>
      <c r="GQ334" s="34"/>
      <c r="GR334" s="34"/>
      <c r="GS334" s="34"/>
      <c r="GT334" s="34"/>
      <c r="GU334" s="34"/>
      <c r="GV334" s="34"/>
      <c r="GW334" s="34"/>
      <c r="GX334" s="34"/>
      <c r="GY334" s="34"/>
      <c r="GZ334" s="34"/>
      <c r="HA334" s="34"/>
      <c r="HB334" s="34"/>
      <c r="HC334" s="34"/>
      <c r="HD334" s="34"/>
      <c r="HE334" s="34"/>
      <c r="HF334" s="34"/>
      <c r="HG334" s="34"/>
      <c r="HH334" s="34"/>
      <c r="HI334" s="34"/>
      <c r="HJ334" s="34"/>
      <c r="HK334" s="34"/>
      <c r="HL334" s="34"/>
      <c r="HM334" s="34"/>
      <c r="HN334" s="34"/>
      <c r="HO334" s="34"/>
      <c r="HP334" s="34"/>
      <c r="HQ334" s="34"/>
      <c r="HR334" s="34"/>
      <c r="HS334" s="34"/>
      <c r="HT334" s="34"/>
      <c r="HU334" s="34"/>
      <c r="HV334" s="34"/>
      <c r="HW334" s="34"/>
      <c r="HX334" s="34"/>
      <c r="HY334" s="34"/>
      <c r="HZ334" s="34"/>
      <c r="IA334" s="34"/>
      <c r="IB334" s="34"/>
      <c r="IC334" s="34"/>
      <c r="ID334" s="34"/>
      <c r="IE334" s="34"/>
      <c r="IF334" s="34"/>
      <c r="IG334" s="34"/>
      <c r="IH334" s="34"/>
      <c r="II334" s="34"/>
      <c r="IJ334" s="34"/>
      <c r="IK334" s="34"/>
      <c r="IL334" s="34"/>
      <c r="IM334" s="34"/>
      <c r="IN334" s="34"/>
      <c r="IO334" s="34"/>
      <c r="IP334" s="34"/>
      <c r="IQ334" s="34"/>
      <c r="IR334" s="34"/>
      <c r="IS334" s="34"/>
      <c r="IT334" s="34"/>
      <c r="IU334" s="34"/>
      <c r="IV334" s="34"/>
    </row>
    <row r="335" spans="1:256" x14ac:dyDescent="0.2">
      <c r="A335" s="34"/>
      <c r="B335" s="34"/>
      <c r="C335" s="34"/>
      <c r="D335" s="34"/>
      <c r="E335" s="34"/>
      <c r="F335" s="36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  <c r="BU335" s="34"/>
      <c r="BV335" s="34"/>
      <c r="BW335" s="34"/>
      <c r="BX335" s="34"/>
      <c r="BY335" s="34"/>
      <c r="BZ335" s="34"/>
      <c r="CA335" s="34"/>
      <c r="CB335" s="34"/>
      <c r="CC335" s="34"/>
      <c r="CD335" s="34"/>
      <c r="CE335" s="34"/>
      <c r="CF335" s="34"/>
      <c r="CG335" s="34"/>
      <c r="CH335" s="34"/>
      <c r="CI335" s="34"/>
      <c r="CJ335" s="34"/>
      <c r="CK335" s="34"/>
      <c r="CL335" s="34"/>
      <c r="CM335" s="34"/>
      <c r="CN335" s="34"/>
      <c r="CO335" s="34"/>
      <c r="CP335" s="34"/>
      <c r="CQ335" s="34"/>
      <c r="CR335" s="34"/>
      <c r="CS335" s="34"/>
      <c r="CT335" s="34"/>
      <c r="CU335" s="34"/>
      <c r="CV335" s="34"/>
      <c r="CW335" s="34"/>
      <c r="CX335" s="34"/>
      <c r="CY335" s="34"/>
      <c r="CZ335" s="34"/>
      <c r="DA335" s="34"/>
      <c r="DB335" s="34"/>
      <c r="DC335" s="34"/>
      <c r="DD335" s="34"/>
      <c r="DE335" s="34"/>
      <c r="DF335" s="34"/>
      <c r="DG335" s="34"/>
      <c r="DH335" s="34"/>
      <c r="DI335" s="34"/>
      <c r="DJ335" s="34"/>
      <c r="DK335" s="34"/>
      <c r="DL335" s="34"/>
      <c r="DM335" s="34"/>
      <c r="DN335" s="34"/>
      <c r="DO335" s="34"/>
      <c r="DP335" s="34"/>
      <c r="DQ335" s="34"/>
      <c r="DR335" s="34"/>
      <c r="DS335" s="34"/>
      <c r="DT335" s="34"/>
      <c r="DU335" s="34"/>
      <c r="DV335" s="34"/>
      <c r="DW335" s="34"/>
      <c r="DX335" s="34"/>
      <c r="DY335" s="34"/>
      <c r="DZ335" s="34"/>
      <c r="EA335" s="34"/>
      <c r="EB335" s="34"/>
      <c r="EC335" s="34"/>
      <c r="ED335" s="34"/>
      <c r="EE335" s="34"/>
      <c r="EF335" s="34"/>
      <c r="EG335" s="34"/>
      <c r="EH335" s="34"/>
      <c r="EI335" s="34"/>
      <c r="EJ335" s="34"/>
      <c r="EK335" s="34"/>
      <c r="EL335" s="34"/>
      <c r="EM335" s="34"/>
      <c r="EN335" s="34"/>
      <c r="EO335" s="34"/>
      <c r="EP335" s="34"/>
      <c r="EQ335" s="34"/>
      <c r="ER335" s="34"/>
      <c r="ES335" s="34"/>
      <c r="ET335" s="34"/>
      <c r="EU335" s="34"/>
      <c r="EV335" s="34"/>
      <c r="EW335" s="34"/>
      <c r="EX335" s="34"/>
      <c r="EY335" s="34"/>
      <c r="EZ335" s="34"/>
      <c r="FA335" s="34"/>
      <c r="FB335" s="34"/>
      <c r="FC335" s="34"/>
      <c r="FD335" s="34"/>
      <c r="FE335" s="34"/>
      <c r="FF335" s="34"/>
      <c r="FG335" s="34"/>
      <c r="FH335" s="34"/>
      <c r="FI335" s="34"/>
      <c r="FJ335" s="34"/>
      <c r="FK335" s="34"/>
      <c r="FL335" s="34"/>
      <c r="FM335" s="34"/>
      <c r="FN335" s="34"/>
      <c r="FO335" s="34"/>
      <c r="FP335" s="34"/>
      <c r="FQ335" s="34"/>
      <c r="FR335" s="34"/>
      <c r="FS335" s="34"/>
      <c r="FT335" s="34"/>
      <c r="FU335" s="34"/>
      <c r="FV335" s="34"/>
      <c r="FW335" s="34"/>
      <c r="FX335" s="34"/>
      <c r="FY335" s="34"/>
      <c r="FZ335" s="34"/>
      <c r="GA335" s="34"/>
      <c r="GB335" s="34"/>
      <c r="GC335" s="34"/>
      <c r="GD335" s="34"/>
      <c r="GE335" s="34"/>
      <c r="GF335" s="34"/>
      <c r="GG335" s="34"/>
      <c r="GH335" s="34"/>
      <c r="GI335" s="34"/>
      <c r="GJ335" s="34"/>
      <c r="GK335" s="34"/>
      <c r="GL335" s="34"/>
      <c r="GM335" s="34"/>
      <c r="GN335" s="34"/>
      <c r="GO335" s="34"/>
      <c r="GP335" s="34"/>
      <c r="GQ335" s="34"/>
      <c r="GR335" s="34"/>
      <c r="GS335" s="34"/>
      <c r="GT335" s="34"/>
      <c r="GU335" s="34"/>
      <c r="GV335" s="34"/>
      <c r="GW335" s="34"/>
      <c r="GX335" s="34"/>
      <c r="GY335" s="34"/>
      <c r="GZ335" s="34"/>
      <c r="HA335" s="34"/>
      <c r="HB335" s="34"/>
      <c r="HC335" s="34"/>
      <c r="HD335" s="34"/>
      <c r="HE335" s="34"/>
      <c r="HF335" s="34"/>
      <c r="HG335" s="34"/>
      <c r="HH335" s="34"/>
      <c r="HI335" s="34"/>
      <c r="HJ335" s="34"/>
      <c r="HK335" s="34"/>
      <c r="HL335" s="34"/>
      <c r="HM335" s="34"/>
      <c r="HN335" s="34"/>
      <c r="HO335" s="34"/>
      <c r="HP335" s="34"/>
      <c r="HQ335" s="34"/>
      <c r="HR335" s="34"/>
      <c r="HS335" s="34"/>
      <c r="HT335" s="34"/>
      <c r="HU335" s="34"/>
      <c r="HV335" s="34"/>
      <c r="HW335" s="34"/>
      <c r="HX335" s="34"/>
      <c r="HY335" s="34"/>
      <c r="HZ335" s="34"/>
      <c r="IA335" s="34"/>
      <c r="IB335" s="34"/>
      <c r="IC335" s="34"/>
      <c r="ID335" s="34"/>
      <c r="IE335" s="34"/>
      <c r="IF335" s="34"/>
      <c r="IG335" s="34"/>
      <c r="IH335" s="34"/>
      <c r="II335" s="34"/>
      <c r="IJ335" s="34"/>
      <c r="IK335" s="34"/>
      <c r="IL335" s="34"/>
      <c r="IM335" s="34"/>
      <c r="IN335" s="34"/>
      <c r="IO335" s="34"/>
      <c r="IP335" s="34"/>
      <c r="IQ335" s="34"/>
      <c r="IR335" s="34"/>
      <c r="IS335" s="34"/>
      <c r="IT335" s="34"/>
      <c r="IU335" s="34"/>
      <c r="IV335" s="34"/>
    </row>
    <row r="336" spans="1:256" x14ac:dyDescent="0.2">
      <c r="A336" s="34"/>
      <c r="B336" s="34"/>
      <c r="C336" s="34"/>
      <c r="D336" s="34"/>
      <c r="E336" s="34"/>
      <c r="F336" s="36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  <c r="BU336" s="34"/>
      <c r="BV336" s="34"/>
      <c r="BW336" s="34"/>
      <c r="BX336" s="34"/>
      <c r="BY336" s="34"/>
      <c r="BZ336" s="34"/>
      <c r="CA336" s="34"/>
      <c r="CB336" s="34"/>
      <c r="CC336" s="34"/>
      <c r="CD336" s="34"/>
      <c r="CE336" s="34"/>
      <c r="CF336" s="34"/>
      <c r="CG336" s="34"/>
      <c r="CH336" s="34"/>
      <c r="CI336" s="34"/>
      <c r="CJ336" s="34"/>
      <c r="CK336" s="34"/>
      <c r="CL336" s="34"/>
      <c r="CM336" s="34"/>
      <c r="CN336" s="34"/>
      <c r="CO336" s="34"/>
      <c r="CP336" s="34"/>
      <c r="CQ336" s="34"/>
      <c r="CR336" s="34"/>
      <c r="CS336" s="34"/>
      <c r="CT336" s="34"/>
      <c r="CU336" s="34"/>
      <c r="CV336" s="34"/>
      <c r="CW336" s="34"/>
      <c r="CX336" s="34"/>
      <c r="CY336" s="34"/>
      <c r="CZ336" s="34"/>
      <c r="DA336" s="34"/>
      <c r="DB336" s="34"/>
      <c r="DC336" s="34"/>
      <c r="DD336" s="34"/>
      <c r="DE336" s="34"/>
      <c r="DF336" s="34"/>
      <c r="DG336" s="34"/>
      <c r="DH336" s="34"/>
      <c r="DI336" s="34"/>
      <c r="DJ336" s="34"/>
      <c r="DK336" s="34"/>
      <c r="DL336" s="34"/>
      <c r="DM336" s="34"/>
      <c r="DN336" s="34"/>
      <c r="DO336" s="34"/>
      <c r="DP336" s="34"/>
      <c r="DQ336" s="34"/>
      <c r="DR336" s="34"/>
      <c r="DS336" s="34"/>
      <c r="DT336" s="34"/>
      <c r="DU336" s="34"/>
      <c r="DV336" s="34"/>
      <c r="DW336" s="34"/>
      <c r="DX336" s="34"/>
      <c r="DY336" s="34"/>
      <c r="DZ336" s="34"/>
      <c r="EA336" s="34"/>
      <c r="EB336" s="34"/>
      <c r="EC336" s="34"/>
      <c r="ED336" s="34"/>
      <c r="EE336" s="34"/>
      <c r="EF336" s="34"/>
      <c r="EG336" s="34"/>
      <c r="EH336" s="34"/>
      <c r="EI336" s="34"/>
      <c r="EJ336" s="34"/>
      <c r="EK336" s="34"/>
      <c r="EL336" s="34"/>
      <c r="EM336" s="34"/>
      <c r="EN336" s="34"/>
      <c r="EO336" s="34"/>
      <c r="EP336" s="34"/>
      <c r="EQ336" s="34"/>
      <c r="ER336" s="34"/>
      <c r="ES336" s="34"/>
      <c r="ET336" s="34"/>
      <c r="EU336" s="34"/>
      <c r="EV336" s="34"/>
      <c r="EW336" s="34"/>
      <c r="EX336" s="34"/>
      <c r="EY336" s="34"/>
      <c r="EZ336" s="34"/>
      <c r="FA336" s="34"/>
      <c r="FB336" s="34"/>
      <c r="FC336" s="34"/>
      <c r="FD336" s="34"/>
      <c r="FE336" s="34"/>
      <c r="FF336" s="34"/>
      <c r="FG336" s="34"/>
      <c r="FH336" s="34"/>
      <c r="FI336" s="34"/>
      <c r="FJ336" s="34"/>
      <c r="FK336" s="34"/>
      <c r="FL336" s="34"/>
      <c r="FM336" s="34"/>
      <c r="FN336" s="34"/>
      <c r="FO336" s="34"/>
      <c r="FP336" s="34"/>
      <c r="FQ336" s="34"/>
      <c r="FR336" s="34"/>
      <c r="FS336" s="34"/>
      <c r="FT336" s="34"/>
      <c r="FU336" s="34"/>
      <c r="FV336" s="34"/>
      <c r="FW336" s="34"/>
      <c r="FX336" s="34"/>
      <c r="FY336" s="34"/>
      <c r="FZ336" s="34"/>
      <c r="GA336" s="34"/>
      <c r="GB336" s="34"/>
      <c r="GC336" s="34"/>
      <c r="GD336" s="34"/>
      <c r="GE336" s="34"/>
      <c r="GF336" s="34"/>
      <c r="GG336" s="34"/>
      <c r="GH336" s="34"/>
      <c r="GI336" s="34"/>
      <c r="GJ336" s="34"/>
      <c r="GK336" s="34"/>
      <c r="GL336" s="34"/>
      <c r="GM336" s="34"/>
      <c r="GN336" s="34"/>
      <c r="GO336" s="34"/>
      <c r="GP336" s="34"/>
      <c r="GQ336" s="34"/>
      <c r="GR336" s="34"/>
      <c r="GS336" s="34"/>
      <c r="GT336" s="34"/>
      <c r="GU336" s="34"/>
      <c r="GV336" s="34"/>
      <c r="GW336" s="34"/>
      <c r="GX336" s="34"/>
      <c r="GY336" s="34"/>
      <c r="GZ336" s="34"/>
      <c r="HA336" s="34"/>
      <c r="HB336" s="34"/>
      <c r="HC336" s="34"/>
      <c r="HD336" s="34"/>
      <c r="HE336" s="34"/>
      <c r="HF336" s="34"/>
      <c r="HG336" s="34"/>
      <c r="HH336" s="34"/>
      <c r="HI336" s="34"/>
      <c r="HJ336" s="34"/>
      <c r="HK336" s="34"/>
      <c r="HL336" s="34"/>
      <c r="HM336" s="34"/>
      <c r="HN336" s="34"/>
      <c r="HO336" s="34"/>
      <c r="HP336" s="34"/>
      <c r="HQ336" s="34"/>
      <c r="HR336" s="34"/>
      <c r="HS336" s="34"/>
      <c r="HT336" s="34"/>
      <c r="HU336" s="34"/>
      <c r="HV336" s="34"/>
      <c r="HW336" s="34"/>
      <c r="HX336" s="34"/>
      <c r="HY336" s="34"/>
      <c r="HZ336" s="34"/>
      <c r="IA336" s="34"/>
      <c r="IB336" s="34"/>
      <c r="IC336" s="34"/>
      <c r="ID336" s="34"/>
      <c r="IE336" s="34"/>
      <c r="IF336" s="34"/>
      <c r="IG336" s="34"/>
      <c r="IH336" s="34"/>
      <c r="II336" s="34"/>
      <c r="IJ336" s="34"/>
      <c r="IK336" s="34"/>
      <c r="IL336" s="34"/>
      <c r="IM336" s="34"/>
      <c r="IN336" s="34"/>
      <c r="IO336" s="34"/>
      <c r="IP336" s="34"/>
      <c r="IQ336" s="34"/>
      <c r="IR336" s="34"/>
      <c r="IS336" s="34"/>
      <c r="IT336" s="34"/>
      <c r="IU336" s="34"/>
      <c r="IV336" s="34"/>
    </row>
    <row r="337" spans="1:256" x14ac:dyDescent="0.2">
      <c r="A337" s="34"/>
      <c r="B337" s="34"/>
      <c r="C337" s="34"/>
      <c r="D337" s="34"/>
      <c r="E337" s="34"/>
      <c r="F337" s="36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  <c r="BU337" s="34"/>
      <c r="BV337" s="34"/>
      <c r="BW337" s="34"/>
      <c r="BX337" s="34"/>
      <c r="BY337" s="34"/>
      <c r="BZ337" s="34"/>
      <c r="CA337" s="34"/>
      <c r="CB337" s="34"/>
      <c r="CC337" s="34"/>
      <c r="CD337" s="34"/>
      <c r="CE337" s="34"/>
      <c r="CF337" s="34"/>
      <c r="CG337" s="34"/>
      <c r="CH337" s="34"/>
      <c r="CI337" s="34"/>
      <c r="CJ337" s="34"/>
      <c r="CK337" s="34"/>
      <c r="CL337" s="34"/>
      <c r="CM337" s="34"/>
      <c r="CN337" s="34"/>
      <c r="CO337" s="34"/>
      <c r="CP337" s="34"/>
      <c r="CQ337" s="34"/>
      <c r="CR337" s="34"/>
      <c r="CS337" s="34"/>
      <c r="CT337" s="34"/>
      <c r="CU337" s="34"/>
      <c r="CV337" s="34"/>
      <c r="CW337" s="34"/>
      <c r="CX337" s="34"/>
      <c r="CY337" s="34"/>
      <c r="CZ337" s="34"/>
      <c r="DA337" s="34"/>
      <c r="DB337" s="34"/>
      <c r="DC337" s="34"/>
      <c r="DD337" s="34"/>
      <c r="DE337" s="34"/>
      <c r="DF337" s="34"/>
      <c r="DG337" s="34"/>
      <c r="DH337" s="34"/>
      <c r="DI337" s="34"/>
      <c r="DJ337" s="34"/>
      <c r="DK337" s="34"/>
      <c r="DL337" s="34"/>
      <c r="DM337" s="34"/>
      <c r="DN337" s="34"/>
      <c r="DO337" s="34"/>
      <c r="DP337" s="34"/>
      <c r="DQ337" s="34"/>
      <c r="DR337" s="34"/>
      <c r="DS337" s="34"/>
      <c r="DT337" s="34"/>
      <c r="DU337" s="34"/>
      <c r="DV337" s="34"/>
      <c r="DW337" s="34"/>
      <c r="DX337" s="34"/>
      <c r="DY337" s="34"/>
      <c r="DZ337" s="34"/>
      <c r="EA337" s="34"/>
      <c r="EB337" s="34"/>
      <c r="EC337" s="34"/>
      <c r="ED337" s="34"/>
      <c r="EE337" s="34"/>
      <c r="EF337" s="34"/>
      <c r="EG337" s="34"/>
      <c r="EH337" s="34"/>
      <c r="EI337" s="34"/>
      <c r="EJ337" s="34"/>
      <c r="EK337" s="34"/>
      <c r="EL337" s="34"/>
      <c r="EM337" s="34"/>
      <c r="EN337" s="34"/>
      <c r="EO337" s="34"/>
      <c r="EP337" s="34"/>
      <c r="EQ337" s="34"/>
      <c r="ER337" s="34"/>
      <c r="ES337" s="34"/>
      <c r="ET337" s="34"/>
      <c r="EU337" s="34"/>
      <c r="EV337" s="34"/>
      <c r="EW337" s="34"/>
      <c r="EX337" s="34"/>
      <c r="EY337" s="34"/>
      <c r="EZ337" s="34"/>
      <c r="FA337" s="34"/>
      <c r="FB337" s="34"/>
      <c r="FC337" s="34"/>
      <c r="FD337" s="34"/>
      <c r="FE337" s="34"/>
      <c r="FF337" s="34"/>
      <c r="FG337" s="34"/>
      <c r="FH337" s="34"/>
      <c r="FI337" s="34"/>
      <c r="FJ337" s="34"/>
      <c r="FK337" s="34"/>
      <c r="FL337" s="34"/>
      <c r="FM337" s="34"/>
      <c r="FN337" s="34"/>
      <c r="FO337" s="34"/>
      <c r="FP337" s="34"/>
      <c r="FQ337" s="34"/>
      <c r="FR337" s="34"/>
      <c r="FS337" s="34"/>
      <c r="FT337" s="34"/>
      <c r="FU337" s="34"/>
      <c r="FV337" s="34"/>
      <c r="FW337" s="34"/>
      <c r="FX337" s="34"/>
      <c r="FY337" s="34"/>
      <c r="FZ337" s="34"/>
      <c r="GA337" s="34"/>
      <c r="GB337" s="34"/>
      <c r="GC337" s="34"/>
      <c r="GD337" s="34"/>
      <c r="GE337" s="34"/>
      <c r="GF337" s="34"/>
      <c r="GG337" s="34"/>
      <c r="GH337" s="34"/>
      <c r="GI337" s="34"/>
      <c r="GJ337" s="34"/>
      <c r="GK337" s="34"/>
      <c r="GL337" s="34"/>
      <c r="GM337" s="34"/>
      <c r="GN337" s="34"/>
      <c r="GO337" s="34"/>
      <c r="GP337" s="34"/>
      <c r="GQ337" s="34"/>
      <c r="GR337" s="34"/>
      <c r="GS337" s="34"/>
      <c r="GT337" s="34"/>
      <c r="GU337" s="34"/>
      <c r="GV337" s="34"/>
      <c r="GW337" s="34"/>
      <c r="GX337" s="34"/>
      <c r="GY337" s="34"/>
      <c r="GZ337" s="34"/>
      <c r="HA337" s="34"/>
      <c r="HB337" s="34"/>
      <c r="HC337" s="34"/>
      <c r="HD337" s="34"/>
      <c r="HE337" s="34"/>
      <c r="HF337" s="34"/>
      <c r="HG337" s="34"/>
      <c r="HH337" s="34"/>
      <c r="HI337" s="34"/>
      <c r="HJ337" s="34"/>
      <c r="HK337" s="34"/>
      <c r="HL337" s="34"/>
      <c r="HM337" s="34"/>
      <c r="HN337" s="34"/>
      <c r="HO337" s="34"/>
      <c r="HP337" s="34"/>
      <c r="HQ337" s="34"/>
      <c r="HR337" s="34"/>
      <c r="HS337" s="34"/>
      <c r="HT337" s="34"/>
      <c r="HU337" s="34"/>
      <c r="HV337" s="34"/>
      <c r="HW337" s="34"/>
      <c r="HX337" s="34"/>
      <c r="HY337" s="34"/>
      <c r="HZ337" s="34"/>
      <c r="IA337" s="34"/>
      <c r="IB337" s="34"/>
      <c r="IC337" s="34"/>
      <c r="ID337" s="34"/>
      <c r="IE337" s="34"/>
      <c r="IF337" s="34"/>
      <c r="IG337" s="34"/>
      <c r="IH337" s="34"/>
      <c r="II337" s="34"/>
      <c r="IJ337" s="34"/>
      <c r="IK337" s="34"/>
      <c r="IL337" s="34"/>
      <c r="IM337" s="34"/>
      <c r="IN337" s="34"/>
      <c r="IO337" s="34"/>
      <c r="IP337" s="34"/>
      <c r="IQ337" s="34"/>
      <c r="IR337" s="34"/>
      <c r="IS337" s="34"/>
      <c r="IT337" s="34"/>
      <c r="IU337" s="34"/>
      <c r="IV337" s="34"/>
    </row>
    <row r="338" spans="1:256" x14ac:dyDescent="0.2">
      <c r="A338" s="34"/>
      <c r="B338" s="34"/>
      <c r="C338" s="34"/>
      <c r="D338" s="34"/>
      <c r="E338" s="34"/>
      <c r="F338" s="36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  <c r="BU338" s="34"/>
      <c r="BV338" s="34"/>
      <c r="BW338" s="34"/>
      <c r="BX338" s="34"/>
      <c r="BY338" s="34"/>
      <c r="BZ338" s="34"/>
      <c r="CA338" s="34"/>
      <c r="CB338" s="34"/>
      <c r="CC338" s="34"/>
      <c r="CD338" s="34"/>
      <c r="CE338" s="34"/>
      <c r="CF338" s="34"/>
      <c r="CG338" s="34"/>
      <c r="CH338" s="34"/>
      <c r="CI338" s="34"/>
      <c r="CJ338" s="34"/>
      <c r="CK338" s="34"/>
      <c r="CL338" s="34"/>
      <c r="CM338" s="34"/>
      <c r="CN338" s="34"/>
      <c r="CO338" s="34"/>
      <c r="CP338" s="34"/>
      <c r="CQ338" s="34"/>
      <c r="CR338" s="34"/>
      <c r="CS338" s="34"/>
      <c r="CT338" s="34"/>
      <c r="CU338" s="34"/>
      <c r="CV338" s="34"/>
      <c r="CW338" s="34"/>
      <c r="CX338" s="34"/>
      <c r="CY338" s="34"/>
      <c r="CZ338" s="34"/>
      <c r="DA338" s="34"/>
      <c r="DB338" s="34"/>
      <c r="DC338" s="34"/>
      <c r="DD338" s="34"/>
      <c r="DE338" s="34"/>
      <c r="DF338" s="34"/>
      <c r="DG338" s="34"/>
      <c r="DH338" s="34"/>
      <c r="DI338" s="34"/>
      <c r="DJ338" s="34"/>
      <c r="DK338" s="34"/>
      <c r="DL338" s="34"/>
      <c r="DM338" s="34"/>
      <c r="DN338" s="34"/>
      <c r="DO338" s="34"/>
      <c r="DP338" s="34"/>
      <c r="DQ338" s="34"/>
      <c r="DR338" s="34"/>
      <c r="DS338" s="34"/>
      <c r="DT338" s="34"/>
      <c r="DU338" s="34"/>
      <c r="DV338" s="34"/>
      <c r="DW338" s="34"/>
      <c r="DX338" s="34"/>
      <c r="DY338" s="34"/>
      <c r="DZ338" s="34"/>
      <c r="EA338" s="34"/>
      <c r="EB338" s="34"/>
      <c r="EC338" s="34"/>
      <c r="ED338" s="34"/>
      <c r="EE338" s="34"/>
      <c r="EF338" s="34"/>
      <c r="EG338" s="34"/>
      <c r="EH338" s="34"/>
      <c r="EI338" s="34"/>
      <c r="EJ338" s="34"/>
      <c r="EK338" s="34"/>
      <c r="EL338" s="34"/>
      <c r="EM338" s="34"/>
      <c r="EN338" s="34"/>
      <c r="EO338" s="34"/>
      <c r="EP338" s="34"/>
      <c r="EQ338" s="34"/>
      <c r="ER338" s="34"/>
      <c r="ES338" s="34"/>
      <c r="ET338" s="34"/>
      <c r="EU338" s="34"/>
      <c r="EV338" s="34"/>
      <c r="EW338" s="34"/>
      <c r="EX338" s="34"/>
      <c r="EY338" s="34"/>
      <c r="EZ338" s="34"/>
      <c r="FA338" s="34"/>
      <c r="FB338" s="34"/>
      <c r="FC338" s="34"/>
      <c r="FD338" s="34"/>
      <c r="FE338" s="34"/>
      <c r="FF338" s="34"/>
      <c r="FG338" s="34"/>
      <c r="FH338" s="34"/>
      <c r="FI338" s="34"/>
      <c r="FJ338" s="34"/>
      <c r="FK338" s="34"/>
      <c r="FL338" s="34"/>
      <c r="FM338" s="34"/>
      <c r="FN338" s="34"/>
      <c r="FO338" s="34"/>
      <c r="FP338" s="34"/>
      <c r="FQ338" s="34"/>
      <c r="FR338" s="34"/>
      <c r="FS338" s="34"/>
      <c r="FT338" s="34"/>
      <c r="FU338" s="34"/>
      <c r="FV338" s="34"/>
      <c r="FW338" s="34"/>
      <c r="FX338" s="34"/>
      <c r="FY338" s="34"/>
      <c r="FZ338" s="34"/>
      <c r="GA338" s="34"/>
      <c r="GB338" s="34"/>
      <c r="GC338" s="34"/>
      <c r="GD338" s="34"/>
      <c r="GE338" s="34"/>
      <c r="GF338" s="34"/>
      <c r="GG338" s="34"/>
      <c r="GH338" s="34"/>
      <c r="GI338" s="34"/>
      <c r="GJ338" s="34"/>
      <c r="GK338" s="34"/>
      <c r="GL338" s="34"/>
      <c r="GM338" s="34"/>
      <c r="GN338" s="34"/>
      <c r="GO338" s="34"/>
      <c r="GP338" s="34"/>
      <c r="GQ338" s="34"/>
      <c r="GR338" s="34"/>
      <c r="GS338" s="34"/>
      <c r="GT338" s="34"/>
      <c r="GU338" s="34"/>
      <c r="GV338" s="34"/>
      <c r="GW338" s="34"/>
      <c r="GX338" s="34"/>
      <c r="GY338" s="34"/>
      <c r="GZ338" s="34"/>
      <c r="HA338" s="34"/>
      <c r="HB338" s="34"/>
      <c r="HC338" s="34"/>
      <c r="HD338" s="34"/>
      <c r="HE338" s="34"/>
      <c r="HF338" s="34"/>
      <c r="HG338" s="34"/>
      <c r="HH338" s="34"/>
      <c r="HI338" s="34"/>
      <c r="HJ338" s="34"/>
      <c r="HK338" s="34"/>
      <c r="HL338" s="34"/>
      <c r="HM338" s="34"/>
      <c r="HN338" s="34"/>
      <c r="HO338" s="34"/>
      <c r="HP338" s="34"/>
      <c r="HQ338" s="34"/>
      <c r="HR338" s="34"/>
      <c r="HS338" s="34"/>
      <c r="HT338" s="34"/>
      <c r="HU338" s="34"/>
      <c r="HV338" s="34"/>
      <c r="HW338" s="34"/>
      <c r="HX338" s="34"/>
      <c r="HY338" s="34"/>
      <c r="HZ338" s="34"/>
      <c r="IA338" s="34"/>
      <c r="IB338" s="34"/>
      <c r="IC338" s="34"/>
      <c r="ID338" s="34"/>
      <c r="IE338" s="34"/>
      <c r="IF338" s="34"/>
      <c r="IG338" s="34"/>
      <c r="IH338" s="34"/>
      <c r="II338" s="34"/>
      <c r="IJ338" s="34"/>
      <c r="IK338" s="34"/>
      <c r="IL338" s="34"/>
      <c r="IM338" s="34"/>
      <c r="IN338" s="34"/>
      <c r="IO338" s="34"/>
      <c r="IP338" s="34"/>
      <c r="IQ338" s="34"/>
      <c r="IR338" s="34"/>
      <c r="IS338" s="34"/>
      <c r="IT338" s="34"/>
      <c r="IU338" s="34"/>
      <c r="IV338" s="34"/>
    </row>
    <row r="339" spans="1:256" x14ac:dyDescent="0.2">
      <c r="A339" s="34"/>
      <c r="B339" s="34"/>
      <c r="C339" s="34"/>
      <c r="D339" s="34"/>
      <c r="E339" s="34"/>
      <c r="F339" s="36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  <c r="BU339" s="34"/>
      <c r="BV339" s="34"/>
      <c r="BW339" s="34"/>
      <c r="BX339" s="34"/>
      <c r="BY339" s="34"/>
      <c r="BZ339" s="34"/>
      <c r="CA339" s="34"/>
      <c r="CB339" s="34"/>
      <c r="CC339" s="34"/>
      <c r="CD339" s="34"/>
      <c r="CE339" s="34"/>
      <c r="CF339" s="34"/>
      <c r="CG339" s="34"/>
      <c r="CH339" s="34"/>
      <c r="CI339" s="34"/>
      <c r="CJ339" s="34"/>
      <c r="CK339" s="34"/>
      <c r="CL339" s="34"/>
      <c r="CM339" s="34"/>
      <c r="CN339" s="34"/>
      <c r="CO339" s="34"/>
      <c r="CP339" s="34"/>
      <c r="CQ339" s="34"/>
      <c r="CR339" s="34"/>
      <c r="CS339" s="34"/>
      <c r="CT339" s="34"/>
      <c r="CU339" s="34"/>
      <c r="CV339" s="34"/>
      <c r="CW339" s="34"/>
      <c r="CX339" s="34"/>
      <c r="CY339" s="34"/>
      <c r="CZ339" s="34"/>
      <c r="DA339" s="34"/>
      <c r="DB339" s="34"/>
      <c r="DC339" s="34"/>
      <c r="DD339" s="34"/>
      <c r="DE339" s="34"/>
      <c r="DF339" s="34"/>
      <c r="DG339" s="34"/>
      <c r="DH339" s="34"/>
      <c r="DI339" s="34"/>
      <c r="DJ339" s="34"/>
      <c r="DK339" s="34"/>
      <c r="DL339" s="34"/>
      <c r="DM339" s="34"/>
      <c r="DN339" s="34"/>
      <c r="DO339" s="34"/>
      <c r="DP339" s="34"/>
      <c r="DQ339" s="34"/>
      <c r="DR339" s="34"/>
      <c r="DS339" s="34"/>
      <c r="DT339" s="34"/>
      <c r="DU339" s="34"/>
      <c r="DV339" s="34"/>
      <c r="DW339" s="34"/>
      <c r="DX339" s="34"/>
      <c r="DY339" s="34"/>
      <c r="DZ339" s="34"/>
      <c r="EA339" s="34"/>
      <c r="EB339" s="34"/>
      <c r="EC339" s="34"/>
      <c r="ED339" s="34"/>
      <c r="EE339" s="34"/>
      <c r="EF339" s="34"/>
      <c r="EG339" s="34"/>
      <c r="EH339" s="34"/>
      <c r="EI339" s="34"/>
      <c r="EJ339" s="34"/>
      <c r="EK339" s="34"/>
      <c r="EL339" s="34"/>
      <c r="EM339" s="34"/>
      <c r="EN339" s="34"/>
      <c r="EO339" s="34"/>
      <c r="EP339" s="34"/>
      <c r="EQ339" s="34"/>
      <c r="ER339" s="34"/>
      <c r="ES339" s="34"/>
      <c r="ET339" s="34"/>
      <c r="EU339" s="34"/>
      <c r="EV339" s="34"/>
      <c r="EW339" s="34"/>
      <c r="EX339" s="34"/>
      <c r="EY339" s="34"/>
      <c r="EZ339" s="34"/>
      <c r="FA339" s="34"/>
      <c r="FB339" s="34"/>
      <c r="FC339" s="34"/>
      <c r="FD339" s="34"/>
      <c r="FE339" s="34"/>
      <c r="FF339" s="34"/>
      <c r="FG339" s="34"/>
      <c r="FH339" s="34"/>
      <c r="FI339" s="34"/>
      <c r="FJ339" s="34"/>
      <c r="FK339" s="34"/>
      <c r="FL339" s="34"/>
      <c r="FM339" s="34"/>
      <c r="FN339" s="34"/>
      <c r="FO339" s="34"/>
      <c r="FP339" s="34"/>
      <c r="FQ339" s="34"/>
      <c r="FR339" s="34"/>
      <c r="FS339" s="34"/>
      <c r="FT339" s="34"/>
      <c r="FU339" s="34"/>
      <c r="FV339" s="34"/>
      <c r="FW339" s="34"/>
      <c r="FX339" s="34"/>
      <c r="FY339" s="34"/>
      <c r="FZ339" s="34"/>
      <c r="GA339" s="34"/>
      <c r="GB339" s="34"/>
      <c r="GC339" s="34"/>
      <c r="GD339" s="34"/>
      <c r="GE339" s="34"/>
      <c r="GF339" s="34"/>
      <c r="GG339" s="34"/>
      <c r="GH339" s="34"/>
      <c r="GI339" s="34"/>
      <c r="GJ339" s="34"/>
      <c r="GK339" s="34"/>
      <c r="GL339" s="34"/>
      <c r="GM339" s="34"/>
      <c r="GN339" s="34"/>
      <c r="GO339" s="34"/>
      <c r="GP339" s="34"/>
      <c r="GQ339" s="34"/>
      <c r="GR339" s="34"/>
      <c r="GS339" s="34"/>
      <c r="GT339" s="34"/>
      <c r="GU339" s="34"/>
      <c r="GV339" s="34"/>
      <c r="GW339" s="34"/>
      <c r="GX339" s="34"/>
      <c r="GY339" s="34"/>
      <c r="GZ339" s="34"/>
      <c r="HA339" s="34"/>
      <c r="HB339" s="34"/>
      <c r="HC339" s="34"/>
      <c r="HD339" s="34"/>
      <c r="HE339" s="34"/>
      <c r="HF339" s="34"/>
      <c r="HG339" s="34"/>
      <c r="HH339" s="34"/>
      <c r="HI339" s="34"/>
      <c r="HJ339" s="34"/>
      <c r="HK339" s="34"/>
      <c r="HL339" s="34"/>
      <c r="HM339" s="34"/>
      <c r="HN339" s="34"/>
      <c r="HO339" s="34"/>
      <c r="HP339" s="34"/>
      <c r="HQ339" s="34"/>
      <c r="HR339" s="34"/>
      <c r="HS339" s="34"/>
      <c r="HT339" s="34"/>
      <c r="HU339" s="34"/>
      <c r="HV339" s="34"/>
      <c r="HW339" s="34"/>
      <c r="HX339" s="34"/>
      <c r="HY339" s="34"/>
      <c r="HZ339" s="34"/>
      <c r="IA339" s="34"/>
      <c r="IB339" s="34"/>
      <c r="IC339" s="34"/>
      <c r="ID339" s="34"/>
      <c r="IE339" s="34"/>
      <c r="IF339" s="34"/>
      <c r="IG339" s="34"/>
      <c r="IH339" s="34"/>
      <c r="II339" s="34"/>
      <c r="IJ339" s="34"/>
      <c r="IK339" s="34"/>
      <c r="IL339" s="34"/>
      <c r="IM339" s="34"/>
      <c r="IN339" s="34"/>
      <c r="IO339" s="34"/>
      <c r="IP339" s="34"/>
      <c r="IQ339" s="34"/>
      <c r="IR339" s="34"/>
      <c r="IS339" s="34"/>
      <c r="IT339" s="34"/>
      <c r="IU339" s="34"/>
      <c r="IV339" s="34"/>
    </row>
    <row r="340" spans="1:256" x14ac:dyDescent="0.2">
      <c r="A340" s="34"/>
      <c r="B340" s="34"/>
      <c r="C340" s="34"/>
      <c r="D340" s="34"/>
      <c r="E340" s="34"/>
      <c r="F340" s="36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  <c r="BU340" s="34"/>
      <c r="BV340" s="34"/>
      <c r="BW340" s="34"/>
      <c r="BX340" s="34"/>
      <c r="BY340" s="34"/>
      <c r="BZ340" s="34"/>
      <c r="CA340" s="34"/>
      <c r="CB340" s="34"/>
      <c r="CC340" s="34"/>
      <c r="CD340" s="34"/>
      <c r="CE340" s="34"/>
      <c r="CF340" s="34"/>
      <c r="CG340" s="34"/>
      <c r="CH340" s="34"/>
      <c r="CI340" s="34"/>
      <c r="CJ340" s="34"/>
      <c r="CK340" s="34"/>
      <c r="CL340" s="34"/>
      <c r="CM340" s="34"/>
      <c r="CN340" s="34"/>
      <c r="CO340" s="34"/>
      <c r="CP340" s="34"/>
      <c r="CQ340" s="34"/>
      <c r="CR340" s="34"/>
      <c r="CS340" s="34"/>
      <c r="CT340" s="34"/>
      <c r="CU340" s="34"/>
      <c r="CV340" s="34"/>
      <c r="CW340" s="34"/>
      <c r="CX340" s="34"/>
      <c r="CY340" s="34"/>
      <c r="CZ340" s="34"/>
      <c r="DA340" s="34"/>
      <c r="DB340" s="34"/>
      <c r="DC340" s="34"/>
      <c r="DD340" s="34"/>
      <c r="DE340" s="34"/>
      <c r="DF340" s="34"/>
      <c r="DG340" s="34"/>
      <c r="DH340" s="34"/>
      <c r="DI340" s="34"/>
      <c r="DJ340" s="34"/>
      <c r="DK340" s="34"/>
      <c r="DL340" s="34"/>
      <c r="DM340" s="34"/>
      <c r="DN340" s="34"/>
      <c r="DO340" s="34"/>
      <c r="DP340" s="34"/>
      <c r="DQ340" s="34"/>
      <c r="DR340" s="34"/>
      <c r="DS340" s="34"/>
      <c r="DT340" s="34"/>
      <c r="DU340" s="34"/>
      <c r="DV340" s="34"/>
      <c r="DW340" s="34"/>
      <c r="DX340" s="34"/>
      <c r="DY340" s="34"/>
      <c r="DZ340" s="34"/>
      <c r="EA340" s="34"/>
      <c r="EB340" s="34"/>
      <c r="EC340" s="34"/>
      <c r="ED340" s="34"/>
      <c r="EE340" s="34"/>
      <c r="EF340" s="34"/>
      <c r="EG340" s="34"/>
      <c r="EH340" s="34"/>
      <c r="EI340" s="34"/>
      <c r="EJ340" s="34"/>
      <c r="EK340" s="34"/>
      <c r="EL340" s="34"/>
      <c r="EM340" s="34"/>
      <c r="EN340" s="34"/>
      <c r="EO340" s="34"/>
      <c r="EP340" s="34"/>
      <c r="EQ340" s="34"/>
      <c r="ER340" s="34"/>
      <c r="ES340" s="34"/>
      <c r="ET340" s="34"/>
      <c r="EU340" s="34"/>
      <c r="EV340" s="34"/>
      <c r="EW340" s="34"/>
      <c r="EX340" s="34"/>
      <c r="EY340" s="34"/>
      <c r="EZ340" s="34"/>
      <c r="FA340" s="34"/>
      <c r="FB340" s="34"/>
      <c r="FC340" s="34"/>
      <c r="FD340" s="34"/>
      <c r="FE340" s="34"/>
      <c r="FF340" s="34"/>
      <c r="FG340" s="34"/>
      <c r="FH340" s="34"/>
      <c r="FI340" s="34"/>
      <c r="FJ340" s="34"/>
      <c r="FK340" s="34"/>
      <c r="FL340" s="34"/>
      <c r="FM340" s="34"/>
      <c r="FN340" s="34"/>
      <c r="FO340" s="34"/>
      <c r="FP340" s="34"/>
      <c r="FQ340" s="34"/>
      <c r="FR340" s="34"/>
      <c r="FS340" s="34"/>
      <c r="FT340" s="34"/>
      <c r="FU340" s="34"/>
      <c r="FV340" s="34"/>
      <c r="FW340" s="34"/>
      <c r="FX340" s="34"/>
      <c r="FY340" s="34"/>
      <c r="FZ340" s="34"/>
      <c r="GA340" s="34"/>
      <c r="GB340" s="34"/>
      <c r="GC340" s="34"/>
      <c r="GD340" s="34"/>
      <c r="GE340" s="34"/>
      <c r="GF340" s="34"/>
      <c r="GG340" s="34"/>
      <c r="GH340" s="34"/>
      <c r="GI340" s="34"/>
      <c r="GJ340" s="34"/>
      <c r="GK340" s="34"/>
      <c r="GL340" s="34"/>
      <c r="GM340" s="34"/>
      <c r="GN340" s="34"/>
      <c r="GO340" s="34"/>
      <c r="GP340" s="34"/>
      <c r="GQ340" s="34"/>
      <c r="GR340" s="34"/>
      <c r="GS340" s="34"/>
      <c r="GT340" s="34"/>
      <c r="GU340" s="34"/>
      <c r="GV340" s="34"/>
      <c r="GW340" s="34"/>
      <c r="GX340" s="34"/>
      <c r="GY340" s="34"/>
      <c r="GZ340" s="34"/>
      <c r="HA340" s="34"/>
      <c r="HB340" s="34"/>
      <c r="HC340" s="34"/>
      <c r="HD340" s="34"/>
      <c r="HE340" s="34"/>
      <c r="HF340" s="34"/>
      <c r="HG340" s="34"/>
      <c r="HH340" s="34"/>
      <c r="HI340" s="34"/>
      <c r="HJ340" s="34"/>
      <c r="HK340" s="34"/>
      <c r="HL340" s="34"/>
      <c r="HM340" s="34"/>
      <c r="HN340" s="34"/>
      <c r="HO340" s="34"/>
      <c r="HP340" s="34"/>
      <c r="HQ340" s="34"/>
      <c r="HR340" s="34"/>
      <c r="HS340" s="34"/>
      <c r="HT340" s="34"/>
      <c r="HU340" s="34"/>
      <c r="HV340" s="34"/>
      <c r="HW340" s="34"/>
      <c r="HX340" s="34"/>
      <c r="HY340" s="34"/>
      <c r="HZ340" s="34"/>
      <c r="IA340" s="34"/>
      <c r="IB340" s="34"/>
      <c r="IC340" s="34"/>
      <c r="ID340" s="34"/>
      <c r="IE340" s="34"/>
      <c r="IF340" s="34"/>
      <c r="IG340" s="34"/>
      <c r="IH340" s="34"/>
      <c r="II340" s="34"/>
      <c r="IJ340" s="34"/>
      <c r="IK340" s="34"/>
      <c r="IL340" s="34"/>
      <c r="IM340" s="34"/>
      <c r="IN340" s="34"/>
      <c r="IO340" s="34"/>
      <c r="IP340" s="34"/>
      <c r="IQ340" s="34"/>
      <c r="IR340" s="34"/>
      <c r="IS340" s="34"/>
      <c r="IT340" s="34"/>
      <c r="IU340" s="34"/>
      <c r="IV340" s="34"/>
    </row>
    <row r="341" spans="1:256" x14ac:dyDescent="0.2">
      <c r="A341" s="34"/>
      <c r="B341" s="34"/>
      <c r="C341" s="34"/>
      <c r="D341" s="34"/>
      <c r="E341" s="34"/>
      <c r="F341" s="36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  <c r="BU341" s="34"/>
      <c r="BV341" s="34"/>
      <c r="BW341" s="34"/>
      <c r="BX341" s="34"/>
      <c r="BY341" s="34"/>
      <c r="BZ341" s="34"/>
      <c r="CA341" s="34"/>
      <c r="CB341" s="34"/>
      <c r="CC341" s="34"/>
      <c r="CD341" s="34"/>
      <c r="CE341" s="34"/>
      <c r="CF341" s="34"/>
      <c r="CG341" s="34"/>
      <c r="CH341" s="34"/>
      <c r="CI341" s="34"/>
      <c r="CJ341" s="34"/>
      <c r="CK341" s="34"/>
      <c r="CL341" s="34"/>
      <c r="CM341" s="34"/>
      <c r="CN341" s="34"/>
      <c r="CO341" s="34"/>
      <c r="CP341" s="34"/>
      <c r="CQ341" s="34"/>
      <c r="CR341" s="34"/>
      <c r="CS341" s="34"/>
      <c r="CT341" s="34"/>
      <c r="CU341" s="34"/>
      <c r="CV341" s="34"/>
      <c r="CW341" s="34"/>
      <c r="CX341" s="34"/>
      <c r="CY341" s="34"/>
      <c r="CZ341" s="34"/>
      <c r="DA341" s="34"/>
      <c r="DB341" s="34"/>
      <c r="DC341" s="34"/>
      <c r="DD341" s="34"/>
      <c r="DE341" s="34"/>
      <c r="DF341" s="34"/>
      <c r="DG341" s="34"/>
      <c r="DH341" s="34"/>
      <c r="DI341" s="34"/>
      <c r="DJ341" s="34"/>
      <c r="DK341" s="34"/>
      <c r="DL341" s="34"/>
      <c r="DM341" s="34"/>
      <c r="DN341" s="34"/>
      <c r="DO341" s="34"/>
      <c r="DP341" s="34"/>
      <c r="DQ341" s="34"/>
      <c r="DR341" s="34"/>
      <c r="DS341" s="34"/>
      <c r="DT341" s="34"/>
      <c r="DU341" s="34"/>
      <c r="DV341" s="34"/>
      <c r="DW341" s="34"/>
      <c r="DX341" s="34"/>
      <c r="DY341" s="34"/>
      <c r="DZ341" s="34"/>
      <c r="EA341" s="34"/>
      <c r="EB341" s="34"/>
      <c r="EC341" s="34"/>
      <c r="ED341" s="34"/>
      <c r="EE341" s="34"/>
      <c r="EF341" s="34"/>
      <c r="EG341" s="34"/>
      <c r="EH341" s="34"/>
      <c r="EI341" s="34"/>
      <c r="EJ341" s="34"/>
      <c r="EK341" s="34"/>
      <c r="EL341" s="34"/>
      <c r="EM341" s="34"/>
      <c r="EN341" s="34"/>
      <c r="EO341" s="34"/>
      <c r="EP341" s="34"/>
      <c r="EQ341" s="34"/>
      <c r="ER341" s="34"/>
      <c r="ES341" s="34"/>
      <c r="ET341" s="34"/>
      <c r="EU341" s="34"/>
      <c r="EV341" s="34"/>
      <c r="EW341" s="34"/>
      <c r="EX341" s="34"/>
      <c r="EY341" s="34"/>
      <c r="EZ341" s="34"/>
      <c r="FA341" s="34"/>
      <c r="FB341" s="34"/>
      <c r="FC341" s="34"/>
      <c r="FD341" s="34"/>
      <c r="FE341" s="34"/>
      <c r="FF341" s="34"/>
      <c r="FG341" s="34"/>
      <c r="FH341" s="34"/>
      <c r="FI341" s="34"/>
      <c r="FJ341" s="34"/>
      <c r="FK341" s="34"/>
      <c r="FL341" s="34"/>
      <c r="FM341" s="34"/>
      <c r="FN341" s="34"/>
      <c r="FO341" s="34"/>
      <c r="FP341" s="34"/>
      <c r="FQ341" s="34"/>
      <c r="FR341" s="34"/>
      <c r="FS341" s="34"/>
      <c r="FT341" s="34"/>
      <c r="FU341" s="34"/>
      <c r="FV341" s="34"/>
      <c r="FW341" s="34"/>
      <c r="FX341" s="34"/>
      <c r="FY341" s="34"/>
      <c r="FZ341" s="34"/>
      <c r="GA341" s="34"/>
      <c r="GB341" s="34"/>
      <c r="GC341" s="34"/>
      <c r="GD341" s="34"/>
      <c r="GE341" s="34"/>
      <c r="GF341" s="34"/>
      <c r="GG341" s="34"/>
      <c r="GH341" s="34"/>
      <c r="GI341" s="34"/>
      <c r="GJ341" s="34"/>
      <c r="GK341" s="34"/>
      <c r="GL341" s="34"/>
      <c r="GM341" s="34"/>
      <c r="GN341" s="34"/>
      <c r="GO341" s="34"/>
      <c r="GP341" s="34"/>
      <c r="GQ341" s="34"/>
      <c r="GR341" s="34"/>
      <c r="GS341" s="34"/>
      <c r="GT341" s="34"/>
      <c r="GU341" s="34"/>
      <c r="GV341" s="34"/>
      <c r="GW341" s="34"/>
      <c r="GX341" s="34"/>
      <c r="GY341" s="34"/>
      <c r="GZ341" s="34"/>
      <c r="HA341" s="34"/>
      <c r="HB341" s="34"/>
      <c r="HC341" s="34"/>
      <c r="HD341" s="34"/>
      <c r="HE341" s="34"/>
      <c r="HF341" s="34"/>
      <c r="HG341" s="34"/>
      <c r="HH341" s="34"/>
      <c r="HI341" s="34"/>
      <c r="HJ341" s="34"/>
      <c r="HK341" s="34"/>
      <c r="HL341" s="34"/>
      <c r="HM341" s="34"/>
      <c r="HN341" s="34"/>
      <c r="HO341" s="34"/>
      <c r="HP341" s="34"/>
      <c r="HQ341" s="34"/>
      <c r="HR341" s="34"/>
      <c r="HS341" s="34"/>
      <c r="HT341" s="34"/>
      <c r="HU341" s="34"/>
      <c r="HV341" s="34"/>
      <c r="HW341" s="34"/>
      <c r="HX341" s="34"/>
      <c r="HY341" s="34"/>
      <c r="HZ341" s="34"/>
      <c r="IA341" s="34"/>
      <c r="IB341" s="34"/>
      <c r="IC341" s="34"/>
      <c r="ID341" s="34"/>
      <c r="IE341" s="34"/>
      <c r="IF341" s="34"/>
      <c r="IG341" s="34"/>
      <c r="IH341" s="34"/>
      <c r="II341" s="34"/>
      <c r="IJ341" s="34"/>
      <c r="IK341" s="34"/>
      <c r="IL341" s="34"/>
      <c r="IM341" s="34"/>
      <c r="IN341" s="34"/>
      <c r="IO341" s="34"/>
      <c r="IP341" s="34"/>
      <c r="IQ341" s="34"/>
      <c r="IR341" s="34"/>
      <c r="IS341" s="34"/>
      <c r="IT341" s="34"/>
      <c r="IU341" s="34"/>
      <c r="IV341" s="34"/>
    </row>
    <row r="342" spans="1:256" x14ac:dyDescent="0.2">
      <c r="A342" s="34"/>
      <c r="B342" s="34"/>
      <c r="C342" s="34"/>
      <c r="D342" s="34"/>
      <c r="E342" s="34"/>
      <c r="F342" s="36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  <c r="BU342" s="34"/>
      <c r="BV342" s="34"/>
      <c r="BW342" s="34"/>
      <c r="BX342" s="34"/>
      <c r="BY342" s="34"/>
      <c r="BZ342" s="34"/>
      <c r="CA342" s="34"/>
      <c r="CB342" s="34"/>
      <c r="CC342" s="34"/>
      <c r="CD342" s="34"/>
      <c r="CE342" s="34"/>
      <c r="CF342" s="34"/>
      <c r="CG342" s="34"/>
      <c r="CH342" s="34"/>
      <c r="CI342" s="34"/>
      <c r="CJ342" s="34"/>
      <c r="CK342" s="34"/>
      <c r="CL342" s="34"/>
      <c r="CM342" s="34"/>
      <c r="CN342" s="34"/>
      <c r="CO342" s="34"/>
      <c r="CP342" s="34"/>
      <c r="CQ342" s="34"/>
      <c r="CR342" s="34"/>
      <c r="CS342" s="34"/>
      <c r="CT342" s="34"/>
      <c r="CU342" s="34"/>
      <c r="CV342" s="34"/>
      <c r="CW342" s="34"/>
      <c r="CX342" s="34"/>
      <c r="CY342" s="34"/>
      <c r="CZ342" s="34"/>
      <c r="DA342" s="34"/>
      <c r="DB342" s="34"/>
      <c r="DC342" s="34"/>
      <c r="DD342" s="34"/>
      <c r="DE342" s="34"/>
      <c r="DF342" s="34"/>
      <c r="DG342" s="34"/>
      <c r="DH342" s="34"/>
      <c r="DI342" s="34"/>
      <c r="DJ342" s="34"/>
      <c r="DK342" s="34"/>
      <c r="DL342" s="34"/>
      <c r="DM342" s="34"/>
      <c r="DN342" s="34"/>
      <c r="DO342" s="34"/>
      <c r="DP342" s="34"/>
      <c r="DQ342" s="34"/>
      <c r="DR342" s="34"/>
      <c r="DS342" s="34"/>
      <c r="DT342" s="34"/>
      <c r="DU342" s="34"/>
      <c r="DV342" s="34"/>
      <c r="DW342" s="34"/>
      <c r="DX342" s="34"/>
      <c r="DY342" s="34"/>
      <c r="DZ342" s="34"/>
      <c r="EA342" s="34"/>
      <c r="EB342" s="34"/>
      <c r="EC342" s="34"/>
      <c r="ED342" s="34"/>
      <c r="EE342" s="34"/>
      <c r="EF342" s="34"/>
      <c r="EG342" s="34"/>
      <c r="EH342" s="34"/>
      <c r="EI342" s="34"/>
      <c r="EJ342" s="34"/>
      <c r="EK342" s="34"/>
      <c r="EL342" s="34"/>
      <c r="EM342" s="34"/>
      <c r="EN342" s="34"/>
      <c r="EO342" s="34"/>
      <c r="EP342" s="34"/>
      <c r="EQ342" s="34"/>
      <c r="ER342" s="34"/>
      <c r="ES342" s="34"/>
      <c r="ET342" s="34"/>
      <c r="EU342" s="34"/>
      <c r="EV342" s="34"/>
      <c r="EW342" s="34"/>
      <c r="EX342" s="34"/>
      <c r="EY342" s="34"/>
      <c r="EZ342" s="34"/>
      <c r="FA342" s="34"/>
      <c r="FB342" s="34"/>
      <c r="FC342" s="34"/>
      <c r="FD342" s="34"/>
      <c r="FE342" s="34"/>
      <c r="FF342" s="34"/>
      <c r="FG342" s="34"/>
      <c r="FH342" s="34"/>
      <c r="FI342" s="34"/>
      <c r="FJ342" s="34"/>
      <c r="FK342" s="34"/>
      <c r="FL342" s="34"/>
      <c r="FM342" s="34"/>
      <c r="FN342" s="34"/>
      <c r="FO342" s="34"/>
      <c r="FP342" s="34"/>
      <c r="FQ342" s="34"/>
      <c r="FR342" s="34"/>
      <c r="FS342" s="34"/>
      <c r="FT342" s="34"/>
      <c r="FU342" s="34"/>
      <c r="FV342" s="34"/>
      <c r="FW342" s="34"/>
      <c r="FX342" s="34"/>
      <c r="FY342" s="34"/>
      <c r="FZ342" s="34"/>
      <c r="GA342" s="34"/>
      <c r="GB342" s="34"/>
      <c r="GC342" s="34"/>
      <c r="GD342" s="34"/>
      <c r="GE342" s="34"/>
      <c r="GF342" s="34"/>
      <c r="GG342" s="34"/>
      <c r="GH342" s="34"/>
      <c r="GI342" s="34"/>
      <c r="GJ342" s="34"/>
      <c r="GK342" s="34"/>
      <c r="GL342" s="34"/>
      <c r="GM342" s="34"/>
      <c r="GN342" s="34"/>
      <c r="GO342" s="34"/>
      <c r="GP342" s="34"/>
      <c r="GQ342" s="34"/>
      <c r="GR342" s="34"/>
      <c r="GS342" s="34"/>
      <c r="GT342" s="34"/>
      <c r="GU342" s="34"/>
      <c r="GV342" s="34"/>
      <c r="GW342" s="34"/>
      <c r="GX342" s="34"/>
      <c r="GY342" s="34"/>
      <c r="GZ342" s="34"/>
      <c r="HA342" s="34"/>
      <c r="HB342" s="34"/>
      <c r="HC342" s="34"/>
      <c r="HD342" s="34"/>
      <c r="HE342" s="34"/>
      <c r="HF342" s="34"/>
      <c r="HG342" s="34"/>
      <c r="HH342" s="34"/>
      <c r="HI342" s="34"/>
      <c r="HJ342" s="34"/>
      <c r="HK342" s="34"/>
      <c r="HL342" s="34"/>
      <c r="HM342" s="34"/>
      <c r="HN342" s="34"/>
      <c r="HO342" s="34"/>
      <c r="HP342" s="34"/>
      <c r="HQ342" s="34"/>
      <c r="HR342" s="34"/>
      <c r="HS342" s="34"/>
      <c r="HT342" s="34"/>
      <c r="HU342" s="34"/>
      <c r="HV342" s="34"/>
      <c r="HW342" s="34"/>
      <c r="HX342" s="34"/>
      <c r="HY342" s="34"/>
      <c r="HZ342" s="34"/>
      <c r="IA342" s="34"/>
      <c r="IB342" s="34"/>
      <c r="IC342" s="34"/>
      <c r="ID342" s="34"/>
      <c r="IE342" s="34"/>
      <c r="IF342" s="34"/>
      <c r="IG342" s="34"/>
      <c r="IH342" s="34"/>
      <c r="II342" s="34"/>
      <c r="IJ342" s="34"/>
      <c r="IK342" s="34"/>
      <c r="IL342" s="34"/>
      <c r="IM342" s="34"/>
      <c r="IN342" s="34"/>
      <c r="IO342" s="34"/>
      <c r="IP342" s="34"/>
      <c r="IQ342" s="34"/>
      <c r="IR342" s="34"/>
      <c r="IS342" s="34"/>
      <c r="IT342" s="34"/>
      <c r="IU342" s="34"/>
      <c r="IV342" s="34"/>
    </row>
    <row r="343" spans="1:256" x14ac:dyDescent="0.2">
      <c r="A343" s="34"/>
      <c r="B343" s="34"/>
      <c r="C343" s="34"/>
      <c r="D343" s="34"/>
      <c r="E343" s="34"/>
      <c r="F343" s="36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  <c r="BU343" s="34"/>
      <c r="BV343" s="34"/>
      <c r="BW343" s="34"/>
      <c r="BX343" s="34"/>
      <c r="BY343" s="34"/>
      <c r="BZ343" s="34"/>
      <c r="CA343" s="34"/>
      <c r="CB343" s="34"/>
      <c r="CC343" s="34"/>
      <c r="CD343" s="34"/>
      <c r="CE343" s="34"/>
      <c r="CF343" s="34"/>
      <c r="CG343" s="34"/>
      <c r="CH343" s="34"/>
      <c r="CI343" s="34"/>
      <c r="CJ343" s="34"/>
      <c r="CK343" s="34"/>
      <c r="CL343" s="34"/>
      <c r="CM343" s="34"/>
      <c r="CN343" s="34"/>
      <c r="CO343" s="34"/>
      <c r="CP343" s="34"/>
      <c r="CQ343" s="34"/>
      <c r="CR343" s="34"/>
      <c r="CS343" s="34"/>
      <c r="CT343" s="34"/>
      <c r="CU343" s="34"/>
      <c r="CV343" s="34"/>
      <c r="CW343" s="34"/>
      <c r="CX343" s="34"/>
      <c r="CY343" s="34"/>
      <c r="CZ343" s="34"/>
      <c r="DA343" s="34"/>
      <c r="DB343" s="34"/>
      <c r="DC343" s="34"/>
      <c r="DD343" s="34"/>
      <c r="DE343" s="34"/>
      <c r="DF343" s="34"/>
      <c r="DG343" s="34"/>
      <c r="DH343" s="34"/>
      <c r="DI343" s="34"/>
      <c r="DJ343" s="34"/>
      <c r="DK343" s="34"/>
      <c r="DL343" s="34"/>
      <c r="DM343" s="34"/>
      <c r="DN343" s="34"/>
      <c r="DO343" s="34"/>
      <c r="DP343" s="34"/>
      <c r="DQ343" s="34"/>
      <c r="DR343" s="34"/>
      <c r="DS343" s="34"/>
      <c r="DT343" s="34"/>
      <c r="DU343" s="34"/>
      <c r="DV343" s="34"/>
      <c r="DW343" s="34"/>
      <c r="DX343" s="34"/>
      <c r="DY343" s="34"/>
      <c r="DZ343" s="34"/>
      <c r="EA343" s="34"/>
      <c r="EB343" s="34"/>
      <c r="EC343" s="34"/>
      <c r="ED343" s="34"/>
      <c r="EE343" s="34"/>
      <c r="EF343" s="34"/>
      <c r="EG343" s="34"/>
      <c r="EH343" s="34"/>
      <c r="EI343" s="34"/>
      <c r="EJ343" s="34"/>
      <c r="EK343" s="34"/>
      <c r="EL343" s="34"/>
      <c r="EM343" s="34"/>
      <c r="EN343" s="34"/>
      <c r="EO343" s="34"/>
      <c r="EP343" s="34"/>
      <c r="EQ343" s="34"/>
      <c r="ER343" s="34"/>
      <c r="ES343" s="34"/>
      <c r="ET343" s="34"/>
      <c r="EU343" s="34"/>
      <c r="EV343" s="34"/>
      <c r="EW343" s="34"/>
      <c r="EX343" s="34"/>
      <c r="EY343" s="34"/>
      <c r="EZ343" s="34"/>
      <c r="FA343" s="34"/>
      <c r="FB343" s="34"/>
      <c r="FC343" s="34"/>
      <c r="FD343" s="34"/>
      <c r="FE343" s="34"/>
      <c r="FF343" s="34"/>
      <c r="FG343" s="34"/>
      <c r="FH343" s="34"/>
      <c r="FI343" s="34"/>
      <c r="FJ343" s="34"/>
      <c r="FK343" s="34"/>
      <c r="FL343" s="34"/>
      <c r="FM343" s="34"/>
      <c r="FN343" s="34"/>
      <c r="FO343" s="34"/>
      <c r="FP343" s="34"/>
      <c r="FQ343" s="34"/>
      <c r="FR343" s="34"/>
      <c r="FS343" s="34"/>
      <c r="FT343" s="34"/>
      <c r="FU343" s="34"/>
      <c r="FV343" s="34"/>
      <c r="FW343" s="34"/>
      <c r="FX343" s="34"/>
      <c r="FY343" s="34"/>
      <c r="FZ343" s="34"/>
      <c r="GA343" s="34"/>
      <c r="GB343" s="34"/>
      <c r="GC343" s="34"/>
      <c r="GD343" s="34"/>
      <c r="GE343" s="34"/>
      <c r="GF343" s="34"/>
      <c r="GG343" s="34"/>
      <c r="GH343" s="34"/>
      <c r="GI343" s="34"/>
      <c r="GJ343" s="34"/>
      <c r="GK343" s="34"/>
      <c r="GL343" s="34"/>
      <c r="GM343" s="34"/>
      <c r="GN343" s="34"/>
      <c r="GO343" s="34"/>
      <c r="GP343" s="34"/>
      <c r="GQ343" s="34"/>
      <c r="GR343" s="34"/>
      <c r="GS343" s="34"/>
      <c r="GT343" s="34"/>
      <c r="GU343" s="34"/>
      <c r="GV343" s="34"/>
      <c r="GW343" s="34"/>
      <c r="GX343" s="34"/>
      <c r="GY343" s="34"/>
      <c r="GZ343" s="34"/>
      <c r="HA343" s="34"/>
      <c r="HB343" s="34"/>
      <c r="HC343" s="34"/>
      <c r="HD343" s="34"/>
      <c r="HE343" s="34"/>
      <c r="HF343" s="34"/>
      <c r="HG343" s="34"/>
      <c r="HH343" s="34"/>
      <c r="HI343" s="34"/>
      <c r="HJ343" s="34"/>
      <c r="HK343" s="34"/>
      <c r="HL343" s="34"/>
      <c r="HM343" s="34"/>
      <c r="HN343" s="34"/>
      <c r="HO343" s="34"/>
      <c r="HP343" s="34"/>
      <c r="HQ343" s="34"/>
      <c r="HR343" s="34"/>
      <c r="HS343" s="34"/>
      <c r="HT343" s="34"/>
      <c r="HU343" s="34"/>
      <c r="HV343" s="34"/>
      <c r="HW343" s="34"/>
      <c r="HX343" s="34"/>
      <c r="HY343" s="34"/>
      <c r="HZ343" s="34"/>
      <c r="IA343" s="34"/>
      <c r="IB343" s="34"/>
      <c r="IC343" s="34"/>
      <c r="ID343" s="34"/>
      <c r="IE343" s="34"/>
      <c r="IF343" s="34"/>
      <c r="IG343" s="34"/>
      <c r="IH343" s="34"/>
      <c r="II343" s="34"/>
      <c r="IJ343" s="34"/>
      <c r="IK343" s="34"/>
      <c r="IL343" s="34"/>
      <c r="IM343" s="34"/>
      <c r="IN343" s="34"/>
      <c r="IO343" s="34"/>
      <c r="IP343" s="34"/>
      <c r="IQ343" s="34"/>
      <c r="IR343" s="34"/>
      <c r="IS343" s="34"/>
      <c r="IT343" s="34"/>
      <c r="IU343" s="34"/>
      <c r="IV343" s="34"/>
    </row>
    <row r="344" spans="1:256" x14ac:dyDescent="0.2">
      <c r="A344" s="34"/>
      <c r="B344" s="34"/>
      <c r="C344" s="34"/>
      <c r="D344" s="34"/>
      <c r="E344" s="34"/>
      <c r="F344" s="36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  <c r="BU344" s="34"/>
      <c r="BV344" s="34"/>
      <c r="BW344" s="34"/>
      <c r="BX344" s="34"/>
      <c r="BY344" s="34"/>
      <c r="BZ344" s="34"/>
      <c r="CA344" s="34"/>
      <c r="CB344" s="34"/>
      <c r="CC344" s="34"/>
      <c r="CD344" s="34"/>
      <c r="CE344" s="34"/>
      <c r="CF344" s="34"/>
      <c r="CG344" s="34"/>
      <c r="CH344" s="34"/>
      <c r="CI344" s="34"/>
      <c r="CJ344" s="34"/>
      <c r="CK344" s="34"/>
      <c r="CL344" s="34"/>
      <c r="CM344" s="34"/>
      <c r="CN344" s="34"/>
      <c r="CO344" s="34"/>
      <c r="CP344" s="34"/>
      <c r="CQ344" s="34"/>
      <c r="CR344" s="34"/>
      <c r="CS344" s="34"/>
      <c r="CT344" s="34"/>
      <c r="CU344" s="34"/>
      <c r="CV344" s="34"/>
      <c r="CW344" s="34"/>
      <c r="CX344" s="34"/>
      <c r="CY344" s="34"/>
      <c r="CZ344" s="34"/>
      <c r="DA344" s="34"/>
      <c r="DB344" s="34"/>
      <c r="DC344" s="34"/>
      <c r="DD344" s="34"/>
      <c r="DE344" s="34"/>
      <c r="DF344" s="34"/>
      <c r="DG344" s="34"/>
      <c r="DH344" s="34"/>
      <c r="DI344" s="34"/>
      <c r="DJ344" s="34"/>
      <c r="DK344" s="34"/>
      <c r="DL344" s="34"/>
      <c r="DM344" s="34"/>
      <c r="DN344" s="34"/>
      <c r="DO344" s="34"/>
      <c r="DP344" s="34"/>
      <c r="DQ344" s="34"/>
      <c r="DR344" s="34"/>
      <c r="DS344" s="34"/>
      <c r="DT344" s="34"/>
      <c r="DU344" s="34"/>
      <c r="DV344" s="34"/>
      <c r="DW344" s="34"/>
      <c r="DX344" s="34"/>
      <c r="DY344" s="34"/>
      <c r="DZ344" s="34"/>
      <c r="EA344" s="34"/>
      <c r="EB344" s="34"/>
      <c r="EC344" s="34"/>
      <c r="ED344" s="34"/>
      <c r="EE344" s="34"/>
      <c r="EF344" s="34"/>
      <c r="EG344" s="34"/>
      <c r="EH344" s="34"/>
      <c r="EI344" s="34"/>
      <c r="EJ344" s="34"/>
      <c r="EK344" s="34"/>
      <c r="EL344" s="34"/>
      <c r="EM344" s="34"/>
      <c r="EN344" s="34"/>
      <c r="EO344" s="34"/>
      <c r="EP344" s="34"/>
      <c r="EQ344" s="34"/>
      <c r="ER344" s="34"/>
      <c r="ES344" s="34"/>
      <c r="ET344" s="34"/>
      <c r="EU344" s="34"/>
      <c r="EV344" s="34"/>
      <c r="EW344" s="34"/>
      <c r="EX344" s="34"/>
      <c r="EY344" s="34"/>
      <c r="EZ344" s="34"/>
      <c r="FA344" s="34"/>
      <c r="FB344" s="34"/>
      <c r="FC344" s="34"/>
      <c r="FD344" s="34"/>
      <c r="FE344" s="34"/>
      <c r="FF344" s="34"/>
      <c r="FG344" s="34"/>
      <c r="FH344" s="34"/>
      <c r="FI344" s="34"/>
      <c r="FJ344" s="34"/>
      <c r="FK344" s="34"/>
      <c r="FL344" s="34"/>
      <c r="FM344" s="34"/>
      <c r="FN344" s="34"/>
      <c r="FO344" s="34"/>
      <c r="FP344" s="34"/>
      <c r="FQ344" s="34"/>
      <c r="FR344" s="34"/>
      <c r="FS344" s="34"/>
      <c r="FT344" s="34"/>
      <c r="FU344" s="34"/>
      <c r="FV344" s="34"/>
      <c r="FW344" s="34"/>
      <c r="FX344" s="34"/>
      <c r="FY344" s="34"/>
      <c r="FZ344" s="34"/>
      <c r="GA344" s="34"/>
      <c r="GB344" s="34"/>
      <c r="GC344" s="34"/>
      <c r="GD344" s="34"/>
      <c r="GE344" s="34"/>
      <c r="GF344" s="34"/>
      <c r="GG344" s="34"/>
      <c r="GH344" s="34"/>
      <c r="GI344" s="34"/>
      <c r="GJ344" s="34"/>
      <c r="GK344" s="34"/>
      <c r="GL344" s="34"/>
      <c r="GM344" s="34"/>
      <c r="GN344" s="34"/>
      <c r="GO344" s="34"/>
      <c r="GP344" s="34"/>
      <c r="GQ344" s="34"/>
      <c r="GR344" s="34"/>
      <c r="GS344" s="34"/>
      <c r="GT344" s="34"/>
      <c r="GU344" s="34"/>
      <c r="GV344" s="34"/>
      <c r="GW344" s="34"/>
      <c r="GX344" s="34"/>
      <c r="GY344" s="34"/>
      <c r="GZ344" s="34"/>
      <c r="HA344" s="34"/>
      <c r="HB344" s="34"/>
      <c r="HC344" s="34"/>
      <c r="HD344" s="34"/>
      <c r="HE344" s="34"/>
      <c r="HF344" s="34"/>
      <c r="HG344" s="34"/>
      <c r="HH344" s="34"/>
      <c r="HI344" s="34"/>
      <c r="HJ344" s="34"/>
      <c r="HK344" s="34"/>
      <c r="HL344" s="34"/>
      <c r="HM344" s="34"/>
      <c r="HN344" s="34"/>
      <c r="HO344" s="34"/>
      <c r="HP344" s="34"/>
      <c r="HQ344" s="34"/>
      <c r="HR344" s="34"/>
      <c r="HS344" s="34"/>
      <c r="HT344" s="34"/>
      <c r="HU344" s="34"/>
      <c r="HV344" s="34"/>
      <c r="HW344" s="34"/>
      <c r="HX344" s="34"/>
      <c r="HY344" s="34"/>
      <c r="HZ344" s="34"/>
      <c r="IA344" s="34"/>
      <c r="IB344" s="34"/>
      <c r="IC344" s="34"/>
      <c r="ID344" s="34"/>
      <c r="IE344" s="34"/>
      <c r="IF344" s="34"/>
      <c r="IG344" s="34"/>
      <c r="IH344" s="34"/>
      <c r="II344" s="34"/>
      <c r="IJ344" s="34"/>
      <c r="IK344" s="34"/>
      <c r="IL344" s="34"/>
      <c r="IM344" s="34"/>
      <c r="IN344" s="34"/>
      <c r="IO344" s="34"/>
      <c r="IP344" s="34"/>
      <c r="IQ344" s="34"/>
      <c r="IR344" s="34"/>
      <c r="IS344" s="34"/>
      <c r="IT344" s="34"/>
      <c r="IU344" s="34"/>
      <c r="IV344" s="34"/>
    </row>
    <row r="345" spans="1:256" x14ac:dyDescent="0.2">
      <c r="A345" s="34"/>
      <c r="B345" s="34"/>
      <c r="C345" s="34"/>
      <c r="D345" s="34"/>
      <c r="E345" s="34"/>
      <c r="F345" s="36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  <c r="BU345" s="34"/>
      <c r="BV345" s="34"/>
      <c r="BW345" s="34"/>
      <c r="BX345" s="34"/>
      <c r="BY345" s="34"/>
      <c r="BZ345" s="34"/>
      <c r="CA345" s="34"/>
      <c r="CB345" s="34"/>
      <c r="CC345" s="34"/>
      <c r="CD345" s="34"/>
      <c r="CE345" s="34"/>
      <c r="CF345" s="34"/>
      <c r="CG345" s="34"/>
      <c r="CH345" s="34"/>
      <c r="CI345" s="34"/>
      <c r="CJ345" s="34"/>
      <c r="CK345" s="34"/>
      <c r="CL345" s="34"/>
      <c r="CM345" s="34"/>
      <c r="CN345" s="34"/>
      <c r="CO345" s="34"/>
      <c r="CP345" s="34"/>
      <c r="CQ345" s="34"/>
      <c r="CR345" s="34"/>
      <c r="CS345" s="34"/>
      <c r="CT345" s="34"/>
      <c r="CU345" s="34"/>
      <c r="CV345" s="34"/>
      <c r="CW345" s="34"/>
      <c r="CX345" s="34"/>
      <c r="CY345" s="34"/>
      <c r="CZ345" s="34"/>
      <c r="DA345" s="34"/>
      <c r="DB345" s="34"/>
      <c r="DC345" s="34"/>
      <c r="DD345" s="34"/>
      <c r="DE345" s="34"/>
      <c r="DF345" s="34"/>
      <c r="DG345" s="34"/>
      <c r="DH345" s="34"/>
      <c r="DI345" s="34"/>
      <c r="DJ345" s="34"/>
      <c r="DK345" s="34"/>
      <c r="DL345" s="34"/>
      <c r="DM345" s="34"/>
      <c r="DN345" s="34"/>
      <c r="DO345" s="34"/>
      <c r="DP345" s="34"/>
      <c r="DQ345" s="34"/>
      <c r="DR345" s="34"/>
      <c r="DS345" s="34"/>
      <c r="DT345" s="34"/>
      <c r="DU345" s="34"/>
      <c r="DV345" s="34"/>
      <c r="DW345" s="34"/>
      <c r="DX345" s="34"/>
      <c r="DY345" s="34"/>
      <c r="DZ345" s="34"/>
      <c r="EA345" s="34"/>
      <c r="EB345" s="34"/>
      <c r="EC345" s="34"/>
      <c r="ED345" s="34"/>
      <c r="EE345" s="34"/>
      <c r="EF345" s="34"/>
      <c r="EG345" s="34"/>
      <c r="EH345" s="34"/>
      <c r="EI345" s="34"/>
      <c r="EJ345" s="34"/>
      <c r="EK345" s="34"/>
      <c r="EL345" s="34"/>
      <c r="EM345" s="34"/>
      <c r="EN345" s="34"/>
      <c r="EO345" s="34"/>
      <c r="EP345" s="34"/>
      <c r="EQ345" s="34"/>
      <c r="ER345" s="34"/>
      <c r="ES345" s="34"/>
      <c r="ET345" s="34"/>
      <c r="EU345" s="34"/>
      <c r="EV345" s="34"/>
      <c r="EW345" s="34"/>
      <c r="EX345" s="34"/>
      <c r="EY345" s="34"/>
      <c r="EZ345" s="34"/>
      <c r="FA345" s="34"/>
      <c r="FB345" s="34"/>
      <c r="FC345" s="34"/>
      <c r="FD345" s="34"/>
      <c r="FE345" s="34"/>
      <c r="FF345" s="34"/>
      <c r="FG345" s="34"/>
      <c r="FH345" s="34"/>
      <c r="FI345" s="34"/>
      <c r="FJ345" s="34"/>
      <c r="FK345" s="34"/>
      <c r="FL345" s="34"/>
      <c r="FM345" s="34"/>
      <c r="FN345" s="34"/>
      <c r="FO345" s="34"/>
      <c r="FP345" s="34"/>
      <c r="FQ345" s="34"/>
      <c r="FR345" s="34"/>
      <c r="FS345" s="34"/>
      <c r="FT345" s="34"/>
      <c r="FU345" s="34"/>
      <c r="FV345" s="34"/>
      <c r="FW345" s="34"/>
      <c r="FX345" s="34"/>
      <c r="FY345" s="34"/>
      <c r="FZ345" s="34"/>
      <c r="GA345" s="34"/>
      <c r="GB345" s="34"/>
      <c r="GC345" s="34"/>
      <c r="GD345" s="34"/>
      <c r="GE345" s="34"/>
      <c r="GF345" s="34"/>
      <c r="GG345" s="34"/>
      <c r="GH345" s="34"/>
      <c r="GI345" s="34"/>
      <c r="GJ345" s="34"/>
      <c r="GK345" s="34"/>
      <c r="GL345" s="34"/>
      <c r="GM345" s="34"/>
      <c r="GN345" s="34"/>
      <c r="GO345" s="34"/>
      <c r="GP345" s="34"/>
      <c r="GQ345" s="34"/>
      <c r="GR345" s="34"/>
      <c r="GS345" s="34"/>
      <c r="GT345" s="34"/>
      <c r="GU345" s="34"/>
      <c r="GV345" s="34"/>
      <c r="GW345" s="34"/>
      <c r="GX345" s="34"/>
      <c r="GY345" s="34"/>
      <c r="GZ345" s="34"/>
      <c r="HA345" s="34"/>
      <c r="HB345" s="34"/>
      <c r="HC345" s="34"/>
      <c r="HD345" s="34"/>
      <c r="HE345" s="34"/>
      <c r="HF345" s="34"/>
      <c r="HG345" s="34"/>
      <c r="HH345" s="34"/>
      <c r="HI345" s="34"/>
      <c r="HJ345" s="34"/>
      <c r="HK345" s="34"/>
      <c r="HL345" s="34"/>
      <c r="HM345" s="34"/>
      <c r="HN345" s="34"/>
      <c r="HO345" s="34"/>
      <c r="HP345" s="34"/>
      <c r="HQ345" s="34"/>
      <c r="HR345" s="34"/>
      <c r="HS345" s="34"/>
      <c r="HT345" s="34"/>
      <c r="HU345" s="34"/>
      <c r="HV345" s="34"/>
      <c r="HW345" s="34"/>
      <c r="HX345" s="34"/>
      <c r="HY345" s="34"/>
      <c r="HZ345" s="34"/>
      <c r="IA345" s="34"/>
      <c r="IB345" s="34"/>
      <c r="IC345" s="34"/>
      <c r="ID345" s="34"/>
      <c r="IE345" s="34"/>
      <c r="IF345" s="34"/>
      <c r="IG345" s="34"/>
      <c r="IH345" s="34"/>
      <c r="II345" s="34"/>
      <c r="IJ345" s="34"/>
      <c r="IK345" s="34"/>
      <c r="IL345" s="34"/>
      <c r="IM345" s="34"/>
      <c r="IN345" s="34"/>
      <c r="IO345" s="34"/>
      <c r="IP345" s="34"/>
      <c r="IQ345" s="34"/>
      <c r="IR345" s="34"/>
      <c r="IS345" s="34"/>
      <c r="IT345" s="34"/>
      <c r="IU345" s="34"/>
      <c r="IV345" s="34"/>
    </row>
    <row r="346" spans="1:256" x14ac:dyDescent="0.2">
      <c r="A346" s="34"/>
      <c r="B346" s="34"/>
      <c r="C346" s="34"/>
      <c r="D346" s="34"/>
      <c r="E346" s="34"/>
      <c r="F346" s="36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  <c r="BU346" s="34"/>
      <c r="BV346" s="34"/>
      <c r="BW346" s="34"/>
      <c r="BX346" s="34"/>
      <c r="BY346" s="34"/>
      <c r="BZ346" s="34"/>
      <c r="CA346" s="34"/>
      <c r="CB346" s="34"/>
      <c r="CC346" s="34"/>
      <c r="CD346" s="34"/>
      <c r="CE346" s="34"/>
      <c r="CF346" s="34"/>
      <c r="CG346" s="34"/>
      <c r="CH346" s="34"/>
      <c r="CI346" s="34"/>
      <c r="CJ346" s="34"/>
      <c r="CK346" s="34"/>
      <c r="CL346" s="34"/>
      <c r="CM346" s="34"/>
      <c r="CN346" s="34"/>
      <c r="CO346" s="34"/>
      <c r="CP346" s="34"/>
      <c r="CQ346" s="34"/>
      <c r="CR346" s="34"/>
      <c r="CS346" s="34"/>
      <c r="CT346" s="34"/>
      <c r="CU346" s="34"/>
      <c r="CV346" s="34"/>
      <c r="CW346" s="34"/>
      <c r="CX346" s="34"/>
      <c r="CY346" s="34"/>
      <c r="CZ346" s="34"/>
      <c r="DA346" s="34"/>
      <c r="DB346" s="34"/>
      <c r="DC346" s="34"/>
      <c r="DD346" s="34"/>
      <c r="DE346" s="34"/>
      <c r="DF346" s="34"/>
      <c r="DG346" s="34"/>
      <c r="DH346" s="34"/>
      <c r="DI346" s="34"/>
      <c r="DJ346" s="34"/>
      <c r="DK346" s="34"/>
      <c r="DL346" s="34"/>
      <c r="DM346" s="34"/>
      <c r="DN346" s="34"/>
      <c r="DO346" s="34"/>
      <c r="DP346" s="34"/>
      <c r="DQ346" s="34"/>
      <c r="DR346" s="34"/>
      <c r="DS346" s="34"/>
      <c r="DT346" s="34"/>
      <c r="DU346" s="34"/>
      <c r="DV346" s="34"/>
      <c r="DW346" s="34"/>
      <c r="DX346" s="34"/>
      <c r="DY346" s="34"/>
      <c r="DZ346" s="34"/>
      <c r="EA346" s="34"/>
      <c r="EB346" s="34"/>
      <c r="EC346" s="34"/>
      <c r="ED346" s="34"/>
      <c r="EE346" s="34"/>
      <c r="EF346" s="34"/>
      <c r="EG346" s="34"/>
      <c r="EH346" s="34"/>
      <c r="EI346" s="34"/>
      <c r="EJ346" s="34"/>
      <c r="EK346" s="34"/>
      <c r="EL346" s="34"/>
      <c r="EM346" s="34"/>
      <c r="EN346" s="34"/>
      <c r="EO346" s="34"/>
      <c r="EP346" s="34"/>
      <c r="EQ346" s="34"/>
      <c r="ER346" s="34"/>
      <c r="ES346" s="34"/>
      <c r="ET346" s="34"/>
      <c r="EU346" s="34"/>
      <c r="EV346" s="34"/>
      <c r="EW346" s="34"/>
      <c r="EX346" s="34"/>
      <c r="EY346" s="34"/>
      <c r="EZ346" s="34"/>
      <c r="FA346" s="34"/>
      <c r="FB346" s="34"/>
      <c r="FC346" s="34"/>
      <c r="FD346" s="34"/>
      <c r="FE346" s="34"/>
      <c r="FF346" s="34"/>
      <c r="FG346" s="34"/>
      <c r="FH346" s="34"/>
      <c r="FI346" s="34"/>
      <c r="FJ346" s="34"/>
      <c r="FK346" s="34"/>
      <c r="FL346" s="34"/>
      <c r="FM346" s="34"/>
      <c r="FN346" s="34"/>
      <c r="FO346" s="34"/>
      <c r="FP346" s="34"/>
      <c r="FQ346" s="34"/>
      <c r="FR346" s="34"/>
      <c r="FS346" s="34"/>
      <c r="FT346" s="34"/>
      <c r="FU346" s="34"/>
      <c r="FV346" s="34"/>
      <c r="FW346" s="34"/>
      <c r="FX346" s="34"/>
      <c r="FY346" s="34"/>
      <c r="FZ346" s="34"/>
      <c r="GA346" s="34"/>
      <c r="GB346" s="34"/>
      <c r="GC346" s="34"/>
      <c r="GD346" s="34"/>
      <c r="GE346" s="34"/>
      <c r="GF346" s="34"/>
      <c r="GG346" s="34"/>
      <c r="GH346" s="34"/>
      <c r="GI346" s="34"/>
      <c r="GJ346" s="34"/>
      <c r="GK346" s="34"/>
      <c r="GL346" s="34"/>
      <c r="GM346" s="34"/>
      <c r="GN346" s="34"/>
      <c r="GO346" s="34"/>
      <c r="GP346" s="34"/>
      <c r="GQ346" s="34"/>
      <c r="GR346" s="34"/>
      <c r="GS346" s="34"/>
      <c r="GT346" s="34"/>
      <c r="GU346" s="34"/>
      <c r="GV346" s="34"/>
      <c r="GW346" s="34"/>
      <c r="GX346" s="34"/>
      <c r="GY346" s="34"/>
      <c r="GZ346" s="34"/>
      <c r="HA346" s="34"/>
      <c r="HB346" s="34"/>
      <c r="HC346" s="34"/>
      <c r="HD346" s="34"/>
      <c r="HE346" s="34"/>
      <c r="HF346" s="34"/>
      <c r="HG346" s="34"/>
      <c r="HH346" s="34"/>
      <c r="HI346" s="34"/>
      <c r="HJ346" s="34"/>
      <c r="HK346" s="34"/>
      <c r="HL346" s="34"/>
      <c r="HM346" s="34"/>
      <c r="HN346" s="34"/>
      <c r="HO346" s="34"/>
      <c r="HP346" s="34"/>
      <c r="HQ346" s="34"/>
      <c r="HR346" s="34"/>
      <c r="HS346" s="34"/>
      <c r="HT346" s="34"/>
      <c r="HU346" s="34"/>
      <c r="HV346" s="34"/>
      <c r="HW346" s="34"/>
      <c r="HX346" s="34"/>
      <c r="HY346" s="34"/>
      <c r="HZ346" s="34"/>
      <c r="IA346" s="34"/>
      <c r="IB346" s="34"/>
      <c r="IC346" s="34"/>
      <c r="ID346" s="34"/>
      <c r="IE346" s="34"/>
      <c r="IF346" s="34"/>
      <c r="IG346" s="34"/>
      <c r="IH346" s="34"/>
      <c r="II346" s="34"/>
      <c r="IJ346" s="34"/>
      <c r="IK346" s="34"/>
      <c r="IL346" s="34"/>
      <c r="IM346" s="34"/>
      <c r="IN346" s="34"/>
      <c r="IO346" s="34"/>
      <c r="IP346" s="34"/>
      <c r="IQ346" s="34"/>
      <c r="IR346" s="34"/>
      <c r="IS346" s="34"/>
      <c r="IT346" s="34"/>
      <c r="IU346" s="34"/>
      <c r="IV346" s="34"/>
    </row>
    <row r="347" spans="1:256" x14ac:dyDescent="0.2">
      <c r="A347" s="34"/>
      <c r="B347" s="34"/>
      <c r="C347" s="34"/>
      <c r="D347" s="34"/>
      <c r="E347" s="34"/>
      <c r="F347" s="36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  <c r="BU347" s="34"/>
      <c r="BV347" s="34"/>
      <c r="BW347" s="34"/>
      <c r="BX347" s="34"/>
      <c r="BY347" s="34"/>
      <c r="BZ347" s="34"/>
      <c r="CA347" s="34"/>
      <c r="CB347" s="34"/>
      <c r="CC347" s="34"/>
      <c r="CD347" s="34"/>
      <c r="CE347" s="34"/>
      <c r="CF347" s="34"/>
      <c r="CG347" s="34"/>
      <c r="CH347" s="34"/>
      <c r="CI347" s="34"/>
      <c r="CJ347" s="34"/>
      <c r="CK347" s="34"/>
      <c r="CL347" s="34"/>
      <c r="CM347" s="34"/>
      <c r="CN347" s="34"/>
      <c r="CO347" s="34"/>
      <c r="CP347" s="34"/>
      <c r="CQ347" s="34"/>
      <c r="CR347" s="34"/>
      <c r="CS347" s="34"/>
      <c r="CT347" s="34"/>
      <c r="CU347" s="34"/>
      <c r="CV347" s="34"/>
      <c r="CW347" s="34"/>
      <c r="CX347" s="34"/>
      <c r="CY347" s="34"/>
      <c r="CZ347" s="34"/>
      <c r="DA347" s="34"/>
      <c r="DB347" s="34"/>
      <c r="DC347" s="34"/>
      <c r="DD347" s="34"/>
      <c r="DE347" s="34"/>
      <c r="DF347" s="34"/>
      <c r="DG347" s="34"/>
      <c r="DH347" s="34"/>
      <c r="DI347" s="34"/>
      <c r="DJ347" s="34"/>
      <c r="DK347" s="34"/>
      <c r="DL347" s="34"/>
      <c r="DM347" s="34"/>
      <c r="DN347" s="34"/>
      <c r="DO347" s="34"/>
      <c r="DP347" s="34"/>
      <c r="DQ347" s="34"/>
      <c r="DR347" s="34"/>
      <c r="DS347" s="34"/>
      <c r="DT347" s="34"/>
      <c r="DU347" s="34"/>
      <c r="DV347" s="34"/>
      <c r="DW347" s="34"/>
      <c r="DX347" s="34"/>
      <c r="DY347" s="34"/>
      <c r="DZ347" s="34"/>
      <c r="EA347" s="34"/>
      <c r="EB347" s="34"/>
      <c r="EC347" s="34"/>
      <c r="ED347" s="34"/>
      <c r="EE347" s="34"/>
      <c r="EF347" s="34"/>
      <c r="EG347" s="34"/>
      <c r="EH347" s="34"/>
      <c r="EI347" s="34"/>
      <c r="EJ347" s="34"/>
      <c r="EK347" s="34"/>
      <c r="EL347" s="34"/>
      <c r="EM347" s="34"/>
      <c r="EN347" s="34"/>
      <c r="EO347" s="34"/>
      <c r="EP347" s="34"/>
      <c r="EQ347" s="34"/>
      <c r="ER347" s="34"/>
      <c r="ES347" s="34"/>
      <c r="ET347" s="34"/>
      <c r="EU347" s="34"/>
      <c r="EV347" s="34"/>
      <c r="EW347" s="34"/>
      <c r="EX347" s="34"/>
      <c r="EY347" s="34"/>
      <c r="EZ347" s="34"/>
      <c r="FA347" s="34"/>
      <c r="FB347" s="34"/>
      <c r="FC347" s="34"/>
      <c r="FD347" s="34"/>
      <c r="FE347" s="34"/>
      <c r="FF347" s="34"/>
      <c r="FG347" s="34"/>
      <c r="FH347" s="34"/>
      <c r="FI347" s="34"/>
      <c r="FJ347" s="34"/>
      <c r="FK347" s="34"/>
      <c r="FL347" s="34"/>
      <c r="FM347" s="34"/>
      <c r="FN347" s="34"/>
      <c r="FO347" s="34"/>
      <c r="FP347" s="34"/>
      <c r="FQ347" s="34"/>
      <c r="FR347" s="34"/>
      <c r="FS347" s="34"/>
      <c r="FT347" s="34"/>
      <c r="FU347" s="34"/>
      <c r="FV347" s="34"/>
      <c r="FW347" s="34"/>
      <c r="FX347" s="34"/>
      <c r="FY347" s="34"/>
      <c r="FZ347" s="34"/>
      <c r="GA347" s="34"/>
      <c r="GB347" s="34"/>
      <c r="GC347" s="34"/>
      <c r="GD347" s="34"/>
      <c r="GE347" s="34"/>
      <c r="GF347" s="34"/>
      <c r="GG347" s="34"/>
      <c r="GH347" s="34"/>
      <c r="GI347" s="34"/>
      <c r="GJ347" s="34"/>
      <c r="GK347" s="34"/>
      <c r="GL347" s="34"/>
      <c r="GM347" s="34"/>
      <c r="GN347" s="34"/>
      <c r="GO347" s="34"/>
      <c r="GP347" s="34"/>
      <c r="GQ347" s="34"/>
      <c r="GR347" s="34"/>
      <c r="GS347" s="34"/>
      <c r="GT347" s="34"/>
      <c r="GU347" s="34"/>
      <c r="GV347" s="34"/>
      <c r="GW347" s="34"/>
      <c r="GX347" s="34"/>
      <c r="GY347" s="34"/>
      <c r="GZ347" s="34"/>
      <c r="HA347" s="34"/>
      <c r="HB347" s="34"/>
      <c r="HC347" s="34"/>
      <c r="HD347" s="34"/>
      <c r="HE347" s="34"/>
      <c r="HF347" s="34"/>
      <c r="HG347" s="34"/>
      <c r="HH347" s="34"/>
      <c r="HI347" s="34"/>
      <c r="HJ347" s="34"/>
      <c r="HK347" s="34"/>
      <c r="HL347" s="34"/>
      <c r="HM347" s="34"/>
      <c r="HN347" s="34"/>
      <c r="HO347" s="34"/>
      <c r="HP347" s="34"/>
      <c r="HQ347" s="34"/>
      <c r="HR347" s="34"/>
      <c r="HS347" s="34"/>
      <c r="HT347" s="34"/>
      <c r="HU347" s="34"/>
      <c r="HV347" s="34"/>
      <c r="HW347" s="34"/>
      <c r="HX347" s="34"/>
      <c r="HY347" s="34"/>
      <c r="HZ347" s="34"/>
      <c r="IA347" s="34"/>
      <c r="IB347" s="34"/>
      <c r="IC347" s="34"/>
      <c r="ID347" s="34"/>
      <c r="IE347" s="34"/>
      <c r="IF347" s="34"/>
      <c r="IG347" s="34"/>
      <c r="IH347" s="34"/>
      <c r="II347" s="34"/>
      <c r="IJ347" s="34"/>
      <c r="IK347" s="34"/>
      <c r="IL347" s="34"/>
      <c r="IM347" s="34"/>
      <c r="IN347" s="34"/>
      <c r="IO347" s="34"/>
      <c r="IP347" s="34"/>
      <c r="IQ347" s="34"/>
      <c r="IR347" s="34"/>
      <c r="IS347" s="34"/>
      <c r="IT347" s="34"/>
      <c r="IU347" s="34"/>
      <c r="IV347" s="34"/>
    </row>
    <row r="348" spans="1:256" x14ac:dyDescent="0.2">
      <c r="A348" s="34"/>
      <c r="B348" s="34"/>
      <c r="C348" s="34"/>
      <c r="D348" s="34"/>
      <c r="E348" s="34"/>
      <c r="F348" s="36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  <c r="BU348" s="34"/>
      <c r="BV348" s="34"/>
      <c r="BW348" s="34"/>
      <c r="BX348" s="34"/>
      <c r="BY348" s="34"/>
      <c r="BZ348" s="34"/>
      <c r="CA348" s="34"/>
      <c r="CB348" s="34"/>
      <c r="CC348" s="34"/>
      <c r="CD348" s="34"/>
      <c r="CE348" s="34"/>
      <c r="CF348" s="34"/>
      <c r="CG348" s="34"/>
      <c r="CH348" s="34"/>
      <c r="CI348" s="34"/>
      <c r="CJ348" s="34"/>
      <c r="CK348" s="34"/>
      <c r="CL348" s="34"/>
      <c r="CM348" s="34"/>
      <c r="CN348" s="34"/>
      <c r="CO348" s="34"/>
      <c r="CP348" s="34"/>
      <c r="CQ348" s="34"/>
      <c r="CR348" s="34"/>
      <c r="CS348" s="34"/>
      <c r="CT348" s="34"/>
      <c r="CU348" s="34"/>
      <c r="CV348" s="34"/>
      <c r="CW348" s="34"/>
      <c r="CX348" s="34"/>
      <c r="CY348" s="34"/>
      <c r="CZ348" s="34"/>
      <c r="DA348" s="34"/>
      <c r="DB348" s="34"/>
      <c r="DC348" s="34"/>
      <c r="DD348" s="34"/>
      <c r="DE348" s="34"/>
      <c r="DF348" s="34"/>
      <c r="DG348" s="34"/>
      <c r="DH348" s="34"/>
      <c r="DI348" s="34"/>
      <c r="DJ348" s="34"/>
      <c r="DK348" s="34"/>
      <c r="DL348" s="34"/>
      <c r="DM348" s="34"/>
      <c r="DN348" s="34"/>
      <c r="DO348" s="34"/>
      <c r="DP348" s="34"/>
      <c r="DQ348" s="34"/>
      <c r="DR348" s="34"/>
      <c r="DS348" s="34"/>
      <c r="DT348" s="34"/>
      <c r="DU348" s="34"/>
      <c r="DV348" s="34"/>
      <c r="DW348" s="34"/>
      <c r="DX348" s="34"/>
      <c r="DY348" s="34"/>
      <c r="DZ348" s="34"/>
      <c r="EA348" s="34"/>
      <c r="EB348" s="34"/>
      <c r="EC348" s="34"/>
      <c r="ED348" s="34"/>
      <c r="EE348" s="34"/>
      <c r="EF348" s="34"/>
      <c r="EG348" s="34"/>
      <c r="EH348" s="34"/>
      <c r="EI348" s="34"/>
      <c r="EJ348" s="34"/>
      <c r="EK348" s="34"/>
      <c r="EL348" s="34"/>
      <c r="EM348" s="34"/>
      <c r="EN348" s="34"/>
      <c r="EO348" s="34"/>
      <c r="EP348" s="34"/>
      <c r="EQ348" s="34"/>
      <c r="ER348" s="34"/>
      <c r="ES348" s="34"/>
      <c r="ET348" s="34"/>
      <c r="EU348" s="34"/>
      <c r="EV348" s="34"/>
      <c r="EW348" s="34"/>
      <c r="EX348" s="34"/>
      <c r="EY348" s="34"/>
      <c r="EZ348" s="34"/>
      <c r="FA348" s="34"/>
      <c r="FB348" s="34"/>
      <c r="FC348" s="34"/>
      <c r="FD348" s="34"/>
      <c r="FE348" s="34"/>
      <c r="FF348" s="34"/>
      <c r="FG348" s="34"/>
      <c r="FH348" s="34"/>
      <c r="FI348" s="34"/>
      <c r="FJ348" s="34"/>
      <c r="FK348" s="34"/>
      <c r="FL348" s="34"/>
      <c r="FM348" s="34"/>
      <c r="FN348" s="34"/>
      <c r="FO348" s="34"/>
      <c r="FP348" s="34"/>
      <c r="FQ348" s="34"/>
      <c r="FR348" s="34"/>
      <c r="FS348" s="34"/>
      <c r="FT348" s="34"/>
      <c r="FU348" s="34"/>
      <c r="FV348" s="34"/>
      <c r="FW348" s="34"/>
      <c r="FX348" s="34"/>
      <c r="FY348" s="34"/>
      <c r="FZ348" s="34"/>
      <c r="GA348" s="34"/>
      <c r="GB348" s="34"/>
      <c r="GC348" s="34"/>
      <c r="GD348" s="34"/>
      <c r="GE348" s="34"/>
      <c r="GF348" s="34"/>
      <c r="GG348" s="34"/>
      <c r="GH348" s="34"/>
      <c r="GI348" s="34"/>
      <c r="GJ348" s="34"/>
      <c r="GK348" s="34"/>
      <c r="GL348" s="34"/>
      <c r="GM348" s="34"/>
      <c r="GN348" s="34"/>
      <c r="GO348" s="34"/>
      <c r="GP348" s="34"/>
      <c r="GQ348" s="34"/>
      <c r="GR348" s="34"/>
      <c r="GS348" s="34"/>
      <c r="GT348" s="34"/>
      <c r="GU348" s="34"/>
      <c r="GV348" s="34"/>
      <c r="GW348" s="34"/>
      <c r="GX348" s="34"/>
      <c r="GY348" s="34"/>
      <c r="GZ348" s="34"/>
      <c r="HA348" s="34"/>
      <c r="HB348" s="34"/>
      <c r="HC348" s="34"/>
      <c r="HD348" s="34"/>
      <c r="HE348" s="34"/>
      <c r="HF348" s="34"/>
      <c r="HG348" s="34"/>
      <c r="HH348" s="34"/>
      <c r="HI348" s="34"/>
      <c r="HJ348" s="34"/>
      <c r="HK348" s="34"/>
      <c r="HL348" s="34"/>
      <c r="HM348" s="34"/>
      <c r="HN348" s="34"/>
      <c r="HO348" s="34"/>
      <c r="HP348" s="34"/>
      <c r="HQ348" s="34"/>
      <c r="HR348" s="34"/>
      <c r="HS348" s="34"/>
      <c r="HT348" s="34"/>
      <c r="HU348" s="34"/>
      <c r="HV348" s="34"/>
      <c r="HW348" s="34"/>
      <c r="HX348" s="34"/>
      <c r="HY348" s="34"/>
      <c r="HZ348" s="34"/>
      <c r="IA348" s="34"/>
      <c r="IB348" s="34"/>
      <c r="IC348" s="34"/>
      <c r="ID348" s="34"/>
      <c r="IE348" s="34"/>
      <c r="IF348" s="34"/>
      <c r="IG348" s="34"/>
      <c r="IH348" s="34"/>
      <c r="II348" s="34"/>
      <c r="IJ348" s="34"/>
      <c r="IK348" s="34"/>
      <c r="IL348" s="34"/>
      <c r="IM348" s="34"/>
      <c r="IN348" s="34"/>
      <c r="IO348" s="34"/>
      <c r="IP348" s="34"/>
      <c r="IQ348" s="34"/>
      <c r="IR348" s="34"/>
      <c r="IS348" s="34"/>
      <c r="IT348" s="34"/>
      <c r="IU348" s="34"/>
      <c r="IV348" s="34"/>
    </row>
    <row r="349" spans="1:256" x14ac:dyDescent="0.2">
      <c r="A349" s="34"/>
      <c r="B349" s="34"/>
      <c r="C349" s="34"/>
      <c r="D349" s="34"/>
      <c r="E349" s="34"/>
      <c r="F349" s="36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  <c r="BU349" s="34"/>
      <c r="BV349" s="34"/>
      <c r="BW349" s="34"/>
      <c r="BX349" s="34"/>
      <c r="BY349" s="34"/>
      <c r="BZ349" s="34"/>
      <c r="CA349" s="34"/>
      <c r="CB349" s="34"/>
      <c r="CC349" s="34"/>
      <c r="CD349" s="34"/>
      <c r="CE349" s="34"/>
      <c r="CF349" s="34"/>
      <c r="CG349" s="34"/>
      <c r="CH349" s="34"/>
      <c r="CI349" s="34"/>
      <c r="CJ349" s="34"/>
      <c r="CK349" s="34"/>
      <c r="CL349" s="34"/>
      <c r="CM349" s="34"/>
      <c r="CN349" s="34"/>
      <c r="CO349" s="34"/>
      <c r="CP349" s="34"/>
      <c r="CQ349" s="34"/>
      <c r="CR349" s="34"/>
      <c r="CS349" s="34"/>
      <c r="CT349" s="34"/>
      <c r="CU349" s="34"/>
      <c r="CV349" s="34"/>
      <c r="CW349" s="34"/>
      <c r="CX349" s="34"/>
      <c r="CY349" s="34"/>
      <c r="CZ349" s="34"/>
      <c r="DA349" s="34"/>
      <c r="DB349" s="34"/>
      <c r="DC349" s="34"/>
      <c r="DD349" s="34"/>
      <c r="DE349" s="34"/>
      <c r="DF349" s="34"/>
      <c r="DG349" s="34"/>
      <c r="DH349" s="34"/>
      <c r="DI349" s="34"/>
      <c r="DJ349" s="34"/>
      <c r="DK349" s="34"/>
      <c r="DL349" s="34"/>
      <c r="DM349" s="34"/>
      <c r="DN349" s="34"/>
      <c r="DO349" s="34"/>
      <c r="DP349" s="34"/>
      <c r="DQ349" s="34"/>
      <c r="DR349" s="34"/>
      <c r="DS349" s="34"/>
      <c r="DT349" s="34"/>
      <c r="DU349" s="34"/>
      <c r="DV349" s="34"/>
      <c r="DW349" s="34"/>
      <c r="DX349" s="34"/>
      <c r="DY349" s="34"/>
      <c r="DZ349" s="34"/>
      <c r="EA349" s="34"/>
      <c r="EB349" s="34"/>
      <c r="EC349" s="34"/>
      <c r="ED349" s="34"/>
      <c r="EE349" s="34"/>
      <c r="EF349" s="34"/>
      <c r="EG349" s="34"/>
      <c r="EH349" s="34"/>
      <c r="EI349" s="34"/>
      <c r="EJ349" s="34"/>
      <c r="EK349" s="34"/>
      <c r="EL349" s="34"/>
      <c r="EM349" s="34"/>
      <c r="EN349" s="34"/>
      <c r="EO349" s="34"/>
      <c r="EP349" s="34"/>
      <c r="EQ349" s="34"/>
      <c r="ER349" s="34"/>
      <c r="ES349" s="34"/>
      <c r="ET349" s="34"/>
      <c r="EU349" s="34"/>
      <c r="EV349" s="34"/>
      <c r="EW349" s="34"/>
      <c r="EX349" s="34"/>
      <c r="EY349" s="34"/>
      <c r="EZ349" s="34"/>
      <c r="FA349" s="34"/>
      <c r="FB349" s="34"/>
      <c r="FC349" s="34"/>
      <c r="FD349" s="34"/>
      <c r="FE349" s="34"/>
      <c r="FF349" s="34"/>
      <c r="FG349" s="34"/>
      <c r="FH349" s="34"/>
      <c r="FI349" s="34"/>
      <c r="FJ349" s="34"/>
      <c r="FK349" s="34"/>
      <c r="FL349" s="34"/>
      <c r="FM349" s="34"/>
      <c r="FN349" s="34"/>
      <c r="FO349" s="34"/>
      <c r="FP349" s="34"/>
      <c r="FQ349" s="34"/>
      <c r="FR349" s="34"/>
      <c r="FS349" s="34"/>
      <c r="FT349" s="34"/>
      <c r="FU349" s="34"/>
      <c r="FV349" s="34"/>
      <c r="FW349" s="34"/>
      <c r="FX349" s="34"/>
      <c r="FY349" s="34"/>
      <c r="FZ349" s="34"/>
      <c r="GA349" s="34"/>
      <c r="GB349" s="34"/>
      <c r="GC349" s="34"/>
      <c r="GD349" s="34"/>
      <c r="GE349" s="34"/>
      <c r="GF349" s="34"/>
      <c r="GG349" s="34"/>
      <c r="GH349" s="34"/>
      <c r="GI349" s="34"/>
      <c r="GJ349" s="34"/>
      <c r="GK349" s="34"/>
      <c r="GL349" s="34"/>
      <c r="GM349" s="34"/>
      <c r="GN349" s="34"/>
      <c r="GO349" s="34"/>
      <c r="GP349" s="34"/>
      <c r="GQ349" s="34"/>
      <c r="GR349" s="34"/>
      <c r="GS349" s="34"/>
      <c r="GT349" s="34"/>
      <c r="GU349" s="34"/>
      <c r="GV349" s="34"/>
      <c r="GW349" s="34"/>
      <c r="GX349" s="34"/>
      <c r="GY349" s="34"/>
      <c r="GZ349" s="34"/>
      <c r="HA349" s="34"/>
      <c r="HB349" s="34"/>
      <c r="HC349" s="34"/>
      <c r="HD349" s="34"/>
      <c r="HE349" s="34"/>
      <c r="HF349" s="34"/>
      <c r="HG349" s="34"/>
      <c r="HH349" s="34"/>
      <c r="HI349" s="34"/>
      <c r="HJ349" s="34"/>
      <c r="HK349" s="34"/>
      <c r="HL349" s="34"/>
      <c r="HM349" s="34"/>
      <c r="HN349" s="34"/>
      <c r="HO349" s="34"/>
      <c r="HP349" s="34"/>
      <c r="HQ349" s="34"/>
      <c r="HR349" s="34"/>
      <c r="HS349" s="34"/>
      <c r="HT349" s="34"/>
      <c r="HU349" s="34"/>
      <c r="HV349" s="34"/>
      <c r="HW349" s="34"/>
      <c r="HX349" s="34"/>
      <c r="HY349" s="34"/>
      <c r="HZ349" s="34"/>
      <c r="IA349" s="34"/>
      <c r="IB349" s="34"/>
      <c r="IC349" s="34"/>
      <c r="ID349" s="34"/>
      <c r="IE349" s="34"/>
      <c r="IF349" s="34"/>
      <c r="IG349" s="34"/>
      <c r="IH349" s="34"/>
      <c r="II349" s="34"/>
      <c r="IJ349" s="34"/>
      <c r="IK349" s="34"/>
      <c r="IL349" s="34"/>
      <c r="IM349" s="34"/>
      <c r="IN349" s="34"/>
      <c r="IO349" s="34"/>
      <c r="IP349" s="34"/>
      <c r="IQ349" s="34"/>
      <c r="IR349" s="34"/>
      <c r="IS349" s="34"/>
      <c r="IT349" s="34"/>
      <c r="IU349" s="34"/>
      <c r="IV349" s="34"/>
    </row>
    <row r="350" spans="1:256" x14ac:dyDescent="0.2">
      <c r="A350" s="34"/>
      <c r="B350" s="34"/>
      <c r="C350" s="34"/>
      <c r="D350" s="34"/>
      <c r="E350" s="34"/>
      <c r="F350" s="36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  <c r="BU350" s="34"/>
      <c r="BV350" s="34"/>
      <c r="BW350" s="34"/>
      <c r="BX350" s="34"/>
      <c r="BY350" s="34"/>
      <c r="BZ350" s="34"/>
      <c r="CA350" s="34"/>
      <c r="CB350" s="34"/>
      <c r="CC350" s="34"/>
      <c r="CD350" s="34"/>
      <c r="CE350" s="34"/>
      <c r="CF350" s="34"/>
      <c r="CG350" s="34"/>
      <c r="CH350" s="34"/>
      <c r="CI350" s="34"/>
      <c r="CJ350" s="34"/>
      <c r="CK350" s="34"/>
      <c r="CL350" s="34"/>
      <c r="CM350" s="34"/>
      <c r="CN350" s="34"/>
      <c r="CO350" s="34"/>
      <c r="CP350" s="34"/>
      <c r="CQ350" s="34"/>
      <c r="CR350" s="34"/>
      <c r="CS350" s="34"/>
      <c r="CT350" s="34"/>
      <c r="CU350" s="34"/>
      <c r="CV350" s="34"/>
      <c r="CW350" s="34"/>
      <c r="CX350" s="34"/>
      <c r="CY350" s="34"/>
      <c r="CZ350" s="34"/>
      <c r="DA350" s="34"/>
      <c r="DB350" s="34"/>
      <c r="DC350" s="34"/>
      <c r="DD350" s="34"/>
      <c r="DE350" s="34"/>
      <c r="DF350" s="34"/>
      <c r="DG350" s="34"/>
      <c r="DH350" s="34"/>
      <c r="DI350" s="34"/>
      <c r="DJ350" s="34"/>
      <c r="DK350" s="34"/>
      <c r="DL350" s="34"/>
      <c r="DM350" s="34"/>
      <c r="DN350" s="34"/>
      <c r="DO350" s="34"/>
      <c r="DP350" s="34"/>
      <c r="DQ350" s="34"/>
      <c r="DR350" s="34"/>
      <c r="DS350" s="34"/>
      <c r="DT350" s="34"/>
      <c r="DU350" s="34"/>
      <c r="DV350" s="34"/>
      <c r="DW350" s="34"/>
      <c r="DX350" s="34"/>
      <c r="DY350" s="34"/>
      <c r="DZ350" s="34"/>
      <c r="EA350" s="34"/>
      <c r="EB350" s="34"/>
      <c r="EC350" s="34"/>
      <c r="ED350" s="34"/>
      <c r="EE350" s="34"/>
      <c r="EF350" s="34"/>
      <c r="EG350" s="34"/>
      <c r="EH350" s="34"/>
      <c r="EI350" s="34"/>
      <c r="EJ350" s="34"/>
      <c r="EK350" s="34"/>
      <c r="EL350" s="34"/>
      <c r="EM350" s="34"/>
      <c r="EN350" s="34"/>
      <c r="EO350" s="34"/>
      <c r="EP350" s="34"/>
      <c r="EQ350" s="34"/>
      <c r="ER350" s="34"/>
      <c r="ES350" s="34"/>
      <c r="ET350" s="34"/>
      <c r="EU350" s="34"/>
      <c r="EV350" s="34"/>
      <c r="EW350" s="34"/>
      <c r="EX350" s="34"/>
      <c r="EY350" s="34"/>
      <c r="EZ350" s="34"/>
      <c r="FA350" s="34"/>
      <c r="FB350" s="34"/>
      <c r="FC350" s="34"/>
      <c r="FD350" s="34"/>
      <c r="FE350" s="34"/>
      <c r="FF350" s="34"/>
      <c r="FG350" s="34"/>
      <c r="FH350" s="34"/>
      <c r="FI350" s="34"/>
      <c r="FJ350" s="34"/>
      <c r="FK350" s="34"/>
      <c r="FL350" s="34"/>
      <c r="FM350" s="34"/>
      <c r="FN350" s="34"/>
      <c r="FO350" s="34"/>
      <c r="FP350" s="34"/>
      <c r="FQ350" s="34"/>
      <c r="FR350" s="34"/>
      <c r="FS350" s="34"/>
      <c r="FT350" s="34"/>
      <c r="FU350" s="34"/>
      <c r="FV350" s="34"/>
      <c r="FW350" s="34"/>
      <c r="FX350" s="34"/>
      <c r="FY350" s="34"/>
      <c r="FZ350" s="34"/>
      <c r="GA350" s="34"/>
      <c r="GB350" s="34"/>
      <c r="GC350" s="34"/>
      <c r="GD350" s="34"/>
      <c r="GE350" s="34"/>
      <c r="GF350" s="34"/>
      <c r="GG350" s="34"/>
      <c r="GH350" s="34"/>
      <c r="GI350" s="34"/>
      <c r="GJ350" s="34"/>
      <c r="GK350" s="34"/>
      <c r="GL350" s="34"/>
      <c r="GM350" s="34"/>
      <c r="GN350" s="34"/>
      <c r="GO350" s="34"/>
      <c r="GP350" s="34"/>
      <c r="GQ350" s="34"/>
      <c r="GR350" s="34"/>
      <c r="GS350" s="34"/>
      <c r="GT350" s="34"/>
      <c r="GU350" s="34"/>
      <c r="GV350" s="34"/>
      <c r="GW350" s="34"/>
      <c r="GX350" s="34"/>
      <c r="GY350" s="34"/>
      <c r="GZ350" s="34"/>
      <c r="HA350" s="34"/>
      <c r="HB350" s="34"/>
      <c r="HC350" s="34"/>
      <c r="HD350" s="34"/>
      <c r="HE350" s="34"/>
      <c r="HF350" s="34"/>
      <c r="HG350" s="34"/>
      <c r="HH350" s="34"/>
      <c r="HI350" s="34"/>
      <c r="HJ350" s="34"/>
      <c r="HK350" s="34"/>
      <c r="HL350" s="34"/>
      <c r="HM350" s="34"/>
      <c r="HN350" s="34"/>
      <c r="HO350" s="34"/>
      <c r="HP350" s="34"/>
      <c r="HQ350" s="34"/>
      <c r="HR350" s="34"/>
      <c r="HS350" s="34"/>
      <c r="HT350" s="34"/>
      <c r="HU350" s="34"/>
      <c r="HV350" s="34"/>
      <c r="HW350" s="34"/>
      <c r="HX350" s="34"/>
      <c r="HY350" s="34"/>
      <c r="HZ350" s="34"/>
      <c r="IA350" s="34"/>
      <c r="IB350" s="34"/>
      <c r="IC350" s="34"/>
      <c r="ID350" s="34"/>
      <c r="IE350" s="34"/>
      <c r="IF350" s="34"/>
      <c r="IG350" s="34"/>
      <c r="IH350" s="34"/>
      <c r="II350" s="34"/>
      <c r="IJ350" s="34"/>
      <c r="IK350" s="34"/>
      <c r="IL350" s="34"/>
      <c r="IM350" s="34"/>
      <c r="IN350" s="34"/>
      <c r="IO350" s="34"/>
      <c r="IP350" s="34"/>
      <c r="IQ350" s="34"/>
      <c r="IR350" s="34"/>
      <c r="IS350" s="34"/>
      <c r="IT350" s="34"/>
      <c r="IU350" s="34"/>
      <c r="IV350" s="34"/>
    </row>
    <row r="351" spans="1:256" x14ac:dyDescent="0.2">
      <c r="A351" s="34"/>
      <c r="B351" s="34"/>
      <c r="C351" s="34"/>
      <c r="D351" s="34"/>
      <c r="E351" s="34"/>
      <c r="F351" s="36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  <c r="BU351" s="34"/>
      <c r="BV351" s="34"/>
      <c r="BW351" s="34"/>
      <c r="BX351" s="34"/>
      <c r="BY351" s="34"/>
      <c r="BZ351" s="34"/>
      <c r="CA351" s="34"/>
      <c r="CB351" s="34"/>
      <c r="CC351" s="34"/>
      <c r="CD351" s="34"/>
      <c r="CE351" s="34"/>
      <c r="CF351" s="34"/>
      <c r="CG351" s="34"/>
      <c r="CH351" s="34"/>
      <c r="CI351" s="34"/>
      <c r="CJ351" s="34"/>
      <c r="CK351" s="34"/>
      <c r="CL351" s="34"/>
      <c r="CM351" s="34"/>
      <c r="CN351" s="34"/>
      <c r="CO351" s="34"/>
      <c r="CP351" s="34"/>
      <c r="CQ351" s="34"/>
      <c r="CR351" s="34"/>
      <c r="CS351" s="34"/>
      <c r="CT351" s="34"/>
      <c r="CU351" s="34"/>
      <c r="CV351" s="34"/>
      <c r="CW351" s="34"/>
      <c r="CX351" s="34"/>
      <c r="CY351" s="34"/>
      <c r="CZ351" s="34"/>
      <c r="DA351" s="34"/>
      <c r="DB351" s="34"/>
      <c r="DC351" s="34"/>
      <c r="DD351" s="34"/>
      <c r="DE351" s="34"/>
      <c r="DF351" s="34"/>
      <c r="DG351" s="34"/>
      <c r="DH351" s="34"/>
      <c r="DI351" s="34"/>
      <c r="DJ351" s="34"/>
      <c r="DK351" s="34"/>
      <c r="DL351" s="34"/>
      <c r="DM351" s="34"/>
      <c r="DN351" s="34"/>
      <c r="DO351" s="34"/>
      <c r="DP351" s="34"/>
      <c r="DQ351" s="34"/>
      <c r="DR351" s="34"/>
      <c r="DS351" s="34"/>
      <c r="DT351" s="34"/>
      <c r="DU351" s="34"/>
      <c r="DV351" s="34"/>
      <c r="DW351" s="34"/>
      <c r="DX351" s="34"/>
      <c r="DY351" s="34"/>
      <c r="DZ351" s="34"/>
      <c r="EA351" s="34"/>
      <c r="EB351" s="34"/>
      <c r="EC351" s="34"/>
      <c r="ED351" s="34"/>
      <c r="EE351" s="34"/>
      <c r="EF351" s="34"/>
      <c r="EG351" s="34"/>
      <c r="EH351" s="34"/>
      <c r="EI351" s="34"/>
      <c r="EJ351" s="34"/>
      <c r="EK351" s="34"/>
      <c r="EL351" s="34"/>
      <c r="EM351" s="34"/>
      <c r="EN351" s="34"/>
      <c r="EO351" s="34"/>
      <c r="EP351" s="34"/>
      <c r="EQ351" s="34"/>
      <c r="ER351" s="34"/>
      <c r="ES351" s="34"/>
      <c r="ET351" s="34"/>
      <c r="EU351" s="34"/>
      <c r="EV351" s="34"/>
      <c r="EW351" s="34"/>
      <c r="EX351" s="34"/>
      <c r="EY351" s="34"/>
      <c r="EZ351" s="34"/>
      <c r="FA351" s="34"/>
      <c r="FB351" s="34"/>
      <c r="FC351" s="34"/>
      <c r="FD351" s="34"/>
      <c r="FE351" s="34"/>
      <c r="FF351" s="34"/>
      <c r="FG351" s="34"/>
      <c r="FH351" s="34"/>
      <c r="FI351" s="34"/>
      <c r="FJ351" s="34"/>
      <c r="FK351" s="34"/>
      <c r="FL351" s="34"/>
      <c r="FM351" s="34"/>
      <c r="FN351" s="34"/>
      <c r="FO351" s="34"/>
      <c r="FP351" s="34"/>
      <c r="FQ351" s="34"/>
      <c r="FR351" s="34"/>
      <c r="FS351" s="34"/>
      <c r="FT351" s="34"/>
      <c r="FU351" s="34"/>
      <c r="FV351" s="34"/>
      <c r="FW351" s="34"/>
      <c r="FX351" s="34"/>
      <c r="FY351" s="34"/>
      <c r="FZ351" s="34"/>
      <c r="GA351" s="34"/>
      <c r="GB351" s="34"/>
      <c r="GC351" s="34"/>
      <c r="GD351" s="34"/>
      <c r="GE351" s="34"/>
      <c r="GF351" s="34"/>
      <c r="GG351" s="34"/>
      <c r="GH351" s="34"/>
      <c r="GI351" s="34"/>
      <c r="GJ351" s="34"/>
      <c r="GK351" s="34"/>
      <c r="GL351" s="34"/>
      <c r="GM351" s="34"/>
      <c r="GN351" s="34"/>
      <c r="GO351" s="34"/>
      <c r="GP351" s="34"/>
      <c r="GQ351" s="34"/>
      <c r="GR351" s="34"/>
      <c r="GS351" s="34"/>
      <c r="GT351" s="34"/>
      <c r="GU351" s="34"/>
      <c r="GV351" s="34"/>
      <c r="GW351" s="34"/>
      <c r="GX351" s="34"/>
      <c r="GY351" s="34"/>
      <c r="GZ351" s="34"/>
      <c r="HA351" s="34"/>
      <c r="HB351" s="34"/>
      <c r="HC351" s="34"/>
      <c r="HD351" s="34"/>
      <c r="HE351" s="34"/>
      <c r="HF351" s="34"/>
      <c r="HG351" s="34"/>
      <c r="HH351" s="34"/>
      <c r="HI351" s="34"/>
      <c r="HJ351" s="34"/>
      <c r="HK351" s="34"/>
      <c r="HL351" s="34"/>
      <c r="HM351" s="34"/>
      <c r="HN351" s="34"/>
      <c r="HO351" s="34"/>
      <c r="HP351" s="34"/>
      <c r="HQ351" s="34"/>
      <c r="HR351" s="34"/>
      <c r="HS351" s="34"/>
      <c r="HT351" s="34"/>
      <c r="HU351" s="34"/>
      <c r="HV351" s="34"/>
      <c r="HW351" s="34"/>
      <c r="HX351" s="34"/>
      <c r="HY351" s="34"/>
      <c r="HZ351" s="34"/>
      <c r="IA351" s="34"/>
      <c r="IB351" s="34"/>
      <c r="IC351" s="34"/>
      <c r="ID351" s="34"/>
      <c r="IE351" s="34"/>
      <c r="IF351" s="34"/>
      <c r="IG351" s="34"/>
      <c r="IH351" s="34"/>
      <c r="II351" s="34"/>
      <c r="IJ351" s="34"/>
      <c r="IK351" s="34"/>
      <c r="IL351" s="34"/>
      <c r="IM351" s="34"/>
      <c r="IN351" s="34"/>
      <c r="IO351" s="34"/>
      <c r="IP351" s="34"/>
      <c r="IQ351" s="34"/>
      <c r="IR351" s="34"/>
      <c r="IS351" s="34"/>
      <c r="IT351" s="34"/>
      <c r="IU351" s="34"/>
      <c r="IV351" s="34"/>
    </row>
    <row r="352" spans="1:256" x14ac:dyDescent="0.2">
      <c r="A352" s="34"/>
      <c r="B352" s="34"/>
      <c r="C352" s="34"/>
      <c r="D352" s="34"/>
      <c r="E352" s="34"/>
      <c r="F352" s="36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  <c r="BU352" s="34"/>
      <c r="BV352" s="34"/>
      <c r="BW352" s="34"/>
      <c r="BX352" s="34"/>
      <c r="BY352" s="34"/>
      <c r="BZ352" s="34"/>
      <c r="CA352" s="34"/>
      <c r="CB352" s="34"/>
      <c r="CC352" s="34"/>
      <c r="CD352" s="34"/>
      <c r="CE352" s="34"/>
      <c r="CF352" s="34"/>
      <c r="CG352" s="34"/>
      <c r="CH352" s="34"/>
      <c r="CI352" s="34"/>
      <c r="CJ352" s="34"/>
      <c r="CK352" s="34"/>
      <c r="CL352" s="34"/>
      <c r="CM352" s="34"/>
      <c r="CN352" s="34"/>
      <c r="CO352" s="34"/>
      <c r="CP352" s="34"/>
      <c r="CQ352" s="34"/>
      <c r="CR352" s="34"/>
      <c r="CS352" s="34"/>
      <c r="CT352" s="34"/>
      <c r="CU352" s="34"/>
      <c r="CV352" s="34"/>
      <c r="CW352" s="34"/>
      <c r="CX352" s="34"/>
      <c r="CY352" s="34"/>
      <c r="CZ352" s="34"/>
      <c r="DA352" s="34"/>
      <c r="DB352" s="34"/>
      <c r="DC352" s="34"/>
      <c r="DD352" s="34"/>
      <c r="DE352" s="34"/>
      <c r="DF352" s="34"/>
      <c r="DG352" s="34"/>
      <c r="DH352" s="34"/>
      <c r="DI352" s="34"/>
      <c r="DJ352" s="34"/>
      <c r="DK352" s="34"/>
      <c r="DL352" s="34"/>
      <c r="DM352" s="34"/>
      <c r="DN352" s="34"/>
      <c r="DO352" s="34"/>
      <c r="DP352" s="34"/>
      <c r="DQ352" s="34"/>
      <c r="DR352" s="34"/>
      <c r="DS352" s="34"/>
      <c r="DT352" s="34"/>
      <c r="DU352" s="34"/>
      <c r="DV352" s="34"/>
      <c r="DW352" s="34"/>
      <c r="DX352" s="34"/>
      <c r="DY352" s="34"/>
      <c r="DZ352" s="34"/>
      <c r="EA352" s="34"/>
      <c r="EB352" s="34"/>
      <c r="EC352" s="34"/>
      <c r="ED352" s="34"/>
      <c r="EE352" s="34"/>
      <c r="EF352" s="34"/>
      <c r="EG352" s="34"/>
      <c r="EH352" s="34"/>
      <c r="EI352" s="34"/>
      <c r="EJ352" s="34"/>
      <c r="EK352" s="34"/>
      <c r="EL352" s="34"/>
      <c r="EM352" s="34"/>
      <c r="EN352" s="34"/>
      <c r="EO352" s="34"/>
      <c r="EP352" s="34"/>
      <c r="EQ352" s="34"/>
      <c r="ER352" s="34"/>
      <c r="ES352" s="34"/>
      <c r="ET352" s="34"/>
      <c r="EU352" s="34"/>
      <c r="EV352" s="34"/>
      <c r="EW352" s="34"/>
      <c r="EX352" s="34"/>
      <c r="EY352" s="34"/>
      <c r="EZ352" s="34"/>
      <c r="FA352" s="34"/>
      <c r="FB352" s="34"/>
      <c r="FC352" s="34"/>
      <c r="FD352" s="34"/>
      <c r="FE352" s="34"/>
      <c r="FF352" s="34"/>
      <c r="FG352" s="34"/>
      <c r="FH352" s="34"/>
      <c r="FI352" s="34"/>
      <c r="FJ352" s="34"/>
      <c r="FK352" s="34"/>
      <c r="FL352" s="34"/>
      <c r="FM352" s="34"/>
      <c r="FN352" s="34"/>
      <c r="FO352" s="34"/>
      <c r="FP352" s="34"/>
      <c r="FQ352" s="34"/>
      <c r="FR352" s="34"/>
      <c r="FS352" s="34"/>
      <c r="FT352" s="34"/>
      <c r="FU352" s="34"/>
      <c r="FV352" s="34"/>
      <c r="FW352" s="34"/>
      <c r="FX352" s="34"/>
      <c r="FY352" s="34"/>
      <c r="FZ352" s="34"/>
      <c r="GA352" s="34"/>
      <c r="GB352" s="34"/>
      <c r="GC352" s="34"/>
      <c r="GD352" s="34"/>
      <c r="GE352" s="34"/>
      <c r="GF352" s="34"/>
      <c r="GG352" s="34"/>
      <c r="GH352" s="34"/>
      <c r="GI352" s="34"/>
      <c r="GJ352" s="34"/>
      <c r="GK352" s="34"/>
      <c r="GL352" s="34"/>
      <c r="GM352" s="34"/>
      <c r="GN352" s="34"/>
      <c r="GO352" s="34"/>
      <c r="GP352" s="34"/>
      <c r="GQ352" s="34"/>
      <c r="GR352" s="34"/>
      <c r="GS352" s="34"/>
      <c r="GT352" s="34"/>
      <c r="GU352" s="34"/>
      <c r="GV352" s="34"/>
      <c r="GW352" s="34"/>
      <c r="GX352" s="34"/>
      <c r="GY352" s="34"/>
      <c r="GZ352" s="34"/>
      <c r="HA352" s="34"/>
      <c r="HB352" s="34"/>
      <c r="HC352" s="34"/>
      <c r="HD352" s="34"/>
      <c r="HE352" s="34"/>
      <c r="HF352" s="34"/>
      <c r="HG352" s="34"/>
      <c r="HH352" s="34"/>
      <c r="HI352" s="34"/>
      <c r="HJ352" s="34"/>
      <c r="HK352" s="34"/>
      <c r="HL352" s="34"/>
      <c r="HM352" s="34"/>
      <c r="HN352" s="34"/>
      <c r="HO352" s="34"/>
      <c r="HP352" s="34"/>
      <c r="HQ352" s="34"/>
      <c r="HR352" s="34"/>
      <c r="HS352" s="34"/>
      <c r="HT352" s="34"/>
      <c r="HU352" s="34"/>
      <c r="HV352" s="34"/>
      <c r="HW352" s="34"/>
      <c r="HX352" s="34"/>
      <c r="HY352" s="34"/>
      <c r="HZ352" s="34"/>
      <c r="IA352" s="34"/>
      <c r="IB352" s="34"/>
      <c r="IC352" s="34"/>
      <c r="ID352" s="34"/>
      <c r="IE352" s="34"/>
      <c r="IF352" s="34"/>
      <c r="IG352" s="34"/>
      <c r="IH352" s="34"/>
      <c r="II352" s="34"/>
      <c r="IJ352" s="34"/>
      <c r="IK352" s="34"/>
      <c r="IL352" s="34"/>
      <c r="IM352" s="34"/>
      <c r="IN352" s="34"/>
      <c r="IO352" s="34"/>
      <c r="IP352" s="34"/>
      <c r="IQ352" s="34"/>
      <c r="IR352" s="34"/>
      <c r="IS352" s="34"/>
      <c r="IT352" s="34"/>
      <c r="IU352" s="34"/>
      <c r="IV352" s="34"/>
    </row>
    <row r="353" spans="1:256" x14ac:dyDescent="0.2">
      <c r="A353" s="34"/>
      <c r="B353" s="34"/>
      <c r="C353" s="34"/>
      <c r="D353" s="34"/>
      <c r="E353" s="34"/>
      <c r="F353" s="36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  <c r="BU353" s="34"/>
      <c r="BV353" s="34"/>
      <c r="BW353" s="34"/>
      <c r="BX353" s="34"/>
      <c r="BY353" s="34"/>
      <c r="BZ353" s="34"/>
      <c r="CA353" s="34"/>
      <c r="CB353" s="34"/>
      <c r="CC353" s="34"/>
      <c r="CD353" s="34"/>
      <c r="CE353" s="34"/>
      <c r="CF353" s="34"/>
      <c r="CG353" s="34"/>
      <c r="CH353" s="34"/>
      <c r="CI353" s="34"/>
      <c r="CJ353" s="34"/>
      <c r="CK353" s="34"/>
      <c r="CL353" s="34"/>
      <c r="CM353" s="34"/>
      <c r="CN353" s="34"/>
      <c r="CO353" s="34"/>
      <c r="CP353" s="34"/>
      <c r="CQ353" s="34"/>
      <c r="CR353" s="34"/>
      <c r="CS353" s="34"/>
      <c r="CT353" s="34"/>
      <c r="CU353" s="34"/>
      <c r="CV353" s="34"/>
      <c r="CW353" s="34"/>
      <c r="CX353" s="34"/>
      <c r="CY353" s="34"/>
      <c r="CZ353" s="34"/>
      <c r="DA353" s="34"/>
      <c r="DB353" s="34"/>
      <c r="DC353" s="34"/>
      <c r="DD353" s="34"/>
      <c r="DE353" s="34"/>
      <c r="DF353" s="34"/>
      <c r="DG353" s="34"/>
      <c r="DH353" s="34"/>
      <c r="DI353" s="34"/>
      <c r="DJ353" s="34"/>
      <c r="DK353" s="34"/>
      <c r="DL353" s="34"/>
      <c r="DM353" s="34"/>
      <c r="DN353" s="34"/>
      <c r="DO353" s="34"/>
      <c r="DP353" s="34"/>
      <c r="DQ353" s="34"/>
      <c r="DR353" s="34"/>
      <c r="DS353" s="34"/>
      <c r="DT353" s="34"/>
      <c r="DU353" s="34"/>
      <c r="DV353" s="34"/>
      <c r="DW353" s="34"/>
      <c r="DX353" s="34"/>
      <c r="DY353" s="34"/>
      <c r="DZ353" s="34"/>
      <c r="EA353" s="34"/>
      <c r="EB353" s="34"/>
      <c r="EC353" s="34"/>
      <c r="ED353" s="34"/>
      <c r="EE353" s="34"/>
      <c r="EF353" s="34"/>
      <c r="EG353" s="34"/>
      <c r="EH353" s="34"/>
      <c r="EI353" s="34"/>
      <c r="EJ353" s="34"/>
      <c r="EK353" s="34"/>
      <c r="EL353" s="34"/>
      <c r="EM353" s="34"/>
      <c r="EN353" s="34"/>
      <c r="EO353" s="34"/>
      <c r="EP353" s="34"/>
      <c r="EQ353" s="34"/>
      <c r="ER353" s="34"/>
      <c r="ES353" s="34"/>
      <c r="ET353" s="34"/>
      <c r="EU353" s="34"/>
      <c r="EV353" s="34"/>
      <c r="EW353" s="34"/>
      <c r="EX353" s="34"/>
      <c r="EY353" s="34"/>
      <c r="EZ353" s="34"/>
      <c r="FA353" s="34"/>
      <c r="FB353" s="34"/>
      <c r="FC353" s="34"/>
      <c r="FD353" s="34"/>
      <c r="FE353" s="34"/>
      <c r="FF353" s="34"/>
      <c r="FG353" s="34"/>
      <c r="FH353" s="34"/>
      <c r="FI353" s="34"/>
      <c r="FJ353" s="34"/>
      <c r="FK353" s="34"/>
      <c r="FL353" s="34"/>
      <c r="FM353" s="34"/>
      <c r="FN353" s="34"/>
      <c r="FO353" s="34"/>
      <c r="FP353" s="34"/>
      <c r="FQ353" s="34"/>
      <c r="FR353" s="34"/>
      <c r="FS353" s="34"/>
      <c r="FT353" s="34"/>
      <c r="FU353" s="34"/>
      <c r="FV353" s="34"/>
      <c r="FW353" s="34"/>
      <c r="FX353" s="34"/>
      <c r="FY353" s="34"/>
      <c r="FZ353" s="34"/>
      <c r="GA353" s="34"/>
      <c r="GB353" s="34"/>
      <c r="GC353" s="34"/>
      <c r="GD353" s="34"/>
      <c r="GE353" s="34"/>
      <c r="GF353" s="34"/>
      <c r="GG353" s="34"/>
      <c r="GH353" s="34"/>
      <c r="GI353" s="34"/>
      <c r="GJ353" s="34"/>
      <c r="GK353" s="34"/>
      <c r="GL353" s="34"/>
      <c r="GM353" s="34"/>
      <c r="GN353" s="34"/>
      <c r="GO353" s="34"/>
      <c r="GP353" s="34"/>
      <c r="GQ353" s="34"/>
      <c r="GR353" s="34"/>
      <c r="GS353" s="34"/>
      <c r="GT353" s="34"/>
      <c r="GU353" s="34"/>
      <c r="GV353" s="34"/>
      <c r="GW353" s="34"/>
      <c r="GX353" s="34"/>
      <c r="GY353" s="34"/>
      <c r="GZ353" s="34"/>
      <c r="HA353" s="34"/>
      <c r="HB353" s="34"/>
      <c r="HC353" s="34"/>
      <c r="HD353" s="34"/>
      <c r="HE353" s="34"/>
      <c r="HF353" s="34"/>
      <c r="HG353" s="34"/>
      <c r="HH353" s="34"/>
      <c r="HI353" s="34"/>
      <c r="HJ353" s="34"/>
      <c r="HK353" s="34"/>
      <c r="HL353" s="34"/>
      <c r="HM353" s="34"/>
      <c r="HN353" s="34"/>
      <c r="HO353" s="34"/>
      <c r="HP353" s="34"/>
      <c r="HQ353" s="34"/>
      <c r="HR353" s="34"/>
      <c r="HS353" s="34"/>
      <c r="HT353" s="34"/>
      <c r="HU353" s="34"/>
      <c r="HV353" s="34"/>
      <c r="HW353" s="34"/>
      <c r="HX353" s="34"/>
      <c r="HY353" s="34"/>
      <c r="HZ353" s="34"/>
      <c r="IA353" s="34"/>
      <c r="IB353" s="34"/>
      <c r="IC353" s="34"/>
      <c r="ID353" s="34"/>
      <c r="IE353" s="34"/>
      <c r="IF353" s="34"/>
      <c r="IG353" s="34"/>
      <c r="IH353" s="34"/>
      <c r="II353" s="34"/>
      <c r="IJ353" s="34"/>
      <c r="IK353" s="34"/>
      <c r="IL353" s="34"/>
      <c r="IM353" s="34"/>
      <c r="IN353" s="34"/>
      <c r="IO353" s="34"/>
      <c r="IP353" s="34"/>
      <c r="IQ353" s="34"/>
      <c r="IR353" s="34"/>
      <c r="IS353" s="34"/>
      <c r="IT353" s="34"/>
      <c r="IU353" s="34"/>
      <c r="IV353" s="34"/>
    </row>
    <row r="354" spans="1:256" x14ac:dyDescent="0.2">
      <c r="A354" s="34"/>
      <c r="B354" s="34"/>
      <c r="C354" s="34"/>
      <c r="D354" s="34"/>
      <c r="E354" s="34"/>
      <c r="F354" s="36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4"/>
      <c r="BB354" s="34"/>
      <c r="BC354" s="34"/>
      <c r="BD354" s="34"/>
      <c r="BE354" s="34"/>
      <c r="BF354" s="34"/>
      <c r="BG354" s="34"/>
      <c r="BH354" s="34"/>
      <c r="BI354" s="34"/>
      <c r="BJ354" s="34"/>
      <c r="BK354" s="34"/>
      <c r="BL354" s="34"/>
      <c r="BM354" s="34"/>
      <c r="BN354" s="34"/>
      <c r="BO354" s="34"/>
      <c r="BP354" s="34"/>
      <c r="BQ354" s="34"/>
      <c r="BR354" s="34"/>
      <c r="BS354" s="34"/>
      <c r="BT354" s="34"/>
      <c r="BU354" s="34"/>
      <c r="BV354" s="34"/>
      <c r="BW354" s="34"/>
      <c r="BX354" s="34"/>
      <c r="BY354" s="34"/>
      <c r="BZ354" s="34"/>
      <c r="CA354" s="34"/>
      <c r="CB354" s="34"/>
      <c r="CC354" s="34"/>
      <c r="CD354" s="34"/>
      <c r="CE354" s="34"/>
      <c r="CF354" s="34"/>
      <c r="CG354" s="34"/>
      <c r="CH354" s="34"/>
      <c r="CI354" s="34"/>
      <c r="CJ354" s="34"/>
      <c r="CK354" s="34"/>
      <c r="CL354" s="34"/>
      <c r="CM354" s="34"/>
      <c r="CN354" s="34"/>
      <c r="CO354" s="34"/>
      <c r="CP354" s="34"/>
      <c r="CQ354" s="34"/>
      <c r="CR354" s="34"/>
      <c r="CS354" s="34"/>
      <c r="CT354" s="34"/>
      <c r="CU354" s="34"/>
      <c r="CV354" s="34"/>
      <c r="CW354" s="34"/>
      <c r="CX354" s="34"/>
      <c r="CY354" s="34"/>
      <c r="CZ354" s="34"/>
      <c r="DA354" s="34"/>
      <c r="DB354" s="34"/>
      <c r="DC354" s="34"/>
      <c r="DD354" s="34"/>
      <c r="DE354" s="34"/>
      <c r="DF354" s="34"/>
      <c r="DG354" s="34"/>
      <c r="DH354" s="34"/>
      <c r="DI354" s="34"/>
      <c r="DJ354" s="34"/>
      <c r="DK354" s="34"/>
      <c r="DL354" s="34"/>
      <c r="DM354" s="34"/>
      <c r="DN354" s="34"/>
      <c r="DO354" s="34"/>
      <c r="DP354" s="34"/>
      <c r="DQ354" s="34"/>
      <c r="DR354" s="34"/>
      <c r="DS354" s="34"/>
      <c r="DT354" s="34"/>
      <c r="DU354" s="34"/>
      <c r="DV354" s="34"/>
      <c r="DW354" s="34"/>
      <c r="DX354" s="34"/>
      <c r="DY354" s="34"/>
      <c r="DZ354" s="34"/>
      <c r="EA354" s="34"/>
      <c r="EB354" s="34"/>
      <c r="EC354" s="34"/>
      <c r="ED354" s="34"/>
      <c r="EE354" s="34"/>
      <c r="EF354" s="34"/>
      <c r="EG354" s="34"/>
      <c r="EH354" s="34"/>
      <c r="EI354" s="34"/>
      <c r="EJ354" s="34"/>
      <c r="EK354" s="34"/>
      <c r="EL354" s="34"/>
      <c r="EM354" s="34"/>
      <c r="EN354" s="34"/>
      <c r="EO354" s="34"/>
      <c r="EP354" s="34"/>
      <c r="EQ354" s="34"/>
      <c r="ER354" s="34"/>
      <c r="ES354" s="34"/>
      <c r="ET354" s="34"/>
      <c r="EU354" s="34"/>
      <c r="EV354" s="34"/>
      <c r="EW354" s="34"/>
      <c r="EX354" s="34"/>
      <c r="EY354" s="34"/>
      <c r="EZ354" s="34"/>
      <c r="FA354" s="34"/>
      <c r="FB354" s="34"/>
      <c r="FC354" s="34"/>
      <c r="FD354" s="34"/>
      <c r="FE354" s="34"/>
      <c r="FF354" s="34"/>
      <c r="FG354" s="34"/>
      <c r="FH354" s="34"/>
      <c r="FI354" s="34"/>
      <c r="FJ354" s="34"/>
      <c r="FK354" s="34"/>
      <c r="FL354" s="34"/>
      <c r="FM354" s="34"/>
      <c r="FN354" s="34"/>
      <c r="FO354" s="34"/>
      <c r="FP354" s="34"/>
      <c r="FQ354" s="34"/>
      <c r="FR354" s="34"/>
      <c r="FS354" s="34"/>
      <c r="FT354" s="34"/>
      <c r="FU354" s="34"/>
      <c r="FV354" s="34"/>
      <c r="FW354" s="34"/>
      <c r="FX354" s="34"/>
      <c r="FY354" s="34"/>
      <c r="FZ354" s="34"/>
      <c r="GA354" s="34"/>
      <c r="GB354" s="34"/>
      <c r="GC354" s="34"/>
      <c r="GD354" s="34"/>
      <c r="GE354" s="34"/>
      <c r="GF354" s="34"/>
      <c r="GG354" s="34"/>
      <c r="GH354" s="34"/>
      <c r="GI354" s="34"/>
      <c r="GJ354" s="34"/>
      <c r="GK354" s="34"/>
      <c r="GL354" s="34"/>
      <c r="GM354" s="34"/>
      <c r="GN354" s="34"/>
      <c r="GO354" s="34"/>
      <c r="GP354" s="34"/>
      <c r="GQ354" s="34"/>
      <c r="GR354" s="34"/>
      <c r="GS354" s="34"/>
      <c r="GT354" s="34"/>
      <c r="GU354" s="34"/>
      <c r="GV354" s="34"/>
      <c r="GW354" s="34"/>
      <c r="GX354" s="34"/>
      <c r="GY354" s="34"/>
      <c r="GZ354" s="34"/>
      <c r="HA354" s="34"/>
      <c r="HB354" s="34"/>
      <c r="HC354" s="34"/>
      <c r="HD354" s="34"/>
      <c r="HE354" s="34"/>
      <c r="HF354" s="34"/>
      <c r="HG354" s="34"/>
      <c r="HH354" s="34"/>
      <c r="HI354" s="34"/>
      <c r="HJ354" s="34"/>
      <c r="HK354" s="34"/>
      <c r="HL354" s="34"/>
      <c r="HM354" s="34"/>
      <c r="HN354" s="34"/>
      <c r="HO354" s="34"/>
      <c r="HP354" s="34"/>
      <c r="HQ354" s="34"/>
      <c r="HR354" s="34"/>
      <c r="HS354" s="34"/>
      <c r="HT354" s="34"/>
      <c r="HU354" s="34"/>
      <c r="HV354" s="34"/>
      <c r="HW354" s="34"/>
      <c r="HX354" s="34"/>
      <c r="HY354" s="34"/>
      <c r="HZ354" s="34"/>
      <c r="IA354" s="34"/>
      <c r="IB354" s="34"/>
      <c r="IC354" s="34"/>
      <c r="ID354" s="34"/>
      <c r="IE354" s="34"/>
      <c r="IF354" s="34"/>
      <c r="IG354" s="34"/>
      <c r="IH354" s="34"/>
      <c r="II354" s="34"/>
      <c r="IJ354" s="34"/>
      <c r="IK354" s="34"/>
      <c r="IL354" s="34"/>
      <c r="IM354" s="34"/>
      <c r="IN354" s="34"/>
      <c r="IO354" s="34"/>
      <c r="IP354" s="34"/>
      <c r="IQ354" s="34"/>
      <c r="IR354" s="34"/>
      <c r="IS354" s="34"/>
      <c r="IT354" s="34"/>
      <c r="IU354" s="34"/>
      <c r="IV354" s="34"/>
    </row>
    <row r="355" spans="1:256" x14ac:dyDescent="0.2">
      <c r="A355" s="34"/>
      <c r="B355" s="34"/>
      <c r="C355" s="34"/>
      <c r="D355" s="34"/>
      <c r="E355" s="34"/>
      <c r="F355" s="36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  <c r="BB355" s="34"/>
      <c r="BC355" s="34"/>
      <c r="BD355" s="34"/>
      <c r="BE355" s="34"/>
      <c r="BF355" s="34"/>
      <c r="BG355" s="34"/>
      <c r="BH355" s="34"/>
      <c r="BI355" s="34"/>
      <c r="BJ355" s="34"/>
      <c r="BK355" s="34"/>
      <c r="BL355" s="34"/>
      <c r="BM355" s="34"/>
      <c r="BN355" s="34"/>
      <c r="BO355" s="34"/>
      <c r="BP355" s="34"/>
      <c r="BQ355" s="34"/>
      <c r="BR355" s="34"/>
      <c r="BS355" s="34"/>
      <c r="BT355" s="34"/>
      <c r="BU355" s="34"/>
      <c r="BV355" s="34"/>
      <c r="BW355" s="34"/>
      <c r="BX355" s="34"/>
      <c r="BY355" s="34"/>
      <c r="BZ355" s="34"/>
      <c r="CA355" s="34"/>
      <c r="CB355" s="34"/>
      <c r="CC355" s="34"/>
      <c r="CD355" s="34"/>
      <c r="CE355" s="34"/>
      <c r="CF355" s="34"/>
      <c r="CG355" s="34"/>
      <c r="CH355" s="34"/>
      <c r="CI355" s="34"/>
      <c r="CJ355" s="34"/>
      <c r="CK355" s="34"/>
      <c r="CL355" s="34"/>
      <c r="CM355" s="34"/>
      <c r="CN355" s="34"/>
      <c r="CO355" s="34"/>
      <c r="CP355" s="34"/>
      <c r="CQ355" s="34"/>
      <c r="CR355" s="34"/>
      <c r="CS355" s="34"/>
      <c r="CT355" s="34"/>
      <c r="CU355" s="34"/>
      <c r="CV355" s="34"/>
      <c r="CW355" s="34"/>
      <c r="CX355" s="34"/>
      <c r="CY355" s="34"/>
      <c r="CZ355" s="34"/>
      <c r="DA355" s="34"/>
      <c r="DB355" s="34"/>
      <c r="DC355" s="34"/>
      <c r="DD355" s="34"/>
      <c r="DE355" s="34"/>
      <c r="DF355" s="34"/>
      <c r="DG355" s="34"/>
      <c r="DH355" s="34"/>
      <c r="DI355" s="34"/>
      <c r="DJ355" s="34"/>
      <c r="DK355" s="34"/>
      <c r="DL355" s="34"/>
      <c r="DM355" s="34"/>
      <c r="DN355" s="34"/>
      <c r="DO355" s="34"/>
      <c r="DP355" s="34"/>
      <c r="DQ355" s="34"/>
      <c r="DR355" s="34"/>
      <c r="DS355" s="34"/>
      <c r="DT355" s="34"/>
      <c r="DU355" s="34"/>
      <c r="DV355" s="34"/>
      <c r="DW355" s="34"/>
      <c r="DX355" s="34"/>
      <c r="DY355" s="34"/>
      <c r="DZ355" s="34"/>
      <c r="EA355" s="34"/>
      <c r="EB355" s="34"/>
      <c r="EC355" s="34"/>
      <c r="ED355" s="34"/>
      <c r="EE355" s="34"/>
      <c r="EF355" s="34"/>
      <c r="EG355" s="34"/>
      <c r="EH355" s="34"/>
      <c r="EI355" s="34"/>
      <c r="EJ355" s="34"/>
      <c r="EK355" s="34"/>
      <c r="EL355" s="34"/>
      <c r="EM355" s="34"/>
      <c r="EN355" s="34"/>
      <c r="EO355" s="34"/>
      <c r="EP355" s="34"/>
      <c r="EQ355" s="34"/>
      <c r="ER355" s="34"/>
      <c r="ES355" s="34"/>
      <c r="ET355" s="34"/>
      <c r="EU355" s="34"/>
      <c r="EV355" s="34"/>
      <c r="EW355" s="34"/>
      <c r="EX355" s="34"/>
      <c r="EY355" s="34"/>
      <c r="EZ355" s="34"/>
      <c r="FA355" s="34"/>
      <c r="FB355" s="34"/>
      <c r="FC355" s="34"/>
      <c r="FD355" s="34"/>
      <c r="FE355" s="34"/>
      <c r="FF355" s="34"/>
      <c r="FG355" s="34"/>
      <c r="FH355" s="34"/>
      <c r="FI355" s="34"/>
      <c r="FJ355" s="34"/>
      <c r="FK355" s="34"/>
      <c r="FL355" s="34"/>
      <c r="FM355" s="34"/>
      <c r="FN355" s="34"/>
      <c r="FO355" s="34"/>
      <c r="FP355" s="34"/>
      <c r="FQ355" s="34"/>
      <c r="FR355" s="34"/>
      <c r="FS355" s="34"/>
      <c r="FT355" s="34"/>
      <c r="FU355" s="34"/>
      <c r="FV355" s="34"/>
      <c r="FW355" s="34"/>
      <c r="FX355" s="34"/>
      <c r="FY355" s="34"/>
      <c r="FZ355" s="34"/>
      <c r="GA355" s="34"/>
      <c r="GB355" s="34"/>
      <c r="GC355" s="34"/>
      <c r="GD355" s="34"/>
      <c r="GE355" s="34"/>
      <c r="GF355" s="34"/>
      <c r="GG355" s="34"/>
      <c r="GH355" s="34"/>
      <c r="GI355" s="34"/>
      <c r="GJ355" s="34"/>
      <c r="GK355" s="34"/>
      <c r="GL355" s="34"/>
      <c r="GM355" s="34"/>
      <c r="GN355" s="34"/>
      <c r="GO355" s="34"/>
      <c r="GP355" s="34"/>
      <c r="GQ355" s="34"/>
      <c r="GR355" s="34"/>
      <c r="GS355" s="34"/>
      <c r="GT355" s="34"/>
      <c r="GU355" s="34"/>
      <c r="GV355" s="34"/>
      <c r="GW355" s="34"/>
      <c r="GX355" s="34"/>
      <c r="GY355" s="34"/>
      <c r="GZ355" s="34"/>
      <c r="HA355" s="34"/>
      <c r="HB355" s="34"/>
      <c r="HC355" s="34"/>
      <c r="HD355" s="34"/>
      <c r="HE355" s="34"/>
      <c r="HF355" s="34"/>
      <c r="HG355" s="34"/>
      <c r="HH355" s="34"/>
      <c r="HI355" s="34"/>
      <c r="HJ355" s="34"/>
      <c r="HK355" s="34"/>
      <c r="HL355" s="34"/>
      <c r="HM355" s="34"/>
      <c r="HN355" s="34"/>
      <c r="HO355" s="34"/>
      <c r="HP355" s="34"/>
      <c r="HQ355" s="34"/>
      <c r="HR355" s="34"/>
      <c r="HS355" s="34"/>
      <c r="HT355" s="34"/>
      <c r="HU355" s="34"/>
      <c r="HV355" s="34"/>
      <c r="HW355" s="34"/>
      <c r="HX355" s="34"/>
      <c r="HY355" s="34"/>
      <c r="HZ355" s="34"/>
      <c r="IA355" s="34"/>
      <c r="IB355" s="34"/>
      <c r="IC355" s="34"/>
      <c r="ID355" s="34"/>
      <c r="IE355" s="34"/>
      <c r="IF355" s="34"/>
      <c r="IG355" s="34"/>
      <c r="IH355" s="34"/>
      <c r="II355" s="34"/>
      <c r="IJ355" s="34"/>
      <c r="IK355" s="34"/>
      <c r="IL355" s="34"/>
      <c r="IM355" s="34"/>
      <c r="IN355" s="34"/>
      <c r="IO355" s="34"/>
      <c r="IP355" s="34"/>
      <c r="IQ355" s="34"/>
      <c r="IR355" s="34"/>
      <c r="IS355" s="34"/>
      <c r="IT355" s="34"/>
      <c r="IU355" s="34"/>
      <c r="IV355" s="34"/>
    </row>
    <row r="356" spans="1:256" x14ac:dyDescent="0.2">
      <c r="A356" s="34"/>
      <c r="B356" s="34"/>
      <c r="C356" s="34"/>
      <c r="D356" s="34"/>
      <c r="E356" s="34"/>
      <c r="F356" s="36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  <c r="BO356" s="34"/>
      <c r="BP356" s="34"/>
      <c r="BQ356" s="34"/>
      <c r="BR356" s="34"/>
      <c r="BS356" s="34"/>
      <c r="BT356" s="34"/>
      <c r="BU356" s="34"/>
      <c r="BV356" s="34"/>
      <c r="BW356" s="34"/>
      <c r="BX356" s="34"/>
      <c r="BY356" s="34"/>
      <c r="BZ356" s="34"/>
      <c r="CA356" s="34"/>
      <c r="CB356" s="34"/>
      <c r="CC356" s="34"/>
      <c r="CD356" s="34"/>
      <c r="CE356" s="34"/>
      <c r="CF356" s="34"/>
      <c r="CG356" s="34"/>
      <c r="CH356" s="34"/>
      <c r="CI356" s="34"/>
      <c r="CJ356" s="34"/>
      <c r="CK356" s="34"/>
      <c r="CL356" s="34"/>
      <c r="CM356" s="34"/>
      <c r="CN356" s="34"/>
      <c r="CO356" s="34"/>
      <c r="CP356" s="34"/>
      <c r="CQ356" s="34"/>
      <c r="CR356" s="34"/>
      <c r="CS356" s="34"/>
      <c r="CT356" s="34"/>
      <c r="CU356" s="34"/>
      <c r="CV356" s="34"/>
      <c r="CW356" s="34"/>
      <c r="CX356" s="34"/>
      <c r="CY356" s="34"/>
      <c r="CZ356" s="34"/>
      <c r="DA356" s="34"/>
      <c r="DB356" s="34"/>
      <c r="DC356" s="34"/>
      <c r="DD356" s="34"/>
      <c r="DE356" s="34"/>
      <c r="DF356" s="34"/>
      <c r="DG356" s="34"/>
      <c r="DH356" s="34"/>
      <c r="DI356" s="34"/>
      <c r="DJ356" s="34"/>
      <c r="DK356" s="34"/>
      <c r="DL356" s="34"/>
      <c r="DM356" s="34"/>
      <c r="DN356" s="34"/>
      <c r="DO356" s="34"/>
      <c r="DP356" s="34"/>
      <c r="DQ356" s="34"/>
      <c r="DR356" s="34"/>
      <c r="DS356" s="34"/>
      <c r="DT356" s="34"/>
      <c r="DU356" s="34"/>
      <c r="DV356" s="34"/>
      <c r="DW356" s="34"/>
      <c r="DX356" s="34"/>
      <c r="DY356" s="34"/>
      <c r="DZ356" s="34"/>
      <c r="EA356" s="34"/>
      <c r="EB356" s="34"/>
      <c r="EC356" s="34"/>
      <c r="ED356" s="34"/>
      <c r="EE356" s="34"/>
      <c r="EF356" s="34"/>
      <c r="EG356" s="34"/>
      <c r="EH356" s="34"/>
      <c r="EI356" s="34"/>
      <c r="EJ356" s="34"/>
      <c r="EK356" s="34"/>
      <c r="EL356" s="34"/>
      <c r="EM356" s="34"/>
      <c r="EN356" s="34"/>
      <c r="EO356" s="34"/>
      <c r="EP356" s="34"/>
      <c r="EQ356" s="34"/>
      <c r="ER356" s="34"/>
      <c r="ES356" s="34"/>
      <c r="ET356" s="34"/>
      <c r="EU356" s="34"/>
      <c r="EV356" s="34"/>
      <c r="EW356" s="34"/>
      <c r="EX356" s="34"/>
      <c r="EY356" s="34"/>
      <c r="EZ356" s="34"/>
      <c r="FA356" s="34"/>
      <c r="FB356" s="34"/>
      <c r="FC356" s="34"/>
      <c r="FD356" s="34"/>
      <c r="FE356" s="34"/>
      <c r="FF356" s="34"/>
      <c r="FG356" s="34"/>
      <c r="FH356" s="34"/>
      <c r="FI356" s="34"/>
      <c r="FJ356" s="34"/>
      <c r="FK356" s="34"/>
      <c r="FL356" s="34"/>
      <c r="FM356" s="34"/>
      <c r="FN356" s="34"/>
      <c r="FO356" s="34"/>
      <c r="FP356" s="34"/>
      <c r="FQ356" s="34"/>
      <c r="FR356" s="34"/>
      <c r="FS356" s="34"/>
      <c r="FT356" s="34"/>
      <c r="FU356" s="34"/>
      <c r="FV356" s="34"/>
      <c r="FW356" s="34"/>
      <c r="FX356" s="34"/>
      <c r="FY356" s="34"/>
      <c r="FZ356" s="34"/>
      <c r="GA356" s="34"/>
      <c r="GB356" s="34"/>
      <c r="GC356" s="34"/>
      <c r="GD356" s="34"/>
      <c r="GE356" s="34"/>
      <c r="GF356" s="34"/>
      <c r="GG356" s="34"/>
      <c r="GH356" s="34"/>
      <c r="GI356" s="34"/>
      <c r="GJ356" s="34"/>
      <c r="GK356" s="34"/>
      <c r="GL356" s="34"/>
      <c r="GM356" s="34"/>
      <c r="GN356" s="34"/>
      <c r="GO356" s="34"/>
      <c r="GP356" s="34"/>
      <c r="GQ356" s="34"/>
      <c r="GR356" s="34"/>
      <c r="GS356" s="34"/>
      <c r="GT356" s="34"/>
      <c r="GU356" s="34"/>
      <c r="GV356" s="34"/>
      <c r="GW356" s="34"/>
      <c r="GX356" s="34"/>
      <c r="GY356" s="34"/>
      <c r="GZ356" s="34"/>
      <c r="HA356" s="34"/>
      <c r="HB356" s="34"/>
      <c r="HC356" s="34"/>
      <c r="HD356" s="34"/>
      <c r="HE356" s="34"/>
      <c r="HF356" s="34"/>
      <c r="HG356" s="34"/>
      <c r="HH356" s="34"/>
      <c r="HI356" s="34"/>
      <c r="HJ356" s="34"/>
      <c r="HK356" s="34"/>
      <c r="HL356" s="34"/>
      <c r="HM356" s="34"/>
      <c r="HN356" s="34"/>
      <c r="HO356" s="34"/>
      <c r="HP356" s="34"/>
      <c r="HQ356" s="34"/>
      <c r="HR356" s="34"/>
      <c r="HS356" s="34"/>
      <c r="HT356" s="34"/>
      <c r="HU356" s="34"/>
      <c r="HV356" s="34"/>
      <c r="HW356" s="34"/>
      <c r="HX356" s="34"/>
      <c r="HY356" s="34"/>
      <c r="HZ356" s="34"/>
      <c r="IA356" s="34"/>
      <c r="IB356" s="34"/>
      <c r="IC356" s="34"/>
      <c r="ID356" s="34"/>
      <c r="IE356" s="34"/>
      <c r="IF356" s="34"/>
      <c r="IG356" s="34"/>
      <c r="IH356" s="34"/>
      <c r="II356" s="34"/>
      <c r="IJ356" s="34"/>
      <c r="IK356" s="34"/>
      <c r="IL356" s="34"/>
      <c r="IM356" s="34"/>
      <c r="IN356" s="34"/>
      <c r="IO356" s="34"/>
      <c r="IP356" s="34"/>
      <c r="IQ356" s="34"/>
      <c r="IR356" s="34"/>
      <c r="IS356" s="34"/>
      <c r="IT356" s="34"/>
      <c r="IU356" s="34"/>
      <c r="IV356" s="34"/>
    </row>
    <row r="357" spans="1:256" x14ac:dyDescent="0.2">
      <c r="A357" s="34"/>
      <c r="B357" s="34"/>
      <c r="C357" s="34"/>
      <c r="D357" s="34"/>
      <c r="E357" s="34"/>
      <c r="F357" s="36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34"/>
      <c r="AW357" s="34"/>
      <c r="AX357" s="34"/>
      <c r="AY357" s="34"/>
      <c r="AZ357" s="34"/>
      <c r="BA357" s="34"/>
      <c r="BB357" s="34"/>
      <c r="BC357" s="34"/>
      <c r="BD357" s="34"/>
      <c r="BE357" s="34"/>
      <c r="BF357" s="34"/>
      <c r="BG357" s="34"/>
      <c r="BH357" s="34"/>
      <c r="BI357" s="34"/>
      <c r="BJ357" s="34"/>
      <c r="BK357" s="34"/>
      <c r="BL357" s="34"/>
      <c r="BM357" s="34"/>
      <c r="BN357" s="34"/>
      <c r="BO357" s="34"/>
      <c r="BP357" s="34"/>
      <c r="BQ357" s="34"/>
      <c r="BR357" s="34"/>
      <c r="BS357" s="34"/>
      <c r="BT357" s="34"/>
      <c r="BU357" s="34"/>
      <c r="BV357" s="34"/>
      <c r="BW357" s="34"/>
      <c r="BX357" s="34"/>
      <c r="BY357" s="34"/>
      <c r="BZ357" s="34"/>
      <c r="CA357" s="34"/>
      <c r="CB357" s="34"/>
      <c r="CC357" s="34"/>
      <c r="CD357" s="34"/>
      <c r="CE357" s="34"/>
      <c r="CF357" s="34"/>
      <c r="CG357" s="34"/>
      <c r="CH357" s="34"/>
      <c r="CI357" s="34"/>
      <c r="CJ357" s="34"/>
      <c r="CK357" s="34"/>
      <c r="CL357" s="34"/>
      <c r="CM357" s="34"/>
      <c r="CN357" s="34"/>
      <c r="CO357" s="34"/>
      <c r="CP357" s="34"/>
      <c r="CQ357" s="34"/>
      <c r="CR357" s="34"/>
      <c r="CS357" s="34"/>
      <c r="CT357" s="34"/>
      <c r="CU357" s="34"/>
      <c r="CV357" s="34"/>
      <c r="CW357" s="34"/>
      <c r="CX357" s="34"/>
      <c r="CY357" s="34"/>
      <c r="CZ357" s="34"/>
      <c r="DA357" s="34"/>
      <c r="DB357" s="34"/>
      <c r="DC357" s="34"/>
      <c r="DD357" s="34"/>
      <c r="DE357" s="34"/>
      <c r="DF357" s="34"/>
      <c r="DG357" s="34"/>
      <c r="DH357" s="34"/>
      <c r="DI357" s="34"/>
      <c r="DJ357" s="34"/>
      <c r="DK357" s="34"/>
      <c r="DL357" s="34"/>
      <c r="DM357" s="34"/>
      <c r="DN357" s="34"/>
      <c r="DO357" s="34"/>
      <c r="DP357" s="34"/>
      <c r="DQ357" s="34"/>
      <c r="DR357" s="34"/>
      <c r="DS357" s="34"/>
      <c r="DT357" s="34"/>
      <c r="DU357" s="34"/>
      <c r="DV357" s="34"/>
      <c r="DW357" s="34"/>
      <c r="DX357" s="34"/>
      <c r="DY357" s="34"/>
      <c r="DZ357" s="34"/>
      <c r="EA357" s="34"/>
      <c r="EB357" s="34"/>
      <c r="EC357" s="34"/>
      <c r="ED357" s="34"/>
      <c r="EE357" s="34"/>
      <c r="EF357" s="34"/>
      <c r="EG357" s="34"/>
      <c r="EH357" s="34"/>
      <c r="EI357" s="34"/>
      <c r="EJ357" s="34"/>
      <c r="EK357" s="34"/>
      <c r="EL357" s="34"/>
      <c r="EM357" s="34"/>
      <c r="EN357" s="34"/>
      <c r="EO357" s="34"/>
      <c r="EP357" s="34"/>
      <c r="EQ357" s="34"/>
      <c r="ER357" s="34"/>
      <c r="ES357" s="34"/>
      <c r="ET357" s="34"/>
      <c r="EU357" s="34"/>
      <c r="EV357" s="34"/>
      <c r="EW357" s="34"/>
      <c r="EX357" s="34"/>
      <c r="EY357" s="34"/>
      <c r="EZ357" s="34"/>
      <c r="FA357" s="34"/>
      <c r="FB357" s="34"/>
      <c r="FC357" s="34"/>
      <c r="FD357" s="34"/>
      <c r="FE357" s="34"/>
      <c r="FF357" s="34"/>
      <c r="FG357" s="34"/>
      <c r="FH357" s="34"/>
      <c r="FI357" s="34"/>
      <c r="FJ357" s="34"/>
      <c r="FK357" s="34"/>
      <c r="FL357" s="34"/>
      <c r="FM357" s="34"/>
      <c r="FN357" s="34"/>
      <c r="FO357" s="34"/>
      <c r="FP357" s="34"/>
      <c r="FQ357" s="34"/>
      <c r="FR357" s="34"/>
      <c r="FS357" s="34"/>
      <c r="FT357" s="34"/>
      <c r="FU357" s="34"/>
      <c r="FV357" s="34"/>
      <c r="FW357" s="34"/>
      <c r="FX357" s="34"/>
      <c r="FY357" s="34"/>
      <c r="FZ357" s="34"/>
      <c r="GA357" s="34"/>
      <c r="GB357" s="34"/>
      <c r="GC357" s="34"/>
      <c r="GD357" s="34"/>
      <c r="GE357" s="34"/>
      <c r="GF357" s="34"/>
      <c r="GG357" s="34"/>
      <c r="GH357" s="34"/>
      <c r="GI357" s="34"/>
      <c r="GJ357" s="34"/>
      <c r="GK357" s="34"/>
      <c r="GL357" s="34"/>
      <c r="GM357" s="34"/>
      <c r="GN357" s="34"/>
      <c r="GO357" s="34"/>
      <c r="GP357" s="34"/>
      <c r="GQ357" s="34"/>
      <c r="GR357" s="34"/>
      <c r="GS357" s="34"/>
      <c r="GT357" s="34"/>
      <c r="GU357" s="34"/>
      <c r="GV357" s="34"/>
      <c r="GW357" s="34"/>
      <c r="GX357" s="34"/>
      <c r="GY357" s="34"/>
      <c r="GZ357" s="34"/>
      <c r="HA357" s="34"/>
      <c r="HB357" s="34"/>
      <c r="HC357" s="34"/>
      <c r="HD357" s="34"/>
      <c r="HE357" s="34"/>
      <c r="HF357" s="34"/>
      <c r="HG357" s="34"/>
      <c r="HH357" s="34"/>
      <c r="HI357" s="34"/>
      <c r="HJ357" s="34"/>
      <c r="HK357" s="34"/>
      <c r="HL357" s="34"/>
      <c r="HM357" s="34"/>
      <c r="HN357" s="34"/>
      <c r="HO357" s="34"/>
      <c r="HP357" s="34"/>
      <c r="HQ357" s="34"/>
      <c r="HR357" s="34"/>
      <c r="HS357" s="34"/>
      <c r="HT357" s="34"/>
      <c r="HU357" s="34"/>
      <c r="HV357" s="34"/>
      <c r="HW357" s="34"/>
      <c r="HX357" s="34"/>
      <c r="HY357" s="34"/>
      <c r="HZ357" s="34"/>
      <c r="IA357" s="34"/>
      <c r="IB357" s="34"/>
      <c r="IC357" s="34"/>
      <c r="ID357" s="34"/>
      <c r="IE357" s="34"/>
      <c r="IF357" s="34"/>
      <c r="IG357" s="34"/>
      <c r="IH357" s="34"/>
      <c r="II357" s="34"/>
      <c r="IJ357" s="34"/>
      <c r="IK357" s="34"/>
      <c r="IL357" s="34"/>
      <c r="IM357" s="34"/>
      <c r="IN357" s="34"/>
      <c r="IO357" s="34"/>
      <c r="IP357" s="34"/>
      <c r="IQ357" s="34"/>
      <c r="IR357" s="34"/>
      <c r="IS357" s="34"/>
      <c r="IT357" s="34"/>
      <c r="IU357" s="34"/>
      <c r="IV357" s="34"/>
    </row>
    <row r="358" spans="1:256" x14ac:dyDescent="0.2">
      <c r="A358" s="34"/>
      <c r="B358" s="34"/>
      <c r="C358" s="34"/>
      <c r="D358" s="34"/>
      <c r="E358" s="34"/>
      <c r="F358" s="36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4"/>
      <c r="BB358" s="34"/>
      <c r="BC358" s="34"/>
      <c r="BD358" s="34"/>
      <c r="BE358" s="34"/>
      <c r="BF358" s="34"/>
      <c r="BG358" s="34"/>
      <c r="BH358" s="34"/>
      <c r="BI358" s="34"/>
      <c r="BJ358" s="34"/>
      <c r="BK358" s="34"/>
      <c r="BL358" s="34"/>
      <c r="BM358" s="34"/>
      <c r="BN358" s="34"/>
      <c r="BO358" s="34"/>
      <c r="BP358" s="34"/>
      <c r="BQ358" s="34"/>
      <c r="BR358" s="34"/>
      <c r="BS358" s="34"/>
      <c r="BT358" s="34"/>
      <c r="BU358" s="34"/>
      <c r="BV358" s="34"/>
      <c r="BW358" s="34"/>
      <c r="BX358" s="34"/>
      <c r="BY358" s="34"/>
      <c r="BZ358" s="34"/>
      <c r="CA358" s="34"/>
      <c r="CB358" s="34"/>
      <c r="CC358" s="34"/>
      <c r="CD358" s="34"/>
      <c r="CE358" s="34"/>
      <c r="CF358" s="34"/>
      <c r="CG358" s="34"/>
      <c r="CH358" s="34"/>
      <c r="CI358" s="34"/>
      <c r="CJ358" s="34"/>
      <c r="CK358" s="34"/>
      <c r="CL358" s="34"/>
      <c r="CM358" s="34"/>
      <c r="CN358" s="34"/>
      <c r="CO358" s="34"/>
      <c r="CP358" s="34"/>
      <c r="CQ358" s="34"/>
      <c r="CR358" s="34"/>
      <c r="CS358" s="34"/>
      <c r="CT358" s="34"/>
      <c r="CU358" s="34"/>
      <c r="CV358" s="34"/>
      <c r="CW358" s="34"/>
      <c r="CX358" s="34"/>
      <c r="CY358" s="34"/>
      <c r="CZ358" s="34"/>
      <c r="DA358" s="34"/>
      <c r="DB358" s="34"/>
      <c r="DC358" s="34"/>
      <c r="DD358" s="34"/>
      <c r="DE358" s="34"/>
      <c r="DF358" s="34"/>
      <c r="DG358" s="34"/>
      <c r="DH358" s="34"/>
      <c r="DI358" s="34"/>
      <c r="DJ358" s="34"/>
      <c r="DK358" s="34"/>
      <c r="DL358" s="34"/>
      <c r="DM358" s="34"/>
      <c r="DN358" s="34"/>
      <c r="DO358" s="34"/>
      <c r="DP358" s="34"/>
      <c r="DQ358" s="34"/>
      <c r="DR358" s="34"/>
      <c r="DS358" s="34"/>
      <c r="DT358" s="34"/>
      <c r="DU358" s="34"/>
      <c r="DV358" s="34"/>
      <c r="DW358" s="34"/>
      <c r="DX358" s="34"/>
      <c r="DY358" s="34"/>
      <c r="DZ358" s="34"/>
      <c r="EA358" s="34"/>
      <c r="EB358" s="34"/>
      <c r="EC358" s="34"/>
      <c r="ED358" s="34"/>
      <c r="EE358" s="34"/>
      <c r="EF358" s="34"/>
      <c r="EG358" s="34"/>
      <c r="EH358" s="34"/>
      <c r="EI358" s="34"/>
      <c r="EJ358" s="34"/>
      <c r="EK358" s="34"/>
      <c r="EL358" s="34"/>
      <c r="EM358" s="34"/>
      <c r="EN358" s="34"/>
      <c r="EO358" s="34"/>
      <c r="EP358" s="34"/>
      <c r="EQ358" s="34"/>
      <c r="ER358" s="34"/>
      <c r="ES358" s="34"/>
      <c r="ET358" s="34"/>
      <c r="EU358" s="34"/>
      <c r="EV358" s="34"/>
      <c r="EW358" s="34"/>
      <c r="EX358" s="34"/>
      <c r="EY358" s="34"/>
      <c r="EZ358" s="34"/>
      <c r="FA358" s="34"/>
      <c r="FB358" s="34"/>
      <c r="FC358" s="34"/>
      <c r="FD358" s="34"/>
      <c r="FE358" s="34"/>
      <c r="FF358" s="34"/>
      <c r="FG358" s="34"/>
      <c r="FH358" s="34"/>
      <c r="FI358" s="34"/>
      <c r="FJ358" s="34"/>
      <c r="FK358" s="34"/>
      <c r="FL358" s="34"/>
      <c r="FM358" s="34"/>
      <c r="FN358" s="34"/>
      <c r="FO358" s="34"/>
      <c r="FP358" s="34"/>
      <c r="FQ358" s="34"/>
      <c r="FR358" s="34"/>
      <c r="FS358" s="34"/>
      <c r="FT358" s="34"/>
      <c r="FU358" s="34"/>
      <c r="FV358" s="34"/>
      <c r="FW358" s="34"/>
      <c r="FX358" s="34"/>
      <c r="FY358" s="34"/>
      <c r="FZ358" s="34"/>
      <c r="GA358" s="34"/>
      <c r="GB358" s="34"/>
      <c r="GC358" s="34"/>
      <c r="GD358" s="34"/>
      <c r="GE358" s="34"/>
      <c r="GF358" s="34"/>
      <c r="GG358" s="34"/>
      <c r="GH358" s="34"/>
      <c r="GI358" s="34"/>
      <c r="GJ358" s="34"/>
      <c r="GK358" s="34"/>
      <c r="GL358" s="34"/>
      <c r="GM358" s="34"/>
      <c r="GN358" s="34"/>
      <c r="GO358" s="34"/>
      <c r="GP358" s="34"/>
      <c r="GQ358" s="34"/>
      <c r="GR358" s="34"/>
      <c r="GS358" s="34"/>
      <c r="GT358" s="34"/>
      <c r="GU358" s="34"/>
      <c r="GV358" s="34"/>
      <c r="GW358" s="34"/>
      <c r="GX358" s="34"/>
      <c r="GY358" s="34"/>
      <c r="GZ358" s="34"/>
      <c r="HA358" s="34"/>
      <c r="HB358" s="34"/>
      <c r="HC358" s="34"/>
      <c r="HD358" s="34"/>
      <c r="HE358" s="34"/>
      <c r="HF358" s="34"/>
      <c r="HG358" s="34"/>
      <c r="HH358" s="34"/>
      <c r="HI358" s="34"/>
      <c r="HJ358" s="34"/>
      <c r="HK358" s="34"/>
      <c r="HL358" s="34"/>
      <c r="HM358" s="34"/>
      <c r="HN358" s="34"/>
      <c r="HO358" s="34"/>
      <c r="HP358" s="34"/>
      <c r="HQ358" s="34"/>
      <c r="HR358" s="34"/>
      <c r="HS358" s="34"/>
      <c r="HT358" s="34"/>
      <c r="HU358" s="34"/>
      <c r="HV358" s="34"/>
      <c r="HW358" s="34"/>
      <c r="HX358" s="34"/>
      <c r="HY358" s="34"/>
      <c r="HZ358" s="34"/>
      <c r="IA358" s="34"/>
      <c r="IB358" s="34"/>
      <c r="IC358" s="34"/>
      <c r="ID358" s="34"/>
      <c r="IE358" s="34"/>
      <c r="IF358" s="34"/>
      <c r="IG358" s="34"/>
      <c r="IH358" s="34"/>
      <c r="II358" s="34"/>
      <c r="IJ358" s="34"/>
      <c r="IK358" s="34"/>
      <c r="IL358" s="34"/>
      <c r="IM358" s="34"/>
      <c r="IN358" s="34"/>
      <c r="IO358" s="34"/>
      <c r="IP358" s="34"/>
      <c r="IQ358" s="34"/>
      <c r="IR358" s="34"/>
      <c r="IS358" s="34"/>
      <c r="IT358" s="34"/>
      <c r="IU358" s="34"/>
      <c r="IV358" s="34"/>
    </row>
    <row r="359" spans="1:256" x14ac:dyDescent="0.2">
      <c r="A359" s="34"/>
      <c r="B359" s="34"/>
      <c r="C359" s="34"/>
      <c r="D359" s="34"/>
      <c r="E359" s="34"/>
      <c r="F359" s="36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4"/>
      <c r="AW359" s="34"/>
      <c r="AX359" s="34"/>
      <c r="AY359" s="34"/>
      <c r="AZ359" s="34"/>
      <c r="BA359" s="34"/>
      <c r="BB359" s="34"/>
      <c r="BC359" s="34"/>
      <c r="BD359" s="34"/>
      <c r="BE359" s="34"/>
      <c r="BF359" s="34"/>
      <c r="BG359" s="34"/>
      <c r="BH359" s="34"/>
      <c r="BI359" s="34"/>
      <c r="BJ359" s="34"/>
      <c r="BK359" s="34"/>
      <c r="BL359" s="34"/>
      <c r="BM359" s="34"/>
      <c r="BN359" s="34"/>
      <c r="BO359" s="34"/>
      <c r="BP359" s="34"/>
      <c r="BQ359" s="34"/>
      <c r="BR359" s="34"/>
      <c r="BS359" s="34"/>
      <c r="BT359" s="34"/>
      <c r="BU359" s="34"/>
      <c r="BV359" s="34"/>
      <c r="BW359" s="34"/>
      <c r="BX359" s="34"/>
      <c r="BY359" s="34"/>
      <c r="BZ359" s="34"/>
      <c r="CA359" s="34"/>
      <c r="CB359" s="34"/>
      <c r="CC359" s="34"/>
      <c r="CD359" s="34"/>
      <c r="CE359" s="34"/>
      <c r="CF359" s="34"/>
      <c r="CG359" s="34"/>
      <c r="CH359" s="34"/>
      <c r="CI359" s="34"/>
      <c r="CJ359" s="34"/>
      <c r="CK359" s="34"/>
      <c r="CL359" s="34"/>
      <c r="CM359" s="34"/>
      <c r="CN359" s="34"/>
      <c r="CO359" s="34"/>
      <c r="CP359" s="34"/>
      <c r="CQ359" s="34"/>
      <c r="CR359" s="34"/>
      <c r="CS359" s="34"/>
      <c r="CT359" s="34"/>
      <c r="CU359" s="34"/>
      <c r="CV359" s="34"/>
      <c r="CW359" s="34"/>
      <c r="CX359" s="34"/>
      <c r="CY359" s="34"/>
      <c r="CZ359" s="34"/>
      <c r="DA359" s="34"/>
      <c r="DB359" s="34"/>
      <c r="DC359" s="34"/>
      <c r="DD359" s="34"/>
      <c r="DE359" s="34"/>
      <c r="DF359" s="34"/>
      <c r="DG359" s="34"/>
      <c r="DH359" s="34"/>
      <c r="DI359" s="34"/>
      <c r="DJ359" s="34"/>
      <c r="DK359" s="34"/>
      <c r="DL359" s="34"/>
      <c r="DM359" s="34"/>
      <c r="DN359" s="34"/>
      <c r="DO359" s="34"/>
      <c r="DP359" s="34"/>
      <c r="DQ359" s="34"/>
      <c r="DR359" s="34"/>
      <c r="DS359" s="34"/>
      <c r="DT359" s="34"/>
      <c r="DU359" s="34"/>
      <c r="DV359" s="34"/>
      <c r="DW359" s="34"/>
      <c r="DX359" s="34"/>
      <c r="DY359" s="34"/>
      <c r="DZ359" s="34"/>
      <c r="EA359" s="34"/>
      <c r="EB359" s="34"/>
      <c r="EC359" s="34"/>
      <c r="ED359" s="34"/>
      <c r="EE359" s="34"/>
      <c r="EF359" s="34"/>
      <c r="EG359" s="34"/>
      <c r="EH359" s="34"/>
      <c r="EI359" s="34"/>
      <c r="EJ359" s="34"/>
      <c r="EK359" s="34"/>
      <c r="EL359" s="34"/>
      <c r="EM359" s="34"/>
      <c r="EN359" s="34"/>
      <c r="EO359" s="34"/>
      <c r="EP359" s="34"/>
      <c r="EQ359" s="34"/>
      <c r="ER359" s="34"/>
      <c r="ES359" s="34"/>
      <c r="ET359" s="34"/>
      <c r="EU359" s="34"/>
      <c r="EV359" s="34"/>
      <c r="EW359" s="34"/>
      <c r="EX359" s="34"/>
      <c r="EY359" s="34"/>
      <c r="EZ359" s="34"/>
      <c r="FA359" s="34"/>
      <c r="FB359" s="34"/>
      <c r="FC359" s="34"/>
      <c r="FD359" s="34"/>
      <c r="FE359" s="34"/>
      <c r="FF359" s="34"/>
      <c r="FG359" s="34"/>
      <c r="FH359" s="34"/>
      <c r="FI359" s="34"/>
      <c r="FJ359" s="34"/>
      <c r="FK359" s="34"/>
      <c r="FL359" s="34"/>
      <c r="FM359" s="34"/>
      <c r="FN359" s="34"/>
      <c r="FO359" s="34"/>
      <c r="FP359" s="34"/>
      <c r="FQ359" s="34"/>
      <c r="FR359" s="34"/>
      <c r="FS359" s="34"/>
      <c r="FT359" s="34"/>
      <c r="FU359" s="34"/>
      <c r="FV359" s="34"/>
      <c r="FW359" s="34"/>
      <c r="FX359" s="34"/>
      <c r="FY359" s="34"/>
      <c r="FZ359" s="34"/>
      <c r="GA359" s="34"/>
      <c r="GB359" s="34"/>
      <c r="GC359" s="34"/>
      <c r="GD359" s="34"/>
      <c r="GE359" s="34"/>
      <c r="GF359" s="34"/>
      <c r="GG359" s="34"/>
      <c r="GH359" s="34"/>
      <c r="GI359" s="34"/>
      <c r="GJ359" s="34"/>
      <c r="GK359" s="34"/>
      <c r="GL359" s="34"/>
      <c r="GM359" s="34"/>
      <c r="GN359" s="34"/>
      <c r="GO359" s="34"/>
      <c r="GP359" s="34"/>
      <c r="GQ359" s="34"/>
      <c r="GR359" s="34"/>
      <c r="GS359" s="34"/>
      <c r="GT359" s="34"/>
      <c r="GU359" s="34"/>
      <c r="GV359" s="34"/>
      <c r="GW359" s="34"/>
      <c r="GX359" s="34"/>
      <c r="GY359" s="34"/>
      <c r="GZ359" s="34"/>
      <c r="HA359" s="34"/>
      <c r="HB359" s="34"/>
      <c r="HC359" s="34"/>
      <c r="HD359" s="34"/>
      <c r="HE359" s="34"/>
      <c r="HF359" s="34"/>
      <c r="HG359" s="34"/>
      <c r="HH359" s="34"/>
      <c r="HI359" s="34"/>
      <c r="HJ359" s="34"/>
      <c r="HK359" s="34"/>
      <c r="HL359" s="34"/>
      <c r="HM359" s="34"/>
      <c r="HN359" s="34"/>
      <c r="HO359" s="34"/>
      <c r="HP359" s="34"/>
      <c r="HQ359" s="34"/>
      <c r="HR359" s="34"/>
      <c r="HS359" s="34"/>
      <c r="HT359" s="34"/>
      <c r="HU359" s="34"/>
      <c r="HV359" s="34"/>
      <c r="HW359" s="34"/>
      <c r="HX359" s="34"/>
      <c r="HY359" s="34"/>
      <c r="HZ359" s="34"/>
      <c r="IA359" s="34"/>
      <c r="IB359" s="34"/>
      <c r="IC359" s="34"/>
      <c r="ID359" s="34"/>
      <c r="IE359" s="34"/>
      <c r="IF359" s="34"/>
      <c r="IG359" s="34"/>
      <c r="IH359" s="34"/>
      <c r="II359" s="34"/>
      <c r="IJ359" s="34"/>
      <c r="IK359" s="34"/>
      <c r="IL359" s="34"/>
      <c r="IM359" s="34"/>
      <c r="IN359" s="34"/>
      <c r="IO359" s="34"/>
      <c r="IP359" s="34"/>
      <c r="IQ359" s="34"/>
      <c r="IR359" s="34"/>
      <c r="IS359" s="34"/>
      <c r="IT359" s="34"/>
      <c r="IU359" s="34"/>
      <c r="IV359" s="34"/>
    </row>
    <row r="360" spans="1:256" x14ac:dyDescent="0.2">
      <c r="A360" s="34"/>
      <c r="B360" s="34"/>
      <c r="C360" s="34"/>
      <c r="D360" s="34"/>
      <c r="E360" s="34"/>
      <c r="F360" s="36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4"/>
      <c r="AX360" s="34"/>
      <c r="AY360" s="34"/>
      <c r="AZ360" s="34"/>
      <c r="BA360" s="34"/>
      <c r="BB360" s="34"/>
      <c r="BC360" s="34"/>
      <c r="BD360" s="34"/>
      <c r="BE360" s="34"/>
      <c r="BF360" s="34"/>
      <c r="BG360" s="34"/>
      <c r="BH360" s="34"/>
      <c r="BI360" s="34"/>
      <c r="BJ360" s="34"/>
      <c r="BK360" s="34"/>
      <c r="BL360" s="34"/>
      <c r="BM360" s="34"/>
      <c r="BN360" s="34"/>
      <c r="BO360" s="34"/>
      <c r="BP360" s="34"/>
      <c r="BQ360" s="34"/>
      <c r="BR360" s="34"/>
      <c r="BS360" s="34"/>
      <c r="BT360" s="34"/>
      <c r="BU360" s="34"/>
      <c r="BV360" s="34"/>
      <c r="BW360" s="34"/>
      <c r="BX360" s="34"/>
      <c r="BY360" s="34"/>
      <c r="BZ360" s="34"/>
      <c r="CA360" s="34"/>
      <c r="CB360" s="34"/>
      <c r="CC360" s="34"/>
      <c r="CD360" s="34"/>
      <c r="CE360" s="34"/>
      <c r="CF360" s="34"/>
      <c r="CG360" s="34"/>
      <c r="CH360" s="34"/>
      <c r="CI360" s="34"/>
      <c r="CJ360" s="34"/>
      <c r="CK360" s="34"/>
      <c r="CL360" s="34"/>
      <c r="CM360" s="34"/>
      <c r="CN360" s="34"/>
      <c r="CO360" s="34"/>
      <c r="CP360" s="34"/>
      <c r="CQ360" s="34"/>
      <c r="CR360" s="34"/>
      <c r="CS360" s="34"/>
      <c r="CT360" s="34"/>
      <c r="CU360" s="34"/>
      <c r="CV360" s="34"/>
      <c r="CW360" s="34"/>
      <c r="CX360" s="34"/>
      <c r="CY360" s="34"/>
      <c r="CZ360" s="34"/>
      <c r="DA360" s="34"/>
      <c r="DB360" s="34"/>
      <c r="DC360" s="34"/>
      <c r="DD360" s="34"/>
      <c r="DE360" s="34"/>
      <c r="DF360" s="34"/>
      <c r="DG360" s="34"/>
      <c r="DH360" s="34"/>
      <c r="DI360" s="34"/>
      <c r="DJ360" s="34"/>
      <c r="DK360" s="34"/>
      <c r="DL360" s="34"/>
      <c r="DM360" s="34"/>
      <c r="DN360" s="34"/>
      <c r="DO360" s="34"/>
      <c r="DP360" s="34"/>
      <c r="DQ360" s="34"/>
      <c r="DR360" s="34"/>
      <c r="DS360" s="34"/>
      <c r="DT360" s="34"/>
      <c r="DU360" s="34"/>
      <c r="DV360" s="34"/>
      <c r="DW360" s="34"/>
      <c r="DX360" s="34"/>
      <c r="DY360" s="34"/>
      <c r="DZ360" s="34"/>
      <c r="EA360" s="34"/>
      <c r="EB360" s="34"/>
      <c r="EC360" s="34"/>
      <c r="ED360" s="34"/>
      <c r="EE360" s="34"/>
      <c r="EF360" s="34"/>
      <c r="EG360" s="34"/>
      <c r="EH360" s="34"/>
      <c r="EI360" s="34"/>
      <c r="EJ360" s="34"/>
      <c r="EK360" s="34"/>
      <c r="EL360" s="34"/>
      <c r="EM360" s="34"/>
      <c r="EN360" s="34"/>
      <c r="EO360" s="34"/>
      <c r="EP360" s="34"/>
      <c r="EQ360" s="34"/>
      <c r="ER360" s="34"/>
      <c r="ES360" s="34"/>
      <c r="ET360" s="34"/>
      <c r="EU360" s="34"/>
      <c r="EV360" s="34"/>
      <c r="EW360" s="34"/>
      <c r="EX360" s="34"/>
      <c r="EY360" s="34"/>
      <c r="EZ360" s="34"/>
      <c r="FA360" s="34"/>
      <c r="FB360" s="34"/>
      <c r="FC360" s="34"/>
      <c r="FD360" s="34"/>
      <c r="FE360" s="34"/>
      <c r="FF360" s="34"/>
      <c r="FG360" s="34"/>
      <c r="FH360" s="34"/>
      <c r="FI360" s="34"/>
      <c r="FJ360" s="34"/>
      <c r="FK360" s="34"/>
      <c r="FL360" s="34"/>
      <c r="FM360" s="34"/>
      <c r="FN360" s="34"/>
      <c r="FO360" s="34"/>
      <c r="FP360" s="34"/>
      <c r="FQ360" s="34"/>
      <c r="FR360" s="34"/>
      <c r="FS360" s="34"/>
      <c r="FT360" s="34"/>
      <c r="FU360" s="34"/>
      <c r="FV360" s="34"/>
      <c r="FW360" s="34"/>
      <c r="FX360" s="34"/>
      <c r="FY360" s="34"/>
      <c r="FZ360" s="34"/>
      <c r="GA360" s="34"/>
      <c r="GB360" s="34"/>
      <c r="GC360" s="34"/>
      <c r="GD360" s="34"/>
      <c r="GE360" s="34"/>
      <c r="GF360" s="34"/>
      <c r="GG360" s="34"/>
      <c r="GH360" s="34"/>
      <c r="GI360" s="34"/>
      <c r="GJ360" s="34"/>
      <c r="GK360" s="34"/>
      <c r="GL360" s="34"/>
      <c r="GM360" s="34"/>
      <c r="GN360" s="34"/>
      <c r="GO360" s="34"/>
      <c r="GP360" s="34"/>
      <c r="GQ360" s="34"/>
      <c r="GR360" s="34"/>
      <c r="GS360" s="34"/>
      <c r="GT360" s="34"/>
      <c r="GU360" s="34"/>
      <c r="GV360" s="34"/>
      <c r="GW360" s="34"/>
      <c r="GX360" s="34"/>
      <c r="GY360" s="34"/>
      <c r="GZ360" s="34"/>
      <c r="HA360" s="34"/>
      <c r="HB360" s="34"/>
      <c r="HC360" s="34"/>
      <c r="HD360" s="34"/>
      <c r="HE360" s="34"/>
      <c r="HF360" s="34"/>
      <c r="HG360" s="34"/>
      <c r="HH360" s="34"/>
      <c r="HI360" s="34"/>
      <c r="HJ360" s="34"/>
      <c r="HK360" s="34"/>
      <c r="HL360" s="34"/>
      <c r="HM360" s="34"/>
      <c r="HN360" s="34"/>
      <c r="HO360" s="34"/>
      <c r="HP360" s="34"/>
      <c r="HQ360" s="34"/>
      <c r="HR360" s="34"/>
      <c r="HS360" s="34"/>
      <c r="HT360" s="34"/>
      <c r="HU360" s="34"/>
      <c r="HV360" s="34"/>
      <c r="HW360" s="34"/>
      <c r="HX360" s="34"/>
      <c r="HY360" s="34"/>
      <c r="HZ360" s="34"/>
      <c r="IA360" s="34"/>
      <c r="IB360" s="34"/>
      <c r="IC360" s="34"/>
      <c r="ID360" s="34"/>
      <c r="IE360" s="34"/>
      <c r="IF360" s="34"/>
      <c r="IG360" s="34"/>
      <c r="IH360" s="34"/>
      <c r="II360" s="34"/>
      <c r="IJ360" s="34"/>
      <c r="IK360" s="34"/>
      <c r="IL360" s="34"/>
      <c r="IM360" s="34"/>
      <c r="IN360" s="34"/>
      <c r="IO360" s="34"/>
      <c r="IP360" s="34"/>
      <c r="IQ360" s="34"/>
      <c r="IR360" s="34"/>
      <c r="IS360" s="34"/>
      <c r="IT360" s="34"/>
      <c r="IU360" s="34"/>
      <c r="IV360" s="34"/>
    </row>
    <row r="361" spans="1:256" x14ac:dyDescent="0.2">
      <c r="A361" s="34"/>
      <c r="B361" s="34"/>
      <c r="C361" s="34"/>
      <c r="D361" s="34"/>
      <c r="E361" s="34"/>
      <c r="F361" s="36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  <c r="BB361" s="34"/>
      <c r="BC361" s="34"/>
      <c r="BD361" s="34"/>
      <c r="BE361" s="34"/>
      <c r="BF361" s="34"/>
      <c r="BG361" s="34"/>
      <c r="BH361" s="34"/>
      <c r="BI361" s="34"/>
      <c r="BJ361" s="34"/>
      <c r="BK361" s="34"/>
      <c r="BL361" s="34"/>
      <c r="BM361" s="34"/>
      <c r="BN361" s="34"/>
      <c r="BO361" s="34"/>
      <c r="BP361" s="34"/>
      <c r="BQ361" s="34"/>
      <c r="BR361" s="34"/>
      <c r="BS361" s="34"/>
      <c r="BT361" s="34"/>
      <c r="BU361" s="34"/>
      <c r="BV361" s="34"/>
      <c r="BW361" s="34"/>
      <c r="BX361" s="34"/>
      <c r="BY361" s="34"/>
      <c r="BZ361" s="34"/>
      <c r="CA361" s="34"/>
      <c r="CB361" s="34"/>
      <c r="CC361" s="34"/>
      <c r="CD361" s="34"/>
      <c r="CE361" s="34"/>
      <c r="CF361" s="34"/>
      <c r="CG361" s="34"/>
      <c r="CH361" s="34"/>
      <c r="CI361" s="34"/>
      <c r="CJ361" s="34"/>
      <c r="CK361" s="34"/>
      <c r="CL361" s="34"/>
      <c r="CM361" s="34"/>
      <c r="CN361" s="34"/>
      <c r="CO361" s="34"/>
      <c r="CP361" s="34"/>
      <c r="CQ361" s="34"/>
      <c r="CR361" s="34"/>
      <c r="CS361" s="34"/>
      <c r="CT361" s="34"/>
      <c r="CU361" s="34"/>
      <c r="CV361" s="34"/>
      <c r="CW361" s="34"/>
      <c r="CX361" s="34"/>
      <c r="CY361" s="34"/>
      <c r="CZ361" s="34"/>
      <c r="DA361" s="34"/>
      <c r="DB361" s="34"/>
      <c r="DC361" s="34"/>
      <c r="DD361" s="34"/>
      <c r="DE361" s="34"/>
      <c r="DF361" s="34"/>
      <c r="DG361" s="34"/>
      <c r="DH361" s="34"/>
      <c r="DI361" s="34"/>
      <c r="DJ361" s="34"/>
      <c r="DK361" s="34"/>
      <c r="DL361" s="34"/>
      <c r="DM361" s="34"/>
      <c r="DN361" s="34"/>
      <c r="DO361" s="34"/>
      <c r="DP361" s="34"/>
      <c r="DQ361" s="34"/>
      <c r="DR361" s="34"/>
      <c r="DS361" s="34"/>
      <c r="DT361" s="34"/>
      <c r="DU361" s="34"/>
      <c r="DV361" s="34"/>
      <c r="DW361" s="34"/>
      <c r="DX361" s="34"/>
      <c r="DY361" s="34"/>
      <c r="DZ361" s="34"/>
      <c r="EA361" s="34"/>
      <c r="EB361" s="34"/>
      <c r="EC361" s="34"/>
      <c r="ED361" s="34"/>
      <c r="EE361" s="34"/>
      <c r="EF361" s="34"/>
      <c r="EG361" s="34"/>
      <c r="EH361" s="34"/>
      <c r="EI361" s="34"/>
      <c r="EJ361" s="34"/>
      <c r="EK361" s="34"/>
      <c r="EL361" s="34"/>
      <c r="EM361" s="34"/>
      <c r="EN361" s="34"/>
      <c r="EO361" s="34"/>
      <c r="EP361" s="34"/>
      <c r="EQ361" s="34"/>
      <c r="ER361" s="34"/>
      <c r="ES361" s="34"/>
      <c r="ET361" s="34"/>
      <c r="EU361" s="34"/>
      <c r="EV361" s="34"/>
      <c r="EW361" s="34"/>
      <c r="EX361" s="34"/>
      <c r="EY361" s="34"/>
      <c r="EZ361" s="34"/>
      <c r="FA361" s="34"/>
      <c r="FB361" s="34"/>
      <c r="FC361" s="34"/>
      <c r="FD361" s="34"/>
      <c r="FE361" s="34"/>
      <c r="FF361" s="34"/>
      <c r="FG361" s="34"/>
      <c r="FH361" s="34"/>
      <c r="FI361" s="34"/>
      <c r="FJ361" s="34"/>
      <c r="FK361" s="34"/>
      <c r="FL361" s="34"/>
      <c r="FM361" s="34"/>
      <c r="FN361" s="34"/>
      <c r="FO361" s="34"/>
      <c r="FP361" s="34"/>
      <c r="FQ361" s="34"/>
      <c r="FR361" s="34"/>
      <c r="FS361" s="34"/>
      <c r="FT361" s="34"/>
      <c r="FU361" s="34"/>
      <c r="FV361" s="34"/>
      <c r="FW361" s="34"/>
      <c r="FX361" s="34"/>
      <c r="FY361" s="34"/>
      <c r="FZ361" s="34"/>
      <c r="GA361" s="34"/>
      <c r="GB361" s="34"/>
      <c r="GC361" s="34"/>
      <c r="GD361" s="34"/>
      <c r="GE361" s="34"/>
      <c r="GF361" s="34"/>
      <c r="GG361" s="34"/>
      <c r="GH361" s="34"/>
      <c r="GI361" s="34"/>
      <c r="GJ361" s="34"/>
      <c r="GK361" s="34"/>
      <c r="GL361" s="34"/>
      <c r="GM361" s="34"/>
      <c r="GN361" s="34"/>
      <c r="GO361" s="34"/>
      <c r="GP361" s="34"/>
      <c r="GQ361" s="34"/>
      <c r="GR361" s="34"/>
      <c r="GS361" s="34"/>
      <c r="GT361" s="34"/>
      <c r="GU361" s="34"/>
      <c r="GV361" s="34"/>
      <c r="GW361" s="34"/>
      <c r="GX361" s="34"/>
      <c r="GY361" s="34"/>
      <c r="GZ361" s="34"/>
      <c r="HA361" s="34"/>
      <c r="HB361" s="34"/>
      <c r="HC361" s="34"/>
      <c r="HD361" s="34"/>
      <c r="HE361" s="34"/>
      <c r="HF361" s="34"/>
      <c r="HG361" s="34"/>
      <c r="HH361" s="34"/>
      <c r="HI361" s="34"/>
      <c r="HJ361" s="34"/>
      <c r="HK361" s="34"/>
      <c r="HL361" s="34"/>
      <c r="HM361" s="34"/>
      <c r="HN361" s="34"/>
      <c r="HO361" s="34"/>
      <c r="HP361" s="34"/>
      <c r="HQ361" s="34"/>
      <c r="HR361" s="34"/>
      <c r="HS361" s="34"/>
      <c r="HT361" s="34"/>
      <c r="HU361" s="34"/>
      <c r="HV361" s="34"/>
      <c r="HW361" s="34"/>
      <c r="HX361" s="34"/>
      <c r="HY361" s="34"/>
      <c r="HZ361" s="34"/>
      <c r="IA361" s="34"/>
      <c r="IB361" s="34"/>
      <c r="IC361" s="34"/>
      <c r="ID361" s="34"/>
      <c r="IE361" s="34"/>
      <c r="IF361" s="34"/>
      <c r="IG361" s="34"/>
      <c r="IH361" s="34"/>
      <c r="II361" s="34"/>
      <c r="IJ361" s="34"/>
      <c r="IK361" s="34"/>
      <c r="IL361" s="34"/>
      <c r="IM361" s="34"/>
      <c r="IN361" s="34"/>
      <c r="IO361" s="34"/>
      <c r="IP361" s="34"/>
      <c r="IQ361" s="34"/>
      <c r="IR361" s="34"/>
      <c r="IS361" s="34"/>
      <c r="IT361" s="34"/>
      <c r="IU361" s="34"/>
      <c r="IV361" s="34"/>
    </row>
    <row r="362" spans="1:256" x14ac:dyDescent="0.2">
      <c r="A362" s="34"/>
      <c r="B362" s="34"/>
      <c r="C362" s="34"/>
      <c r="D362" s="34"/>
      <c r="E362" s="34"/>
      <c r="F362" s="36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  <c r="BF362" s="34"/>
      <c r="BG362" s="34"/>
      <c r="BH362" s="34"/>
      <c r="BI362" s="34"/>
      <c r="BJ362" s="34"/>
      <c r="BK362" s="34"/>
      <c r="BL362" s="34"/>
      <c r="BM362" s="34"/>
      <c r="BN362" s="34"/>
      <c r="BO362" s="34"/>
      <c r="BP362" s="34"/>
      <c r="BQ362" s="34"/>
      <c r="BR362" s="34"/>
      <c r="BS362" s="34"/>
      <c r="BT362" s="34"/>
      <c r="BU362" s="34"/>
      <c r="BV362" s="34"/>
      <c r="BW362" s="34"/>
      <c r="BX362" s="34"/>
      <c r="BY362" s="34"/>
      <c r="BZ362" s="34"/>
      <c r="CA362" s="34"/>
      <c r="CB362" s="34"/>
      <c r="CC362" s="34"/>
      <c r="CD362" s="34"/>
      <c r="CE362" s="34"/>
      <c r="CF362" s="34"/>
      <c r="CG362" s="34"/>
      <c r="CH362" s="34"/>
      <c r="CI362" s="34"/>
      <c r="CJ362" s="34"/>
      <c r="CK362" s="34"/>
      <c r="CL362" s="34"/>
      <c r="CM362" s="34"/>
      <c r="CN362" s="34"/>
      <c r="CO362" s="34"/>
      <c r="CP362" s="34"/>
      <c r="CQ362" s="34"/>
      <c r="CR362" s="34"/>
      <c r="CS362" s="34"/>
      <c r="CT362" s="34"/>
      <c r="CU362" s="34"/>
      <c r="CV362" s="34"/>
      <c r="CW362" s="34"/>
      <c r="CX362" s="34"/>
      <c r="CY362" s="34"/>
      <c r="CZ362" s="34"/>
      <c r="DA362" s="34"/>
      <c r="DB362" s="34"/>
      <c r="DC362" s="34"/>
      <c r="DD362" s="34"/>
      <c r="DE362" s="34"/>
      <c r="DF362" s="34"/>
      <c r="DG362" s="34"/>
      <c r="DH362" s="34"/>
      <c r="DI362" s="34"/>
      <c r="DJ362" s="34"/>
      <c r="DK362" s="34"/>
      <c r="DL362" s="34"/>
      <c r="DM362" s="34"/>
      <c r="DN362" s="34"/>
      <c r="DO362" s="34"/>
      <c r="DP362" s="34"/>
      <c r="DQ362" s="34"/>
      <c r="DR362" s="34"/>
      <c r="DS362" s="34"/>
      <c r="DT362" s="34"/>
      <c r="DU362" s="34"/>
      <c r="DV362" s="34"/>
      <c r="DW362" s="34"/>
      <c r="DX362" s="34"/>
      <c r="DY362" s="34"/>
      <c r="DZ362" s="34"/>
      <c r="EA362" s="34"/>
      <c r="EB362" s="34"/>
      <c r="EC362" s="34"/>
      <c r="ED362" s="34"/>
      <c r="EE362" s="34"/>
      <c r="EF362" s="34"/>
      <c r="EG362" s="34"/>
      <c r="EH362" s="34"/>
      <c r="EI362" s="34"/>
      <c r="EJ362" s="34"/>
      <c r="EK362" s="34"/>
      <c r="EL362" s="34"/>
      <c r="EM362" s="34"/>
      <c r="EN362" s="34"/>
      <c r="EO362" s="34"/>
      <c r="EP362" s="34"/>
      <c r="EQ362" s="34"/>
      <c r="ER362" s="34"/>
      <c r="ES362" s="34"/>
      <c r="ET362" s="34"/>
      <c r="EU362" s="34"/>
      <c r="EV362" s="34"/>
      <c r="EW362" s="34"/>
      <c r="EX362" s="34"/>
      <c r="EY362" s="34"/>
      <c r="EZ362" s="34"/>
      <c r="FA362" s="34"/>
      <c r="FB362" s="34"/>
      <c r="FC362" s="34"/>
      <c r="FD362" s="34"/>
      <c r="FE362" s="34"/>
      <c r="FF362" s="34"/>
      <c r="FG362" s="34"/>
      <c r="FH362" s="34"/>
      <c r="FI362" s="34"/>
      <c r="FJ362" s="34"/>
      <c r="FK362" s="34"/>
      <c r="FL362" s="34"/>
      <c r="FM362" s="34"/>
      <c r="FN362" s="34"/>
      <c r="FO362" s="34"/>
      <c r="FP362" s="34"/>
      <c r="FQ362" s="34"/>
      <c r="FR362" s="34"/>
      <c r="FS362" s="34"/>
      <c r="FT362" s="34"/>
      <c r="FU362" s="34"/>
      <c r="FV362" s="34"/>
      <c r="FW362" s="34"/>
      <c r="FX362" s="34"/>
      <c r="FY362" s="34"/>
      <c r="FZ362" s="34"/>
      <c r="GA362" s="34"/>
      <c r="GB362" s="34"/>
      <c r="GC362" s="34"/>
      <c r="GD362" s="34"/>
      <c r="GE362" s="34"/>
      <c r="GF362" s="34"/>
      <c r="GG362" s="34"/>
      <c r="GH362" s="34"/>
      <c r="GI362" s="34"/>
      <c r="GJ362" s="34"/>
      <c r="GK362" s="34"/>
      <c r="GL362" s="34"/>
      <c r="GM362" s="34"/>
      <c r="GN362" s="34"/>
      <c r="GO362" s="34"/>
      <c r="GP362" s="34"/>
      <c r="GQ362" s="34"/>
      <c r="GR362" s="34"/>
      <c r="GS362" s="34"/>
      <c r="GT362" s="34"/>
      <c r="GU362" s="34"/>
      <c r="GV362" s="34"/>
      <c r="GW362" s="34"/>
      <c r="GX362" s="34"/>
      <c r="GY362" s="34"/>
      <c r="GZ362" s="34"/>
      <c r="HA362" s="34"/>
      <c r="HB362" s="34"/>
      <c r="HC362" s="34"/>
      <c r="HD362" s="34"/>
      <c r="HE362" s="34"/>
      <c r="HF362" s="34"/>
      <c r="HG362" s="34"/>
      <c r="HH362" s="34"/>
      <c r="HI362" s="34"/>
      <c r="HJ362" s="34"/>
      <c r="HK362" s="34"/>
      <c r="HL362" s="34"/>
      <c r="HM362" s="34"/>
      <c r="HN362" s="34"/>
      <c r="HO362" s="34"/>
      <c r="HP362" s="34"/>
      <c r="HQ362" s="34"/>
      <c r="HR362" s="34"/>
      <c r="HS362" s="34"/>
      <c r="HT362" s="34"/>
      <c r="HU362" s="34"/>
      <c r="HV362" s="34"/>
      <c r="HW362" s="34"/>
      <c r="HX362" s="34"/>
      <c r="HY362" s="34"/>
      <c r="HZ362" s="34"/>
      <c r="IA362" s="34"/>
      <c r="IB362" s="34"/>
      <c r="IC362" s="34"/>
      <c r="ID362" s="34"/>
      <c r="IE362" s="34"/>
      <c r="IF362" s="34"/>
      <c r="IG362" s="34"/>
      <c r="IH362" s="34"/>
      <c r="II362" s="34"/>
      <c r="IJ362" s="34"/>
      <c r="IK362" s="34"/>
      <c r="IL362" s="34"/>
      <c r="IM362" s="34"/>
      <c r="IN362" s="34"/>
      <c r="IO362" s="34"/>
      <c r="IP362" s="34"/>
      <c r="IQ362" s="34"/>
      <c r="IR362" s="34"/>
      <c r="IS362" s="34"/>
      <c r="IT362" s="34"/>
      <c r="IU362" s="34"/>
      <c r="IV362" s="34"/>
    </row>
    <row r="363" spans="1:256" x14ac:dyDescent="0.2">
      <c r="A363" s="34"/>
      <c r="B363" s="34"/>
      <c r="C363" s="34"/>
      <c r="D363" s="34"/>
      <c r="E363" s="34"/>
      <c r="F363" s="36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  <c r="BF363" s="34"/>
      <c r="BG363" s="34"/>
      <c r="BH363" s="34"/>
      <c r="BI363" s="34"/>
      <c r="BJ363" s="34"/>
      <c r="BK363" s="34"/>
      <c r="BL363" s="34"/>
      <c r="BM363" s="34"/>
      <c r="BN363" s="34"/>
      <c r="BO363" s="34"/>
      <c r="BP363" s="34"/>
      <c r="BQ363" s="34"/>
      <c r="BR363" s="34"/>
      <c r="BS363" s="34"/>
      <c r="BT363" s="34"/>
      <c r="BU363" s="34"/>
      <c r="BV363" s="34"/>
      <c r="BW363" s="34"/>
      <c r="BX363" s="34"/>
      <c r="BY363" s="34"/>
      <c r="BZ363" s="34"/>
      <c r="CA363" s="34"/>
      <c r="CB363" s="34"/>
      <c r="CC363" s="34"/>
      <c r="CD363" s="34"/>
      <c r="CE363" s="34"/>
      <c r="CF363" s="34"/>
      <c r="CG363" s="34"/>
      <c r="CH363" s="34"/>
      <c r="CI363" s="34"/>
      <c r="CJ363" s="34"/>
      <c r="CK363" s="34"/>
      <c r="CL363" s="34"/>
      <c r="CM363" s="34"/>
      <c r="CN363" s="34"/>
      <c r="CO363" s="34"/>
      <c r="CP363" s="34"/>
      <c r="CQ363" s="34"/>
      <c r="CR363" s="34"/>
      <c r="CS363" s="34"/>
      <c r="CT363" s="34"/>
      <c r="CU363" s="34"/>
      <c r="CV363" s="34"/>
      <c r="CW363" s="34"/>
      <c r="CX363" s="34"/>
      <c r="CY363" s="34"/>
      <c r="CZ363" s="34"/>
      <c r="DA363" s="34"/>
      <c r="DB363" s="34"/>
      <c r="DC363" s="34"/>
      <c r="DD363" s="34"/>
      <c r="DE363" s="34"/>
      <c r="DF363" s="34"/>
      <c r="DG363" s="34"/>
      <c r="DH363" s="34"/>
      <c r="DI363" s="34"/>
      <c r="DJ363" s="34"/>
      <c r="DK363" s="34"/>
      <c r="DL363" s="34"/>
      <c r="DM363" s="34"/>
      <c r="DN363" s="34"/>
      <c r="DO363" s="34"/>
      <c r="DP363" s="34"/>
      <c r="DQ363" s="34"/>
      <c r="DR363" s="34"/>
      <c r="DS363" s="34"/>
      <c r="DT363" s="34"/>
      <c r="DU363" s="34"/>
      <c r="DV363" s="34"/>
      <c r="DW363" s="34"/>
      <c r="DX363" s="34"/>
      <c r="DY363" s="34"/>
      <c r="DZ363" s="34"/>
      <c r="EA363" s="34"/>
      <c r="EB363" s="34"/>
      <c r="EC363" s="34"/>
      <c r="ED363" s="34"/>
      <c r="EE363" s="34"/>
      <c r="EF363" s="34"/>
      <c r="EG363" s="34"/>
      <c r="EH363" s="34"/>
      <c r="EI363" s="34"/>
      <c r="EJ363" s="34"/>
      <c r="EK363" s="34"/>
      <c r="EL363" s="34"/>
      <c r="EM363" s="34"/>
      <c r="EN363" s="34"/>
      <c r="EO363" s="34"/>
      <c r="EP363" s="34"/>
      <c r="EQ363" s="34"/>
      <c r="ER363" s="34"/>
      <c r="ES363" s="34"/>
      <c r="ET363" s="34"/>
      <c r="EU363" s="34"/>
      <c r="EV363" s="34"/>
      <c r="EW363" s="34"/>
      <c r="EX363" s="34"/>
      <c r="EY363" s="34"/>
      <c r="EZ363" s="34"/>
      <c r="FA363" s="34"/>
      <c r="FB363" s="34"/>
      <c r="FC363" s="34"/>
      <c r="FD363" s="34"/>
      <c r="FE363" s="34"/>
      <c r="FF363" s="34"/>
      <c r="FG363" s="34"/>
      <c r="FH363" s="34"/>
      <c r="FI363" s="34"/>
      <c r="FJ363" s="34"/>
      <c r="FK363" s="34"/>
      <c r="FL363" s="34"/>
      <c r="FM363" s="34"/>
      <c r="FN363" s="34"/>
      <c r="FO363" s="34"/>
      <c r="FP363" s="34"/>
      <c r="FQ363" s="34"/>
      <c r="FR363" s="34"/>
      <c r="FS363" s="34"/>
      <c r="FT363" s="34"/>
      <c r="FU363" s="34"/>
      <c r="FV363" s="34"/>
      <c r="FW363" s="34"/>
      <c r="FX363" s="34"/>
      <c r="FY363" s="34"/>
      <c r="FZ363" s="34"/>
      <c r="GA363" s="34"/>
      <c r="GB363" s="34"/>
      <c r="GC363" s="34"/>
      <c r="GD363" s="34"/>
      <c r="GE363" s="34"/>
      <c r="GF363" s="34"/>
      <c r="GG363" s="34"/>
      <c r="GH363" s="34"/>
      <c r="GI363" s="34"/>
      <c r="GJ363" s="34"/>
      <c r="GK363" s="34"/>
      <c r="GL363" s="34"/>
      <c r="GM363" s="34"/>
      <c r="GN363" s="34"/>
      <c r="GO363" s="34"/>
      <c r="GP363" s="34"/>
      <c r="GQ363" s="34"/>
      <c r="GR363" s="34"/>
      <c r="GS363" s="34"/>
      <c r="GT363" s="34"/>
      <c r="GU363" s="34"/>
      <c r="GV363" s="34"/>
      <c r="GW363" s="34"/>
      <c r="GX363" s="34"/>
      <c r="GY363" s="34"/>
      <c r="GZ363" s="34"/>
      <c r="HA363" s="34"/>
      <c r="HB363" s="34"/>
      <c r="HC363" s="34"/>
      <c r="HD363" s="34"/>
      <c r="HE363" s="34"/>
      <c r="HF363" s="34"/>
      <c r="HG363" s="34"/>
      <c r="HH363" s="34"/>
      <c r="HI363" s="34"/>
      <c r="HJ363" s="34"/>
      <c r="HK363" s="34"/>
      <c r="HL363" s="34"/>
      <c r="HM363" s="34"/>
      <c r="HN363" s="34"/>
      <c r="HO363" s="34"/>
      <c r="HP363" s="34"/>
      <c r="HQ363" s="34"/>
      <c r="HR363" s="34"/>
      <c r="HS363" s="34"/>
      <c r="HT363" s="34"/>
      <c r="HU363" s="34"/>
      <c r="HV363" s="34"/>
      <c r="HW363" s="34"/>
      <c r="HX363" s="34"/>
      <c r="HY363" s="34"/>
      <c r="HZ363" s="34"/>
      <c r="IA363" s="34"/>
      <c r="IB363" s="34"/>
      <c r="IC363" s="34"/>
      <c r="ID363" s="34"/>
      <c r="IE363" s="34"/>
      <c r="IF363" s="34"/>
      <c r="IG363" s="34"/>
      <c r="IH363" s="34"/>
      <c r="II363" s="34"/>
      <c r="IJ363" s="34"/>
      <c r="IK363" s="34"/>
      <c r="IL363" s="34"/>
      <c r="IM363" s="34"/>
      <c r="IN363" s="34"/>
      <c r="IO363" s="34"/>
      <c r="IP363" s="34"/>
      <c r="IQ363" s="34"/>
      <c r="IR363" s="34"/>
      <c r="IS363" s="34"/>
      <c r="IT363" s="34"/>
      <c r="IU363" s="34"/>
      <c r="IV363" s="34"/>
    </row>
    <row r="364" spans="1:256" x14ac:dyDescent="0.2">
      <c r="A364" s="34"/>
      <c r="B364" s="34"/>
      <c r="C364" s="34"/>
      <c r="D364" s="34"/>
      <c r="E364" s="34"/>
      <c r="F364" s="36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34"/>
      <c r="BG364" s="34"/>
      <c r="BH364" s="34"/>
      <c r="BI364" s="34"/>
      <c r="BJ364" s="34"/>
      <c r="BK364" s="34"/>
      <c r="BL364" s="34"/>
      <c r="BM364" s="34"/>
      <c r="BN364" s="34"/>
      <c r="BO364" s="34"/>
      <c r="BP364" s="34"/>
      <c r="BQ364" s="34"/>
      <c r="BR364" s="34"/>
      <c r="BS364" s="34"/>
      <c r="BT364" s="34"/>
      <c r="BU364" s="34"/>
      <c r="BV364" s="34"/>
      <c r="BW364" s="34"/>
      <c r="BX364" s="34"/>
      <c r="BY364" s="34"/>
      <c r="BZ364" s="34"/>
      <c r="CA364" s="34"/>
      <c r="CB364" s="34"/>
      <c r="CC364" s="34"/>
      <c r="CD364" s="34"/>
      <c r="CE364" s="34"/>
      <c r="CF364" s="34"/>
      <c r="CG364" s="34"/>
      <c r="CH364" s="34"/>
      <c r="CI364" s="34"/>
      <c r="CJ364" s="34"/>
      <c r="CK364" s="34"/>
      <c r="CL364" s="34"/>
      <c r="CM364" s="34"/>
      <c r="CN364" s="34"/>
      <c r="CO364" s="34"/>
      <c r="CP364" s="34"/>
      <c r="CQ364" s="34"/>
      <c r="CR364" s="34"/>
      <c r="CS364" s="34"/>
      <c r="CT364" s="34"/>
      <c r="CU364" s="34"/>
      <c r="CV364" s="34"/>
      <c r="CW364" s="34"/>
      <c r="CX364" s="34"/>
      <c r="CY364" s="34"/>
      <c r="CZ364" s="34"/>
      <c r="DA364" s="34"/>
      <c r="DB364" s="34"/>
      <c r="DC364" s="34"/>
      <c r="DD364" s="34"/>
      <c r="DE364" s="34"/>
      <c r="DF364" s="34"/>
      <c r="DG364" s="34"/>
      <c r="DH364" s="34"/>
      <c r="DI364" s="34"/>
      <c r="DJ364" s="34"/>
      <c r="DK364" s="34"/>
      <c r="DL364" s="34"/>
      <c r="DM364" s="34"/>
      <c r="DN364" s="34"/>
      <c r="DO364" s="34"/>
      <c r="DP364" s="34"/>
      <c r="DQ364" s="34"/>
      <c r="DR364" s="34"/>
      <c r="DS364" s="34"/>
      <c r="DT364" s="34"/>
      <c r="DU364" s="34"/>
      <c r="DV364" s="34"/>
      <c r="DW364" s="34"/>
      <c r="DX364" s="34"/>
      <c r="DY364" s="34"/>
      <c r="DZ364" s="34"/>
      <c r="EA364" s="34"/>
      <c r="EB364" s="34"/>
      <c r="EC364" s="34"/>
      <c r="ED364" s="34"/>
      <c r="EE364" s="34"/>
      <c r="EF364" s="34"/>
      <c r="EG364" s="34"/>
      <c r="EH364" s="34"/>
      <c r="EI364" s="34"/>
      <c r="EJ364" s="34"/>
      <c r="EK364" s="34"/>
      <c r="EL364" s="34"/>
      <c r="EM364" s="34"/>
      <c r="EN364" s="34"/>
      <c r="EO364" s="34"/>
      <c r="EP364" s="34"/>
      <c r="EQ364" s="34"/>
      <c r="ER364" s="34"/>
      <c r="ES364" s="34"/>
      <c r="ET364" s="34"/>
      <c r="EU364" s="34"/>
      <c r="EV364" s="34"/>
      <c r="EW364" s="34"/>
      <c r="EX364" s="34"/>
      <c r="EY364" s="34"/>
      <c r="EZ364" s="34"/>
      <c r="FA364" s="34"/>
      <c r="FB364" s="34"/>
      <c r="FC364" s="34"/>
      <c r="FD364" s="34"/>
      <c r="FE364" s="34"/>
      <c r="FF364" s="34"/>
      <c r="FG364" s="34"/>
      <c r="FH364" s="34"/>
      <c r="FI364" s="34"/>
      <c r="FJ364" s="34"/>
      <c r="FK364" s="34"/>
      <c r="FL364" s="34"/>
      <c r="FM364" s="34"/>
      <c r="FN364" s="34"/>
      <c r="FO364" s="34"/>
      <c r="FP364" s="34"/>
      <c r="FQ364" s="34"/>
      <c r="FR364" s="34"/>
      <c r="FS364" s="34"/>
      <c r="FT364" s="34"/>
      <c r="FU364" s="34"/>
      <c r="FV364" s="34"/>
      <c r="FW364" s="34"/>
      <c r="FX364" s="34"/>
      <c r="FY364" s="34"/>
      <c r="FZ364" s="34"/>
      <c r="GA364" s="34"/>
      <c r="GB364" s="34"/>
      <c r="GC364" s="34"/>
      <c r="GD364" s="34"/>
      <c r="GE364" s="34"/>
      <c r="GF364" s="34"/>
      <c r="GG364" s="34"/>
      <c r="GH364" s="34"/>
      <c r="GI364" s="34"/>
      <c r="GJ364" s="34"/>
      <c r="GK364" s="34"/>
      <c r="GL364" s="34"/>
      <c r="GM364" s="34"/>
      <c r="GN364" s="34"/>
      <c r="GO364" s="34"/>
      <c r="GP364" s="34"/>
      <c r="GQ364" s="34"/>
      <c r="GR364" s="34"/>
      <c r="GS364" s="34"/>
      <c r="GT364" s="34"/>
      <c r="GU364" s="34"/>
      <c r="GV364" s="34"/>
      <c r="GW364" s="34"/>
      <c r="GX364" s="34"/>
      <c r="GY364" s="34"/>
      <c r="GZ364" s="34"/>
      <c r="HA364" s="34"/>
      <c r="HB364" s="34"/>
      <c r="HC364" s="34"/>
      <c r="HD364" s="34"/>
      <c r="HE364" s="34"/>
      <c r="HF364" s="34"/>
      <c r="HG364" s="34"/>
      <c r="HH364" s="34"/>
      <c r="HI364" s="34"/>
      <c r="HJ364" s="34"/>
      <c r="HK364" s="34"/>
      <c r="HL364" s="34"/>
      <c r="HM364" s="34"/>
      <c r="HN364" s="34"/>
      <c r="HO364" s="34"/>
      <c r="HP364" s="34"/>
      <c r="HQ364" s="34"/>
      <c r="HR364" s="34"/>
      <c r="HS364" s="34"/>
      <c r="HT364" s="34"/>
      <c r="HU364" s="34"/>
      <c r="HV364" s="34"/>
      <c r="HW364" s="34"/>
      <c r="HX364" s="34"/>
      <c r="HY364" s="34"/>
      <c r="HZ364" s="34"/>
      <c r="IA364" s="34"/>
      <c r="IB364" s="34"/>
      <c r="IC364" s="34"/>
      <c r="ID364" s="34"/>
      <c r="IE364" s="34"/>
      <c r="IF364" s="34"/>
      <c r="IG364" s="34"/>
      <c r="IH364" s="34"/>
      <c r="II364" s="34"/>
      <c r="IJ364" s="34"/>
      <c r="IK364" s="34"/>
      <c r="IL364" s="34"/>
      <c r="IM364" s="34"/>
      <c r="IN364" s="34"/>
      <c r="IO364" s="34"/>
      <c r="IP364" s="34"/>
      <c r="IQ364" s="34"/>
      <c r="IR364" s="34"/>
      <c r="IS364" s="34"/>
      <c r="IT364" s="34"/>
      <c r="IU364" s="34"/>
      <c r="IV364" s="34"/>
    </row>
  </sheetData>
  <printOptions horizontalCentered="1"/>
  <pageMargins left="0.5" right="0.5" top="0.5" bottom="0.5" header="0" footer="0"/>
  <pageSetup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06"/>
  <sheetViews>
    <sheetView zoomScale="87" zoomScaleNormal="87" workbookViewId="0">
      <selection activeCell="B2" sqref="B2"/>
    </sheetView>
  </sheetViews>
  <sheetFormatPr defaultColWidth="9.6640625" defaultRowHeight="12.75" x14ac:dyDescent="0.2"/>
  <cols>
    <col min="1" max="1" width="2.6640625" style="34" customWidth="1"/>
    <col min="2" max="2" width="8.6640625" style="34" customWidth="1"/>
    <col min="3" max="3" width="25.6640625" style="34" customWidth="1"/>
    <col min="4" max="4" width="9.6640625" style="34" customWidth="1"/>
    <col min="5" max="5" width="2.6640625" style="34" customWidth="1"/>
    <col min="6" max="8" width="11.6640625" style="34" customWidth="1"/>
    <col min="9" max="9" width="13.6640625" style="34" customWidth="1"/>
    <col min="10" max="10" width="11.6640625" style="34" customWidth="1"/>
    <col min="11" max="12" width="9.6640625" style="34" customWidth="1"/>
    <col min="13" max="14" width="10.6640625" style="34" customWidth="1"/>
    <col min="15" max="15" width="9.6640625" style="34" customWidth="1"/>
    <col min="16" max="16" width="10.6640625" style="34" customWidth="1"/>
    <col min="17" max="17" width="12.6640625" style="34" customWidth="1"/>
    <col min="18" max="18" width="7.6640625" style="34" customWidth="1"/>
    <col min="19" max="19" width="11.6640625" style="34" customWidth="1"/>
    <col min="20" max="16384" width="9.6640625" style="34"/>
  </cols>
  <sheetData>
    <row r="1" spans="1:244" x14ac:dyDescent="0.2">
      <c r="A1" s="33"/>
      <c r="B1" s="33"/>
      <c r="C1" s="33"/>
      <c r="D1" s="33"/>
      <c r="E1" s="33"/>
      <c r="F1" s="33"/>
      <c r="G1" s="33">
        <v>6</v>
      </c>
      <c r="H1" s="33">
        <v>7</v>
      </c>
      <c r="I1" s="33">
        <v>8</v>
      </c>
      <c r="J1" s="33">
        <v>9</v>
      </c>
      <c r="K1" s="33">
        <v>10</v>
      </c>
      <c r="L1" s="33">
        <v>11</v>
      </c>
      <c r="M1" s="33">
        <v>12</v>
      </c>
      <c r="N1" s="33">
        <v>13</v>
      </c>
      <c r="O1" s="33">
        <v>14</v>
      </c>
      <c r="P1" s="33">
        <v>15</v>
      </c>
      <c r="Q1" s="33">
        <v>16</v>
      </c>
      <c r="R1" s="33">
        <v>17</v>
      </c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</row>
    <row r="2" spans="1:244" x14ac:dyDescent="0.2">
      <c r="A2" s="33"/>
      <c r="B2" s="33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</row>
    <row r="3" spans="1:244" x14ac:dyDescent="0.2">
      <c r="A3" s="33"/>
      <c r="B3" s="84" t="s">
        <v>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</row>
    <row r="4" spans="1:244" x14ac:dyDescent="0.2">
      <c r="B4" s="84" t="s">
        <v>1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33"/>
    </row>
    <row r="5" spans="1:244" hidden="1" x14ac:dyDescent="0.2">
      <c r="B5" s="84" t="s">
        <v>1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33"/>
    </row>
    <row r="6" spans="1:244" x14ac:dyDescent="0.2">
      <c r="B6" s="84" t="s">
        <v>334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33"/>
    </row>
    <row r="7" spans="1:244" x14ac:dyDescent="0.2">
      <c r="B7" s="84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33"/>
    </row>
    <row r="8" spans="1:244" x14ac:dyDescent="0.2">
      <c r="A8" s="111"/>
      <c r="B8" s="112"/>
      <c r="C8" s="113"/>
      <c r="D8" s="113"/>
      <c r="E8" s="113"/>
      <c r="F8" s="113" t="s">
        <v>287</v>
      </c>
      <c r="G8" s="113" t="s">
        <v>94</v>
      </c>
      <c r="H8" s="113" t="s">
        <v>96</v>
      </c>
      <c r="I8" s="113" t="s">
        <v>98</v>
      </c>
      <c r="J8" s="113"/>
      <c r="K8" s="113"/>
      <c r="L8" s="113" t="s">
        <v>102</v>
      </c>
      <c r="M8" s="113" t="s">
        <v>104</v>
      </c>
      <c r="N8" s="112" t="s">
        <v>106</v>
      </c>
      <c r="O8" s="112" t="s">
        <v>108</v>
      </c>
      <c r="P8" s="114" t="s">
        <v>110</v>
      </c>
      <c r="Q8" s="113" t="s">
        <v>112</v>
      </c>
      <c r="R8" s="113" t="s">
        <v>114</v>
      </c>
    </row>
    <row r="9" spans="1:244" x14ac:dyDescent="0.2">
      <c r="A9" s="111"/>
      <c r="B9" s="115" t="s">
        <v>3</v>
      </c>
      <c r="C9" s="116" t="s">
        <v>22</v>
      </c>
      <c r="D9" s="116" t="s">
        <v>92</v>
      </c>
      <c r="E9" s="116"/>
      <c r="F9" s="116" t="s">
        <v>288</v>
      </c>
      <c r="G9" s="111" t="s">
        <v>95</v>
      </c>
      <c r="H9" s="111" t="s">
        <v>97</v>
      </c>
      <c r="I9" s="111" t="s">
        <v>99</v>
      </c>
      <c r="J9" s="111" t="s">
        <v>100</v>
      </c>
      <c r="K9" s="111" t="s">
        <v>101</v>
      </c>
      <c r="L9" s="111" t="s">
        <v>103</v>
      </c>
      <c r="M9" s="111" t="s">
        <v>105</v>
      </c>
      <c r="N9" s="111" t="s">
        <v>107</v>
      </c>
      <c r="O9" s="111" t="s">
        <v>109</v>
      </c>
      <c r="P9" s="111" t="s">
        <v>111</v>
      </c>
      <c r="Q9" s="111" t="s">
        <v>113</v>
      </c>
      <c r="R9" s="111" t="s">
        <v>115</v>
      </c>
    </row>
    <row r="10" spans="1:244" x14ac:dyDescent="0.2">
      <c r="A10" s="33"/>
      <c r="B10" s="39"/>
      <c r="C10" s="39"/>
      <c r="D10" s="39"/>
      <c r="E10" s="39"/>
      <c r="F10" s="39"/>
      <c r="G10" s="40"/>
      <c r="H10" s="40"/>
      <c r="I10" s="40"/>
      <c r="J10" s="40"/>
      <c r="K10" s="40"/>
      <c r="L10" s="40"/>
      <c r="M10" s="40"/>
      <c r="N10" s="40"/>
      <c r="O10" s="40"/>
      <c r="P10" s="39"/>
      <c r="Q10" s="39"/>
      <c r="R10" s="39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</row>
    <row r="11" spans="1:244" x14ac:dyDescent="0.2">
      <c r="A11" s="33">
        <v>1</v>
      </c>
      <c r="B11" s="30" t="s">
        <v>335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</row>
    <row r="12" spans="1:244" x14ac:dyDescent="0.2">
      <c r="A12" s="33"/>
      <c r="B12" s="117"/>
      <c r="C12" s="34" t="s">
        <v>338</v>
      </c>
      <c r="D12" s="77">
        <v>74</v>
      </c>
      <c r="F12" s="43">
        <v>1291701071</v>
      </c>
      <c r="G12" s="37">
        <f t="shared" ref="G12:R12" si="0">INDEX(ALLOC,($D12)+1,(G$1)+1)*$F12</f>
        <v>474158148.36708045</v>
      </c>
      <c r="H12" s="37">
        <f t="shared" si="0"/>
        <v>181472282.14049092</v>
      </c>
      <c r="I12" s="37">
        <f t="shared" si="0"/>
        <v>11111098.008601911</v>
      </c>
      <c r="J12" s="37">
        <f t="shared" si="0"/>
        <v>222187654.17201167</v>
      </c>
      <c r="K12" s="37">
        <f t="shared" si="0"/>
        <v>51446772.039828703</v>
      </c>
      <c r="L12" s="37">
        <f t="shared" si="0"/>
        <v>25199769.019508976</v>
      </c>
      <c r="M12" s="37">
        <f t="shared" si="0"/>
        <v>202384448.15668055</v>
      </c>
      <c r="N12" s="37">
        <f t="shared" si="0"/>
        <v>85720555.06636253</v>
      </c>
      <c r="O12" s="37">
        <f t="shared" si="0"/>
        <v>14733900.011406586</v>
      </c>
      <c r="P12" s="37">
        <f t="shared" si="0"/>
        <v>23177212.01794317</v>
      </c>
      <c r="Q12" s="37">
        <f t="shared" si="0"/>
        <v>2251.0000017426632</v>
      </c>
      <c r="R12" s="37">
        <f t="shared" si="0"/>
        <v>106981.0000828218</v>
      </c>
      <c r="S12" s="97"/>
      <c r="T12" s="33"/>
      <c r="U12" s="97">
        <f t="shared" ref="U12:U56" si="1">SUM(G12:R12)-F12</f>
        <v>0</v>
      </c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</row>
    <row r="13" spans="1:244" x14ac:dyDescent="0.2">
      <c r="A13" s="33"/>
      <c r="B13" s="117"/>
      <c r="C13" s="34" t="s">
        <v>339</v>
      </c>
      <c r="D13" s="77"/>
      <c r="F13" s="43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43"/>
      <c r="R13" s="43"/>
      <c r="S13" s="97"/>
      <c r="T13" s="33"/>
      <c r="U13" s="97">
        <f t="shared" si="1"/>
        <v>0</v>
      </c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</row>
    <row r="14" spans="1:244" x14ac:dyDescent="0.2">
      <c r="A14" s="33"/>
      <c r="B14" s="117"/>
      <c r="C14" s="49" t="s">
        <v>340</v>
      </c>
      <c r="D14" s="77"/>
      <c r="F14" s="43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97"/>
      <c r="T14" s="33"/>
      <c r="U14" s="97">
        <f t="shared" si="1"/>
        <v>0</v>
      </c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</row>
    <row r="15" spans="1:244" x14ac:dyDescent="0.2">
      <c r="A15" s="33"/>
      <c r="B15" s="117"/>
      <c r="C15" s="34" t="s">
        <v>341</v>
      </c>
      <c r="D15" s="77">
        <v>2</v>
      </c>
      <c r="F15" s="43">
        <v>22834450</v>
      </c>
      <c r="G15" s="37">
        <f t="shared" ref="G15:R27" si="2">INDEX(ALLOC,($D15)+1,(G$1)+1)*$F15</f>
        <v>7635845.5701231696</v>
      </c>
      <c r="H15" s="37">
        <f t="shared" si="2"/>
        <v>2444156.2211707914</v>
      </c>
      <c r="I15" s="37">
        <f t="shared" si="2"/>
        <v>201984.58589458329</v>
      </c>
      <c r="J15" s="37">
        <f t="shared" si="2"/>
        <v>3934465.6643610033</v>
      </c>
      <c r="K15" s="37">
        <f t="shared" si="2"/>
        <v>899632.6177610138</v>
      </c>
      <c r="L15" s="37">
        <f t="shared" si="2"/>
        <v>582438.13267484971</v>
      </c>
      <c r="M15" s="37">
        <f t="shared" si="2"/>
        <v>4492594.355953115</v>
      </c>
      <c r="N15" s="37">
        <f t="shared" si="2"/>
        <v>1874627.6943543085</v>
      </c>
      <c r="O15" s="37">
        <f t="shared" si="2"/>
        <v>608856.51377286157</v>
      </c>
      <c r="P15" s="37">
        <f t="shared" si="2"/>
        <v>158359.06793602949</v>
      </c>
      <c r="Q15" s="37">
        <f t="shared" si="2"/>
        <v>51.447506945187797</v>
      </c>
      <c r="R15" s="37">
        <f t="shared" si="2"/>
        <v>1438.1284913290556</v>
      </c>
      <c r="S15" s="97"/>
      <c r="T15" s="33"/>
      <c r="U15" s="97">
        <f t="shared" si="1"/>
        <v>0</v>
      </c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</row>
    <row r="16" spans="1:244" x14ac:dyDescent="0.2">
      <c r="A16" s="33"/>
      <c r="B16" s="117"/>
      <c r="C16" s="34" t="s">
        <v>342</v>
      </c>
      <c r="D16" s="77">
        <v>82</v>
      </c>
      <c r="F16" s="43">
        <v>5895029</v>
      </c>
      <c r="G16" s="37">
        <f t="shared" si="2"/>
        <v>2160092.3664260795</v>
      </c>
      <c r="H16" s="37">
        <f t="shared" si="2"/>
        <v>662785.11243118776</v>
      </c>
      <c r="I16" s="37">
        <f t="shared" si="2"/>
        <v>49718.008433887</v>
      </c>
      <c r="J16" s="37">
        <f t="shared" si="2"/>
        <v>953024.16166572913</v>
      </c>
      <c r="K16" s="37">
        <f t="shared" si="2"/>
        <v>218226.03701865367</v>
      </c>
      <c r="L16" s="37">
        <f t="shared" si="2"/>
        <v>145031.02460225802</v>
      </c>
      <c r="M16" s="37">
        <f t="shared" si="2"/>
        <v>1082539.1836359387</v>
      </c>
      <c r="N16" s="37">
        <f t="shared" si="2"/>
        <v>455186.0772152397</v>
      </c>
      <c r="O16" s="37">
        <f t="shared" si="2"/>
        <v>141370.0239812262</v>
      </c>
      <c r="P16" s="37">
        <f t="shared" si="2"/>
        <v>26723.004533142164</v>
      </c>
      <c r="Q16" s="37">
        <f t="shared" si="2"/>
        <v>9.0000015267103066</v>
      </c>
      <c r="R16" s="37">
        <f t="shared" si="2"/>
        <v>325.00005513120544</v>
      </c>
      <c r="S16" s="97"/>
      <c r="T16" s="33"/>
      <c r="U16" s="97">
        <f t="shared" si="1"/>
        <v>0</v>
      </c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</row>
    <row r="17" spans="1:244" x14ac:dyDescent="0.2">
      <c r="A17" s="33"/>
      <c r="B17" s="117"/>
      <c r="C17" s="34" t="s">
        <v>343</v>
      </c>
      <c r="D17" s="77">
        <v>2</v>
      </c>
      <c r="F17" s="43">
        <v>-294880</v>
      </c>
      <c r="G17" s="37">
        <f t="shared" si="2"/>
        <v>-98607.942898467896</v>
      </c>
      <c r="H17" s="37">
        <f t="shared" si="2"/>
        <v>-31563.395943359395</v>
      </c>
      <c r="I17" s="37">
        <f t="shared" si="2"/>
        <v>-2608.3927875904487</v>
      </c>
      <c r="J17" s="37">
        <f t="shared" si="2"/>
        <v>-50808.985331670905</v>
      </c>
      <c r="K17" s="37">
        <f t="shared" si="2"/>
        <v>-11617.694594149092</v>
      </c>
      <c r="L17" s="37">
        <f t="shared" si="2"/>
        <v>-7521.5017906347503</v>
      </c>
      <c r="M17" s="37">
        <f t="shared" si="2"/>
        <v>-58016.559351482276</v>
      </c>
      <c r="N17" s="37">
        <f t="shared" si="2"/>
        <v>-24208.606491997769</v>
      </c>
      <c r="O17" s="37">
        <f t="shared" si="2"/>
        <v>-7862.6640353212533</v>
      </c>
      <c r="P17" s="37">
        <f t="shared" si="2"/>
        <v>-2045.0206575142549</v>
      </c>
      <c r="Q17" s="37">
        <f t="shared" si="2"/>
        <v>-0.66438389573635348</v>
      </c>
      <c r="R17" s="37">
        <f t="shared" si="2"/>
        <v>-18.571733916214839</v>
      </c>
      <c r="S17" s="97"/>
      <c r="T17" s="33"/>
      <c r="U17" s="97">
        <f t="shared" si="1"/>
        <v>0</v>
      </c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</row>
    <row r="18" spans="1:244" x14ac:dyDescent="0.2">
      <c r="A18" s="33"/>
      <c r="B18" s="117"/>
      <c r="C18" s="34" t="s">
        <v>344</v>
      </c>
      <c r="D18" s="77">
        <v>76</v>
      </c>
      <c r="F18" s="43">
        <v>6910624</v>
      </c>
      <c r="G18" s="37">
        <f t="shared" si="2"/>
        <v>5226739</v>
      </c>
      <c r="H18" s="37">
        <f t="shared" si="2"/>
        <v>1128697</v>
      </c>
      <c r="I18" s="37">
        <f t="shared" si="2"/>
        <v>5854</v>
      </c>
      <c r="J18" s="37">
        <f t="shared" si="2"/>
        <v>225327</v>
      </c>
      <c r="K18" s="37">
        <f t="shared" si="2"/>
        <v>29220.999999999996</v>
      </c>
      <c r="L18" s="37">
        <f t="shared" si="2"/>
        <v>75334</v>
      </c>
      <c r="M18" s="37">
        <f t="shared" si="2"/>
        <v>179921</v>
      </c>
      <c r="N18" s="37">
        <f t="shared" si="2"/>
        <v>39402</v>
      </c>
      <c r="O18" s="37">
        <f t="shared" si="2"/>
        <v>0</v>
      </c>
      <c r="P18" s="37">
        <f t="shared" si="2"/>
        <v>125.00000000000001</v>
      </c>
      <c r="Q18" s="37">
        <f t="shared" si="2"/>
        <v>0</v>
      </c>
      <c r="R18" s="37">
        <f t="shared" si="2"/>
        <v>4</v>
      </c>
      <c r="S18" s="97"/>
      <c r="T18" s="33"/>
      <c r="U18" s="97">
        <f t="shared" si="1"/>
        <v>0</v>
      </c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</row>
    <row r="19" spans="1:244" x14ac:dyDescent="0.2">
      <c r="A19" s="33"/>
      <c r="B19" s="117"/>
      <c r="C19" s="34" t="s">
        <v>345</v>
      </c>
      <c r="D19" s="77">
        <v>83</v>
      </c>
      <c r="F19" s="43">
        <v>1659612</v>
      </c>
      <c r="G19" s="37">
        <f t="shared" si="2"/>
        <v>1505487.1527839997</v>
      </c>
      <c r="H19" s="37">
        <f t="shared" si="2"/>
        <v>53534.104283999994</v>
      </c>
      <c r="I19" s="37">
        <f t="shared" si="2"/>
        <v>662.18518799999981</v>
      </c>
      <c r="J19" s="37">
        <f t="shared" si="2"/>
        <v>3314.2451639999995</v>
      </c>
      <c r="K19" s="37">
        <f t="shared" si="2"/>
        <v>63194.705735999989</v>
      </c>
      <c r="L19" s="37">
        <f t="shared" si="2"/>
        <v>2610.5696759999992</v>
      </c>
      <c r="M19" s="37">
        <f t="shared" si="2"/>
        <v>97.917107999999971</v>
      </c>
      <c r="N19" s="37">
        <f t="shared" si="2"/>
        <v>0</v>
      </c>
      <c r="O19" s="37">
        <f t="shared" si="2"/>
        <v>126.13051199999998</v>
      </c>
      <c r="P19" s="37">
        <f t="shared" si="2"/>
        <v>30584.989547999994</v>
      </c>
      <c r="Q19" s="37">
        <f t="shared" si="2"/>
        <v>0</v>
      </c>
      <c r="R19" s="37">
        <f t="shared" si="2"/>
        <v>0</v>
      </c>
      <c r="S19" s="97"/>
      <c r="T19" s="33"/>
      <c r="U19" s="97">
        <f t="shared" si="1"/>
        <v>0</v>
      </c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</row>
    <row r="20" spans="1:244" x14ac:dyDescent="0.2">
      <c r="A20" s="33"/>
      <c r="B20" s="117"/>
      <c r="C20" s="34" t="s">
        <v>346</v>
      </c>
      <c r="D20" s="77">
        <v>83</v>
      </c>
      <c r="F20" s="43">
        <v>547025</v>
      </c>
      <c r="G20" s="37">
        <f t="shared" si="2"/>
        <v>496223.88229999988</v>
      </c>
      <c r="H20" s="37">
        <f t="shared" si="2"/>
        <v>17645.385424999997</v>
      </c>
      <c r="I20" s="37">
        <f t="shared" si="2"/>
        <v>218.26297499999993</v>
      </c>
      <c r="J20" s="37">
        <f t="shared" si="2"/>
        <v>1092.4089249999997</v>
      </c>
      <c r="K20" s="37">
        <f t="shared" si="2"/>
        <v>20829.617949999996</v>
      </c>
      <c r="L20" s="37">
        <f t="shared" si="2"/>
        <v>860.47032499999978</v>
      </c>
      <c r="M20" s="37">
        <f t="shared" si="2"/>
        <v>32.274474999999988</v>
      </c>
      <c r="N20" s="37">
        <f t="shared" si="2"/>
        <v>0</v>
      </c>
      <c r="O20" s="37">
        <f t="shared" si="2"/>
        <v>41.573899999999995</v>
      </c>
      <c r="P20" s="37">
        <f t="shared" si="2"/>
        <v>10081.123724999999</v>
      </c>
      <c r="Q20" s="37">
        <f t="shared" si="2"/>
        <v>0</v>
      </c>
      <c r="R20" s="37">
        <f t="shared" si="2"/>
        <v>0</v>
      </c>
      <c r="S20" s="97"/>
      <c r="T20" s="33"/>
      <c r="U20" s="97">
        <f t="shared" si="1"/>
        <v>0</v>
      </c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</row>
    <row r="21" spans="1:244" x14ac:dyDescent="0.2">
      <c r="A21" s="33"/>
      <c r="B21" s="117"/>
      <c r="C21" s="34" t="s">
        <v>347</v>
      </c>
      <c r="D21" s="77">
        <v>22</v>
      </c>
      <c r="F21" s="43">
        <v>2153991</v>
      </c>
      <c r="G21" s="37">
        <f t="shared" si="2"/>
        <v>830148.63278158242</v>
      </c>
      <c r="H21" s="37">
        <f t="shared" si="2"/>
        <v>255069.3541884177</v>
      </c>
      <c r="I21" s="37">
        <f t="shared" si="2"/>
        <v>18323.570084280218</v>
      </c>
      <c r="J21" s="37">
        <f t="shared" si="2"/>
        <v>333405.30523721169</v>
      </c>
      <c r="K21" s="37">
        <f t="shared" si="2"/>
        <v>72877.557495509696</v>
      </c>
      <c r="L21" s="37">
        <f t="shared" si="2"/>
        <v>52535.927187957801</v>
      </c>
      <c r="M21" s="37">
        <f t="shared" si="2"/>
        <v>363471.79209061997</v>
      </c>
      <c r="N21" s="37">
        <f t="shared" si="2"/>
        <v>131567.49246757716</v>
      </c>
      <c r="O21" s="37">
        <f t="shared" si="2"/>
        <v>42149.351641478577</v>
      </c>
      <c r="P21" s="37">
        <f t="shared" si="2"/>
        <v>54268.597671974843</v>
      </c>
      <c r="Q21" s="37">
        <f t="shared" si="2"/>
        <v>4.5150356796209028</v>
      </c>
      <c r="R21" s="37">
        <f t="shared" si="2"/>
        <v>168.90411771094037</v>
      </c>
      <c r="S21" s="97"/>
      <c r="T21" s="33"/>
      <c r="U21" s="97">
        <f t="shared" si="1"/>
        <v>0</v>
      </c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</row>
    <row r="22" spans="1:244" x14ac:dyDescent="0.2">
      <c r="A22" s="33"/>
      <c r="B22" s="117"/>
      <c r="C22" s="34" t="s">
        <v>348</v>
      </c>
      <c r="D22" s="77">
        <v>52</v>
      </c>
      <c r="F22" s="43">
        <v>10488823</v>
      </c>
      <c r="G22" s="37">
        <f t="shared" si="2"/>
        <v>3675603.4038140732</v>
      </c>
      <c r="H22" s="37">
        <f t="shared" si="2"/>
        <v>1147129.0863931195</v>
      </c>
      <c r="I22" s="37">
        <f t="shared" si="2"/>
        <v>87077.979733859218</v>
      </c>
      <c r="J22" s="37">
        <f t="shared" si="2"/>
        <v>1760513.8131055259</v>
      </c>
      <c r="K22" s="37">
        <f t="shared" si="2"/>
        <v>392178.64391824446</v>
      </c>
      <c r="L22" s="37">
        <f t="shared" si="2"/>
        <v>282398.78521513555</v>
      </c>
      <c r="M22" s="37">
        <f t="shared" si="2"/>
        <v>1998886.3425802989</v>
      </c>
      <c r="N22" s="37">
        <f t="shared" si="2"/>
        <v>824884.66905332019</v>
      </c>
      <c r="O22" s="37">
        <f t="shared" si="2"/>
        <v>265313.66893028293</v>
      </c>
      <c r="P22" s="37">
        <f t="shared" si="2"/>
        <v>54199.302565295518</v>
      </c>
      <c r="Q22" s="37">
        <f t="shared" si="2"/>
        <v>17.624645444851524</v>
      </c>
      <c r="R22" s="37">
        <f t="shared" si="2"/>
        <v>619.68004539974754</v>
      </c>
      <c r="S22" s="97"/>
      <c r="T22" s="33"/>
      <c r="U22" s="97">
        <f t="shared" si="1"/>
        <v>0</v>
      </c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</row>
    <row r="23" spans="1:244" x14ac:dyDescent="0.2">
      <c r="A23" s="33"/>
      <c r="B23" s="117"/>
      <c r="C23" s="34" t="s">
        <v>349</v>
      </c>
      <c r="D23" s="77">
        <v>85</v>
      </c>
      <c r="F23" s="43">
        <v>17113</v>
      </c>
      <c r="G23" s="37">
        <f t="shared" si="2"/>
        <v>6281.8469172869636</v>
      </c>
      <c r="H23" s="37">
        <f t="shared" si="2"/>
        <v>2404.2212506164828</v>
      </c>
      <c r="I23" s="37">
        <f t="shared" si="2"/>
        <v>147.20450180307887</v>
      </c>
      <c r="J23" s="37">
        <f t="shared" si="2"/>
        <v>2943.6356546852485</v>
      </c>
      <c r="K23" s="37">
        <f t="shared" si="2"/>
        <v>681.58851016341441</v>
      </c>
      <c r="L23" s="37">
        <f t="shared" si="2"/>
        <v>333.85715795276479</v>
      </c>
      <c r="M23" s="37">
        <f t="shared" si="2"/>
        <v>2681.274439882252</v>
      </c>
      <c r="N23" s="37">
        <f t="shared" si="2"/>
        <v>1135.6620283313441</v>
      </c>
      <c r="O23" s="37">
        <f t="shared" si="2"/>
        <v>195.20091086459681</v>
      </c>
      <c r="P23" s="37">
        <f t="shared" si="2"/>
        <v>307.06147587019387</v>
      </c>
      <c r="Q23" s="37">
        <f t="shared" si="2"/>
        <v>2.98227215278003E-2</v>
      </c>
      <c r="R23" s="37">
        <f t="shared" si="2"/>
        <v>1.4173298221323498</v>
      </c>
      <c r="S23" s="97"/>
      <c r="T23" s="33"/>
      <c r="U23" s="97">
        <f t="shared" si="1"/>
        <v>0</v>
      </c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</row>
    <row r="24" spans="1:244" x14ac:dyDescent="0.2">
      <c r="A24" s="33"/>
      <c r="B24" s="117"/>
      <c r="C24" s="34" t="s">
        <v>350</v>
      </c>
      <c r="D24" s="77">
        <v>83</v>
      </c>
      <c r="F24" s="43">
        <v>130862</v>
      </c>
      <c r="G24" s="37">
        <f t="shared" si="2"/>
        <v>118709.10778399998</v>
      </c>
      <c r="H24" s="37">
        <f t="shared" si="2"/>
        <v>4221.215533999999</v>
      </c>
      <c r="I24" s="37">
        <f t="shared" si="2"/>
        <v>52.213937999999985</v>
      </c>
      <c r="J24" s="37">
        <f t="shared" si="2"/>
        <v>261.33141399999994</v>
      </c>
      <c r="K24" s="37">
        <f t="shared" si="2"/>
        <v>4982.9632359999996</v>
      </c>
      <c r="L24" s="37">
        <f t="shared" si="2"/>
        <v>205.84592599999993</v>
      </c>
      <c r="M24" s="37">
        <f t="shared" si="2"/>
        <v>7.720857999999998</v>
      </c>
      <c r="N24" s="37">
        <f t="shared" si="2"/>
        <v>0</v>
      </c>
      <c r="O24" s="37">
        <f t="shared" si="2"/>
        <v>9.945511999999999</v>
      </c>
      <c r="P24" s="37">
        <f t="shared" si="2"/>
        <v>2411.6557979999998</v>
      </c>
      <c r="Q24" s="37">
        <f t="shared" si="2"/>
        <v>0</v>
      </c>
      <c r="R24" s="37">
        <f t="shared" si="2"/>
        <v>0</v>
      </c>
      <c r="S24" s="97"/>
      <c r="T24" s="33"/>
      <c r="U24" s="97">
        <f t="shared" si="1"/>
        <v>0</v>
      </c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</row>
    <row r="25" spans="1:244" x14ac:dyDescent="0.2">
      <c r="A25" s="33"/>
      <c r="B25" s="117"/>
      <c r="C25" s="34" t="s">
        <v>351</v>
      </c>
      <c r="D25" s="77">
        <v>83</v>
      </c>
      <c r="F25" s="43">
        <v>22525</v>
      </c>
      <c r="G25" s="37">
        <f t="shared" si="2"/>
        <v>20433.148299999997</v>
      </c>
      <c r="H25" s="37">
        <f t="shared" si="2"/>
        <v>726.5889249999999</v>
      </c>
      <c r="I25" s="37">
        <f t="shared" si="2"/>
        <v>8.9874749999999981</v>
      </c>
      <c r="J25" s="37">
        <f t="shared" si="2"/>
        <v>44.982424999999992</v>
      </c>
      <c r="K25" s="37">
        <f t="shared" si="2"/>
        <v>857.70694999999989</v>
      </c>
      <c r="L25" s="37">
        <f t="shared" si="2"/>
        <v>35.431824999999989</v>
      </c>
      <c r="M25" s="37">
        <f t="shared" si="2"/>
        <v>1.3289749999999996</v>
      </c>
      <c r="N25" s="37">
        <f t="shared" si="2"/>
        <v>0</v>
      </c>
      <c r="O25" s="37">
        <f t="shared" si="2"/>
        <v>1.7118999999999998</v>
      </c>
      <c r="P25" s="37">
        <f t="shared" si="2"/>
        <v>415.11322499999994</v>
      </c>
      <c r="Q25" s="37">
        <f t="shared" si="2"/>
        <v>0</v>
      </c>
      <c r="R25" s="37">
        <f t="shared" si="2"/>
        <v>0</v>
      </c>
      <c r="S25" s="97"/>
      <c r="T25" s="33"/>
      <c r="U25" s="97">
        <f t="shared" si="1"/>
        <v>0</v>
      </c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</row>
    <row r="26" spans="1:244" x14ac:dyDescent="0.2">
      <c r="A26" s="33"/>
      <c r="B26" s="117"/>
      <c r="C26" s="34" t="s">
        <v>352</v>
      </c>
      <c r="D26" s="77">
        <v>83</v>
      </c>
      <c r="F26" s="43">
        <v>14277</v>
      </c>
      <c r="G26" s="37">
        <f t="shared" si="2"/>
        <v>12951.123563999998</v>
      </c>
      <c r="H26" s="37">
        <f t="shared" si="2"/>
        <v>460.53318899999994</v>
      </c>
      <c r="I26" s="37">
        <f t="shared" si="2"/>
        <v>5.6965229999999982</v>
      </c>
      <c r="J26" s="37">
        <f t="shared" si="2"/>
        <v>28.511168999999995</v>
      </c>
      <c r="K26" s="37">
        <f t="shared" si="2"/>
        <v>543.63960599999996</v>
      </c>
      <c r="L26" s="37">
        <f t="shared" si="2"/>
        <v>22.457720999999992</v>
      </c>
      <c r="M26" s="37">
        <f t="shared" si="2"/>
        <v>0.84234299999999973</v>
      </c>
      <c r="N26" s="37">
        <f t="shared" si="2"/>
        <v>0</v>
      </c>
      <c r="O26" s="37">
        <f t="shared" si="2"/>
        <v>1.0850519999999999</v>
      </c>
      <c r="P26" s="37">
        <f t="shared" si="2"/>
        <v>263.11083299999996</v>
      </c>
      <c r="Q26" s="37">
        <f t="shared" si="2"/>
        <v>0</v>
      </c>
      <c r="R26" s="37">
        <f t="shared" si="2"/>
        <v>0</v>
      </c>
      <c r="S26" s="97"/>
      <c r="T26" s="33"/>
      <c r="U26" s="97">
        <f t="shared" si="1"/>
        <v>0</v>
      </c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</row>
    <row r="27" spans="1:244" x14ac:dyDescent="0.2">
      <c r="A27" s="33"/>
      <c r="B27" s="117"/>
      <c r="C27" s="34" t="s">
        <v>353</v>
      </c>
      <c r="D27" s="77">
        <v>85</v>
      </c>
      <c r="F27" s="43">
        <v>-3602</v>
      </c>
      <c r="G27" s="37">
        <f t="shared" si="2"/>
        <v>-1322.2236075537687</v>
      </c>
      <c r="H27" s="37">
        <f t="shared" si="2"/>
        <v>-506.04832260390179</v>
      </c>
      <c r="I27" s="37">
        <f t="shared" si="2"/>
        <v>-30.984083182065685</v>
      </c>
      <c r="J27" s="37">
        <f t="shared" si="2"/>
        <v>-619.58602396869424</v>
      </c>
      <c r="K27" s="37">
        <f t="shared" si="2"/>
        <v>-143.46297046740014</v>
      </c>
      <c r="L27" s="37">
        <f t="shared" si="2"/>
        <v>-70.27134242656804</v>
      </c>
      <c r="M27" s="37">
        <f t="shared" si="2"/>
        <v>-564.36338061449601</v>
      </c>
      <c r="N27" s="37">
        <f t="shared" si="2"/>
        <v>-239.03784409802498</v>
      </c>
      <c r="O27" s="37">
        <f t="shared" si="2"/>
        <v>-41.086523750030835</v>
      </c>
      <c r="P27" s="37">
        <f t="shared" si="2"/>
        <v>-64.631299952342573</v>
      </c>
      <c r="Q27" s="37">
        <f t="shared" si="2"/>
        <v>-6.277183599785934E-3</v>
      </c>
      <c r="R27" s="37">
        <f t="shared" si="2"/>
        <v>-0.29832419910715385</v>
      </c>
      <c r="S27" s="97"/>
      <c r="T27" s="33"/>
      <c r="U27" s="97">
        <f t="shared" si="1"/>
        <v>0</v>
      </c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</row>
    <row r="28" spans="1:244" x14ac:dyDescent="0.2">
      <c r="A28" s="33"/>
      <c r="B28" s="117"/>
      <c r="C28" s="34" t="s">
        <v>354</v>
      </c>
      <c r="D28" s="77"/>
      <c r="F28" s="43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97"/>
      <c r="T28" s="33"/>
      <c r="U28" s="97">
        <f t="shared" si="1"/>
        <v>0</v>
      </c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</row>
    <row r="29" spans="1:244" x14ac:dyDescent="0.2">
      <c r="A29" s="30"/>
      <c r="B29" s="61"/>
      <c r="C29" s="61" t="s">
        <v>355</v>
      </c>
      <c r="D29" s="62"/>
      <c r="E29" s="61"/>
      <c r="F29" s="64">
        <f t="shared" ref="F29:R29" si="3">SUM(F12:F28)</f>
        <v>1342076920</v>
      </c>
      <c r="G29" s="64">
        <f t="shared" si="3"/>
        <v>495746733.4353686</v>
      </c>
      <c r="H29" s="64">
        <f t="shared" si="3"/>
        <v>187157041.51901606</v>
      </c>
      <c r="I29" s="64">
        <f t="shared" si="3"/>
        <v>11472511.326478552</v>
      </c>
      <c r="J29" s="64">
        <f t="shared" si="3"/>
        <v>229350646.65977719</v>
      </c>
      <c r="K29" s="64">
        <f t="shared" si="3"/>
        <v>53138236.960445672</v>
      </c>
      <c r="L29" s="64">
        <f t="shared" si="3"/>
        <v>26333983.74868707</v>
      </c>
      <c r="M29" s="64">
        <f t="shared" si="3"/>
        <v>210446101.26640734</v>
      </c>
      <c r="N29" s="64">
        <f t="shared" si="3"/>
        <v>89022911.017145216</v>
      </c>
      <c r="O29" s="64">
        <f t="shared" si="3"/>
        <v>15784061.466960225</v>
      </c>
      <c r="P29" s="64">
        <f t="shared" si="3"/>
        <v>23512840.393297017</v>
      </c>
      <c r="Q29" s="64">
        <f t="shared" si="3"/>
        <v>2332.9463529812251</v>
      </c>
      <c r="R29" s="64">
        <f t="shared" si="3"/>
        <v>109519.26006409957</v>
      </c>
      <c r="S29" s="97"/>
      <c r="T29" s="30"/>
      <c r="U29" s="97">
        <f t="shared" si="1"/>
        <v>0</v>
      </c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</row>
    <row r="30" spans="1:244" x14ac:dyDescent="0.2">
      <c r="A30" s="33"/>
      <c r="B30" s="33"/>
      <c r="C30" s="33"/>
      <c r="D30" s="31"/>
      <c r="E30" s="3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97"/>
      <c r="T30" s="33"/>
      <c r="U30" s="97">
        <f t="shared" si="1"/>
        <v>0</v>
      </c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</row>
    <row r="31" spans="1:244" x14ac:dyDescent="0.2">
      <c r="A31" s="33"/>
      <c r="B31" s="33"/>
      <c r="C31" s="33"/>
      <c r="D31" s="31"/>
      <c r="E31" s="3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97"/>
      <c r="T31" s="33"/>
      <c r="U31" s="97">
        <f t="shared" si="1"/>
        <v>0</v>
      </c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</row>
    <row r="32" spans="1:244" x14ac:dyDescent="0.2">
      <c r="A32" s="33"/>
      <c r="B32" s="30" t="s">
        <v>336</v>
      </c>
      <c r="C32" s="33"/>
      <c r="D32" s="31"/>
      <c r="E32" s="3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97"/>
      <c r="T32" s="33"/>
      <c r="U32" s="97">
        <f t="shared" si="1"/>
        <v>0</v>
      </c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</row>
    <row r="33" spans="1:244" x14ac:dyDescent="0.2">
      <c r="A33" s="33"/>
      <c r="B33" s="33"/>
      <c r="C33" s="33" t="s">
        <v>356</v>
      </c>
      <c r="D33" s="31">
        <v>85</v>
      </c>
      <c r="E33" s="33"/>
      <c r="F33" s="43">
        <v>5107000</v>
      </c>
      <c r="G33" s="37">
        <f t="shared" ref="G33:R38" si="4">INDEX(ALLOC,($D33)+1,(G$1)+1)*$F33</f>
        <v>1874679.6123756515</v>
      </c>
      <c r="H33" s="37">
        <f t="shared" si="4"/>
        <v>717487.16922213393</v>
      </c>
      <c r="I33" s="37">
        <f t="shared" si="4"/>
        <v>43929.959136815509</v>
      </c>
      <c r="J33" s="37">
        <f t="shared" si="4"/>
        <v>878463.58256749634</v>
      </c>
      <c r="K33" s="37">
        <f t="shared" si="4"/>
        <v>203405.16107079751</v>
      </c>
      <c r="L33" s="37">
        <f t="shared" si="4"/>
        <v>99632.355850217369</v>
      </c>
      <c r="M33" s="37">
        <f t="shared" si="4"/>
        <v>800167.62487457832</v>
      </c>
      <c r="N33" s="37">
        <f t="shared" si="4"/>
        <v>338913.45635997044</v>
      </c>
      <c r="O33" s="37">
        <f t="shared" si="4"/>
        <v>58253.436088675036</v>
      </c>
      <c r="P33" s="37">
        <f t="shared" si="4"/>
        <v>91635.771476017064</v>
      </c>
      <c r="Q33" s="37">
        <f t="shared" si="4"/>
        <v>8.899937991145686</v>
      </c>
      <c r="R33" s="37">
        <f t="shared" si="4"/>
        <v>422.97103965581198</v>
      </c>
      <c r="S33" s="97"/>
      <c r="T33" s="33"/>
      <c r="U33" s="97">
        <f t="shared" si="1"/>
        <v>0</v>
      </c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</row>
    <row r="34" spans="1:244" x14ac:dyDescent="0.2">
      <c r="A34" s="33"/>
      <c r="B34" s="33"/>
      <c r="C34" s="33" t="s">
        <v>357</v>
      </c>
      <c r="D34" s="31">
        <v>85</v>
      </c>
      <c r="E34" s="33"/>
      <c r="F34" s="43">
        <v>-8438658</v>
      </c>
      <c r="G34" s="37">
        <f t="shared" si="4"/>
        <v>-3097665.9699257277</v>
      </c>
      <c r="H34" s="37">
        <f t="shared" si="4"/>
        <v>-1185554.8933725699</v>
      </c>
      <c r="I34" s="37">
        <f t="shared" si="4"/>
        <v>-72588.584513327063</v>
      </c>
      <c r="J34" s="37">
        <f t="shared" si="4"/>
        <v>-1451547.6284985046</v>
      </c>
      <c r="K34" s="37">
        <f t="shared" si="4"/>
        <v>-336100.76164311217</v>
      </c>
      <c r="L34" s="37">
        <f t="shared" si="4"/>
        <v>-164629.60187082115</v>
      </c>
      <c r="M34" s="37">
        <f t="shared" si="4"/>
        <v>-1322173.669275281</v>
      </c>
      <c r="N34" s="37">
        <f t="shared" si="4"/>
        <v>-560010.72054429527</v>
      </c>
      <c r="O34" s="37">
        <f t="shared" si="4"/>
        <v>-96256.280492889433</v>
      </c>
      <c r="P34" s="37">
        <f t="shared" si="4"/>
        <v>-151416.27884320801</v>
      </c>
      <c r="Q34" s="37">
        <f t="shared" si="4"/>
        <v>-14.705998223709708</v>
      </c>
      <c r="R34" s="37">
        <f t="shared" si="4"/>
        <v>-698.90502204030452</v>
      </c>
      <c r="S34" s="33"/>
      <c r="T34" s="33"/>
      <c r="U34" s="97">
        <f t="shared" si="1"/>
        <v>0</v>
      </c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</row>
    <row r="35" spans="1:244" x14ac:dyDescent="0.2">
      <c r="A35" s="33"/>
      <c r="B35" s="33"/>
      <c r="C35" s="33" t="s">
        <v>358</v>
      </c>
      <c r="D35" s="31">
        <v>2</v>
      </c>
      <c r="E35" s="33"/>
      <c r="F35" s="43">
        <v>-9156061</v>
      </c>
      <c r="G35" s="37">
        <f t="shared" si="4"/>
        <v>-3061788.999806324</v>
      </c>
      <c r="H35" s="37">
        <f t="shared" si="4"/>
        <v>-980047.40445113671</v>
      </c>
      <c r="I35" s="37">
        <f t="shared" si="4"/>
        <v>-80990.923342166949</v>
      </c>
      <c r="J35" s="37">
        <f t="shared" si="4"/>
        <v>-1577625.3697940994</v>
      </c>
      <c r="K35" s="37">
        <f t="shared" si="4"/>
        <v>-360730.87487587944</v>
      </c>
      <c r="L35" s="37">
        <f t="shared" si="4"/>
        <v>-233543.57435791171</v>
      </c>
      <c r="M35" s="37">
        <f t="shared" si="4"/>
        <v>-1801421.4474779305</v>
      </c>
      <c r="N35" s="37">
        <f t="shared" si="4"/>
        <v>-751680.26914584776</v>
      </c>
      <c r="O35" s="37">
        <f t="shared" si="4"/>
        <v>-244136.70486268162</v>
      </c>
      <c r="P35" s="37">
        <f t="shared" si="4"/>
        <v>-63498.148014313025</v>
      </c>
      <c r="Q35" s="37">
        <f t="shared" si="4"/>
        <v>-20.629203326029884</v>
      </c>
      <c r="R35" s="37">
        <f t="shared" si="4"/>
        <v>-576.6546683825012</v>
      </c>
      <c r="S35" s="33"/>
      <c r="T35" s="33"/>
      <c r="U35" s="97">
        <f t="shared" si="1"/>
        <v>0</v>
      </c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</row>
    <row r="36" spans="1:244" x14ac:dyDescent="0.2">
      <c r="A36" s="33"/>
      <c r="B36" s="33"/>
      <c r="C36" s="33" t="s">
        <v>359</v>
      </c>
      <c r="D36" s="31">
        <v>43</v>
      </c>
      <c r="E36" s="33"/>
      <c r="F36" s="43">
        <v>2885839</v>
      </c>
      <c r="G36" s="37">
        <f t="shared" si="4"/>
        <v>882160.05303070112</v>
      </c>
      <c r="H36" s="37">
        <f t="shared" si="4"/>
        <v>313854.48101722624</v>
      </c>
      <c r="I36" s="37">
        <f t="shared" si="4"/>
        <v>27665.933061705768</v>
      </c>
      <c r="J36" s="37">
        <f t="shared" si="4"/>
        <v>517039.64361215261</v>
      </c>
      <c r="K36" s="37">
        <f t="shared" si="4"/>
        <v>153768.25827644623</v>
      </c>
      <c r="L36" s="37">
        <f t="shared" si="4"/>
        <v>67295.857944719159</v>
      </c>
      <c r="M36" s="37">
        <f t="shared" si="4"/>
        <v>541690.63796648779</v>
      </c>
      <c r="N36" s="37">
        <f t="shared" si="4"/>
        <v>272139.31663120614</v>
      </c>
      <c r="O36" s="37">
        <f t="shared" si="4"/>
        <v>89537.61461838946</v>
      </c>
      <c r="P36" s="37">
        <f t="shared" si="4"/>
        <v>20524.406727068497</v>
      </c>
      <c r="Q36" s="37">
        <f t="shared" si="4"/>
        <v>6.3842005449880626</v>
      </c>
      <c r="R36" s="37">
        <f t="shared" si="4"/>
        <v>156.41291335220751</v>
      </c>
      <c r="S36" s="33"/>
      <c r="T36" s="33"/>
      <c r="U36" s="97">
        <f t="shared" si="1"/>
        <v>0</v>
      </c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</row>
    <row r="37" spans="1:244" x14ac:dyDescent="0.2">
      <c r="A37" s="33"/>
      <c r="B37" s="33"/>
      <c r="C37" s="33" t="s">
        <v>360</v>
      </c>
      <c r="D37" s="31">
        <v>43</v>
      </c>
      <c r="E37" s="33"/>
      <c r="F37" s="43">
        <v>-2638801</v>
      </c>
      <c r="G37" s="37">
        <f t="shared" si="4"/>
        <v>-806644.04012055672</v>
      </c>
      <c r="H37" s="37">
        <f t="shared" si="4"/>
        <v>-286987.43012438936</v>
      </c>
      <c r="I37" s="37">
        <f t="shared" si="4"/>
        <v>-25297.63158276059</v>
      </c>
      <c r="J37" s="37">
        <f t="shared" si="4"/>
        <v>-472779.22593858902</v>
      </c>
      <c r="K37" s="37">
        <f t="shared" si="4"/>
        <v>-140605.15285438465</v>
      </c>
      <c r="L37" s="37">
        <f t="shared" si="4"/>
        <v>-61535.095076469224</v>
      </c>
      <c r="M37" s="37">
        <f t="shared" si="4"/>
        <v>-495320.00820440979</v>
      </c>
      <c r="N37" s="37">
        <f t="shared" si="4"/>
        <v>-248843.23098611645</v>
      </c>
      <c r="O37" s="37">
        <f t="shared" si="4"/>
        <v>-81872.878907181133</v>
      </c>
      <c r="P37" s="37">
        <f t="shared" si="4"/>
        <v>-18767.445098564083</v>
      </c>
      <c r="Q37" s="37">
        <f t="shared" si="4"/>
        <v>-5.8376904540811339</v>
      </c>
      <c r="R37" s="37">
        <f t="shared" si="4"/>
        <v>-143.02341612498776</v>
      </c>
      <c r="S37" s="33"/>
      <c r="T37" s="33"/>
      <c r="U37" s="97">
        <f t="shared" si="1"/>
        <v>0</v>
      </c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</row>
    <row r="38" spans="1:244" x14ac:dyDescent="0.2">
      <c r="A38" s="33"/>
      <c r="B38" s="33"/>
      <c r="C38" s="33" t="s">
        <v>361</v>
      </c>
      <c r="D38" s="31">
        <v>49</v>
      </c>
      <c r="E38" s="33"/>
      <c r="F38" s="43">
        <v>-14710734</v>
      </c>
      <c r="G38" s="37">
        <f t="shared" si="4"/>
        <v>-5574887.6210326673</v>
      </c>
      <c r="H38" s="37">
        <f t="shared" si="4"/>
        <v>-2594230.823650484</v>
      </c>
      <c r="I38" s="37">
        <f t="shared" si="4"/>
        <v>-124250.9915537191</v>
      </c>
      <c r="J38" s="37">
        <f t="shared" si="4"/>
        <v>-2755267.8127035801</v>
      </c>
      <c r="K38" s="37">
        <f t="shared" si="4"/>
        <v>-685529.95339933725</v>
      </c>
      <c r="L38" s="37">
        <f t="shared" si="4"/>
        <v>-219123.9851044832</v>
      </c>
      <c r="M38" s="37">
        <f t="shared" si="4"/>
        <v>-1637605.8886795253</v>
      </c>
      <c r="N38" s="37">
        <f t="shared" si="4"/>
        <v>-689253.95314618887</v>
      </c>
      <c r="O38" s="37">
        <f t="shared" si="4"/>
        <v>-170283.98842450767</v>
      </c>
      <c r="P38" s="37">
        <f t="shared" si="4"/>
        <v>-259238.98237756308</v>
      </c>
      <c r="Q38" s="37">
        <f t="shared" si="4"/>
        <v>-10.999999252246743</v>
      </c>
      <c r="R38" s="37">
        <f t="shared" si="4"/>
        <v>-1048.9999286915304</v>
      </c>
      <c r="S38" s="33"/>
      <c r="T38" s="33"/>
      <c r="U38" s="97">
        <f t="shared" si="1"/>
        <v>0</v>
      </c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</row>
    <row r="39" spans="1:244" x14ac:dyDescent="0.2">
      <c r="A39" s="33"/>
      <c r="B39" s="33"/>
      <c r="C39" s="33" t="s">
        <v>362</v>
      </c>
      <c r="D39" s="31"/>
      <c r="E39" s="33"/>
      <c r="F39" s="43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3"/>
      <c r="T39" s="33"/>
      <c r="U39" s="97">
        <f t="shared" si="1"/>
        <v>0</v>
      </c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</row>
    <row r="40" spans="1:244" x14ac:dyDescent="0.2">
      <c r="A40" s="33"/>
      <c r="B40" s="33"/>
      <c r="C40" s="33" t="s">
        <v>363</v>
      </c>
      <c r="D40" s="31">
        <v>82</v>
      </c>
      <c r="E40" s="33"/>
      <c r="F40" s="36">
        <v>-296088</v>
      </c>
      <c r="G40" s="37">
        <f t="shared" ref="G40:R46" si="5">INDEX(ALLOC,($D40)+1,(G$1)+1)*$F40</f>
        <v>-108494.36509818104</v>
      </c>
      <c r="H40" s="37">
        <f t="shared" si="5"/>
        <v>-33289.525525578501</v>
      </c>
      <c r="I40" s="37">
        <f t="shared" si="5"/>
        <v>-2497.1727333610629</v>
      </c>
      <c r="J40" s="37">
        <f t="shared" si="5"/>
        <v>-47867.282413586501</v>
      </c>
      <c r="K40" s="37">
        <f t="shared" si="5"/>
        <v>-10960.779132516418</v>
      </c>
      <c r="L40" s="37">
        <f t="shared" si="5"/>
        <v>-7284.4333780942179</v>
      </c>
      <c r="M40" s="37">
        <f t="shared" si="5"/>
        <v>-54372.39779556603</v>
      </c>
      <c r="N40" s="37">
        <f t="shared" si="5"/>
        <v>-22862.505889369822</v>
      </c>
      <c r="O40" s="37">
        <f t="shared" si="5"/>
        <v>-7100.5533069563025</v>
      </c>
      <c r="P40" s="37">
        <f t="shared" si="5"/>
        <v>-1342.2089978198576</v>
      </c>
      <c r="Q40" s="37">
        <f t="shared" si="5"/>
        <v>-0.45204060099460086</v>
      </c>
      <c r="R40" s="37">
        <f t="shared" si="5"/>
        <v>-16.323688369249474</v>
      </c>
      <c r="S40" s="33"/>
      <c r="T40" s="33"/>
      <c r="U40" s="97">
        <f t="shared" si="1"/>
        <v>0</v>
      </c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</row>
    <row r="41" spans="1:244" x14ac:dyDescent="0.2">
      <c r="A41" s="33"/>
      <c r="B41" s="33"/>
      <c r="C41" s="33" t="s">
        <v>364</v>
      </c>
      <c r="D41" s="31">
        <v>82</v>
      </c>
      <c r="E41" s="33"/>
      <c r="F41" s="43">
        <v>-292995</v>
      </c>
      <c r="G41" s="37">
        <f t="shared" si="5"/>
        <v>-107361.00923354393</v>
      </c>
      <c r="H41" s="37">
        <f t="shared" si="5"/>
        <v>-32941.775861794042</v>
      </c>
      <c r="I41" s="37">
        <f t="shared" si="5"/>
        <v>-2471.0867208773225</v>
      </c>
      <c r="J41" s="37">
        <f t="shared" si="5"/>
        <v>-47367.250313314886</v>
      </c>
      <c r="K41" s="37">
        <f t="shared" si="5"/>
        <v>-10846.280436666288</v>
      </c>
      <c r="L41" s="37">
        <f t="shared" si="5"/>
        <v>-7208.3385939812333</v>
      </c>
      <c r="M41" s="37">
        <f t="shared" si="5"/>
        <v>-53804.411837399246</v>
      </c>
      <c r="N41" s="37">
        <f t="shared" si="5"/>
        <v>-22623.679153008266</v>
      </c>
      <c r="O41" s="37">
        <f t="shared" si="5"/>
        <v>-7026.3793742794769</v>
      </c>
      <c r="P41" s="37">
        <f t="shared" si="5"/>
        <v>-1328.1879890986099</v>
      </c>
      <c r="Q41" s="37">
        <f t="shared" si="5"/>
        <v>-0.44731848601906554</v>
      </c>
      <c r="R41" s="37">
        <f t="shared" si="5"/>
        <v>-16.153167550688476</v>
      </c>
      <c r="S41" s="33"/>
      <c r="T41" s="33"/>
      <c r="U41" s="97">
        <f t="shared" si="1"/>
        <v>0</v>
      </c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</row>
    <row r="42" spans="1:244" x14ac:dyDescent="0.2">
      <c r="A42" s="33"/>
      <c r="B42" s="33"/>
      <c r="C42" s="33" t="s">
        <v>365</v>
      </c>
      <c r="D42" s="31">
        <v>2</v>
      </c>
      <c r="E42" s="33"/>
      <c r="F42" s="43">
        <v>294881</v>
      </c>
      <c r="G42" s="37">
        <f t="shared" si="5"/>
        <v>98608.27729870833</v>
      </c>
      <c r="H42" s="37">
        <f t="shared" si="5"/>
        <v>31563.50298146284</v>
      </c>
      <c r="I42" s="37">
        <f t="shared" si="5"/>
        <v>2608.4016331981115</v>
      </c>
      <c r="J42" s="37">
        <f t="shared" si="5"/>
        <v>50809.157635609226</v>
      </c>
      <c r="K42" s="37">
        <f t="shared" si="5"/>
        <v>11617.733992190988</v>
      </c>
      <c r="L42" s="37">
        <f t="shared" si="5"/>
        <v>7521.5272976267152</v>
      </c>
      <c r="M42" s="37">
        <f t="shared" si="5"/>
        <v>58016.756097817568</v>
      </c>
      <c r="N42" s="37">
        <f t="shared" si="5"/>
        <v>24208.688588465797</v>
      </c>
      <c r="O42" s="37">
        <f t="shared" si="5"/>
        <v>7862.6906992660288</v>
      </c>
      <c r="P42" s="37">
        <f t="shared" si="5"/>
        <v>2045.0275926087254</v>
      </c>
      <c r="Q42" s="37">
        <f t="shared" si="5"/>
        <v>0.66438614880165381</v>
      </c>
      <c r="R42" s="37">
        <f t="shared" si="5"/>
        <v>18.57179689686431</v>
      </c>
      <c r="S42" s="33"/>
      <c r="T42" s="33"/>
      <c r="U42" s="97">
        <f t="shared" si="1"/>
        <v>0</v>
      </c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</row>
    <row r="43" spans="1:244" x14ac:dyDescent="0.2">
      <c r="A43" s="33"/>
      <c r="B43" s="33"/>
      <c r="C43" s="33" t="s">
        <v>366</v>
      </c>
      <c r="D43" s="31">
        <v>48</v>
      </c>
      <c r="E43" s="33"/>
      <c r="F43" s="43">
        <v>-15401724</v>
      </c>
      <c r="G43" s="37">
        <f t="shared" si="5"/>
        <v>-11425657.715977799</v>
      </c>
      <c r="H43" s="37">
        <f t="shared" si="5"/>
        <v>-3105609.4593060235</v>
      </c>
      <c r="I43" s="37">
        <f t="shared" si="5"/>
        <v>-38693.703443131701</v>
      </c>
      <c r="J43" s="37">
        <f t="shared" si="5"/>
        <v>-527103.5826287457</v>
      </c>
      <c r="K43" s="37">
        <f t="shared" si="5"/>
        <v>-97297.768852323192</v>
      </c>
      <c r="L43" s="37">
        <f t="shared" si="5"/>
        <v>-70050.273498770635</v>
      </c>
      <c r="M43" s="37">
        <f t="shared" si="5"/>
        <v>-137311.49629320472</v>
      </c>
      <c r="N43" s="37">
        <f t="shared" si="5"/>
        <v>0</v>
      </c>
      <c r="O43" s="37">
        <f t="shared" si="5"/>
        <v>0</v>
      </c>
      <c r="P43" s="37">
        <f t="shared" si="5"/>
        <v>0</v>
      </c>
      <c r="Q43" s="37">
        <f t="shared" si="5"/>
        <v>0</v>
      </c>
      <c r="R43" s="37">
        <f t="shared" si="5"/>
        <v>0</v>
      </c>
      <c r="S43" s="33"/>
      <c r="T43" s="33"/>
      <c r="U43" s="97">
        <f t="shared" si="1"/>
        <v>0</v>
      </c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</row>
    <row r="44" spans="1:244" x14ac:dyDescent="0.2">
      <c r="A44" s="33"/>
      <c r="B44" s="33"/>
      <c r="C44" s="33" t="s">
        <v>367</v>
      </c>
      <c r="D44" s="31">
        <v>86</v>
      </c>
      <c r="E44" s="33"/>
      <c r="F44" s="43">
        <v>-3407542</v>
      </c>
      <c r="G44" s="37">
        <f t="shared" si="5"/>
        <v>-709927</v>
      </c>
      <c r="H44" s="37">
        <f t="shared" si="5"/>
        <v>42703</v>
      </c>
      <c r="I44" s="37">
        <f t="shared" si="5"/>
        <v>73498</v>
      </c>
      <c r="J44" s="37">
        <f t="shared" si="5"/>
        <v>-1561902</v>
      </c>
      <c r="K44" s="37">
        <f t="shared" si="5"/>
        <v>171608</v>
      </c>
      <c r="L44" s="37">
        <f t="shared" si="5"/>
        <v>116329</v>
      </c>
      <c r="M44" s="37">
        <f t="shared" si="5"/>
        <v>-1815381.9999999998</v>
      </c>
      <c r="N44" s="37">
        <f t="shared" si="5"/>
        <v>166915</v>
      </c>
      <c r="O44" s="37">
        <f t="shared" si="5"/>
        <v>0</v>
      </c>
      <c r="P44" s="37">
        <f t="shared" si="5"/>
        <v>97552</v>
      </c>
      <c r="Q44" s="37">
        <f t="shared" si="5"/>
        <v>0</v>
      </c>
      <c r="R44" s="37">
        <f t="shared" si="5"/>
        <v>11064</v>
      </c>
      <c r="S44" s="33"/>
      <c r="T44" s="33"/>
      <c r="U44" s="97">
        <f t="shared" si="1"/>
        <v>0</v>
      </c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</row>
    <row r="45" spans="1:244" x14ac:dyDescent="0.2">
      <c r="A45" s="33"/>
      <c r="B45" s="33"/>
      <c r="C45" s="33" t="s">
        <v>368</v>
      </c>
      <c r="D45" s="31">
        <v>84</v>
      </c>
      <c r="E45" s="33"/>
      <c r="F45" s="43">
        <v>-8348788</v>
      </c>
      <c r="G45" s="37">
        <f t="shared" si="5"/>
        <v>-30891</v>
      </c>
      <c r="H45" s="37">
        <f t="shared" si="5"/>
        <v>-3346954</v>
      </c>
      <c r="I45" s="37">
        <f t="shared" si="5"/>
        <v>-20438</v>
      </c>
      <c r="J45" s="37">
        <f t="shared" si="5"/>
        <v>-1353663</v>
      </c>
      <c r="K45" s="37">
        <f t="shared" si="5"/>
        <v>-5386209</v>
      </c>
      <c r="L45" s="37">
        <f t="shared" si="5"/>
        <v>2518028</v>
      </c>
      <c r="M45" s="37">
        <f t="shared" si="5"/>
        <v>3315076</v>
      </c>
      <c r="N45" s="37">
        <f t="shared" si="5"/>
        <v>-2949246</v>
      </c>
      <c r="O45" s="37">
        <f t="shared" si="5"/>
        <v>-1094561</v>
      </c>
      <c r="P45" s="37">
        <f t="shared" si="5"/>
        <v>0</v>
      </c>
      <c r="Q45" s="37">
        <f t="shared" si="5"/>
        <v>0</v>
      </c>
      <c r="R45" s="37">
        <f t="shared" si="5"/>
        <v>70</v>
      </c>
      <c r="S45" s="33"/>
      <c r="T45" s="33"/>
      <c r="U45" s="97">
        <f t="shared" si="1"/>
        <v>0</v>
      </c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</row>
    <row r="46" spans="1:244" x14ac:dyDescent="0.2">
      <c r="A46" s="33"/>
      <c r="B46" s="33"/>
      <c r="C46" s="33" t="s">
        <v>259</v>
      </c>
      <c r="D46" s="118">
        <v>69</v>
      </c>
      <c r="E46" s="117"/>
      <c r="F46" s="43">
        <v>23287</v>
      </c>
      <c r="G46" s="37">
        <f t="shared" si="5"/>
        <v>8995.056253816867</v>
      </c>
      <c r="H46" s="37">
        <f t="shared" si="5"/>
        <v>2766.3687137374786</v>
      </c>
      <c r="I46" s="37">
        <f t="shared" si="5"/>
        <v>198.47916431401308</v>
      </c>
      <c r="J46" s="37">
        <f t="shared" si="5"/>
        <v>3595.996376838822</v>
      </c>
      <c r="K46" s="37">
        <f t="shared" si="5"/>
        <v>784.91160514607714</v>
      </c>
      <c r="L46" s="37">
        <f t="shared" si="5"/>
        <v>566.39678471157595</v>
      </c>
      <c r="M46" s="37">
        <f t="shared" si="5"/>
        <v>3917.5335505982371</v>
      </c>
      <c r="N46" s="37">
        <f t="shared" si="5"/>
        <v>1414.0102262639111</v>
      </c>
      <c r="O46" s="37">
        <f t="shared" si="5"/>
        <v>453.00102389061186</v>
      </c>
      <c r="P46" s="37">
        <f t="shared" si="5"/>
        <v>593.35017935544283</v>
      </c>
      <c r="Q46" s="37">
        <f t="shared" si="5"/>
        <v>4.9329718306394869E-2</v>
      </c>
      <c r="R46" s="37">
        <f t="shared" si="5"/>
        <v>1.8467916086600975</v>
      </c>
      <c r="S46" s="33"/>
      <c r="T46" s="33"/>
      <c r="U46" s="97">
        <f t="shared" si="1"/>
        <v>0</v>
      </c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</row>
    <row r="47" spans="1:244" x14ac:dyDescent="0.2">
      <c r="A47" s="33"/>
      <c r="B47" s="33"/>
      <c r="C47" s="39" t="s">
        <v>369</v>
      </c>
      <c r="D47" s="40"/>
      <c r="E47" s="39"/>
      <c r="F47" s="42">
        <f t="shared" ref="F47:R47" si="6">SUM(F33:F46)</f>
        <v>-54380384</v>
      </c>
      <c r="G47" s="42">
        <f t="shared" si="6"/>
        <v>-22058874.722235922</v>
      </c>
      <c r="H47" s="42">
        <f t="shared" si="6"/>
        <v>-10457240.790357415</v>
      </c>
      <c r="I47" s="42">
        <f t="shared" si="6"/>
        <v>-219327.32089331039</v>
      </c>
      <c r="J47" s="42">
        <f t="shared" si="6"/>
        <v>-8345214.7720983224</v>
      </c>
      <c r="K47" s="42">
        <f t="shared" si="6"/>
        <v>-6487096.5062496383</v>
      </c>
      <c r="L47" s="42">
        <f t="shared" si="6"/>
        <v>2045997.8359967433</v>
      </c>
      <c r="M47" s="42">
        <f t="shared" si="6"/>
        <v>-2598522.7670738348</v>
      </c>
      <c r="N47" s="42">
        <f t="shared" si="6"/>
        <v>-4440929.8870589202</v>
      </c>
      <c r="O47" s="42">
        <f t="shared" si="6"/>
        <v>-1545131.0429382746</v>
      </c>
      <c r="P47" s="42">
        <f t="shared" si="6"/>
        <v>-283240.69534551702</v>
      </c>
      <c r="Q47" s="42">
        <f t="shared" si="6"/>
        <v>-37.074395939839334</v>
      </c>
      <c r="R47" s="42">
        <f t="shared" si="6"/>
        <v>9233.7426503542811</v>
      </c>
      <c r="S47" s="33"/>
      <c r="T47" s="33"/>
      <c r="U47" s="97">
        <f t="shared" si="1"/>
        <v>0</v>
      </c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</row>
    <row r="48" spans="1:244" x14ac:dyDescent="0.2">
      <c r="A48" s="33"/>
      <c r="B48" s="33"/>
      <c r="C48" s="33"/>
      <c r="D48" s="31"/>
      <c r="E48" s="3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33"/>
      <c r="T48" s="33"/>
      <c r="U48" s="97">
        <f t="shared" si="1"/>
        <v>0</v>
      </c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</row>
    <row r="49" spans="1:244" x14ac:dyDescent="0.2">
      <c r="A49" s="33"/>
      <c r="B49" s="54" t="s">
        <v>337</v>
      </c>
      <c r="C49" s="54"/>
      <c r="D49" s="55"/>
      <c r="E49" s="54"/>
      <c r="F49" s="57">
        <f t="shared" ref="F49:R49" si="7">F47+F29</f>
        <v>1287696536</v>
      </c>
      <c r="G49" s="57">
        <f t="shared" si="7"/>
        <v>473687858.71313268</v>
      </c>
      <c r="H49" s="57">
        <f t="shared" si="7"/>
        <v>176699800.72865865</v>
      </c>
      <c r="I49" s="57">
        <f t="shared" si="7"/>
        <v>11253184.005585242</v>
      </c>
      <c r="J49" s="57">
        <f t="shared" si="7"/>
        <v>221005431.88767886</v>
      </c>
      <c r="K49" s="57">
        <f t="shared" si="7"/>
        <v>46651140.454196036</v>
      </c>
      <c r="L49" s="57">
        <f t="shared" si="7"/>
        <v>28379981.584683813</v>
      </c>
      <c r="M49" s="57">
        <f t="shared" si="7"/>
        <v>207847578.4993335</v>
      </c>
      <c r="N49" s="57">
        <f t="shared" si="7"/>
        <v>84581981.130086303</v>
      </c>
      <c r="O49" s="57">
        <f t="shared" si="7"/>
        <v>14238930.42402195</v>
      </c>
      <c r="P49" s="57">
        <f t="shared" si="7"/>
        <v>23229599.697951499</v>
      </c>
      <c r="Q49" s="57">
        <f t="shared" si="7"/>
        <v>2295.8719570413859</v>
      </c>
      <c r="R49" s="57">
        <f t="shared" si="7"/>
        <v>118753.00271445385</v>
      </c>
      <c r="S49" s="33"/>
      <c r="T49" s="33"/>
      <c r="U49" s="97">
        <f t="shared" si="1"/>
        <v>0</v>
      </c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</row>
    <row r="50" spans="1:244" x14ac:dyDescent="0.2">
      <c r="A50" s="33"/>
      <c r="B50" s="33"/>
      <c r="C50" s="33"/>
      <c r="D50" s="31"/>
      <c r="E50" s="33"/>
      <c r="F50" s="76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97">
        <f t="shared" si="1"/>
        <v>0</v>
      </c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</row>
    <row r="51" spans="1:244" x14ac:dyDescent="0.2">
      <c r="A51" s="33"/>
      <c r="B51" s="33"/>
      <c r="C51" s="33"/>
      <c r="D51" s="31"/>
      <c r="E51" s="33"/>
      <c r="F51" s="76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97">
        <f t="shared" si="1"/>
        <v>0</v>
      </c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</row>
    <row r="52" spans="1:244" x14ac:dyDescent="0.2">
      <c r="A52" s="33"/>
      <c r="B52" s="33"/>
      <c r="C52" s="33"/>
      <c r="D52" s="31"/>
      <c r="E52" s="33"/>
      <c r="F52" s="76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97">
        <f t="shared" si="1"/>
        <v>0</v>
      </c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</row>
    <row r="53" spans="1:244" x14ac:dyDescent="0.2">
      <c r="A53" s="33"/>
      <c r="B53" s="33"/>
      <c r="C53" s="33"/>
      <c r="D53" s="31"/>
      <c r="E53" s="33"/>
      <c r="F53" s="76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97">
        <f t="shared" si="1"/>
        <v>0</v>
      </c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</row>
    <row r="54" spans="1:244" x14ac:dyDescent="0.2">
      <c r="A54" s="33"/>
      <c r="B54" s="33"/>
      <c r="C54" s="33"/>
      <c r="D54" s="31"/>
      <c r="E54" s="33"/>
      <c r="F54" s="76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97">
        <f t="shared" si="1"/>
        <v>0</v>
      </c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</row>
    <row r="55" spans="1:244" x14ac:dyDescent="0.2">
      <c r="A55" s="33"/>
      <c r="B55" s="33"/>
      <c r="C55" s="33"/>
      <c r="D55" s="31"/>
      <c r="E55" s="33"/>
      <c r="F55" s="76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97">
        <f t="shared" si="1"/>
        <v>0</v>
      </c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  <c r="IB55" s="33"/>
      <c r="IC55" s="33"/>
      <c r="ID55" s="33"/>
      <c r="IE55" s="33"/>
      <c r="IF55" s="33"/>
      <c r="IG55" s="33"/>
      <c r="IH55" s="33"/>
      <c r="II55" s="33"/>
      <c r="IJ55" s="33"/>
    </row>
    <row r="56" spans="1:244" x14ac:dyDescent="0.2">
      <c r="A56" s="33"/>
      <c r="B56" s="33"/>
      <c r="C56" s="33"/>
      <c r="D56" s="31"/>
      <c r="E56" s="33"/>
      <c r="F56" s="76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97">
        <f t="shared" si="1"/>
        <v>0</v>
      </c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</row>
    <row r="57" spans="1:244" x14ac:dyDescent="0.2">
      <c r="A57" s="33"/>
      <c r="B57" s="33"/>
      <c r="C57" s="33"/>
      <c r="D57" s="31"/>
      <c r="E57" s="33"/>
      <c r="F57" s="76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  <c r="HT57" s="33"/>
      <c r="HU57" s="33"/>
      <c r="HV57" s="33"/>
      <c r="HW57" s="33"/>
      <c r="HX57" s="33"/>
      <c r="HY57" s="33"/>
      <c r="HZ57" s="33"/>
      <c r="IA57" s="33"/>
      <c r="IB57" s="33"/>
      <c r="IC57" s="33"/>
      <c r="ID57" s="33"/>
      <c r="IE57" s="33"/>
      <c r="IF57" s="33"/>
      <c r="IG57" s="33"/>
      <c r="IH57" s="33"/>
      <c r="II57" s="33"/>
      <c r="IJ57" s="33"/>
    </row>
    <row r="58" spans="1:244" x14ac:dyDescent="0.2">
      <c r="A58" s="33"/>
      <c r="B58" s="33"/>
      <c r="C58" s="33"/>
      <c r="D58" s="31"/>
      <c r="E58" s="33"/>
      <c r="F58" s="76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</row>
    <row r="59" spans="1:244" x14ac:dyDescent="0.2">
      <c r="D59" s="77"/>
      <c r="F59" s="96"/>
    </row>
    <row r="60" spans="1:244" x14ac:dyDescent="0.2">
      <c r="F60" s="96"/>
    </row>
    <row r="61" spans="1:244" x14ac:dyDescent="0.2">
      <c r="F61" s="96"/>
    </row>
    <row r="62" spans="1:244" x14ac:dyDescent="0.2">
      <c r="F62" s="96"/>
    </row>
    <row r="63" spans="1:244" x14ac:dyDescent="0.2">
      <c r="F63" s="96"/>
    </row>
    <row r="64" spans="1:244" x14ac:dyDescent="0.2">
      <c r="F64" s="96"/>
    </row>
    <row r="65" spans="6:6" x14ac:dyDescent="0.2">
      <c r="F65" s="96"/>
    </row>
    <row r="66" spans="6:6" x14ac:dyDescent="0.2">
      <c r="F66" s="96"/>
    </row>
    <row r="67" spans="6:6" x14ac:dyDescent="0.2">
      <c r="F67" s="96"/>
    </row>
    <row r="68" spans="6:6" x14ac:dyDescent="0.2">
      <c r="F68" s="96"/>
    </row>
    <row r="69" spans="6:6" x14ac:dyDescent="0.2">
      <c r="F69" s="96"/>
    </row>
    <row r="70" spans="6:6" x14ac:dyDescent="0.2">
      <c r="F70" s="96"/>
    </row>
    <row r="71" spans="6:6" x14ac:dyDescent="0.2">
      <c r="F71" s="96"/>
    </row>
    <row r="72" spans="6:6" x14ac:dyDescent="0.2">
      <c r="F72" s="96"/>
    </row>
    <row r="73" spans="6:6" x14ac:dyDescent="0.2">
      <c r="F73" s="96"/>
    </row>
    <row r="74" spans="6:6" x14ac:dyDescent="0.2">
      <c r="F74" s="96"/>
    </row>
    <row r="75" spans="6:6" x14ac:dyDescent="0.2">
      <c r="F75" s="96"/>
    </row>
    <row r="76" spans="6:6" x14ac:dyDescent="0.2">
      <c r="F76" s="96"/>
    </row>
    <row r="77" spans="6:6" x14ac:dyDescent="0.2">
      <c r="F77" s="96"/>
    </row>
    <row r="78" spans="6:6" x14ac:dyDescent="0.2">
      <c r="F78" s="96"/>
    </row>
    <row r="79" spans="6:6" x14ac:dyDescent="0.2">
      <c r="F79" s="96"/>
    </row>
    <row r="80" spans="6:6" x14ac:dyDescent="0.2">
      <c r="F80" s="96"/>
    </row>
    <row r="81" spans="6:6" x14ac:dyDescent="0.2">
      <c r="F81" s="96"/>
    </row>
    <row r="82" spans="6:6" x14ac:dyDescent="0.2">
      <c r="F82" s="96"/>
    </row>
    <row r="83" spans="6:6" x14ac:dyDescent="0.2">
      <c r="F83" s="96"/>
    </row>
    <row r="84" spans="6:6" x14ac:dyDescent="0.2">
      <c r="F84" s="96"/>
    </row>
    <row r="85" spans="6:6" x14ac:dyDescent="0.2">
      <c r="F85" s="96"/>
    </row>
    <row r="86" spans="6:6" x14ac:dyDescent="0.2">
      <c r="F86" s="96"/>
    </row>
    <row r="87" spans="6:6" x14ac:dyDescent="0.2">
      <c r="F87" s="96"/>
    </row>
    <row r="88" spans="6:6" x14ac:dyDescent="0.2">
      <c r="F88" s="96"/>
    </row>
    <row r="89" spans="6:6" x14ac:dyDescent="0.2">
      <c r="F89" s="96"/>
    </row>
    <row r="90" spans="6:6" x14ac:dyDescent="0.2">
      <c r="F90" s="96"/>
    </row>
    <row r="91" spans="6:6" x14ac:dyDescent="0.2">
      <c r="F91" s="96"/>
    </row>
    <row r="92" spans="6:6" x14ac:dyDescent="0.2">
      <c r="F92" s="96"/>
    </row>
    <row r="93" spans="6:6" x14ac:dyDescent="0.2">
      <c r="F93" s="96"/>
    </row>
    <row r="94" spans="6:6" x14ac:dyDescent="0.2">
      <c r="F94" s="96"/>
    </row>
    <row r="95" spans="6:6" x14ac:dyDescent="0.2">
      <c r="F95" s="96"/>
    </row>
    <row r="96" spans="6:6" x14ac:dyDescent="0.2">
      <c r="F96" s="96"/>
    </row>
    <row r="97" spans="6:6" x14ac:dyDescent="0.2">
      <c r="F97" s="96"/>
    </row>
    <row r="98" spans="6:6" x14ac:dyDescent="0.2">
      <c r="F98" s="96"/>
    </row>
    <row r="99" spans="6:6" x14ac:dyDescent="0.2">
      <c r="F99" s="96"/>
    </row>
    <row r="100" spans="6:6" x14ac:dyDescent="0.2">
      <c r="F100" s="96"/>
    </row>
    <row r="101" spans="6:6" x14ac:dyDescent="0.2">
      <c r="F101" s="96"/>
    </row>
    <row r="102" spans="6:6" x14ac:dyDescent="0.2">
      <c r="F102" s="96"/>
    </row>
    <row r="103" spans="6:6" x14ac:dyDescent="0.2">
      <c r="F103" s="96"/>
    </row>
    <row r="104" spans="6:6" x14ac:dyDescent="0.2">
      <c r="F104" s="96"/>
    </row>
    <row r="105" spans="6:6" x14ac:dyDescent="0.2">
      <c r="F105" s="96"/>
    </row>
    <row r="106" spans="6:6" x14ac:dyDescent="0.2">
      <c r="F106" s="96"/>
    </row>
  </sheetData>
  <printOptions horizontalCentered="1"/>
  <pageMargins left="0.5" right="0.5" top="0.5" bottom="0.5" header="0" footer="0"/>
  <pageSetup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8"/>
  <sheetViews>
    <sheetView zoomScale="87" zoomScaleNormal="87" workbookViewId="0">
      <selection activeCell="A2" sqref="A2"/>
    </sheetView>
  </sheetViews>
  <sheetFormatPr defaultColWidth="9.6640625" defaultRowHeight="12.75" x14ac:dyDescent="0.2"/>
  <cols>
    <col min="1" max="1" width="7.6640625" style="121" customWidth="1"/>
    <col min="2" max="2" width="42.6640625" style="121" customWidth="1"/>
    <col min="3" max="3" width="8.6640625" style="121" customWidth="1"/>
    <col min="4" max="5" width="2.6640625" style="121" customWidth="1"/>
    <col min="6" max="8" width="11.6640625" style="121" customWidth="1"/>
    <col min="9" max="9" width="13.6640625" style="121" customWidth="1"/>
    <col min="10" max="10" width="11.6640625" style="121" customWidth="1"/>
    <col min="11" max="12" width="10.6640625" style="121" customWidth="1"/>
    <col min="13" max="14" width="11.6640625" style="121" customWidth="1"/>
    <col min="15" max="16" width="10.6640625" style="121" customWidth="1"/>
    <col min="17" max="17" width="12.6640625" style="121" customWidth="1"/>
    <col min="18" max="18" width="8.6640625" style="121" customWidth="1"/>
    <col min="19" max="247" width="7.6640625" style="121" customWidth="1"/>
    <col min="248" max="16384" width="9.6640625" style="121"/>
  </cols>
  <sheetData>
    <row r="1" spans="1:240" x14ac:dyDescent="0.2">
      <c r="A1" s="119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</row>
    <row r="2" spans="1:240" x14ac:dyDescent="0.2">
      <c r="A2" s="119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</row>
    <row r="3" spans="1:240" x14ac:dyDescent="0.2">
      <c r="A3" s="120"/>
      <c r="C3" s="122"/>
      <c r="D3" s="122"/>
      <c r="E3" s="122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  <c r="IE3" s="120"/>
      <c r="IF3" s="120"/>
    </row>
    <row r="4" spans="1:240" x14ac:dyDescent="0.2">
      <c r="A4" s="124"/>
      <c r="B4" s="125" t="s">
        <v>0</v>
      </c>
      <c r="C4" s="125"/>
      <c r="D4" s="125"/>
      <c r="E4" s="125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spans="1:240" x14ac:dyDescent="0.2">
      <c r="A5" s="124"/>
      <c r="B5" s="125" t="s">
        <v>1</v>
      </c>
      <c r="C5" s="125"/>
      <c r="D5" s="125"/>
      <c r="E5" s="125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</row>
    <row r="6" spans="1:240" x14ac:dyDescent="0.2">
      <c r="A6" s="124"/>
      <c r="B6" s="125" t="s">
        <v>372</v>
      </c>
      <c r="C6" s="125"/>
      <c r="D6" s="125"/>
      <c r="E6" s="125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</row>
    <row r="7" spans="1:240" x14ac:dyDescent="0.2">
      <c r="B7" s="125"/>
      <c r="C7" s="125"/>
      <c r="D7" s="125"/>
      <c r="E7" s="125"/>
      <c r="F7" s="124"/>
      <c r="G7" s="124"/>
      <c r="H7" s="124"/>
      <c r="I7" s="124"/>
      <c r="J7" s="124"/>
      <c r="K7" s="124"/>
      <c r="L7" s="124"/>
      <c r="M7" s="124"/>
      <c r="N7" s="124"/>
      <c r="O7" s="124"/>
    </row>
    <row r="8" spans="1:240" x14ac:dyDescent="0.2">
      <c r="A8" s="17"/>
      <c r="B8" s="19"/>
      <c r="C8" s="17"/>
      <c r="D8" s="17"/>
      <c r="E8" s="17"/>
      <c r="F8" s="17"/>
      <c r="G8" s="17" t="s">
        <v>94</v>
      </c>
      <c r="H8" s="17" t="s">
        <v>96</v>
      </c>
      <c r="I8" s="17" t="s">
        <v>98</v>
      </c>
      <c r="J8" s="17"/>
      <c r="K8" s="17"/>
      <c r="L8" s="17" t="s">
        <v>102</v>
      </c>
      <c r="M8" s="17" t="s">
        <v>104</v>
      </c>
      <c r="N8" s="19" t="s">
        <v>106</v>
      </c>
      <c r="O8" s="19" t="s">
        <v>108</v>
      </c>
      <c r="P8" s="20" t="s">
        <v>110</v>
      </c>
      <c r="Q8" s="17" t="s">
        <v>112</v>
      </c>
      <c r="R8" s="17" t="s">
        <v>114</v>
      </c>
    </row>
    <row r="9" spans="1:240" x14ac:dyDescent="0.2">
      <c r="A9" s="24" t="s">
        <v>370</v>
      </c>
      <c r="B9" s="126" t="s">
        <v>22</v>
      </c>
      <c r="C9" s="24"/>
      <c r="D9" s="126"/>
      <c r="E9" s="126"/>
      <c r="F9" s="24" t="s">
        <v>287</v>
      </c>
      <c r="G9" s="24" t="s">
        <v>95</v>
      </c>
      <c r="H9" s="24" t="s">
        <v>97</v>
      </c>
      <c r="I9" s="24" t="s">
        <v>99</v>
      </c>
      <c r="J9" s="24" t="s">
        <v>100</v>
      </c>
      <c r="K9" s="24" t="s">
        <v>101</v>
      </c>
      <c r="L9" s="24" t="s">
        <v>103</v>
      </c>
      <c r="M9" s="24" t="s">
        <v>105</v>
      </c>
      <c r="N9" s="24" t="s">
        <v>107</v>
      </c>
      <c r="O9" s="24" t="s">
        <v>109</v>
      </c>
      <c r="P9" s="24" t="s">
        <v>111</v>
      </c>
      <c r="Q9" s="24" t="s">
        <v>113</v>
      </c>
      <c r="R9" s="24" t="s">
        <v>115</v>
      </c>
    </row>
    <row r="10" spans="1:240" x14ac:dyDescent="0.2">
      <c r="A10" s="127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</row>
    <row r="11" spans="1:240" x14ac:dyDescent="0.2">
      <c r="A11" s="119">
        <v>1</v>
      </c>
      <c r="B11" s="121" t="s">
        <v>373</v>
      </c>
      <c r="C11" s="121" t="s">
        <v>452</v>
      </c>
      <c r="F11" s="129">
        <f t="shared" ref="F11:F30" si="0">SUM(G11:R11)</f>
        <v>2199391.8304400002</v>
      </c>
      <c r="G11" s="129">
        <v>734854.64199999999</v>
      </c>
      <c r="H11" s="129">
        <v>231912.239</v>
      </c>
      <c r="I11" s="129">
        <v>19313.929</v>
      </c>
      <c r="J11" s="129">
        <v>377518.24800000002</v>
      </c>
      <c r="K11" s="129">
        <v>80507.854000000007</v>
      </c>
      <c r="L11" s="129">
        <v>61020.559000000001</v>
      </c>
      <c r="M11" s="129">
        <v>439778.11800000002</v>
      </c>
      <c r="N11" s="129">
        <v>180437.89499999999</v>
      </c>
      <c r="O11" s="129">
        <v>58644.46</v>
      </c>
      <c r="P11" s="129">
        <v>15252.99</v>
      </c>
      <c r="Q11" s="129">
        <v>4.96</v>
      </c>
      <c r="R11" s="129">
        <v>145.93644</v>
      </c>
      <c r="S11" s="129"/>
      <c r="T11" s="129">
        <f t="shared" ref="T11:T42" si="1">SUM(G11:R11)-F11</f>
        <v>0</v>
      </c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</row>
    <row r="12" spans="1:240" x14ac:dyDescent="0.2">
      <c r="A12" s="119">
        <v>2</v>
      </c>
      <c r="B12" s="121" t="s">
        <v>374</v>
      </c>
      <c r="C12" s="122"/>
      <c r="D12" s="122"/>
      <c r="E12" s="122"/>
      <c r="F12" s="129">
        <f t="shared" si="0"/>
        <v>19319457805</v>
      </c>
      <c r="G12" s="129">
        <v>6460431335</v>
      </c>
      <c r="H12" s="129">
        <v>2067918123</v>
      </c>
      <c r="I12" s="129">
        <v>170892344</v>
      </c>
      <c r="J12" s="129">
        <v>3328818666</v>
      </c>
      <c r="K12" s="129">
        <v>761148808</v>
      </c>
      <c r="L12" s="129">
        <v>492781255</v>
      </c>
      <c r="M12" s="129">
        <v>3801032523</v>
      </c>
      <c r="N12" s="129">
        <v>1586059250</v>
      </c>
      <c r="O12" s="129">
        <v>515132956</v>
      </c>
      <c r="P12" s="129">
        <v>133982265</v>
      </c>
      <c r="Q12" s="129">
        <v>43528</v>
      </c>
      <c r="R12" s="129">
        <v>1216752</v>
      </c>
      <c r="S12" s="129"/>
      <c r="T12" s="129">
        <f t="shared" si="1"/>
        <v>0</v>
      </c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</row>
    <row r="13" spans="1:240" x14ac:dyDescent="0.2">
      <c r="A13" s="119">
        <v>3</v>
      </c>
      <c r="B13" s="121" t="s">
        <v>375</v>
      </c>
      <c r="D13" s="120"/>
      <c r="E13" s="122"/>
      <c r="F13" s="129">
        <f t="shared" si="0"/>
        <v>679690</v>
      </c>
      <c r="G13" s="130">
        <v>420348</v>
      </c>
      <c r="H13" s="130">
        <v>82102</v>
      </c>
      <c r="I13" s="130">
        <v>640</v>
      </c>
      <c r="J13" s="130">
        <v>5633</v>
      </c>
      <c r="K13" s="130">
        <v>297</v>
      </c>
      <c r="L13" s="130">
        <v>137</v>
      </c>
      <c r="M13" s="130">
        <v>166</v>
      </c>
      <c r="N13" s="130">
        <v>36</v>
      </c>
      <c r="O13" s="130">
        <v>1</v>
      </c>
      <c r="P13" s="130">
        <v>169645</v>
      </c>
      <c r="Q13" s="129">
        <v>11</v>
      </c>
      <c r="R13" s="129">
        <v>674</v>
      </c>
      <c r="S13" s="129"/>
      <c r="T13" s="129">
        <f t="shared" si="1"/>
        <v>0</v>
      </c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</row>
    <row r="14" spans="1:240" x14ac:dyDescent="0.2">
      <c r="A14" s="119">
        <v>4</v>
      </c>
      <c r="B14" s="121" t="s">
        <v>375</v>
      </c>
      <c r="D14" s="120"/>
      <c r="E14" s="122"/>
      <c r="F14" s="129">
        <f t="shared" si="0"/>
        <v>679690</v>
      </c>
      <c r="G14" s="130">
        <f t="shared" ref="G14:R15" si="2">G13</f>
        <v>420348</v>
      </c>
      <c r="H14" s="130">
        <f t="shared" si="2"/>
        <v>82102</v>
      </c>
      <c r="I14" s="130">
        <f t="shared" si="2"/>
        <v>640</v>
      </c>
      <c r="J14" s="130">
        <f t="shared" si="2"/>
        <v>5633</v>
      </c>
      <c r="K14" s="130">
        <f t="shared" si="2"/>
        <v>297</v>
      </c>
      <c r="L14" s="130">
        <f t="shared" si="2"/>
        <v>137</v>
      </c>
      <c r="M14" s="130">
        <f t="shared" si="2"/>
        <v>166</v>
      </c>
      <c r="N14" s="130">
        <f t="shared" si="2"/>
        <v>36</v>
      </c>
      <c r="O14" s="130">
        <f t="shared" si="2"/>
        <v>1</v>
      </c>
      <c r="P14" s="130">
        <f t="shared" si="2"/>
        <v>169645</v>
      </c>
      <c r="Q14" s="130">
        <f t="shared" si="2"/>
        <v>11</v>
      </c>
      <c r="R14" s="130">
        <f t="shared" si="2"/>
        <v>674</v>
      </c>
      <c r="S14" s="129"/>
      <c r="T14" s="129">
        <f t="shared" si="1"/>
        <v>0</v>
      </c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</row>
    <row r="15" spans="1:240" x14ac:dyDescent="0.2">
      <c r="A15" s="119">
        <v>5</v>
      </c>
      <c r="B15" s="121" t="s">
        <v>376</v>
      </c>
      <c r="D15" s="120"/>
      <c r="E15" s="122"/>
      <c r="F15" s="129">
        <f t="shared" si="0"/>
        <v>679690</v>
      </c>
      <c r="G15" s="130">
        <f t="shared" si="2"/>
        <v>420348</v>
      </c>
      <c r="H15" s="130">
        <f t="shared" si="2"/>
        <v>82102</v>
      </c>
      <c r="I15" s="130">
        <f t="shared" si="2"/>
        <v>640</v>
      </c>
      <c r="J15" s="130">
        <f t="shared" si="2"/>
        <v>5633</v>
      </c>
      <c r="K15" s="130">
        <f t="shared" si="2"/>
        <v>297</v>
      </c>
      <c r="L15" s="130">
        <f t="shared" si="2"/>
        <v>137</v>
      </c>
      <c r="M15" s="130">
        <f t="shared" si="2"/>
        <v>166</v>
      </c>
      <c r="N15" s="130">
        <f t="shared" si="2"/>
        <v>36</v>
      </c>
      <c r="O15" s="130">
        <f t="shared" si="2"/>
        <v>1</v>
      </c>
      <c r="P15" s="130">
        <f t="shared" si="2"/>
        <v>169645</v>
      </c>
      <c r="Q15" s="130">
        <f t="shared" si="2"/>
        <v>11</v>
      </c>
      <c r="R15" s="130">
        <f t="shared" si="2"/>
        <v>674</v>
      </c>
      <c r="S15" s="129"/>
      <c r="T15" s="129">
        <f t="shared" si="1"/>
        <v>0</v>
      </c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</row>
    <row r="16" spans="1:240" x14ac:dyDescent="0.2">
      <c r="A16" s="119">
        <v>6</v>
      </c>
      <c r="B16" s="121" t="s">
        <v>377</v>
      </c>
      <c r="C16" s="121" t="s">
        <v>453</v>
      </c>
      <c r="D16" s="120"/>
      <c r="E16" s="122"/>
      <c r="F16" s="129">
        <f t="shared" si="0"/>
        <v>647876</v>
      </c>
      <c r="G16" s="130">
        <v>420348</v>
      </c>
      <c r="H16" s="130">
        <v>164208</v>
      </c>
      <c r="I16" s="130">
        <v>6400</v>
      </c>
      <c r="J16" s="130">
        <v>28165</v>
      </c>
      <c r="K16" s="130">
        <v>1485</v>
      </c>
      <c r="L16" s="130">
        <v>3425</v>
      </c>
      <c r="M16" s="130">
        <v>4150</v>
      </c>
      <c r="N16" s="130">
        <v>720</v>
      </c>
      <c r="O16" s="130">
        <v>50</v>
      </c>
      <c r="P16" s="130">
        <v>18849</v>
      </c>
      <c r="Q16" s="129">
        <v>1</v>
      </c>
      <c r="R16" s="129">
        <v>75</v>
      </c>
      <c r="S16" s="129"/>
      <c r="T16" s="129">
        <f t="shared" si="1"/>
        <v>0</v>
      </c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</row>
    <row r="17" spans="1:240" x14ac:dyDescent="0.2">
      <c r="A17" s="119">
        <v>7</v>
      </c>
      <c r="B17" s="121" t="s">
        <v>378</v>
      </c>
      <c r="C17" s="121" t="s">
        <v>454</v>
      </c>
      <c r="D17" s="120"/>
      <c r="E17" s="122"/>
      <c r="F17" s="129">
        <f t="shared" si="0"/>
        <v>80975590</v>
      </c>
      <c r="G17" s="130">
        <v>0</v>
      </c>
      <c r="H17" s="130">
        <v>0</v>
      </c>
      <c r="I17" s="130">
        <v>0</v>
      </c>
      <c r="J17" s="130">
        <v>0</v>
      </c>
      <c r="K17" s="130">
        <v>0</v>
      </c>
      <c r="L17" s="130">
        <v>0</v>
      </c>
      <c r="M17" s="130">
        <v>0</v>
      </c>
      <c r="N17" s="130">
        <v>0</v>
      </c>
      <c r="O17" s="130">
        <v>0</v>
      </c>
      <c r="P17" s="130">
        <v>80975590</v>
      </c>
      <c r="Q17" s="129">
        <v>0</v>
      </c>
      <c r="R17" s="129">
        <v>0</v>
      </c>
      <c r="S17" s="129"/>
      <c r="T17" s="129">
        <f t="shared" si="1"/>
        <v>0</v>
      </c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</row>
    <row r="18" spans="1:240" x14ac:dyDescent="0.2">
      <c r="A18" s="119">
        <v>8</v>
      </c>
      <c r="B18" s="121" t="s">
        <v>379</v>
      </c>
      <c r="C18" s="121" t="s">
        <v>455</v>
      </c>
      <c r="D18" s="120"/>
      <c r="E18" s="122"/>
      <c r="F18" s="129">
        <f t="shared" si="0"/>
        <v>679690</v>
      </c>
      <c r="G18" s="130">
        <f t="shared" ref="G18:R18" si="3">G13</f>
        <v>420348</v>
      </c>
      <c r="H18" s="130">
        <f t="shared" si="3"/>
        <v>82102</v>
      </c>
      <c r="I18" s="130">
        <f t="shared" si="3"/>
        <v>640</v>
      </c>
      <c r="J18" s="130">
        <f t="shared" si="3"/>
        <v>5633</v>
      </c>
      <c r="K18" s="130">
        <f t="shared" si="3"/>
        <v>297</v>
      </c>
      <c r="L18" s="130">
        <f t="shared" si="3"/>
        <v>137</v>
      </c>
      <c r="M18" s="130">
        <f t="shared" si="3"/>
        <v>166</v>
      </c>
      <c r="N18" s="130">
        <f t="shared" si="3"/>
        <v>36</v>
      </c>
      <c r="O18" s="130">
        <f t="shared" si="3"/>
        <v>1</v>
      </c>
      <c r="P18" s="130">
        <f t="shared" si="3"/>
        <v>169645</v>
      </c>
      <c r="Q18" s="130">
        <f t="shared" si="3"/>
        <v>11</v>
      </c>
      <c r="R18" s="130">
        <f t="shared" si="3"/>
        <v>674</v>
      </c>
      <c r="S18" s="129"/>
      <c r="T18" s="129">
        <f t="shared" si="1"/>
        <v>0</v>
      </c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</row>
    <row r="19" spans="1:240" x14ac:dyDescent="0.2">
      <c r="A19" s="119">
        <v>9</v>
      </c>
      <c r="B19" s="121" t="s">
        <v>380</v>
      </c>
      <c r="C19" s="121" t="s">
        <v>456</v>
      </c>
      <c r="E19" s="122"/>
      <c r="F19" s="129">
        <f t="shared" si="0"/>
        <v>528285.55555555562</v>
      </c>
      <c r="G19" s="130">
        <f t="shared" ref="G19:O19" si="4">G13</f>
        <v>420348</v>
      </c>
      <c r="H19" s="130">
        <f t="shared" si="4"/>
        <v>82102</v>
      </c>
      <c r="I19" s="130">
        <f t="shared" si="4"/>
        <v>640</v>
      </c>
      <c r="J19" s="130">
        <f t="shared" si="4"/>
        <v>5633</v>
      </c>
      <c r="K19" s="130">
        <f t="shared" si="4"/>
        <v>297</v>
      </c>
      <c r="L19" s="130">
        <f t="shared" si="4"/>
        <v>137</v>
      </c>
      <c r="M19" s="130">
        <f t="shared" si="4"/>
        <v>166</v>
      </c>
      <c r="N19" s="130">
        <f t="shared" si="4"/>
        <v>36</v>
      </c>
      <c r="O19" s="130">
        <f t="shared" si="4"/>
        <v>1</v>
      </c>
      <c r="P19" s="130">
        <f>P13/9</f>
        <v>18849.444444444445</v>
      </c>
      <c r="Q19" s="130">
        <f>Q13/9</f>
        <v>1.2222222222222223</v>
      </c>
      <c r="R19" s="130">
        <f>R13/9</f>
        <v>74.888888888888886</v>
      </c>
      <c r="S19" s="130"/>
      <c r="T19" s="129">
        <f t="shared" si="1"/>
        <v>0</v>
      </c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</row>
    <row r="20" spans="1:240" x14ac:dyDescent="0.2">
      <c r="A20" s="119">
        <v>10</v>
      </c>
      <c r="B20" s="121" t="s">
        <v>381</v>
      </c>
      <c r="C20" s="121" t="s">
        <v>457</v>
      </c>
      <c r="E20" s="122"/>
      <c r="F20" s="129">
        <f t="shared" si="0"/>
        <v>527785.55555555562</v>
      </c>
      <c r="G20" s="130">
        <f>G13</f>
        <v>420348</v>
      </c>
      <c r="H20" s="130">
        <f>H13</f>
        <v>82102</v>
      </c>
      <c r="I20" s="130">
        <f>I13</f>
        <v>640</v>
      </c>
      <c r="J20" s="130">
        <f>J13</f>
        <v>5633</v>
      </c>
      <c r="K20" s="130">
        <v>0</v>
      </c>
      <c r="L20" s="130">
        <f>L13</f>
        <v>137</v>
      </c>
      <c r="M20" s="130">
        <v>0</v>
      </c>
      <c r="N20" s="130">
        <v>0</v>
      </c>
      <c r="O20" s="130">
        <v>0</v>
      </c>
      <c r="P20" s="130">
        <f>P13/9</f>
        <v>18849.444444444445</v>
      </c>
      <c r="Q20" s="130">
        <f>Q13/9</f>
        <v>1.2222222222222223</v>
      </c>
      <c r="R20" s="130">
        <f>R13/9</f>
        <v>74.888888888888886</v>
      </c>
      <c r="S20" s="130"/>
      <c r="T20" s="129">
        <f t="shared" si="1"/>
        <v>0</v>
      </c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</row>
    <row r="21" spans="1:240" x14ac:dyDescent="0.2">
      <c r="A21" s="119">
        <v>11</v>
      </c>
      <c r="B21" s="121" t="s">
        <v>382</v>
      </c>
      <c r="C21" s="121" t="s">
        <v>458</v>
      </c>
      <c r="E21" s="122"/>
      <c r="F21" s="129">
        <f t="shared" si="0"/>
        <v>528248.55555555562</v>
      </c>
      <c r="G21" s="130">
        <f t="shared" ref="G21:M21" si="5">G13</f>
        <v>420348</v>
      </c>
      <c r="H21" s="130">
        <f t="shared" si="5"/>
        <v>82102</v>
      </c>
      <c r="I21" s="130">
        <f t="shared" si="5"/>
        <v>640</v>
      </c>
      <c r="J21" s="130">
        <f t="shared" si="5"/>
        <v>5633</v>
      </c>
      <c r="K21" s="130">
        <f t="shared" si="5"/>
        <v>297</v>
      </c>
      <c r="L21" s="130">
        <f t="shared" si="5"/>
        <v>137</v>
      </c>
      <c r="M21" s="130">
        <f t="shared" si="5"/>
        <v>166</v>
      </c>
      <c r="N21" s="130">
        <v>0</v>
      </c>
      <c r="O21" s="130">
        <v>0</v>
      </c>
      <c r="P21" s="130">
        <f>P13/9</f>
        <v>18849.444444444445</v>
      </c>
      <c r="Q21" s="130">
        <f>Q13/9</f>
        <v>1.2222222222222223</v>
      </c>
      <c r="R21" s="130">
        <f>R13/9</f>
        <v>74.888888888888886</v>
      </c>
      <c r="S21" s="130"/>
      <c r="T21" s="129">
        <f t="shared" si="1"/>
        <v>0</v>
      </c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</row>
    <row r="22" spans="1:240" x14ac:dyDescent="0.2">
      <c r="A22" s="119">
        <v>12</v>
      </c>
      <c r="B22" s="121" t="s">
        <v>383</v>
      </c>
      <c r="E22" s="122"/>
      <c r="F22" s="129">
        <f t="shared" si="0"/>
        <v>679917</v>
      </c>
      <c r="G22" s="130">
        <v>419902</v>
      </c>
      <c r="H22" s="130">
        <v>82069</v>
      </c>
      <c r="I22" s="130">
        <v>643</v>
      </c>
      <c r="J22" s="130">
        <v>5627</v>
      </c>
      <c r="K22" s="130">
        <v>298</v>
      </c>
      <c r="L22" s="130">
        <v>137</v>
      </c>
      <c r="M22" s="130">
        <v>167</v>
      </c>
      <c r="N22" s="130">
        <v>35</v>
      </c>
      <c r="O22" s="130">
        <v>1</v>
      </c>
      <c r="P22" s="130">
        <v>170307</v>
      </c>
      <c r="Q22" s="130">
        <v>11</v>
      </c>
      <c r="R22" s="130">
        <v>720</v>
      </c>
      <c r="S22" s="130"/>
      <c r="T22" s="129">
        <f t="shared" si="1"/>
        <v>0</v>
      </c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</row>
    <row r="23" spans="1:240" x14ac:dyDescent="0.2">
      <c r="A23" s="119">
        <v>13</v>
      </c>
      <c r="B23" s="121" t="s">
        <v>384</v>
      </c>
      <c r="E23" s="122"/>
      <c r="F23" s="129">
        <f t="shared" si="0"/>
        <v>679917</v>
      </c>
      <c r="G23" s="130">
        <f t="shared" ref="G23:R23" si="6">G22</f>
        <v>419902</v>
      </c>
      <c r="H23" s="130">
        <f t="shared" si="6"/>
        <v>82069</v>
      </c>
      <c r="I23" s="130">
        <f t="shared" si="6"/>
        <v>643</v>
      </c>
      <c r="J23" s="130">
        <f t="shared" si="6"/>
        <v>5627</v>
      </c>
      <c r="K23" s="130">
        <f t="shared" si="6"/>
        <v>298</v>
      </c>
      <c r="L23" s="130">
        <f t="shared" si="6"/>
        <v>137</v>
      </c>
      <c r="M23" s="130">
        <f t="shared" si="6"/>
        <v>167</v>
      </c>
      <c r="N23" s="130">
        <f t="shared" si="6"/>
        <v>35</v>
      </c>
      <c r="O23" s="130">
        <f t="shared" si="6"/>
        <v>1</v>
      </c>
      <c r="P23" s="130">
        <f t="shared" si="6"/>
        <v>170307</v>
      </c>
      <c r="Q23" s="130">
        <f t="shared" si="6"/>
        <v>11</v>
      </c>
      <c r="R23" s="130">
        <f t="shared" si="6"/>
        <v>720</v>
      </c>
      <c r="S23" s="130"/>
      <c r="T23" s="129">
        <f t="shared" si="1"/>
        <v>0</v>
      </c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</row>
    <row r="24" spans="1:240" x14ac:dyDescent="0.2">
      <c r="A24" s="119">
        <v>14</v>
      </c>
      <c r="B24" s="121" t="s">
        <v>385</v>
      </c>
      <c r="C24" s="121" t="s">
        <v>459</v>
      </c>
      <c r="E24" s="122"/>
      <c r="F24" s="129">
        <f t="shared" si="0"/>
        <v>647449</v>
      </c>
      <c r="G24" s="130">
        <f>G22</f>
        <v>419902</v>
      </c>
      <c r="H24" s="130">
        <v>164138</v>
      </c>
      <c r="I24" s="130">
        <v>6430</v>
      </c>
      <c r="J24" s="130">
        <v>28135</v>
      </c>
      <c r="K24" s="130">
        <v>1490</v>
      </c>
      <c r="L24" s="130">
        <v>3425</v>
      </c>
      <c r="M24" s="130">
        <v>4175</v>
      </c>
      <c r="N24" s="130">
        <v>700</v>
      </c>
      <c r="O24" s="130">
        <v>50</v>
      </c>
      <c r="P24" s="130">
        <v>18923</v>
      </c>
      <c r="Q24" s="130">
        <v>1</v>
      </c>
      <c r="R24" s="130">
        <v>80</v>
      </c>
      <c r="S24" s="130"/>
      <c r="T24" s="129">
        <f t="shared" si="1"/>
        <v>0</v>
      </c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</row>
    <row r="25" spans="1:240" x14ac:dyDescent="0.2">
      <c r="A25" s="119">
        <v>15</v>
      </c>
      <c r="B25" s="121" t="s">
        <v>378</v>
      </c>
      <c r="C25" s="121" t="s">
        <v>460</v>
      </c>
      <c r="E25" s="122"/>
      <c r="F25" s="129">
        <f t="shared" si="0"/>
        <v>80975590</v>
      </c>
      <c r="G25" s="130">
        <f t="shared" ref="G25:R25" si="7">G17</f>
        <v>0</v>
      </c>
      <c r="H25" s="130">
        <f t="shared" si="7"/>
        <v>0</v>
      </c>
      <c r="I25" s="130">
        <f t="shared" si="7"/>
        <v>0</v>
      </c>
      <c r="J25" s="130">
        <f t="shared" si="7"/>
        <v>0</v>
      </c>
      <c r="K25" s="130">
        <f t="shared" si="7"/>
        <v>0</v>
      </c>
      <c r="L25" s="130">
        <f t="shared" si="7"/>
        <v>0</v>
      </c>
      <c r="M25" s="130">
        <f t="shared" si="7"/>
        <v>0</v>
      </c>
      <c r="N25" s="130">
        <f t="shared" si="7"/>
        <v>0</v>
      </c>
      <c r="O25" s="130">
        <f t="shared" si="7"/>
        <v>0</v>
      </c>
      <c r="P25" s="130">
        <f t="shared" si="7"/>
        <v>80975590</v>
      </c>
      <c r="Q25" s="130">
        <f t="shared" si="7"/>
        <v>0</v>
      </c>
      <c r="R25" s="130">
        <f t="shared" si="7"/>
        <v>0</v>
      </c>
      <c r="S25" s="130"/>
      <c r="T25" s="129">
        <f t="shared" si="1"/>
        <v>0</v>
      </c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</row>
    <row r="26" spans="1:240" x14ac:dyDescent="0.2">
      <c r="A26" s="119">
        <v>16</v>
      </c>
      <c r="B26" s="121" t="s">
        <v>386</v>
      </c>
      <c r="C26" s="121" t="s">
        <v>461</v>
      </c>
      <c r="E26" s="122"/>
      <c r="F26" s="129">
        <f t="shared" si="0"/>
        <v>679917</v>
      </c>
      <c r="G26" s="130">
        <f t="shared" ref="G26:R26" si="8">G22</f>
        <v>419902</v>
      </c>
      <c r="H26" s="130">
        <f t="shared" si="8"/>
        <v>82069</v>
      </c>
      <c r="I26" s="130">
        <f t="shared" si="8"/>
        <v>643</v>
      </c>
      <c r="J26" s="130">
        <f t="shared" si="8"/>
        <v>5627</v>
      </c>
      <c r="K26" s="130">
        <f t="shared" si="8"/>
        <v>298</v>
      </c>
      <c r="L26" s="130">
        <f t="shared" si="8"/>
        <v>137</v>
      </c>
      <c r="M26" s="130">
        <f t="shared" si="8"/>
        <v>167</v>
      </c>
      <c r="N26" s="130">
        <f t="shared" si="8"/>
        <v>35</v>
      </c>
      <c r="O26" s="130">
        <f t="shared" si="8"/>
        <v>1</v>
      </c>
      <c r="P26" s="130">
        <f t="shared" si="8"/>
        <v>170307</v>
      </c>
      <c r="Q26" s="130">
        <f t="shared" si="8"/>
        <v>11</v>
      </c>
      <c r="R26" s="130">
        <f t="shared" si="8"/>
        <v>720</v>
      </c>
      <c r="S26" s="130"/>
      <c r="T26" s="129">
        <f t="shared" si="1"/>
        <v>0</v>
      </c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</row>
    <row r="27" spans="1:240" x14ac:dyDescent="0.2">
      <c r="A27" s="119">
        <v>17</v>
      </c>
      <c r="B27" s="121" t="s">
        <v>387</v>
      </c>
      <c r="C27" s="121" t="s">
        <v>462</v>
      </c>
      <c r="E27" s="122"/>
      <c r="F27" s="129">
        <f t="shared" si="0"/>
        <v>527883.22222222225</v>
      </c>
      <c r="G27" s="130">
        <f t="shared" ref="G27:O27" si="9">G22</f>
        <v>419902</v>
      </c>
      <c r="H27" s="130">
        <f t="shared" si="9"/>
        <v>82069</v>
      </c>
      <c r="I27" s="130">
        <f t="shared" si="9"/>
        <v>643</v>
      </c>
      <c r="J27" s="130">
        <f t="shared" si="9"/>
        <v>5627</v>
      </c>
      <c r="K27" s="130">
        <f t="shared" si="9"/>
        <v>298</v>
      </c>
      <c r="L27" s="130">
        <f t="shared" si="9"/>
        <v>137</v>
      </c>
      <c r="M27" s="130">
        <f t="shared" si="9"/>
        <v>167</v>
      </c>
      <c r="N27" s="130">
        <f t="shared" si="9"/>
        <v>35</v>
      </c>
      <c r="O27" s="130">
        <f t="shared" si="9"/>
        <v>1</v>
      </c>
      <c r="P27" s="130">
        <f>P26/9</f>
        <v>18923</v>
      </c>
      <c r="Q27" s="130">
        <f>Q26/9</f>
        <v>1.2222222222222223</v>
      </c>
      <c r="R27" s="130">
        <f>R26/9</f>
        <v>80</v>
      </c>
      <c r="S27" s="130"/>
      <c r="T27" s="129">
        <f t="shared" si="1"/>
        <v>0</v>
      </c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</row>
    <row r="28" spans="1:240" x14ac:dyDescent="0.2">
      <c r="A28" s="119">
        <v>18</v>
      </c>
      <c r="B28" s="121" t="s">
        <v>388</v>
      </c>
      <c r="C28" s="121" t="s">
        <v>463</v>
      </c>
      <c r="E28" s="122"/>
      <c r="F28" s="129">
        <f t="shared" si="0"/>
        <v>527382.22222222225</v>
      </c>
      <c r="G28" s="130">
        <f>G22</f>
        <v>419902</v>
      </c>
      <c r="H28" s="130">
        <f>H22</f>
        <v>82069</v>
      </c>
      <c r="I28" s="130">
        <f>I22</f>
        <v>643</v>
      </c>
      <c r="J28" s="130">
        <f>J22</f>
        <v>5627</v>
      </c>
      <c r="K28" s="130">
        <v>0</v>
      </c>
      <c r="L28" s="130">
        <f>L22</f>
        <v>137</v>
      </c>
      <c r="M28" s="130">
        <v>0</v>
      </c>
      <c r="N28" s="130">
        <v>0</v>
      </c>
      <c r="O28" s="130">
        <v>0</v>
      </c>
      <c r="P28" s="130">
        <f>P22/9</f>
        <v>18923</v>
      </c>
      <c r="Q28" s="130">
        <f>Q18/9</f>
        <v>1.2222222222222223</v>
      </c>
      <c r="R28" s="130">
        <f>R22/9</f>
        <v>80</v>
      </c>
      <c r="S28" s="130"/>
      <c r="T28" s="129">
        <f t="shared" si="1"/>
        <v>0</v>
      </c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</row>
    <row r="29" spans="1:240" x14ac:dyDescent="0.2">
      <c r="A29" s="119">
        <v>19</v>
      </c>
      <c r="B29" s="121" t="s">
        <v>389</v>
      </c>
      <c r="C29" s="121" t="s">
        <v>464</v>
      </c>
      <c r="E29" s="122"/>
      <c r="F29" s="129">
        <f t="shared" si="0"/>
        <v>527847.22222222225</v>
      </c>
      <c r="G29" s="130">
        <f t="shared" ref="G29:M29" si="10">G22</f>
        <v>419902</v>
      </c>
      <c r="H29" s="130">
        <f t="shared" si="10"/>
        <v>82069</v>
      </c>
      <c r="I29" s="130">
        <f t="shared" si="10"/>
        <v>643</v>
      </c>
      <c r="J29" s="130">
        <f t="shared" si="10"/>
        <v>5627</v>
      </c>
      <c r="K29" s="130">
        <f t="shared" si="10"/>
        <v>298</v>
      </c>
      <c r="L29" s="130">
        <f t="shared" si="10"/>
        <v>137</v>
      </c>
      <c r="M29" s="130">
        <f t="shared" si="10"/>
        <v>167</v>
      </c>
      <c r="N29" s="130">
        <v>0</v>
      </c>
      <c r="O29" s="130">
        <v>0</v>
      </c>
      <c r="P29" s="130">
        <f>P22/9</f>
        <v>18923</v>
      </c>
      <c r="Q29" s="130">
        <f>Q22/9</f>
        <v>1.2222222222222223</v>
      </c>
      <c r="R29" s="130">
        <f>R22/9</f>
        <v>80</v>
      </c>
      <c r="S29" s="130"/>
      <c r="T29" s="129">
        <f t="shared" si="1"/>
        <v>0</v>
      </c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</row>
    <row r="30" spans="1:240" x14ac:dyDescent="0.2">
      <c r="A30" s="119">
        <v>20</v>
      </c>
      <c r="B30" s="121" t="s">
        <v>390</v>
      </c>
      <c r="C30" s="121" t="s">
        <v>465</v>
      </c>
      <c r="E30" s="122"/>
      <c r="F30" s="129">
        <f t="shared" si="0"/>
        <v>4319251</v>
      </c>
      <c r="G30" s="130">
        <v>1750711</v>
      </c>
      <c r="H30" s="130">
        <v>536735</v>
      </c>
      <c r="I30" s="130">
        <v>50546</v>
      </c>
      <c r="J30" s="130">
        <v>592690</v>
      </c>
      <c r="K30" s="130">
        <v>147809</v>
      </c>
      <c r="L30" s="130">
        <v>87667</v>
      </c>
      <c r="M30" s="130">
        <v>674181</v>
      </c>
      <c r="N30" s="130">
        <v>276057</v>
      </c>
      <c r="O30" s="130">
        <v>172874</v>
      </c>
      <c r="P30" s="130">
        <v>29823</v>
      </c>
      <c r="Q30" s="130">
        <v>10</v>
      </c>
      <c r="R30" s="130">
        <v>148</v>
      </c>
      <c r="S30" s="130"/>
      <c r="T30" s="129">
        <f t="shared" si="1"/>
        <v>0</v>
      </c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</row>
    <row r="31" spans="1:240" x14ac:dyDescent="0.2">
      <c r="A31" s="119">
        <v>21</v>
      </c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30"/>
      <c r="R31" s="130"/>
      <c r="S31" s="130"/>
      <c r="T31" s="129">
        <f t="shared" si="1"/>
        <v>0</v>
      </c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</row>
    <row r="32" spans="1:240" x14ac:dyDescent="0.2">
      <c r="A32" s="119">
        <v>22</v>
      </c>
      <c r="B32" s="121" t="s">
        <v>18</v>
      </c>
      <c r="C32" s="121" t="s">
        <v>466</v>
      </c>
      <c r="F32" s="129">
        <f>SUM(G32:R32)</f>
        <v>3861083103.9999995</v>
      </c>
      <c r="G32" s="129">
        <f>'Rate Base'!G111</f>
        <v>1488062327.0207109</v>
      </c>
      <c r="H32" s="129">
        <f>'Rate Base'!H111</f>
        <v>457218239.91144395</v>
      </c>
      <c r="I32" s="129">
        <f>'Rate Base'!I111</f>
        <v>32845460.755116526</v>
      </c>
      <c r="J32" s="129">
        <f>'Rate Base'!J111</f>
        <v>597637404.62952745</v>
      </c>
      <c r="K32" s="129">
        <f>'Rate Base'!K111</f>
        <v>130634856.8339891</v>
      </c>
      <c r="L32" s="129">
        <f>'Rate Base'!L111</f>
        <v>94171972.31483236</v>
      </c>
      <c r="M32" s="129">
        <f>'Rate Base'!M111</f>
        <v>651532339.37453473</v>
      </c>
      <c r="N32" s="129">
        <f>'Rate Base'!N111</f>
        <v>235838043.05691591</v>
      </c>
      <c r="O32" s="129">
        <f>'Rate Base'!O111</f>
        <v>75553774.118586183</v>
      </c>
      <c r="P32" s="129">
        <f>'Rate Base'!P111</f>
        <v>97277827.785276622</v>
      </c>
      <c r="Q32" s="129">
        <f>'Rate Base'!Q111</f>
        <v>8093.3151422366309</v>
      </c>
      <c r="R32" s="129">
        <f>'Rate Base'!R111</f>
        <v>302764.8839246491</v>
      </c>
      <c r="S32" s="130"/>
      <c r="T32" s="129">
        <f t="shared" si="1"/>
        <v>0</v>
      </c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</row>
    <row r="33" spans="1:247" x14ac:dyDescent="0.2">
      <c r="A33" s="119">
        <v>23</v>
      </c>
      <c r="B33" s="121" t="s">
        <v>391</v>
      </c>
      <c r="C33" s="121" t="s">
        <v>467</v>
      </c>
      <c r="F33" s="129">
        <f>SUM(G33:R33)</f>
        <v>5952611566</v>
      </c>
      <c r="G33" s="129">
        <f>'Rate Base'!G96</f>
        <v>2304537952.0024652</v>
      </c>
      <c r="H33" s="129">
        <f>'Rate Base'!H96</f>
        <v>707582534.58939099</v>
      </c>
      <c r="I33" s="129">
        <f>'Rate Base'!I96</f>
        <v>50698588.86646495</v>
      </c>
      <c r="J33" s="129">
        <f>'Rate Base'!J96</f>
        <v>917489864.63154137</v>
      </c>
      <c r="K33" s="129">
        <f>'Rate Base'!K96</f>
        <v>200341388.89652407</v>
      </c>
      <c r="L33" s="129">
        <f>'Rate Base'!L96</f>
        <v>144430895.9284395</v>
      </c>
      <c r="M33" s="129">
        <f>'Rate Base'!M96</f>
        <v>997971831.41677535</v>
      </c>
      <c r="N33" s="129">
        <f>'Rate Base'!N96</f>
        <v>358366896.37196791</v>
      </c>
      <c r="O33" s="129">
        <f>'Rate Base'!O96</f>
        <v>114777675.40783641</v>
      </c>
      <c r="P33" s="129">
        <f>'Rate Base'!P96</f>
        <v>155928815.66864946</v>
      </c>
      <c r="Q33" s="129">
        <f>'Rate Base'!Q96</f>
        <v>12601.081008537427</v>
      </c>
      <c r="R33" s="129">
        <f>'Rate Base'!R96</f>
        <v>472521.13893648121</v>
      </c>
      <c r="S33" s="130"/>
      <c r="T33" s="129">
        <f t="shared" si="1"/>
        <v>0</v>
      </c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</row>
    <row r="34" spans="1:247" x14ac:dyDescent="0.2">
      <c r="A34" s="119">
        <v>24</v>
      </c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30"/>
      <c r="R34" s="130"/>
      <c r="S34" s="130"/>
      <c r="T34" s="129">
        <f t="shared" si="1"/>
        <v>0</v>
      </c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</row>
    <row r="35" spans="1:247" x14ac:dyDescent="0.2">
      <c r="A35" s="119">
        <v>25</v>
      </c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30"/>
      <c r="R35" s="130"/>
      <c r="S35" s="130"/>
      <c r="T35" s="129">
        <f t="shared" si="1"/>
        <v>0</v>
      </c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</row>
    <row r="36" spans="1:247" x14ac:dyDescent="0.2">
      <c r="A36" s="119">
        <v>26</v>
      </c>
      <c r="B36" s="121" t="s">
        <v>392</v>
      </c>
      <c r="C36" s="121" t="s">
        <v>468</v>
      </c>
      <c r="F36" s="129">
        <f t="shared" ref="F36:F41" si="11">SUM(G36:R36)</f>
        <v>41191066</v>
      </c>
      <c r="G36" s="130">
        <v>25848067</v>
      </c>
      <c r="H36" s="130">
        <v>9423698</v>
      </c>
      <c r="I36" s="130">
        <v>220230</v>
      </c>
      <c r="J36" s="130">
        <v>2765228</v>
      </c>
      <c r="K36" s="130">
        <v>1014904</v>
      </c>
      <c r="L36" s="130">
        <v>103975</v>
      </c>
      <c r="M36" s="130">
        <v>734376</v>
      </c>
      <c r="N36" s="130">
        <v>998891</v>
      </c>
      <c r="O36" s="130">
        <v>36699</v>
      </c>
      <c r="P36" s="130">
        <v>0</v>
      </c>
      <c r="Q36" s="130">
        <v>677</v>
      </c>
      <c r="R36" s="130">
        <v>44321</v>
      </c>
      <c r="S36" s="130"/>
      <c r="T36" s="129">
        <f t="shared" si="1"/>
        <v>0</v>
      </c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</row>
    <row r="37" spans="1:247" x14ac:dyDescent="0.2">
      <c r="A37" s="119">
        <v>27</v>
      </c>
      <c r="B37" s="121" t="s">
        <v>393</v>
      </c>
      <c r="C37" s="121" t="s">
        <v>469</v>
      </c>
      <c r="F37" s="129">
        <f t="shared" si="11"/>
        <v>261984004</v>
      </c>
      <c r="G37" s="130">
        <v>124550403</v>
      </c>
      <c r="H37" s="130">
        <v>81741213</v>
      </c>
      <c r="I37" s="130">
        <v>390162</v>
      </c>
      <c r="J37" s="130">
        <v>4486183</v>
      </c>
      <c r="K37" s="130">
        <v>0</v>
      </c>
      <c r="L37" s="130">
        <v>83129</v>
      </c>
      <c r="M37" s="130">
        <v>0</v>
      </c>
      <c r="N37" s="130">
        <v>0</v>
      </c>
      <c r="O37" s="130">
        <v>0</v>
      </c>
      <c r="P37" s="130">
        <v>50516086</v>
      </c>
      <c r="Q37" s="130">
        <v>3263</v>
      </c>
      <c r="R37" s="130">
        <v>213565</v>
      </c>
      <c r="S37" s="130"/>
      <c r="T37" s="129">
        <f t="shared" si="1"/>
        <v>0</v>
      </c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</row>
    <row r="38" spans="1:247" x14ac:dyDescent="0.2">
      <c r="A38" s="119">
        <v>28</v>
      </c>
      <c r="B38" s="121" t="s">
        <v>394</v>
      </c>
      <c r="C38" s="121" t="s">
        <v>470</v>
      </c>
      <c r="F38" s="129">
        <f t="shared" si="11"/>
        <v>3870320</v>
      </c>
      <c r="G38" s="130">
        <f t="shared" ref="G38:M38" si="12">G30</f>
        <v>1750711</v>
      </c>
      <c r="H38" s="130">
        <f t="shared" si="12"/>
        <v>536735</v>
      </c>
      <c r="I38" s="130">
        <f t="shared" si="12"/>
        <v>50546</v>
      </c>
      <c r="J38" s="130">
        <f t="shared" si="12"/>
        <v>592690</v>
      </c>
      <c r="K38" s="130">
        <f t="shared" si="12"/>
        <v>147809</v>
      </c>
      <c r="L38" s="130">
        <f t="shared" si="12"/>
        <v>87667</v>
      </c>
      <c r="M38" s="130">
        <f t="shared" si="12"/>
        <v>674181</v>
      </c>
      <c r="N38" s="130">
        <v>0</v>
      </c>
      <c r="O38" s="130">
        <v>0</v>
      </c>
      <c r="P38" s="130">
        <f>P30</f>
        <v>29823</v>
      </c>
      <c r="Q38" s="130">
        <f>Q30</f>
        <v>10</v>
      </c>
      <c r="R38" s="130">
        <f>R30</f>
        <v>148</v>
      </c>
      <c r="S38" s="130"/>
      <c r="T38" s="129">
        <f t="shared" si="1"/>
        <v>0</v>
      </c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</row>
    <row r="39" spans="1:247" x14ac:dyDescent="0.2">
      <c r="A39" s="119">
        <v>29</v>
      </c>
      <c r="B39" s="121" t="s">
        <v>395</v>
      </c>
      <c r="C39" s="121" t="s">
        <v>471</v>
      </c>
      <c r="F39" s="129">
        <f t="shared" si="11"/>
        <v>5887377</v>
      </c>
      <c r="G39" s="130">
        <v>4032454</v>
      </c>
      <c r="H39" s="130">
        <v>937055</v>
      </c>
      <c r="I39" s="130">
        <v>55019</v>
      </c>
      <c r="J39" s="130">
        <v>723487</v>
      </c>
      <c r="K39" s="130">
        <v>0</v>
      </c>
      <c r="L39" s="130">
        <v>109367</v>
      </c>
      <c r="M39" s="130">
        <v>0</v>
      </c>
      <c r="N39" s="130">
        <v>0</v>
      </c>
      <c r="O39" s="130">
        <v>0</v>
      </c>
      <c r="P39" s="130">
        <v>29823</v>
      </c>
      <c r="Q39" s="130">
        <v>10</v>
      </c>
      <c r="R39" s="130">
        <v>162</v>
      </c>
      <c r="S39" s="130"/>
      <c r="T39" s="129">
        <f t="shared" si="1"/>
        <v>0</v>
      </c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</row>
    <row r="40" spans="1:247" x14ac:dyDescent="0.2">
      <c r="A40" s="119">
        <v>30</v>
      </c>
      <c r="B40" s="121" t="s">
        <v>396</v>
      </c>
      <c r="C40" s="121" t="s">
        <v>472</v>
      </c>
      <c r="F40" s="129">
        <f t="shared" si="11"/>
        <v>3516646</v>
      </c>
      <c r="G40" s="130">
        <v>1400033</v>
      </c>
      <c r="H40" s="130">
        <v>424931</v>
      </c>
      <c r="I40" s="130">
        <v>24266</v>
      </c>
      <c r="J40" s="130">
        <v>551195</v>
      </c>
      <c r="K40" s="130">
        <v>139563</v>
      </c>
      <c r="L40" s="130">
        <v>86247</v>
      </c>
      <c r="M40" s="130">
        <v>573741</v>
      </c>
      <c r="N40" s="130">
        <v>241657</v>
      </c>
      <c r="O40" s="130">
        <v>74880</v>
      </c>
      <c r="P40" s="130">
        <v>0</v>
      </c>
      <c r="Q40" s="130">
        <v>0</v>
      </c>
      <c r="R40" s="130">
        <v>133</v>
      </c>
      <c r="S40" s="130"/>
      <c r="T40" s="129">
        <f t="shared" si="1"/>
        <v>0</v>
      </c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</row>
    <row r="41" spans="1:247" x14ac:dyDescent="0.2">
      <c r="A41" s="119">
        <v>31</v>
      </c>
      <c r="B41" s="121" t="s">
        <v>397</v>
      </c>
      <c r="C41" s="121" t="s">
        <v>473</v>
      </c>
      <c r="F41" s="129">
        <f t="shared" si="11"/>
        <v>3439501</v>
      </c>
      <c r="G41" s="130">
        <v>1570811</v>
      </c>
      <c r="H41" s="130">
        <v>433803</v>
      </c>
      <c r="I41" s="130">
        <v>29246</v>
      </c>
      <c r="J41" s="130">
        <v>435872</v>
      </c>
      <c r="K41" s="130">
        <v>96788</v>
      </c>
      <c r="L41" s="130">
        <v>64825</v>
      </c>
      <c r="M41" s="130">
        <v>519768</v>
      </c>
      <c r="N41" s="130">
        <v>231577</v>
      </c>
      <c r="O41" s="130">
        <v>56678</v>
      </c>
      <c r="P41" s="130">
        <v>0</v>
      </c>
      <c r="Q41" s="130">
        <v>0</v>
      </c>
      <c r="R41" s="130">
        <v>133</v>
      </c>
      <c r="S41" s="130"/>
      <c r="T41" s="129">
        <f t="shared" si="1"/>
        <v>0</v>
      </c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</row>
    <row r="42" spans="1:247" x14ac:dyDescent="0.2">
      <c r="A42" s="119">
        <v>32</v>
      </c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30"/>
      <c r="R42" s="130"/>
      <c r="S42" s="130"/>
      <c r="T42" s="129">
        <f t="shared" si="1"/>
        <v>0</v>
      </c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</row>
    <row r="43" spans="1:247" x14ac:dyDescent="0.2">
      <c r="A43" s="119">
        <v>33</v>
      </c>
      <c r="B43" s="121" t="s">
        <v>398</v>
      </c>
      <c r="C43" s="121" t="s">
        <v>474</v>
      </c>
      <c r="F43" s="129">
        <f t="shared" ref="F43:F48" si="13">SUM(G43:R43)</f>
        <v>3439501</v>
      </c>
      <c r="G43" s="130">
        <f t="shared" ref="G43:R43" si="14">G41</f>
        <v>1570811</v>
      </c>
      <c r="H43" s="130">
        <f t="shared" si="14"/>
        <v>433803</v>
      </c>
      <c r="I43" s="130">
        <f t="shared" si="14"/>
        <v>29246</v>
      </c>
      <c r="J43" s="130">
        <f t="shared" si="14"/>
        <v>435872</v>
      </c>
      <c r="K43" s="130">
        <f t="shared" si="14"/>
        <v>96788</v>
      </c>
      <c r="L43" s="130">
        <f t="shared" si="14"/>
        <v>64825</v>
      </c>
      <c r="M43" s="130">
        <f t="shared" si="14"/>
        <v>519768</v>
      </c>
      <c r="N43" s="130">
        <f t="shared" si="14"/>
        <v>231577</v>
      </c>
      <c r="O43" s="130">
        <f t="shared" si="14"/>
        <v>56678</v>
      </c>
      <c r="P43" s="130">
        <f t="shared" si="14"/>
        <v>0</v>
      </c>
      <c r="Q43" s="130">
        <f t="shared" si="14"/>
        <v>0</v>
      </c>
      <c r="R43" s="130">
        <f t="shared" si="14"/>
        <v>133</v>
      </c>
      <c r="S43" s="130"/>
      <c r="T43" s="129">
        <f t="shared" ref="T43:T67" si="15">SUM(G43:R43)-F43</f>
        <v>0</v>
      </c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</row>
    <row r="44" spans="1:247" x14ac:dyDescent="0.2">
      <c r="A44" s="119">
        <v>34</v>
      </c>
      <c r="B44" s="121" t="s">
        <v>399</v>
      </c>
      <c r="C44" s="121" t="s">
        <v>475</v>
      </c>
      <c r="F44" s="129">
        <f t="shared" si="13"/>
        <v>3439501</v>
      </c>
      <c r="G44" s="130">
        <f t="shared" ref="G44:R44" si="16">G43</f>
        <v>1570811</v>
      </c>
      <c r="H44" s="130">
        <f t="shared" si="16"/>
        <v>433803</v>
      </c>
      <c r="I44" s="130">
        <f t="shared" si="16"/>
        <v>29246</v>
      </c>
      <c r="J44" s="130">
        <f t="shared" si="16"/>
        <v>435872</v>
      </c>
      <c r="K44" s="130">
        <f t="shared" si="16"/>
        <v>96788</v>
      </c>
      <c r="L44" s="130">
        <f t="shared" si="16"/>
        <v>64825</v>
      </c>
      <c r="M44" s="130">
        <f t="shared" si="16"/>
        <v>519768</v>
      </c>
      <c r="N44" s="130">
        <f t="shared" si="16"/>
        <v>231577</v>
      </c>
      <c r="O44" s="130">
        <f t="shared" si="16"/>
        <v>56678</v>
      </c>
      <c r="P44" s="130">
        <f t="shared" si="16"/>
        <v>0</v>
      </c>
      <c r="Q44" s="130">
        <f t="shared" si="16"/>
        <v>0</v>
      </c>
      <c r="R44" s="130">
        <f t="shared" si="16"/>
        <v>133</v>
      </c>
      <c r="S44" s="131"/>
      <c r="T44" s="129">
        <f t="shared" si="15"/>
        <v>0</v>
      </c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/>
      <c r="CH44" s="132"/>
      <c r="CI44" s="132"/>
      <c r="CJ44" s="132"/>
      <c r="CK44" s="132"/>
      <c r="CL44" s="132"/>
      <c r="CM44" s="132"/>
      <c r="CN44" s="132"/>
      <c r="CO44" s="132"/>
      <c r="CP44" s="132"/>
      <c r="CQ44" s="132"/>
      <c r="CR44" s="132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  <c r="DE44" s="132"/>
      <c r="DF44" s="132"/>
      <c r="DG44" s="132"/>
      <c r="DH44" s="132"/>
      <c r="DI44" s="132"/>
      <c r="DJ44" s="132"/>
      <c r="DK44" s="132"/>
      <c r="DL44" s="132"/>
      <c r="DM44" s="132"/>
      <c r="DN44" s="132"/>
      <c r="DO44" s="132"/>
      <c r="DP44" s="132"/>
      <c r="DQ44" s="132"/>
      <c r="DR44" s="132"/>
      <c r="DS44" s="132"/>
      <c r="DT44" s="132"/>
      <c r="DU44" s="132"/>
      <c r="DV44" s="132"/>
      <c r="DW44" s="132"/>
      <c r="DX44" s="132"/>
      <c r="DY44" s="132"/>
      <c r="DZ44" s="132"/>
      <c r="EA44" s="132"/>
      <c r="EB44" s="132"/>
      <c r="EC44" s="132"/>
      <c r="ED44" s="132"/>
      <c r="EE44" s="132"/>
      <c r="EF44" s="132"/>
      <c r="EG44" s="132"/>
      <c r="EH44" s="132"/>
      <c r="EI44" s="132"/>
      <c r="EJ44" s="132"/>
      <c r="EK44" s="132"/>
      <c r="EL44" s="132"/>
      <c r="EM44" s="132"/>
      <c r="EN44" s="132"/>
      <c r="EO44" s="132"/>
      <c r="EP44" s="132"/>
      <c r="EQ44" s="132"/>
      <c r="ER44" s="132"/>
      <c r="ES44" s="132"/>
      <c r="ET44" s="132"/>
      <c r="EU44" s="132"/>
      <c r="EV44" s="132"/>
      <c r="EW44" s="132"/>
      <c r="EX44" s="132"/>
      <c r="EY44" s="132"/>
      <c r="EZ44" s="132"/>
      <c r="FA44" s="132"/>
      <c r="FB44" s="132"/>
      <c r="FC44" s="132"/>
      <c r="FD44" s="132"/>
      <c r="FE44" s="132"/>
      <c r="FF44" s="132"/>
      <c r="FG44" s="132"/>
      <c r="FH44" s="132"/>
      <c r="FI44" s="132"/>
      <c r="FJ44" s="132"/>
      <c r="FK44" s="132"/>
      <c r="FL44" s="132"/>
      <c r="FM44" s="132"/>
      <c r="FN44" s="132"/>
      <c r="FO44" s="132"/>
      <c r="FP44" s="132"/>
      <c r="FQ44" s="132"/>
      <c r="FR44" s="132"/>
      <c r="FS44" s="132"/>
      <c r="FT44" s="132"/>
      <c r="FU44" s="132"/>
      <c r="FV44" s="132"/>
      <c r="FW44" s="132"/>
      <c r="FX44" s="132"/>
      <c r="FY44" s="132"/>
      <c r="FZ44" s="132"/>
      <c r="GA44" s="132"/>
      <c r="GB44" s="132"/>
      <c r="GC44" s="132"/>
      <c r="GD44" s="132"/>
      <c r="GE44" s="132"/>
      <c r="GF44" s="132"/>
      <c r="GG44" s="132"/>
      <c r="GH44" s="132"/>
      <c r="GI44" s="132"/>
      <c r="GJ44" s="132"/>
      <c r="GK44" s="132"/>
      <c r="GL44" s="132"/>
      <c r="GM44" s="132"/>
      <c r="GN44" s="132"/>
      <c r="GO44" s="132"/>
      <c r="GP44" s="132"/>
      <c r="GQ44" s="132"/>
      <c r="GR44" s="132"/>
      <c r="GS44" s="132"/>
      <c r="GT44" s="132"/>
      <c r="GU44" s="132"/>
      <c r="GV44" s="132"/>
      <c r="GW44" s="132"/>
      <c r="GX44" s="132"/>
      <c r="GY44" s="132"/>
      <c r="GZ44" s="132"/>
      <c r="HA44" s="132"/>
      <c r="HB44" s="132"/>
      <c r="HC44" s="132"/>
      <c r="HD44" s="132"/>
      <c r="HE44" s="132"/>
      <c r="HF44" s="132"/>
      <c r="HG44" s="132"/>
      <c r="HH44" s="132"/>
      <c r="HI44" s="132"/>
      <c r="HJ44" s="132"/>
      <c r="HK44" s="132"/>
      <c r="HL44" s="132"/>
      <c r="HM44" s="132"/>
      <c r="HN44" s="132"/>
      <c r="HO44" s="132"/>
      <c r="HP44" s="132"/>
      <c r="HQ44" s="132"/>
      <c r="HR44" s="132"/>
      <c r="HS44" s="132"/>
      <c r="HT44" s="132"/>
      <c r="HU44" s="132"/>
      <c r="HV44" s="132"/>
      <c r="HW44" s="132"/>
      <c r="HX44" s="132"/>
      <c r="HY44" s="132"/>
      <c r="HZ44" s="132"/>
      <c r="IA44" s="132"/>
      <c r="IB44" s="132"/>
      <c r="IC44" s="132"/>
      <c r="ID44" s="132"/>
      <c r="IE44" s="132"/>
      <c r="IF44" s="132"/>
      <c r="IG44" s="132"/>
      <c r="IH44" s="132"/>
      <c r="II44" s="132"/>
      <c r="IJ44" s="132"/>
      <c r="IK44" s="132"/>
      <c r="IL44" s="132"/>
      <c r="IM44" s="132"/>
    </row>
    <row r="45" spans="1:247" x14ac:dyDescent="0.2">
      <c r="A45" s="119">
        <v>35</v>
      </c>
      <c r="B45" s="121" t="s">
        <v>400</v>
      </c>
      <c r="C45" s="121" t="s">
        <v>476</v>
      </c>
      <c r="F45" s="129">
        <f t="shared" si="13"/>
        <v>3516646</v>
      </c>
      <c r="G45" s="130">
        <f t="shared" ref="G45:R45" si="17">G40</f>
        <v>1400033</v>
      </c>
      <c r="H45" s="130">
        <f t="shared" si="17"/>
        <v>424931</v>
      </c>
      <c r="I45" s="130">
        <f t="shared" si="17"/>
        <v>24266</v>
      </c>
      <c r="J45" s="130">
        <f t="shared" si="17"/>
        <v>551195</v>
      </c>
      <c r="K45" s="130">
        <f t="shared" si="17"/>
        <v>139563</v>
      </c>
      <c r="L45" s="130">
        <f t="shared" si="17"/>
        <v>86247</v>
      </c>
      <c r="M45" s="130">
        <f t="shared" si="17"/>
        <v>573741</v>
      </c>
      <c r="N45" s="130">
        <f t="shared" si="17"/>
        <v>241657</v>
      </c>
      <c r="O45" s="130">
        <f t="shared" si="17"/>
        <v>74880</v>
      </c>
      <c r="P45" s="130">
        <f t="shared" si="17"/>
        <v>0</v>
      </c>
      <c r="Q45" s="130">
        <f t="shared" si="17"/>
        <v>0</v>
      </c>
      <c r="R45" s="130">
        <f t="shared" si="17"/>
        <v>133</v>
      </c>
      <c r="S45" s="130"/>
      <c r="T45" s="129">
        <f t="shared" si="15"/>
        <v>0</v>
      </c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</row>
    <row r="46" spans="1:247" x14ac:dyDescent="0.2">
      <c r="A46" s="119">
        <v>36</v>
      </c>
      <c r="B46" s="121" t="s">
        <v>401</v>
      </c>
      <c r="C46" s="121" t="s">
        <v>477</v>
      </c>
      <c r="F46" s="129">
        <f t="shared" si="13"/>
        <v>3516646</v>
      </c>
      <c r="G46" s="130">
        <f t="shared" ref="G46:R46" si="18">G45</f>
        <v>1400033</v>
      </c>
      <c r="H46" s="130">
        <f t="shared" si="18"/>
        <v>424931</v>
      </c>
      <c r="I46" s="130">
        <f t="shared" si="18"/>
        <v>24266</v>
      </c>
      <c r="J46" s="130">
        <f t="shared" si="18"/>
        <v>551195</v>
      </c>
      <c r="K46" s="130">
        <f t="shared" si="18"/>
        <v>139563</v>
      </c>
      <c r="L46" s="130">
        <f t="shared" si="18"/>
        <v>86247</v>
      </c>
      <c r="M46" s="130">
        <f t="shared" si="18"/>
        <v>573741</v>
      </c>
      <c r="N46" s="130">
        <f t="shared" si="18"/>
        <v>241657</v>
      </c>
      <c r="O46" s="130">
        <f t="shared" si="18"/>
        <v>74880</v>
      </c>
      <c r="P46" s="130">
        <f t="shared" si="18"/>
        <v>0</v>
      </c>
      <c r="Q46" s="130">
        <f t="shared" si="18"/>
        <v>0</v>
      </c>
      <c r="R46" s="130">
        <f t="shared" si="18"/>
        <v>133</v>
      </c>
      <c r="S46" s="130"/>
      <c r="T46" s="129">
        <f t="shared" si="15"/>
        <v>0</v>
      </c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</row>
    <row r="47" spans="1:247" x14ac:dyDescent="0.2">
      <c r="A47" s="119">
        <v>37</v>
      </c>
      <c r="B47" s="121" t="s">
        <v>400</v>
      </c>
      <c r="C47" s="121" t="s">
        <v>476</v>
      </c>
      <c r="F47" s="129">
        <f t="shared" si="13"/>
        <v>3516646</v>
      </c>
      <c r="G47" s="129">
        <f t="shared" ref="G47:R47" si="19">G45</f>
        <v>1400033</v>
      </c>
      <c r="H47" s="129">
        <f t="shared" si="19"/>
        <v>424931</v>
      </c>
      <c r="I47" s="129">
        <f t="shared" si="19"/>
        <v>24266</v>
      </c>
      <c r="J47" s="129">
        <f t="shared" si="19"/>
        <v>551195</v>
      </c>
      <c r="K47" s="129">
        <f t="shared" si="19"/>
        <v>139563</v>
      </c>
      <c r="L47" s="129">
        <f t="shared" si="19"/>
        <v>86247</v>
      </c>
      <c r="M47" s="129">
        <f t="shared" si="19"/>
        <v>573741</v>
      </c>
      <c r="N47" s="129">
        <f t="shared" si="19"/>
        <v>241657</v>
      </c>
      <c r="O47" s="129">
        <f t="shared" si="19"/>
        <v>74880</v>
      </c>
      <c r="P47" s="129">
        <f t="shared" si="19"/>
        <v>0</v>
      </c>
      <c r="Q47" s="129">
        <f t="shared" si="19"/>
        <v>0</v>
      </c>
      <c r="R47" s="129">
        <f t="shared" si="19"/>
        <v>133</v>
      </c>
      <c r="S47" s="130"/>
      <c r="T47" s="129">
        <f t="shared" si="15"/>
        <v>0</v>
      </c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</row>
    <row r="48" spans="1:247" x14ac:dyDescent="0.2">
      <c r="A48" s="119">
        <v>38</v>
      </c>
      <c r="B48" s="121" t="s">
        <v>402</v>
      </c>
      <c r="C48" s="121" t="s">
        <v>478</v>
      </c>
      <c r="F48" s="129">
        <f t="shared" si="13"/>
        <v>3516646</v>
      </c>
      <c r="G48" s="130">
        <f t="shared" ref="G48:R48" si="20">G46</f>
        <v>1400033</v>
      </c>
      <c r="H48" s="130">
        <f t="shared" si="20"/>
        <v>424931</v>
      </c>
      <c r="I48" s="130">
        <f t="shared" si="20"/>
        <v>24266</v>
      </c>
      <c r="J48" s="130">
        <f t="shared" si="20"/>
        <v>551195</v>
      </c>
      <c r="K48" s="130">
        <f t="shared" si="20"/>
        <v>139563</v>
      </c>
      <c r="L48" s="130">
        <f t="shared" si="20"/>
        <v>86247</v>
      </c>
      <c r="M48" s="130">
        <f t="shared" si="20"/>
        <v>573741</v>
      </c>
      <c r="N48" s="130">
        <f t="shared" si="20"/>
        <v>241657</v>
      </c>
      <c r="O48" s="130">
        <f t="shared" si="20"/>
        <v>74880</v>
      </c>
      <c r="P48" s="130">
        <f t="shared" si="20"/>
        <v>0</v>
      </c>
      <c r="Q48" s="130">
        <f t="shared" si="20"/>
        <v>0</v>
      </c>
      <c r="R48" s="130">
        <f t="shared" si="20"/>
        <v>133</v>
      </c>
      <c r="S48" s="130"/>
      <c r="T48" s="129">
        <f t="shared" si="15"/>
        <v>0</v>
      </c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</row>
    <row r="49" spans="1:256" x14ac:dyDescent="0.2">
      <c r="A49" s="119">
        <v>39</v>
      </c>
      <c r="B49" s="121" t="s">
        <v>403</v>
      </c>
      <c r="C49" s="121" t="s">
        <v>479</v>
      </c>
      <c r="F49" s="129">
        <f>SUM(G49:R49)</f>
        <v>1036378367</v>
      </c>
      <c r="G49" s="129">
        <f>SUM('Rate Base'!G49:G73)</f>
        <v>572034091.8797332</v>
      </c>
      <c r="H49" s="129">
        <f>SUM('Rate Base'!H49:H73)</f>
        <v>165609831.88447028</v>
      </c>
      <c r="I49" s="129">
        <f>SUM('Rate Base'!I49:I73)</f>
        <v>10139197.917394547</v>
      </c>
      <c r="J49" s="129">
        <f>SUM('Rate Base'!J49:J73)</f>
        <v>121718933.91613807</v>
      </c>
      <c r="K49" s="129">
        <f>SUM('Rate Base'!K49:K73)</f>
        <v>22024581.726105075</v>
      </c>
      <c r="L49" s="129">
        <f>SUM('Rate Base'!L49:L73)</f>
        <v>17750042.82071761</v>
      </c>
      <c r="M49" s="129">
        <f>SUM('Rate Base'!M49:M73)</f>
        <v>100457715.92181291</v>
      </c>
      <c r="N49" s="129">
        <f>SUM('Rate Base'!N49:N73)</f>
        <v>0</v>
      </c>
      <c r="O49" s="129">
        <f>SUM('Rate Base'!O49:O73)</f>
        <v>0</v>
      </c>
      <c r="P49" s="129">
        <f>SUM('Rate Base'!P49:P73)</f>
        <v>26523793.65009838</v>
      </c>
      <c r="Q49" s="129">
        <f>SUM('Rate Base'!Q49:Q73)</f>
        <v>3257.8765387773969</v>
      </c>
      <c r="R49" s="129">
        <f>SUM('Rate Base'!R49:R73)</f>
        <v>116919.40699118793</v>
      </c>
      <c r="S49" s="130"/>
      <c r="T49" s="129">
        <f t="shared" si="15"/>
        <v>0</v>
      </c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</row>
    <row r="50" spans="1:256" x14ac:dyDescent="0.2">
      <c r="A50" s="119">
        <v>40</v>
      </c>
      <c r="F50" s="129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29">
        <f t="shared" si="15"/>
        <v>0</v>
      </c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</row>
    <row r="51" spans="1:256" x14ac:dyDescent="0.2">
      <c r="A51" s="119">
        <v>41</v>
      </c>
      <c r="F51" s="129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29">
        <f t="shared" si="15"/>
        <v>0</v>
      </c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</row>
    <row r="52" spans="1:256" x14ac:dyDescent="0.2">
      <c r="A52" s="119">
        <v>42</v>
      </c>
      <c r="F52" s="129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29">
        <f t="shared" si="15"/>
        <v>0</v>
      </c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</row>
    <row r="53" spans="1:256" x14ac:dyDescent="0.2">
      <c r="A53" s="119">
        <v>43</v>
      </c>
      <c r="B53" s="121" t="s">
        <v>404</v>
      </c>
      <c r="C53" s="121" t="s">
        <v>480</v>
      </c>
      <c r="F53" s="129">
        <f>SUM(G53:R53)</f>
        <v>-3616226</v>
      </c>
      <c r="G53" s="130">
        <v>-1105429</v>
      </c>
      <c r="H53" s="130">
        <v>-393289</v>
      </c>
      <c r="I53" s="130">
        <v>-34668</v>
      </c>
      <c r="J53" s="130">
        <v>-647899</v>
      </c>
      <c r="K53" s="130">
        <v>-192686</v>
      </c>
      <c r="L53" s="130">
        <v>-84328</v>
      </c>
      <c r="M53" s="130">
        <v>-678789</v>
      </c>
      <c r="N53" s="130">
        <v>-341016</v>
      </c>
      <c r="O53" s="130">
        <v>-112199</v>
      </c>
      <c r="P53" s="130">
        <v>-25719</v>
      </c>
      <c r="Q53" s="130">
        <v>-8</v>
      </c>
      <c r="R53" s="130">
        <v>-196</v>
      </c>
      <c r="S53" s="130"/>
      <c r="T53" s="129">
        <f t="shared" si="15"/>
        <v>0</v>
      </c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</row>
    <row r="54" spans="1:256" x14ac:dyDescent="0.2">
      <c r="A54" s="133">
        <v>44</v>
      </c>
      <c r="B54" s="134"/>
      <c r="C54" s="134"/>
      <c r="D54" s="135"/>
      <c r="E54" s="136"/>
      <c r="F54" s="129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8"/>
      <c r="R54" s="138"/>
      <c r="S54" s="138"/>
      <c r="T54" s="129">
        <f t="shared" si="15"/>
        <v>0</v>
      </c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6"/>
      <c r="CA54" s="136"/>
      <c r="CB54" s="136"/>
      <c r="CC54" s="136"/>
      <c r="CD54" s="136"/>
      <c r="CE54" s="136"/>
      <c r="CF54" s="136"/>
      <c r="CG54" s="136"/>
      <c r="CH54" s="136"/>
      <c r="CI54" s="136"/>
      <c r="CJ54" s="136"/>
      <c r="CK54" s="136"/>
      <c r="CL54" s="136"/>
      <c r="CM54" s="136"/>
      <c r="CN54" s="136"/>
      <c r="CO54" s="136"/>
      <c r="CP54" s="136"/>
      <c r="CQ54" s="136"/>
      <c r="CR54" s="136"/>
      <c r="CS54" s="136"/>
      <c r="CT54" s="136"/>
      <c r="CU54" s="136"/>
      <c r="CV54" s="136"/>
      <c r="CW54" s="136"/>
      <c r="CX54" s="136"/>
      <c r="CY54" s="136"/>
      <c r="CZ54" s="136"/>
      <c r="DA54" s="136"/>
      <c r="DB54" s="136"/>
      <c r="DC54" s="136"/>
      <c r="DD54" s="136"/>
      <c r="DE54" s="136"/>
      <c r="DF54" s="136"/>
      <c r="DG54" s="136"/>
      <c r="DH54" s="136"/>
      <c r="DI54" s="136"/>
      <c r="DJ54" s="136"/>
      <c r="DK54" s="136"/>
      <c r="DL54" s="136"/>
      <c r="DM54" s="136"/>
      <c r="DN54" s="136"/>
      <c r="DO54" s="136"/>
      <c r="DP54" s="136"/>
      <c r="DQ54" s="136"/>
      <c r="DR54" s="136"/>
      <c r="DS54" s="136"/>
      <c r="DT54" s="136"/>
      <c r="DU54" s="136"/>
      <c r="DV54" s="136"/>
      <c r="DW54" s="136"/>
      <c r="DX54" s="136"/>
      <c r="DY54" s="136"/>
      <c r="DZ54" s="136"/>
      <c r="EA54" s="136"/>
      <c r="EB54" s="136"/>
      <c r="EC54" s="136"/>
      <c r="ED54" s="136"/>
      <c r="EE54" s="136"/>
      <c r="EF54" s="136"/>
      <c r="EG54" s="136"/>
      <c r="EH54" s="136"/>
      <c r="EI54" s="136"/>
      <c r="EJ54" s="136"/>
      <c r="EK54" s="136"/>
      <c r="EL54" s="136"/>
      <c r="EM54" s="136"/>
      <c r="EN54" s="136"/>
      <c r="EO54" s="136"/>
      <c r="EP54" s="136"/>
      <c r="EQ54" s="136"/>
      <c r="ER54" s="136"/>
      <c r="ES54" s="136"/>
      <c r="ET54" s="136"/>
      <c r="EU54" s="136"/>
      <c r="EV54" s="136"/>
      <c r="EW54" s="136"/>
      <c r="EX54" s="136"/>
      <c r="EY54" s="136"/>
      <c r="EZ54" s="136"/>
      <c r="FA54" s="136"/>
      <c r="FB54" s="136"/>
      <c r="FC54" s="136"/>
      <c r="FD54" s="136"/>
      <c r="FE54" s="136"/>
      <c r="FF54" s="136"/>
      <c r="FG54" s="136"/>
      <c r="FH54" s="136"/>
      <c r="FI54" s="136"/>
      <c r="FJ54" s="136"/>
      <c r="FK54" s="136"/>
      <c r="FL54" s="136"/>
      <c r="FM54" s="136"/>
      <c r="FN54" s="136"/>
      <c r="FO54" s="136"/>
      <c r="FP54" s="136"/>
      <c r="FQ54" s="136"/>
      <c r="FR54" s="136"/>
      <c r="FS54" s="136"/>
      <c r="FT54" s="136"/>
      <c r="FU54" s="136"/>
      <c r="FV54" s="136"/>
      <c r="FW54" s="136"/>
      <c r="FX54" s="136"/>
      <c r="FY54" s="136"/>
      <c r="FZ54" s="136"/>
      <c r="GA54" s="136"/>
      <c r="GB54" s="136"/>
      <c r="GC54" s="136"/>
      <c r="GD54" s="136"/>
      <c r="GE54" s="136"/>
      <c r="GF54" s="136"/>
      <c r="GG54" s="136"/>
      <c r="GH54" s="136"/>
      <c r="GI54" s="136"/>
      <c r="GJ54" s="136"/>
      <c r="GK54" s="136"/>
      <c r="GL54" s="136"/>
      <c r="GM54" s="136"/>
      <c r="GN54" s="136"/>
      <c r="GO54" s="136"/>
      <c r="GP54" s="136"/>
      <c r="GQ54" s="136"/>
      <c r="GR54" s="136"/>
      <c r="GS54" s="136"/>
      <c r="GT54" s="136"/>
      <c r="GU54" s="136"/>
      <c r="GV54" s="136"/>
      <c r="GW54" s="136"/>
      <c r="GX54" s="136"/>
      <c r="GY54" s="136"/>
      <c r="GZ54" s="136"/>
      <c r="HA54" s="136"/>
      <c r="HB54" s="136"/>
      <c r="HC54" s="136"/>
      <c r="HD54" s="136"/>
      <c r="HE54" s="136"/>
      <c r="HF54" s="136"/>
      <c r="HG54" s="136"/>
      <c r="HH54" s="136"/>
      <c r="HI54" s="136"/>
      <c r="HJ54" s="136"/>
      <c r="HK54" s="136"/>
      <c r="HL54" s="136"/>
      <c r="HM54" s="136"/>
      <c r="HN54" s="136"/>
      <c r="HO54" s="136"/>
      <c r="HP54" s="136"/>
      <c r="HQ54" s="136"/>
      <c r="HR54" s="136"/>
      <c r="HS54" s="136"/>
      <c r="HT54" s="136"/>
      <c r="HU54" s="136"/>
      <c r="HV54" s="136"/>
      <c r="HW54" s="136"/>
      <c r="HX54" s="136"/>
      <c r="HY54" s="136"/>
      <c r="HZ54" s="136"/>
      <c r="IA54" s="136"/>
      <c r="IB54" s="136"/>
      <c r="IC54" s="136"/>
      <c r="ID54" s="136"/>
      <c r="IE54" s="136"/>
      <c r="IF54" s="136"/>
      <c r="IG54" s="136"/>
      <c r="IH54" s="136"/>
      <c r="II54" s="136"/>
      <c r="IJ54" s="136"/>
      <c r="IK54" s="136"/>
      <c r="IL54" s="136"/>
      <c r="IM54" s="136"/>
      <c r="IN54" s="136"/>
      <c r="IO54" s="136"/>
      <c r="IP54" s="136"/>
      <c r="IQ54" s="136"/>
      <c r="IR54" s="136"/>
      <c r="IS54" s="136"/>
      <c r="IT54" s="136"/>
      <c r="IU54" s="136"/>
      <c r="IV54" s="136"/>
    </row>
    <row r="55" spans="1:256" x14ac:dyDescent="0.2">
      <c r="A55" s="119">
        <v>45</v>
      </c>
      <c r="F55" s="129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29">
        <f t="shared" si="15"/>
        <v>0</v>
      </c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</row>
    <row r="56" spans="1:256" x14ac:dyDescent="0.2">
      <c r="A56" s="119">
        <v>46</v>
      </c>
      <c r="B56" s="121" t="s">
        <v>405</v>
      </c>
      <c r="F56" s="129">
        <f>SUM(G56:R56)</f>
        <v>1257574176</v>
      </c>
      <c r="G56" s="130">
        <v>458005465</v>
      </c>
      <c r="H56" s="130">
        <v>182158458</v>
      </c>
      <c r="I56" s="130">
        <v>10668266</v>
      </c>
      <c r="J56" s="130">
        <v>221396753</v>
      </c>
      <c r="K56" s="130">
        <v>51224549</v>
      </c>
      <c r="L56" s="130">
        <v>22889891</v>
      </c>
      <c r="M56" s="130">
        <v>184047357</v>
      </c>
      <c r="N56" s="130">
        <v>79886044</v>
      </c>
      <c r="O56" s="130">
        <v>24102240</v>
      </c>
      <c r="P56" s="130">
        <v>23087333</v>
      </c>
      <c r="Q56" s="130">
        <v>2255</v>
      </c>
      <c r="R56" s="130">
        <v>105565</v>
      </c>
      <c r="S56" s="130"/>
      <c r="T56" s="129">
        <f t="shared" si="15"/>
        <v>0</v>
      </c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</row>
    <row r="57" spans="1:256" x14ac:dyDescent="0.2">
      <c r="A57" s="119">
        <v>47</v>
      </c>
      <c r="F57" s="129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29">
        <f t="shared" si="15"/>
        <v>0</v>
      </c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</row>
    <row r="58" spans="1:256" x14ac:dyDescent="0.2">
      <c r="A58" s="119">
        <v>48</v>
      </c>
      <c r="B58" s="130" t="s">
        <v>406</v>
      </c>
      <c r="C58" s="130" t="s">
        <v>481</v>
      </c>
      <c r="F58" s="129">
        <f>SUM(G58:R58)</f>
        <v>15401444</v>
      </c>
      <c r="G58" s="130">
        <v>11425450</v>
      </c>
      <c r="H58" s="130">
        <v>3105553</v>
      </c>
      <c r="I58" s="130">
        <v>38693</v>
      </c>
      <c r="J58" s="130">
        <v>527094</v>
      </c>
      <c r="K58" s="130">
        <v>97296</v>
      </c>
      <c r="L58" s="130">
        <v>70049</v>
      </c>
      <c r="M58" s="130">
        <v>137309</v>
      </c>
      <c r="N58" s="130">
        <v>0</v>
      </c>
      <c r="O58" s="130">
        <v>0</v>
      </c>
      <c r="P58" s="130">
        <v>0</v>
      </c>
      <c r="Q58" s="130">
        <v>0</v>
      </c>
      <c r="R58" s="130">
        <v>0</v>
      </c>
      <c r="S58" s="130"/>
      <c r="T58" s="129">
        <f t="shared" si="15"/>
        <v>0</v>
      </c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</row>
    <row r="59" spans="1:256" x14ac:dyDescent="0.2">
      <c r="A59" s="119">
        <v>49</v>
      </c>
      <c r="B59" s="121" t="s">
        <v>407</v>
      </c>
      <c r="C59" s="121" t="s">
        <v>482</v>
      </c>
      <c r="F59" s="129">
        <f>SUM(G59:R59)</f>
        <v>14710735</v>
      </c>
      <c r="G59" s="130">
        <v>5574888</v>
      </c>
      <c r="H59" s="130">
        <v>2594231</v>
      </c>
      <c r="I59" s="130">
        <v>124251</v>
      </c>
      <c r="J59" s="130">
        <v>2755268</v>
      </c>
      <c r="K59" s="130">
        <v>685530</v>
      </c>
      <c r="L59" s="130">
        <v>219124</v>
      </c>
      <c r="M59" s="130">
        <v>1637606</v>
      </c>
      <c r="N59" s="130">
        <v>689254</v>
      </c>
      <c r="O59" s="130">
        <v>170284</v>
      </c>
      <c r="P59" s="130">
        <v>259239</v>
      </c>
      <c r="Q59" s="130">
        <v>11</v>
      </c>
      <c r="R59" s="130">
        <v>1049</v>
      </c>
      <c r="S59" s="130"/>
      <c r="T59" s="129">
        <f t="shared" si="15"/>
        <v>0</v>
      </c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</row>
    <row r="60" spans="1:256" x14ac:dyDescent="0.2">
      <c r="A60" s="119">
        <v>50</v>
      </c>
      <c r="F60" s="129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29">
        <f t="shared" si="15"/>
        <v>0</v>
      </c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</row>
    <row r="61" spans="1:256" x14ac:dyDescent="0.2">
      <c r="A61" s="119">
        <v>51</v>
      </c>
      <c r="B61" s="121" t="s">
        <v>408</v>
      </c>
      <c r="D61" s="139"/>
      <c r="E61" s="139"/>
      <c r="F61" s="129">
        <f t="shared" ref="F61:F82" si="21">SUM(G61:R61)</f>
        <v>3590352276.999999</v>
      </c>
      <c r="G61" s="129">
        <f>'Rate Base'!G37</f>
        <v>1258168914.6849751</v>
      </c>
      <c r="H61" s="129">
        <f>'Rate Base'!H37</f>
        <v>392665366.49006915</v>
      </c>
      <c r="I61" s="129">
        <f>'Rate Base'!I37</f>
        <v>29807026.280643821</v>
      </c>
      <c r="J61" s="129">
        <f>'Rate Base'!J37</f>
        <v>602628605.47588396</v>
      </c>
      <c r="K61" s="129">
        <f>'Rate Base'!K37</f>
        <v>134243802.8730813</v>
      </c>
      <c r="L61" s="129">
        <f>'Rate Base'!L37</f>
        <v>96665862.463233083</v>
      </c>
      <c r="M61" s="129">
        <f>'Rate Base'!M37</f>
        <v>684224162.38193536</v>
      </c>
      <c r="N61" s="129">
        <f>'Rate Base'!N37</f>
        <v>282360237.15892422</v>
      </c>
      <c r="O61" s="129">
        <f>'Rate Base'!O37</f>
        <v>90817581.282767892</v>
      </c>
      <c r="P61" s="129">
        <f>'Rate Base'!P37</f>
        <v>18552566.801548727</v>
      </c>
      <c r="Q61" s="129">
        <f>'Rate Base'!Q37</f>
        <v>6032.9634606514328</v>
      </c>
      <c r="R61" s="129">
        <f>'Rate Base'!R37</f>
        <v>212118.14347638882</v>
      </c>
      <c r="S61" s="130"/>
      <c r="T61" s="129">
        <f t="shared" si="15"/>
        <v>0</v>
      </c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</row>
    <row r="62" spans="1:256" x14ac:dyDescent="0.2">
      <c r="A62" s="119">
        <v>52</v>
      </c>
      <c r="B62" s="121" t="s">
        <v>409</v>
      </c>
      <c r="F62" s="129">
        <f t="shared" si="21"/>
        <v>536001810.00000018</v>
      </c>
      <c r="G62" s="129">
        <f>'Rate Base'!G42</f>
        <v>187831377.96171263</v>
      </c>
      <c r="H62" s="129">
        <f>'Rate Base'!H42</f>
        <v>58620806.796945527</v>
      </c>
      <c r="I62" s="129">
        <f>'Rate Base'!I42</f>
        <v>4449875.3338188538</v>
      </c>
      <c r="J62" s="129">
        <f>'Rate Base'!J42</f>
        <v>89966108.719211295</v>
      </c>
      <c r="K62" s="129">
        <f>'Rate Base'!K42</f>
        <v>20041186.983851723</v>
      </c>
      <c r="L62" s="129">
        <f>'Rate Base'!L42</f>
        <v>14431195.95183501</v>
      </c>
      <c r="M62" s="129">
        <f>'Rate Base'!M42</f>
        <v>102147466.65162723</v>
      </c>
      <c r="N62" s="129">
        <f>'Rate Base'!N42</f>
        <v>42153411.841712907</v>
      </c>
      <c r="O62" s="129">
        <f>'Rate Base'!O42</f>
        <v>13558109.119047241</v>
      </c>
      <c r="P62" s="129">
        <f>'Rate Base'!P42</f>
        <v>2769702.9757996728</v>
      </c>
      <c r="Q62" s="129">
        <f>'Rate Base'!Q42</f>
        <v>900.65795361869243</v>
      </c>
      <c r="R62" s="129">
        <f>'Rate Base'!R42</f>
        <v>31667.006484440339</v>
      </c>
      <c r="S62" s="130"/>
      <c r="T62" s="129">
        <f t="shared" si="15"/>
        <v>0</v>
      </c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</row>
    <row r="63" spans="1:256" x14ac:dyDescent="0.2">
      <c r="A63" s="119">
        <v>53</v>
      </c>
      <c r="B63" s="121" t="s">
        <v>410</v>
      </c>
      <c r="F63" s="129">
        <f t="shared" si="21"/>
        <v>1348161065</v>
      </c>
      <c r="G63" s="129">
        <f>'Rate Base'!G77</f>
        <v>680305552.18862152</v>
      </c>
      <c r="H63" s="129">
        <f>'Rate Base'!H77</f>
        <v>201241216.13962966</v>
      </c>
      <c r="I63" s="129">
        <f>'Rate Base'!I77</f>
        <v>12409913.855479436</v>
      </c>
      <c r="J63" s="129">
        <f>'Rate Base'!J77</f>
        <v>148642099.9472</v>
      </c>
      <c r="K63" s="129">
        <f>'Rate Base'!K77</f>
        <v>29267732.761967368</v>
      </c>
      <c r="L63" s="129">
        <f>'Rate Base'!L77</f>
        <v>21236405.064908572</v>
      </c>
      <c r="M63" s="129">
        <f>'Rate Base'!M77</f>
        <v>127162674.52277425</v>
      </c>
      <c r="N63" s="129">
        <f>'Rate Base'!N77</f>
        <v>1624028.9470518436</v>
      </c>
      <c r="O63" s="129">
        <f>'Rate Base'!O77</f>
        <v>59666.408374743209</v>
      </c>
      <c r="P63" s="129">
        <f>'Rate Base'!P77</f>
        <v>126012459.97762169</v>
      </c>
      <c r="Q63" s="129">
        <f>'Rate Base'!Q77</f>
        <v>4736.9644664232974</v>
      </c>
      <c r="R63" s="129">
        <f>'Rate Base'!R77</f>
        <v>194578.22190451622</v>
      </c>
      <c r="S63" s="130"/>
      <c r="T63" s="129">
        <f t="shared" si="15"/>
        <v>0</v>
      </c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</row>
    <row r="64" spans="1:256" x14ac:dyDescent="0.2">
      <c r="A64" s="119">
        <v>54</v>
      </c>
      <c r="B64" s="121" t="s">
        <v>411</v>
      </c>
      <c r="F64" s="129">
        <f t="shared" si="21"/>
        <v>5474515151.999999</v>
      </c>
      <c r="G64" s="129">
        <f>'Rate Base'!G37+'Rate Base'!G42+'Rate Base'!G77</f>
        <v>2126305844.8353093</v>
      </c>
      <c r="H64" s="129">
        <f>'Rate Base'!H37+'Rate Base'!H42+'Rate Base'!H77</f>
        <v>652527389.42664433</v>
      </c>
      <c r="I64" s="129">
        <f>'Rate Base'!I37+'Rate Base'!I42+'Rate Base'!I77</f>
        <v>46666815.469942108</v>
      </c>
      <c r="J64" s="129">
        <f>'Rate Base'!J37+'Rate Base'!J42+'Rate Base'!J77</f>
        <v>841236814.14229536</v>
      </c>
      <c r="K64" s="129">
        <f>'Rate Base'!K37+'Rate Base'!K42+'Rate Base'!K77</f>
        <v>183552722.61890039</v>
      </c>
      <c r="L64" s="129">
        <f>'Rate Base'!L37+'Rate Base'!L42+'Rate Base'!L77</f>
        <v>132333463.47997665</v>
      </c>
      <c r="M64" s="129">
        <f>'Rate Base'!M37+'Rate Base'!M42+'Rate Base'!M77</f>
        <v>913534303.55633676</v>
      </c>
      <c r="N64" s="129">
        <f>'Rate Base'!N37+'Rate Base'!N42+'Rate Base'!N77</f>
        <v>326137677.94768894</v>
      </c>
      <c r="O64" s="129">
        <f>'Rate Base'!O37+'Rate Base'!O42+'Rate Base'!O77</f>
        <v>104435356.81018987</v>
      </c>
      <c r="P64" s="129">
        <f>'Rate Base'!P37+'Rate Base'!P42+'Rate Base'!P77</f>
        <v>147334729.75497007</v>
      </c>
      <c r="Q64" s="129">
        <f>'Rate Base'!Q37+'Rate Base'!Q42+'Rate Base'!Q77</f>
        <v>11670.585880693423</v>
      </c>
      <c r="R64" s="129">
        <f>'Rate Base'!R37+'Rate Base'!R42+'Rate Base'!R77</f>
        <v>438363.3718653454</v>
      </c>
      <c r="S64" s="130"/>
      <c r="T64" s="129">
        <f t="shared" si="15"/>
        <v>0</v>
      </c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</row>
    <row r="65" spans="1:33" x14ac:dyDescent="0.2">
      <c r="A65" s="119">
        <v>55</v>
      </c>
      <c r="B65" s="120" t="s">
        <v>412</v>
      </c>
      <c r="F65" s="129">
        <f t="shared" si="21"/>
        <v>537135305.00000012</v>
      </c>
      <c r="G65" s="130">
        <f>SUM('Rate Base'!G49:G54)</f>
        <v>261709038.04180932</v>
      </c>
      <c r="H65" s="130">
        <f>SUM('Rate Base'!H49:H54)</f>
        <v>76140163.190834805</v>
      </c>
      <c r="I65" s="130">
        <f>SUM('Rate Base'!I49:I54)</f>
        <v>6715643.7080297824</v>
      </c>
      <c r="J65" s="130">
        <f>SUM('Rate Base'!J49:J54)</f>
        <v>79818199.940392464</v>
      </c>
      <c r="K65" s="130">
        <f>SUM('Rate Base'!K49:K54)</f>
        <v>17436392.188573811</v>
      </c>
      <c r="L65" s="130">
        <f>SUM('Rate Base'!L49:L54)</f>
        <v>11838415.079456195</v>
      </c>
      <c r="M65" s="130">
        <f>SUM('Rate Base'!M49:M54)</f>
        <v>79530233.76171194</v>
      </c>
      <c r="N65" s="130">
        <f>SUM('Rate Base'!N49:N54)</f>
        <v>0</v>
      </c>
      <c r="O65" s="130">
        <f>SUM('Rate Base'!O49:O54)</f>
        <v>0</v>
      </c>
      <c r="P65" s="130">
        <f>SUM('Rate Base'!P49:P54)</f>
        <v>3926226.6435093749</v>
      </c>
      <c r="Q65" s="130">
        <f>SUM('Rate Base'!Q49:Q54)</f>
        <v>1316.5096212686099</v>
      </c>
      <c r="R65" s="130">
        <f>SUM('Rate Base'!R49:R54)</f>
        <v>19675.936061021017</v>
      </c>
      <c r="S65" s="130"/>
      <c r="T65" s="129">
        <f t="shared" si="15"/>
        <v>0</v>
      </c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</row>
    <row r="66" spans="1:33" x14ac:dyDescent="0.2">
      <c r="A66" s="119">
        <v>56</v>
      </c>
      <c r="B66" s="120" t="s">
        <v>413</v>
      </c>
      <c r="F66" s="129">
        <f t="shared" si="21"/>
        <v>52426604.000000007</v>
      </c>
      <c r="G66" s="130">
        <f>'Rate Base'!G19</f>
        <v>20362532.829841774</v>
      </c>
      <c r="H66" s="130">
        <f>'Rate Base'!H19</f>
        <v>6248917.7753260285</v>
      </c>
      <c r="I66" s="130">
        <f>'Rate Base'!I19</f>
        <v>446903.98814403155</v>
      </c>
      <c r="J66" s="130">
        <f>'Rate Base'!J19</f>
        <v>8056090.4665954839</v>
      </c>
      <c r="K66" s="130">
        <f>'Rate Base'!K19</f>
        <v>1757789.6187477638</v>
      </c>
      <c r="L66" s="130">
        <f>'Rate Base'!L19</f>
        <v>1267289.2289426986</v>
      </c>
      <c r="M66" s="130">
        <f>'Rate Base'!M19</f>
        <v>8748446.1807484403</v>
      </c>
      <c r="N66" s="130">
        <f>'Rate Base'!N19</f>
        <v>3123252.0901867482</v>
      </c>
      <c r="O66" s="130">
        <f>'Rate Base'!O19</f>
        <v>1000123.4708586534</v>
      </c>
      <c r="P66" s="130">
        <f>'Rate Base'!P19</f>
        <v>1410948.6078395338</v>
      </c>
      <c r="Q66" s="130">
        <f>'Rate Base'!Q19</f>
        <v>111.76317307142334</v>
      </c>
      <c r="R66" s="130">
        <f>'Rate Base'!R19</f>
        <v>4197.9795957808701</v>
      </c>
      <c r="S66" s="130"/>
      <c r="T66" s="129">
        <f t="shared" si="15"/>
        <v>0</v>
      </c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</row>
    <row r="67" spans="1:33" x14ac:dyDescent="0.2">
      <c r="A67" s="119">
        <v>57</v>
      </c>
      <c r="B67" s="120" t="s">
        <v>414</v>
      </c>
      <c r="F67" s="129">
        <f t="shared" si="21"/>
        <v>5653048566</v>
      </c>
      <c r="G67" s="130">
        <f>'Rate Base'!G95</f>
        <v>2195823808.6841545</v>
      </c>
      <c r="H67" s="130">
        <f>'Rate Base'!H95</f>
        <v>673852844.04125822</v>
      </c>
      <c r="I67" s="130">
        <f>'Rate Base'!I95</f>
        <v>48189728.72072497</v>
      </c>
      <c r="J67" s="130">
        <f>'Rate Base'!J95</f>
        <v>868605469.23783994</v>
      </c>
      <c r="K67" s="130">
        <f>'Rate Base'!K95</f>
        <v>189520851.33972868</v>
      </c>
      <c r="L67" s="130">
        <f>'Rate Base'!L95</f>
        <v>136636374.46678665</v>
      </c>
      <c r="M67" s="130">
        <f>'Rate Base'!M95</f>
        <v>943216714.92132998</v>
      </c>
      <c r="N67" s="130">
        <f>'Rate Base'!N95</f>
        <v>336685473.18661392</v>
      </c>
      <c r="O67" s="130">
        <f>'Rate Base'!O95</f>
        <v>107812441.6992411</v>
      </c>
      <c r="P67" s="130">
        <f>'Rate Base'!P95</f>
        <v>152240050.26732662</v>
      </c>
      <c r="Q67" s="130">
        <f>'Rate Base'!Q95</f>
        <v>12053.270033085651</v>
      </c>
      <c r="R67" s="130">
        <f>'Rate Base'!R95</f>
        <v>452756.16496268084</v>
      </c>
      <c r="S67" s="130"/>
      <c r="T67" s="129">
        <f t="shared" si="15"/>
        <v>0</v>
      </c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</row>
    <row r="68" spans="1:33" x14ac:dyDescent="0.2">
      <c r="A68" s="119">
        <v>58</v>
      </c>
      <c r="B68" s="120" t="s">
        <v>415</v>
      </c>
      <c r="F68" s="129">
        <f t="shared" si="21"/>
        <v>141341083.99999997</v>
      </c>
      <c r="G68" s="130">
        <f>SUM('Rate Base'!G58:G63)</f>
        <v>68865774.97684449</v>
      </c>
      <c r="H68" s="130">
        <f>SUM('Rate Base'!H58:H63)</f>
        <v>20035423.279436447</v>
      </c>
      <c r="I68" s="130">
        <f>SUM('Rate Base'!I58:I63)</f>
        <v>1767145.7339396642</v>
      </c>
      <c r="J68" s="130">
        <f>SUM('Rate Base'!J58:J63)</f>
        <v>21003257.109158896</v>
      </c>
      <c r="K68" s="130">
        <f>SUM('Rate Base'!K58:K63)</f>
        <v>4588189.5375312632</v>
      </c>
      <c r="L68" s="130">
        <f>SUM('Rate Base'!L58:L63)</f>
        <v>3115145.115306505</v>
      </c>
      <c r="M68" s="130">
        <f>SUM('Rate Base'!M58:M63)</f>
        <v>20927482.16010097</v>
      </c>
      <c r="N68" s="130">
        <f>SUM('Rate Base'!N58:N63)</f>
        <v>0</v>
      </c>
      <c r="O68" s="130">
        <f>SUM('Rate Base'!O58:O63)</f>
        <v>0</v>
      </c>
      <c r="P68" s="130">
        <f>SUM('Rate Base'!P58:P63)</f>
        <v>1033142.16288091</v>
      </c>
      <c r="Q68" s="130">
        <f>SUM('Rate Base'!Q58:Q63)</f>
        <v>346.42462625520903</v>
      </c>
      <c r="R68" s="130">
        <f>SUM('Rate Base'!R58:R63)</f>
        <v>5177.5001745867485</v>
      </c>
      <c r="S68" s="130">
        <f>SUM('Rate Base'!S58:S63)</f>
        <v>0</v>
      </c>
      <c r="T68" s="130">
        <f>SUM('Rate Base'!T58:T63)</f>
        <v>0</v>
      </c>
      <c r="U68" s="130">
        <f>SUM('Rate Base'!U58:U63)</f>
        <v>0</v>
      </c>
      <c r="V68" s="130">
        <f>SUM('Rate Base'!V58:V63)</f>
        <v>0</v>
      </c>
      <c r="W68" s="130">
        <f>SUM('Rate Base'!W58:W63)</f>
        <v>0</v>
      </c>
      <c r="X68" s="130">
        <f>SUM('Rate Base'!X58:X63)</f>
        <v>0</v>
      </c>
      <c r="Y68" s="130"/>
      <c r="Z68" s="130"/>
      <c r="AA68" s="130"/>
      <c r="AB68" s="130"/>
      <c r="AC68" s="130"/>
      <c r="AD68" s="130"/>
      <c r="AE68" s="130"/>
      <c r="AF68" s="130"/>
      <c r="AG68" s="130"/>
    </row>
    <row r="69" spans="1:33" x14ac:dyDescent="0.2">
      <c r="A69" s="119">
        <v>59</v>
      </c>
      <c r="B69" s="120" t="s">
        <v>416</v>
      </c>
      <c r="F69" s="129">
        <f t="shared" si="21"/>
        <v>124597128.00000003</v>
      </c>
      <c r="G69" s="129">
        <f>'Rate Base'!G80</f>
        <v>48393619.1900585</v>
      </c>
      <c r="H69" s="129">
        <f>'Rate Base'!H80</f>
        <v>14851185.247737436</v>
      </c>
      <c r="I69" s="129">
        <f>'Rate Base'!I80</f>
        <v>1062112.5376439104</v>
      </c>
      <c r="J69" s="129">
        <f>'Rate Base'!J80</f>
        <v>19146113.966221754</v>
      </c>
      <c r="K69" s="129">
        <f>'Rate Base'!K80</f>
        <v>4177564.8509330549</v>
      </c>
      <c r="L69" s="129">
        <f>'Rate Base'!L80</f>
        <v>3011841.0544309658</v>
      </c>
      <c r="M69" s="129">
        <f>'Rate Base'!M80</f>
        <v>20791567.361178391</v>
      </c>
      <c r="N69" s="129">
        <f>'Rate Base'!N80</f>
        <v>7422724.5475840056</v>
      </c>
      <c r="O69" s="129">
        <f>'Rate Base'!O80</f>
        <v>2376894.6032510498</v>
      </c>
      <c r="P69" s="129">
        <f>'Rate Base'!P80</f>
        <v>3353262.1012874343</v>
      </c>
      <c r="Q69" s="129">
        <f>'Rate Base'!Q80</f>
        <v>265.61648701995438</v>
      </c>
      <c r="R69" s="129">
        <f>'Rate Base'!R80</f>
        <v>9976.9231864970188</v>
      </c>
      <c r="S69" s="130"/>
      <c r="T69" s="129">
        <f>SUM(G69:R69)-F69</f>
        <v>0</v>
      </c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</row>
    <row r="70" spans="1:33" x14ac:dyDescent="0.2">
      <c r="A70" s="119">
        <v>60</v>
      </c>
      <c r="B70" s="120" t="s">
        <v>417</v>
      </c>
      <c r="C70" s="120"/>
      <c r="D70" s="120"/>
      <c r="E70" s="120"/>
      <c r="F70" s="129">
        <f t="shared" si="21"/>
        <v>17747782.000000007</v>
      </c>
      <c r="G70" s="129">
        <f>SUM(Labor!G16:G20)</f>
        <v>6169841.8499785429</v>
      </c>
      <c r="H70" s="129">
        <f>SUM(Labor!H16:H20)</f>
        <v>1929109.2249548957</v>
      </c>
      <c r="I70" s="129">
        <f>SUM(Labor!I16:I20)</f>
        <v>148797.33763314129</v>
      </c>
      <c r="J70" s="129">
        <f>SUM(Labor!J16:J20)</f>
        <v>2990441.4088259432</v>
      </c>
      <c r="K70" s="129">
        <f>SUM(Labor!K16:K20)</f>
        <v>661207.50752266869</v>
      </c>
      <c r="L70" s="129">
        <f>SUM(Labor!L16:L20)</f>
        <v>480328.21702339011</v>
      </c>
      <c r="M70" s="129">
        <f>SUM(Labor!M16:M20)</f>
        <v>3410726.9884696854</v>
      </c>
      <c r="N70" s="129">
        <f>SUM(Labor!N16:N20)</f>
        <v>1406067.8334096803</v>
      </c>
      <c r="O70" s="129">
        <f>SUM(Labor!O16:O20)</f>
        <v>453084.28188086598</v>
      </c>
      <c r="P70" s="129">
        <f>SUM(Labor!P16:P20)</f>
        <v>97075.164838232275</v>
      </c>
      <c r="Q70" s="129">
        <f>SUM(Labor!Q16:Q20)</f>
        <v>31.567110291007346</v>
      </c>
      <c r="R70" s="129">
        <f>SUM(Labor!R16:R20)</f>
        <v>1070.6183526654058</v>
      </c>
      <c r="S70" s="130"/>
      <c r="T70" s="129">
        <f>SUM(G70:R70)-F70</f>
        <v>0</v>
      </c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</row>
    <row r="71" spans="1:33" x14ac:dyDescent="0.2">
      <c r="A71" s="119">
        <v>61</v>
      </c>
      <c r="B71" s="120" t="s">
        <v>418</v>
      </c>
      <c r="C71" s="120"/>
      <c r="D71" s="120"/>
      <c r="E71" s="120"/>
      <c r="F71" s="129">
        <f t="shared" si="21"/>
        <v>10978176.000000002</v>
      </c>
      <c r="G71" s="129">
        <f>SUM(Labor!G26:G29)</f>
        <v>3684140.8891663994</v>
      </c>
      <c r="H71" s="129">
        <f>SUM(Labor!H26:H29)</f>
        <v>1161462.7900913451</v>
      </c>
      <c r="I71" s="129">
        <f>SUM(Labor!I26:I29)</f>
        <v>95930.185154645456</v>
      </c>
      <c r="J71" s="129">
        <f>SUM(Labor!J26:J29)</f>
        <v>1880606.7338120081</v>
      </c>
      <c r="K71" s="129">
        <f>SUM(Labor!K26:K29)</f>
        <v>402629.09177325614</v>
      </c>
      <c r="L71" s="129">
        <f>SUM(Labor!L26:L29)</f>
        <v>303769.70685639826</v>
      </c>
      <c r="M71" s="129">
        <f>SUM(Labor!M26:M29)</f>
        <v>2185851.0539672803</v>
      </c>
      <c r="N71" s="129">
        <f>SUM(Labor!N26:N29)</f>
        <v>897288.11542897101</v>
      </c>
      <c r="O71" s="129">
        <f>SUM(Labor!O26:O29)</f>
        <v>291366.67081596568</v>
      </c>
      <c r="P71" s="129">
        <f>SUM(Labor!P26:P29)</f>
        <v>74385.335602860505</v>
      </c>
      <c r="Q71" s="129">
        <f>SUM(Labor!Q26:Q29)</f>
        <v>24.188782959287852</v>
      </c>
      <c r="R71" s="129">
        <f>SUM(Labor!R26:R29)</f>
        <v>721.23854791115559</v>
      </c>
      <c r="S71" s="130"/>
      <c r="T71" s="129">
        <f>SUM(G71:R71)-F71</f>
        <v>0</v>
      </c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</row>
    <row r="72" spans="1:33" x14ac:dyDescent="0.2">
      <c r="A72" s="119">
        <v>62</v>
      </c>
      <c r="B72" s="120" t="s">
        <v>419</v>
      </c>
      <c r="C72" s="120"/>
      <c r="D72" s="120"/>
      <c r="E72" s="120"/>
      <c r="F72" s="129">
        <f t="shared" si="21"/>
        <v>4595.0000000000009</v>
      </c>
      <c r="G72" s="129">
        <f>SUM(Labor!G37:G41)</f>
        <v>1610.2281104872939</v>
      </c>
      <c r="H72" s="129">
        <f>SUM(Labor!H37:H41)</f>
        <v>502.5404806598782</v>
      </c>
      <c r="I72" s="129">
        <f>SUM(Labor!I37:I41)</f>
        <v>38.147589760746584</v>
      </c>
      <c r="J72" s="129">
        <f>SUM(Labor!J37:J41)</f>
        <v>771.25536118017192</v>
      </c>
      <c r="K72" s="129">
        <f>SUM(Labor!K37:K41)</f>
        <v>171.80772988583504</v>
      </c>
      <c r="L72" s="129">
        <f>SUM(Labor!L37:L41)</f>
        <v>123.714778871142</v>
      </c>
      <c r="M72" s="129">
        <f>SUM(Labor!M37:M41)</f>
        <v>875.68288111606762</v>
      </c>
      <c r="N72" s="129">
        <f>SUM(Labor!N37:N41)</f>
        <v>361.369912934941</v>
      </c>
      <c r="O72" s="129">
        <f>SUM(Labor!O37:O41)</f>
        <v>116.23003922696095</v>
      </c>
      <c r="P72" s="129">
        <f>SUM(Labor!P37:P41)</f>
        <v>23.743922009889289</v>
      </c>
      <c r="Q72" s="129">
        <f>SUM(Labor!Q37:Q41)</f>
        <v>7.7210994807608794E-3</v>
      </c>
      <c r="R72" s="129">
        <f>SUM(Labor!R37:R41)</f>
        <v>0.2714727675938321</v>
      </c>
      <c r="S72" s="130"/>
      <c r="T72" s="129">
        <f>SUM(G72:R72)-F72</f>
        <v>0</v>
      </c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</row>
    <row r="73" spans="1:33" x14ac:dyDescent="0.2">
      <c r="A73" s="119">
        <v>63</v>
      </c>
      <c r="B73" s="120" t="s">
        <v>420</v>
      </c>
      <c r="C73" s="120"/>
      <c r="D73" s="120"/>
      <c r="E73" s="120"/>
      <c r="F73" s="129">
        <f t="shared" si="21"/>
        <v>68245</v>
      </c>
      <c r="G73" s="129">
        <f>SUM(Labor!G47:G50)</f>
        <v>23117.001156876417</v>
      </c>
      <c r="H73" s="129">
        <f>SUM(Labor!H47:H50)</f>
        <v>7271.8047859801836</v>
      </c>
      <c r="I73" s="129">
        <f>SUM(Labor!I47:I50)</f>
        <v>590.02843070737663</v>
      </c>
      <c r="J73" s="129">
        <f>SUM(Labor!J47:J50)</f>
        <v>11640.609831788091</v>
      </c>
      <c r="K73" s="129">
        <f>SUM(Labor!K47:K50)</f>
        <v>2513.2576202769333</v>
      </c>
      <c r="L73" s="129">
        <f>SUM(Labor!L47:L50)</f>
        <v>1877.556730639805</v>
      </c>
      <c r="M73" s="129">
        <f>SUM(Labor!M47:M50)</f>
        <v>13464.640136204027</v>
      </c>
      <c r="N73" s="129">
        <f>SUM(Labor!N47:N50)</f>
        <v>5533.2074731585371</v>
      </c>
      <c r="O73" s="129">
        <f>SUM(Labor!O47:O50)</f>
        <v>1793.2308043660566</v>
      </c>
      <c r="P73" s="129">
        <f>SUM(Labor!P47:P50)</f>
        <v>439.13248081832762</v>
      </c>
      <c r="Q73" s="129">
        <f>SUM(Labor!Q47:Q50)</f>
        <v>0.14279804188286399</v>
      </c>
      <c r="R73" s="129">
        <f>SUM(Labor!R47:R50)</f>
        <v>4.387751142363741</v>
      </c>
      <c r="S73" s="130"/>
      <c r="T73" s="129">
        <f>SUM(G73:R73)-F73</f>
        <v>0</v>
      </c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</row>
    <row r="74" spans="1:33" x14ac:dyDescent="0.2">
      <c r="A74" s="119">
        <v>64</v>
      </c>
      <c r="B74" s="120" t="s">
        <v>421</v>
      </c>
      <c r="C74" s="120"/>
      <c r="D74" s="120"/>
      <c r="E74" s="120"/>
      <c r="F74" s="129">
        <f t="shared" si="21"/>
        <v>10093340</v>
      </c>
      <c r="G74" s="129">
        <f>SUM(Labor!G100:G108)</f>
        <v>5514874.2783300662</v>
      </c>
      <c r="H74" s="129">
        <f>SUM(Labor!H100:H108)</f>
        <v>1820642.0353905892</v>
      </c>
      <c r="I74" s="129">
        <f>SUM(Labor!I100:I108)</f>
        <v>87469.962449480954</v>
      </c>
      <c r="J74" s="129">
        <f>SUM(Labor!J100:J108)</f>
        <v>1054231.7737843664</v>
      </c>
      <c r="K74" s="129">
        <f>SUM(Labor!K100:K108)</f>
        <v>274074.28952556162</v>
      </c>
      <c r="L74" s="129">
        <f>SUM(Labor!L100:L108)</f>
        <v>122643.22063805035</v>
      </c>
      <c r="M74" s="129">
        <f>SUM(Labor!M100:M108)</f>
        <v>830024.44360021618</v>
      </c>
      <c r="N74" s="129">
        <f>SUM(Labor!N100:N108)</f>
        <v>107736.17899113538</v>
      </c>
      <c r="O74" s="129">
        <f>SUM(Labor!O100:O108)</f>
        <v>3958.1996762366243</v>
      </c>
      <c r="P74" s="129">
        <f>SUM(Labor!P100:P108)</f>
        <v>272461.36446356133</v>
      </c>
      <c r="Q74" s="129">
        <f>SUM(Labor!Q100:Q108)</f>
        <v>88.016681943324372</v>
      </c>
      <c r="R74" s="129">
        <f>SUM(Labor!R100:R108)</f>
        <v>5136.2364687918343</v>
      </c>
      <c r="S74" s="129">
        <f>SUM(Labor!S100:S108)</f>
        <v>0</v>
      </c>
      <c r="T74" s="129">
        <f>SUM(Labor!T100:T108)</f>
        <v>0</v>
      </c>
      <c r="U74" s="129">
        <f>SUM(Labor!U100:U108)</f>
        <v>0</v>
      </c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</row>
    <row r="75" spans="1:33" x14ac:dyDescent="0.2">
      <c r="A75" s="119">
        <v>65</v>
      </c>
      <c r="B75" s="120" t="s">
        <v>422</v>
      </c>
      <c r="C75" s="120"/>
      <c r="D75" s="120"/>
      <c r="E75" s="120"/>
      <c r="F75" s="129">
        <f t="shared" si="21"/>
        <v>6883580.9999999981</v>
      </c>
      <c r="G75" s="129">
        <f>SUM(Labor!G115:G122)</f>
        <v>3360552.0593052777</v>
      </c>
      <c r="H75" s="129">
        <f>SUM(Labor!H115:H122)</f>
        <v>976326.56565375417</v>
      </c>
      <c r="I75" s="129">
        <f>SUM(Labor!I115:I122)</f>
        <v>85556.511985237594</v>
      </c>
      <c r="J75" s="129">
        <f>SUM(Labor!J115:J122)</f>
        <v>1016557.4465140309</v>
      </c>
      <c r="K75" s="129">
        <f>SUM(Labor!K115:K122)</f>
        <v>222411.9843226037</v>
      </c>
      <c r="L75" s="129">
        <f>SUM(Labor!L115:L122)</f>
        <v>150683.94165800035</v>
      </c>
      <c r="M75" s="129">
        <f>SUM(Labor!M115:M122)</f>
        <v>1014145.6085997069</v>
      </c>
      <c r="N75" s="129">
        <f>SUM(Labor!N115:N122)</f>
        <v>79.965437633518576</v>
      </c>
      <c r="O75" s="129">
        <f>SUM(Labor!O115:O122)</f>
        <v>2.93790973761151</v>
      </c>
      <c r="P75" s="129">
        <f>SUM(Labor!P115:P122)</f>
        <v>56983.900254787695</v>
      </c>
      <c r="Q75" s="129">
        <f>SUM(Labor!Q115:Q122)</f>
        <v>16.953989744991173</v>
      </c>
      <c r="R75" s="129">
        <f>SUM(Labor!R115:R122)</f>
        <v>263.1243694828994</v>
      </c>
      <c r="S75" s="130"/>
      <c r="T75" s="129">
        <f t="shared" ref="T75:T106" si="22">SUM(G75:R75)-F75</f>
        <v>0</v>
      </c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</row>
    <row r="76" spans="1:33" x14ac:dyDescent="0.2">
      <c r="A76" s="119">
        <v>66</v>
      </c>
      <c r="B76" s="120" t="s">
        <v>423</v>
      </c>
      <c r="C76" s="120"/>
      <c r="D76" s="120"/>
      <c r="E76" s="120"/>
      <c r="F76" s="129">
        <f t="shared" si="21"/>
        <v>77114146</v>
      </c>
      <c r="G76" s="129">
        <f>Labor!G156</f>
        <v>33687621.351456679</v>
      </c>
      <c r="H76" s="129">
        <f>Labor!H156</f>
        <v>11221046.702805663</v>
      </c>
      <c r="I76" s="129">
        <f>Labor!I156</f>
        <v>702217.30402521871</v>
      </c>
      <c r="J76" s="129">
        <f>Labor!J156</f>
        <v>10576099.063870059</v>
      </c>
      <c r="K76" s="129">
        <f>Labor!K156</f>
        <v>2271354.9906668123</v>
      </c>
      <c r="L76" s="129">
        <f>Labor!L156</f>
        <v>1614151.2738772363</v>
      </c>
      <c r="M76" s="129">
        <f>Labor!M156</f>
        <v>11004089.665420078</v>
      </c>
      <c r="N76" s="129">
        <f>Labor!N156</f>
        <v>3824150.7825361136</v>
      </c>
      <c r="O76" s="129">
        <f>Labor!O156</f>
        <v>1197048.9510627894</v>
      </c>
      <c r="P76" s="129">
        <f>Labor!P156</f>
        <v>1005751.2068954651</v>
      </c>
      <c r="Q76" s="129">
        <f>Labor!Q156</f>
        <v>224.4110877663729</v>
      </c>
      <c r="R76" s="129">
        <f>Labor!R156</f>
        <v>10390.296296118726</v>
      </c>
      <c r="S76" s="130"/>
      <c r="T76" s="129">
        <f t="shared" si="22"/>
        <v>0</v>
      </c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</row>
    <row r="77" spans="1:33" x14ac:dyDescent="0.2">
      <c r="A77" s="119">
        <v>67</v>
      </c>
      <c r="B77" s="120" t="s">
        <v>424</v>
      </c>
      <c r="C77" s="120"/>
      <c r="D77" s="120"/>
      <c r="E77" s="120"/>
      <c r="F77" s="129">
        <f t="shared" si="21"/>
        <v>768727279.69999993</v>
      </c>
      <c r="G77" s="129">
        <f>Expenses!G147</f>
        <v>288711815.9732936</v>
      </c>
      <c r="H77" s="129">
        <f>Expenses!H147</f>
        <v>93275360.436382219</v>
      </c>
      <c r="I77" s="129">
        <f>Expenses!I147</f>
        <v>6891034.9739952348</v>
      </c>
      <c r="J77" s="129">
        <f>Expenses!J147</f>
        <v>121451862.99308749</v>
      </c>
      <c r="K77" s="129">
        <f>Expenses!K147</f>
        <v>25886650.698866207</v>
      </c>
      <c r="L77" s="129">
        <f>Expenses!L147</f>
        <v>19285550.486255698</v>
      </c>
      <c r="M77" s="129">
        <f>Expenses!M147</f>
        <v>136212687.57770166</v>
      </c>
      <c r="N77" s="129">
        <f>Expenses!N147</f>
        <v>52665910.357749626</v>
      </c>
      <c r="O77" s="129">
        <f>Expenses!O147</f>
        <v>16975917.768772788</v>
      </c>
      <c r="P77" s="129">
        <f>Expenses!P147</f>
        <v>7303356.0645092614</v>
      </c>
      <c r="Q77" s="129">
        <f>Expenses!Q147</f>
        <v>1834.0358314670759</v>
      </c>
      <c r="R77" s="129">
        <f>Expenses!R147</f>
        <v>65298.333554724268</v>
      </c>
      <c r="S77" s="130"/>
      <c r="T77" s="129">
        <f t="shared" si="22"/>
        <v>0</v>
      </c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</row>
    <row r="78" spans="1:33" x14ac:dyDescent="0.2">
      <c r="A78" s="119">
        <v>68</v>
      </c>
      <c r="B78" s="120" t="s">
        <v>425</v>
      </c>
      <c r="C78" s="120"/>
      <c r="D78" s="120"/>
      <c r="E78" s="120"/>
      <c r="F78" s="129">
        <f t="shared" si="21"/>
        <v>678476389</v>
      </c>
      <c r="G78" s="129">
        <f>SUM('Rate Base'!G49:G63)</f>
        <v>330574813.01865387</v>
      </c>
      <c r="H78" s="129">
        <f>SUM('Rate Base'!H49:H63)</f>
        <v>96175586.47027126</v>
      </c>
      <c r="I78" s="129">
        <f>SUM('Rate Base'!I49:I63)</f>
        <v>8482789.4419694468</v>
      </c>
      <c r="J78" s="129">
        <f>SUM('Rate Base'!J49:J63)</f>
        <v>100821457.04955137</v>
      </c>
      <c r="K78" s="129">
        <f>SUM('Rate Base'!K49:K63)</f>
        <v>22024581.726105075</v>
      </c>
      <c r="L78" s="129">
        <f>SUM('Rate Base'!L49:L63)</f>
        <v>14953560.194762699</v>
      </c>
      <c r="M78" s="129">
        <f>SUM('Rate Base'!M49:M63)</f>
        <v>100457715.92181291</v>
      </c>
      <c r="N78" s="129">
        <f>SUM('Rate Base'!N49:N63)</f>
        <v>0</v>
      </c>
      <c r="O78" s="129">
        <f>SUM('Rate Base'!O49:O63)</f>
        <v>0</v>
      </c>
      <c r="P78" s="129">
        <f>SUM('Rate Base'!P49:P63)</f>
        <v>4959368.8063902846</v>
      </c>
      <c r="Q78" s="129">
        <f>SUM('Rate Base'!Q49:Q63)</f>
        <v>1662.9342475238188</v>
      </c>
      <c r="R78" s="129">
        <f>SUM('Rate Base'!R49:R63)</f>
        <v>24853.436235607765</v>
      </c>
      <c r="S78" s="130"/>
      <c r="T78" s="129">
        <f t="shared" si="22"/>
        <v>0</v>
      </c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</row>
    <row r="79" spans="1:33" x14ac:dyDescent="0.2">
      <c r="A79" s="119">
        <v>69</v>
      </c>
      <c r="B79" s="120" t="s">
        <v>426</v>
      </c>
      <c r="C79" s="120"/>
      <c r="D79" s="120"/>
      <c r="E79" s="120"/>
      <c r="F79" s="129">
        <f t="shared" si="21"/>
        <v>3500935144.0000005</v>
      </c>
      <c r="G79" s="129">
        <f>'Rate Base'!G151</f>
        <v>1352304228.1635442</v>
      </c>
      <c r="H79" s="129">
        <f>'Rate Base'!H151</f>
        <v>415892019.2032299</v>
      </c>
      <c r="I79" s="129">
        <f>'Rate Base'!I151</f>
        <v>29839081.105281018</v>
      </c>
      <c r="J79" s="129">
        <f>'Rate Base'!J151</f>
        <v>540617086.501984</v>
      </c>
      <c r="K79" s="129">
        <f>'Rate Base'!K151</f>
        <v>118002517.42986873</v>
      </c>
      <c r="L79" s="129">
        <f>'Rate Base'!L151</f>
        <v>85151303.690701172</v>
      </c>
      <c r="M79" s="129">
        <f>'Rate Base'!M151</f>
        <v>588956537.34222841</v>
      </c>
      <c r="N79" s="129">
        <f>'Rate Base'!N151</f>
        <v>212580327.86974359</v>
      </c>
      <c r="O79" s="129">
        <f>'Rate Base'!O151</f>
        <v>68103542.955581516</v>
      </c>
      <c r="P79" s="129">
        <f>'Rate Base'!P151</f>
        <v>89203439.498611823</v>
      </c>
      <c r="Q79" s="129">
        <f>'Rate Base'!Q151</f>
        <v>7416.1611397980832</v>
      </c>
      <c r="R79" s="129">
        <f>'Rate Base'!R151</f>
        <v>277644.07808659039</v>
      </c>
      <c r="S79" s="130"/>
      <c r="T79" s="129">
        <f t="shared" si="22"/>
        <v>0</v>
      </c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</row>
    <row r="80" spans="1:33" x14ac:dyDescent="0.2">
      <c r="A80" s="119">
        <v>70</v>
      </c>
      <c r="B80" s="120" t="s">
        <v>427</v>
      </c>
      <c r="C80" s="120"/>
      <c r="D80" s="120"/>
      <c r="E80" s="120"/>
      <c r="F80" s="129">
        <f t="shared" si="21"/>
        <v>273394360</v>
      </c>
      <c r="G80" s="129">
        <f>SUM('Rate Base'!G66:G71)</f>
        <v>201283322.62800312</v>
      </c>
      <c r="H80" s="129">
        <f>SUM('Rate Base'!H66:H71)</f>
        <v>43067157.738645241</v>
      </c>
      <c r="I80" s="129">
        <f>SUM('Rate Base'!I66:I71)</f>
        <v>1530554.7563021721</v>
      </c>
      <c r="J80" s="129">
        <f>SUM('Rate Base'!J66:J71)</f>
        <v>19450378.442813877</v>
      </c>
      <c r="K80" s="129">
        <f>SUM('Rate Base'!K66:K71)</f>
        <v>0</v>
      </c>
      <c r="L80" s="129">
        <f>SUM('Rate Base'!L66:L71)</f>
        <v>2769667.8828047048</v>
      </c>
      <c r="M80" s="129">
        <f>SUM('Rate Base'!M66:M71)</f>
        <v>0</v>
      </c>
      <c r="N80" s="129">
        <f>SUM('Rate Base'!N66:N71)</f>
        <v>0</v>
      </c>
      <c r="O80" s="129">
        <f>SUM('Rate Base'!O66:O71)</f>
        <v>0</v>
      </c>
      <c r="P80" s="129">
        <f>SUM('Rate Base'!P66:P71)</f>
        <v>5269559.3810703531</v>
      </c>
      <c r="Q80" s="129">
        <f>SUM('Rate Base'!Q66:Q71)</f>
        <v>542.40338306130536</v>
      </c>
      <c r="R80" s="129">
        <f>SUM('Rate Base'!R66:R71)</f>
        <v>23176.766977436517</v>
      </c>
      <c r="S80" s="130"/>
      <c r="T80" s="129">
        <f t="shared" si="22"/>
        <v>0</v>
      </c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</row>
    <row r="81" spans="1:255" x14ac:dyDescent="0.2">
      <c r="A81" s="119">
        <v>71</v>
      </c>
      <c r="B81" s="120" t="s">
        <v>218</v>
      </c>
      <c r="C81" s="120" t="s">
        <v>483</v>
      </c>
      <c r="D81" s="120"/>
      <c r="E81" s="120"/>
      <c r="F81" s="129">
        <f t="shared" si="21"/>
        <v>167700748.00000006</v>
      </c>
      <c r="G81" s="129">
        <f>Expenses!G161</f>
        <v>64280578.037502989</v>
      </c>
      <c r="H81" s="129">
        <f>Expenses!H161</f>
        <v>19767710.002985131</v>
      </c>
      <c r="I81" s="129">
        <f>Expenses!I161</f>
        <v>1424538.9063066344</v>
      </c>
      <c r="J81" s="129">
        <f>Expenses!J161</f>
        <v>26088772.282326944</v>
      </c>
      <c r="K81" s="129">
        <f>Expenses!K161</f>
        <v>5709672.5238286834</v>
      </c>
      <c r="L81" s="129">
        <f>Expenses!L161</f>
        <v>4115683.6499247639</v>
      </c>
      <c r="M81" s="129">
        <f>Expenses!M161</f>
        <v>28517710.953705233</v>
      </c>
      <c r="N81" s="129">
        <f>Expenses!N161</f>
        <v>10419748.967110991</v>
      </c>
      <c r="O81" s="129">
        <f>Expenses!O161</f>
        <v>3339108.5068751145</v>
      </c>
      <c r="P81" s="129">
        <f>Expenses!P161</f>
        <v>4023920.9022752834</v>
      </c>
      <c r="Q81" s="129">
        <f>Expenses!Q161</f>
        <v>347.34443513776091</v>
      </c>
      <c r="R81" s="129">
        <f>Expenses!R161</f>
        <v>12955.922723122498</v>
      </c>
      <c r="S81" s="130"/>
      <c r="T81" s="129">
        <f t="shared" si="22"/>
        <v>0</v>
      </c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</row>
    <row r="82" spans="1:255" x14ac:dyDescent="0.2">
      <c r="A82" s="119">
        <v>72</v>
      </c>
      <c r="B82" s="120" t="s">
        <v>428</v>
      </c>
      <c r="C82" s="120" t="s">
        <v>484</v>
      </c>
      <c r="D82" s="120"/>
      <c r="E82" s="120"/>
      <c r="F82" s="129">
        <f t="shared" si="21"/>
        <v>135498602.00000003</v>
      </c>
      <c r="G82" s="129">
        <f>Labor!G176</f>
        <v>58947674.902397633</v>
      </c>
      <c r="H82" s="129">
        <f>Labor!H176</f>
        <v>19583385.327483375</v>
      </c>
      <c r="I82" s="129">
        <f>Labor!I176</f>
        <v>1230931.0603030412</v>
      </c>
      <c r="J82" s="129">
        <f>Labor!J176</f>
        <v>18667102.456843819</v>
      </c>
      <c r="K82" s="129">
        <f>Labor!K176</f>
        <v>4011673.73081447</v>
      </c>
      <c r="L82" s="129">
        <f>Labor!L176</f>
        <v>2852667.9748410708</v>
      </c>
      <c r="M82" s="129">
        <f>Labor!M176</f>
        <v>19457912.3025808</v>
      </c>
      <c r="N82" s="129">
        <f>Labor!N176</f>
        <v>6770048.206162273</v>
      </c>
      <c r="O82" s="129">
        <f>Labor!O176</f>
        <v>2121355.1730784015</v>
      </c>
      <c r="P82" s="129">
        <f>Labor!P176</f>
        <v>1837480.4177618427</v>
      </c>
      <c r="Q82" s="129">
        <f>Labor!Q176</f>
        <v>390.37425081886124</v>
      </c>
      <c r="R82" s="129">
        <f>Labor!R176</f>
        <v>17980.073482450985</v>
      </c>
      <c r="S82" s="129"/>
      <c r="T82" s="129">
        <f t="shared" si="22"/>
        <v>0</v>
      </c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</row>
    <row r="83" spans="1:255" x14ac:dyDescent="0.2">
      <c r="A83" s="119">
        <v>73</v>
      </c>
      <c r="B83" s="120"/>
      <c r="C83" s="120"/>
      <c r="D83" s="120"/>
      <c r="E83" s="120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30"/>
      <c r="R83" s="130"/>
      <c r="S83" s="130"/>
      <c r="T83" s="129">
        <f t="shared" si="22"/>
        <v>0</v>
      </c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</row>
    <row r="84" spans="1:255" x14ac:dyDescent="0.2">
      <c r="A84" s="119">
        <v>74</v>
      </c>
      <c r="B84" s="120" t="s">
        <v>429</v>
      </c>
      <c r="C84" s="120" t="s">
        <v>485</v>
      </c>
      <c r="D84" s="120"/>
      <c r="E84" s="120"/>
      <c r="F84" s="129">
        <f>SUM(G84:R84)</f>
        <v>1291701070</v>
      </c>
      <c r="G84" s="129">
        <v>474158148</v>
      </c>
      <c r="H84" s="129">
        <v>181472282</v>
      </c>
      <c r="I84" s="129">
        <v>11111098</v>
      </c>
      <c r="J84" s="129">
        <v>222187654</v>
      </c>
      <c r="K84" s="129">
        <v>51446772</v>
      </c>
      <c r="L84" s="129">
        <v>25199769</v>
      </c>
      <c r="M84" s="129">
        <v>202384448</v>
      </c>
      <c r="N84" s="129">
        <v>85720555</v>
      </c>
      <c r="O84" s="129">
        <v>14733900</v>
      </c>
      <c r="P84" s="129">
        <v>23177212</v>
      </c>
      <c r="Q84" s="130">
        <v>2251</v>
      </c>
      <c r="R84" s="130">
        <v>106981</v>
      </c>
      <c r="S84" s="130"/>
      <c r="T84" s="129">
        <f t="shared" si="22"/>
        <v>0</v>
      </c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</row>
    <row r="85" spans="1:255" x14ac:dyDescent="0.2">
      <c r="A85" s="119">
        <v>75</v>
      </c>
      <c r="B85" s="120"/>
      <c r="C85" s="120"/>
      <c r="D85" s="120"/>
      <c r="E85" s="120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30"/>
      <c r="R85" s="130"/>
      <c r="S85" s="130"/>
      <c r="T85" s="129">
        <f t="shared" si="22"/>
        <v>0</v>
      </c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</row>
    <row r="86" spans="1:255" x14ac:dyDescent="0.2">
      <c r="A86" s="119">
        <v>76</v>
      </c>
      <c r="B86" s="120" t="s">
        <v>430</v>
      </c>
      <c r="C86" s="120"/>
      <c r="D86" s="120"/>
      <c r="E86" s="120"/>
      <c r="F86" s="129">
        <f>SUM(G86:R86)</f>
        <v>6910624</v>
      </c>
      <c r="G86" s="129">
        <v>5226739</v>
      </c>
      <c r="H86" s="129">
        <v>1128697</v>
      </c>
      <c r="I86" s="129">
        <v>5854</v>
      </c>
      <c r="J86" s="129">
        <v>225327</v>
      </c>
      <c r="K86" s="140">
        <v>29221</v>
      </c>
      <c r="L86" s="140">
        <v>75334</v>
      </c>
      <c r="M86" s="129">
        <v>179921</v>
      </c>
      <c r="N86" s="129">
        <v>39402</v>
      </c>
      <c r="O86" s="129">
        <v>0</v>
      </c>
      <c r="P86" s="130">
        <v>125</v>
      </c>
      <c r="Q86" s="130">
        <v>0</v>
      </c>
      <c r="R86" s="130">
        <v>4</v>
      </c>
      <c r="S86" s="130"/>
      <c r="T86" s="129">
        <f t="shared" si="22"/>
        <v>0</v>
      </c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</row>
    <row r="87" spans="1:255" x14ac:dyDescent="0.2">
      <c r="A87" s="119">
        <v>77</v>
      </c>
      <c r="B87" s="120"/>
      <c r="C87" s="120"/>
      <c r="D87" s="120"/>
      <c r="E87" s="120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30"/>
      <c r="R87" s="130"/>
      <c r="S87" s="130"/>
      <c r="T87" s="129">
        <f t="shared" si="22"/>
        <v>0</v>
      </c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</row>
    <row r="88" spans="1:255" x14ac:dyDescent="0.2">
      <c r="A88" s="119">
        <v>78</v>
      </c>
      <c r="B88" s="120" t="s">
        <v>237</v>
      </c>
      <c r="C88" s="120" t="s">
        <v>486</v>
      </c>
      <c r="D88" s="120"/>
      <c r="E88" s="120"/>
      <c r="F88" s="129">
        <f t="shared" ref="F88:F98" si="23">SUM(G88:R88)</f>
        <v>858787980.70000005</v>
      </c>
      <c r="G88" s="129">
        <f>Expenses!G145</f>
        <v>318925938.67401731</v>
      </c>
      <c r="H88" s="129">
        <f>Expenses!H145</f>
        <v>102801352.72688121</v>
      </c>
      <c r="I88" s="129">
        <f>Expenses!I145</f>
        <v>7678277.7280203672</v>
      </c>
      <c r="J88" s="129">
        <f>Expenses!J145</f>
        <v>136881761.11140755</v>
      </c>
      <c r="K88" s="129">
        <f>Expenses!K145</f>
        <v>29189223.529366434</v>
      </c>
      <c r="L88" s="129">
        <f>Expenses!L145</f>
        <v>21778019.202268846</v>
      </c>
      <c r="M88" s="129">
        <f>Expenses!M145</f>
        <v>154149819.38312614</v>
      </c>
      <c r="N88" s="129">
        <f>Expenses!N145</f>
        <v>60028817.115204126</v>
      </c>
      <c r="O88" s="129">
        <f>Expenses!O145</f>
        <v>19366944.16462525</v>
      </c>
      <c r="P88" s="129">
        <f>Expenses!P145</f>
        <v>7914575.1011662465</v>
      </c>
      <c r="Q88" s="129">
        <f>Expenses!Q145</f>
        <v>2032.793348637063</v>
      </c>
      <c r="R88" s="129">
        <f>Expenses!R145</f>
        <v>71219.17056789872</v>
      </c>
      <c r="S88" s="130"/>
      <c r="T88" s="129">
        <f t="shared" si="22"/>
        <v>0</v>
      </c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</row>
    <row r="89" spans="1:255" x14ac:dyDescent="0.2">
      <c r="A89" s="119">
        <v>79</v>
      </c>
      <c r="B89" s="120" t="s">
        <v>431</v>
      </c>
      <c r="C89" s="120"/>
      <c r="D89" s="120"/>
      <c r="E89" s="120"/>
      <c r="F89" s="129">
        <f t="shared" si="23"/>
        <v>3105688242.0000005</v>
      </c>
      <c r="G89" s="129">
        <f>SUM('Rate Base'!G23:G25)</f>
        <v>1088327858.4718745</v>
      </c>
      <c r="H89" s="129">
        <f>SUM('Rate Base'!H23:H25)</f>
        <v>339659208.25123215</v>
      </c>
      <c r="I89" s="129">
        <f>SUM('Rate Base'!I23:I25)</f>
        <v>25783356.034948908</v>
      </c>
      <c r="J89" s="129">
        <f>SUM('Rate Base'!J23:J25)</f>
        <v>521279370.35837269</v>
      </c>
      <c r="K89" s="129">
        <f>SUM('Rate Base'!K23:K25)</f>
        <v>116122142.89252441</v>
      </c>
      <c r="L89" s="129">
        <f>SUM('Rate Base'!L23:L25)</f>
        <v>83616873.580355957</v>
      </c>
      <c r="M89" s="129">
        <f>SUM('Rate Base'!M23:M25)</f>
        <v>591860288.92336333</v>
      </c>
      <c r="N89" s="129">
        <f>SUM('Rate Base'!N23:N25)</f>
        <v>244244241.48304892</v>
      </c>
      <c r="O89" s="129">
        <f>SUM('Rate Base'!O23:O25)</f>
        <v>78558055.755031839</v>
      </c>
      <c r="P89" s="129">
        <f>SUM('Rate Base'!P23:P25)</f>
        <v>16048143.504913636</v>
      </c>
      <c r="Q89" s="129">
        <f>SUM('Rate Base'!Q23:Q25)</f>
        <v>5218.5697220264119</v>
      </c>
      <c r="R89" s="129">
        <f>SUM('Rate Base'!R23:R25)</f>
        <v>183484.1746113956</v>
      </c>
      <c r="S89" s="130"/>
      <c r="T89" s="129">
        <f t="shared" si="22"/>
        <v>0</v>
      </c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</row>
    <row r="90" spans="1:255" x14ac:dyDescent="0.2">
      <c r="A90" s="119">
        <v>80</v>
      </c>
      <c r="B90" s="120" t="s">
        <v>432</v>
      </c>
      <c r="C90" s="120"/>
      <c r="D90" s="120"/>
      <c r="E90" s="120"/>
      <c r="F90" s="129">
        <f t="shared" si="23"/>
        <v>24836524</v>
      </c>
      <c r="G90" s="129">
        <f>SUM('Rate Base'!G28:G30)</f>
        <v>8703475.3235238977</v>
      </c>
      <c r="H90" s="129">
        <f>SUM('Rate Base'!H28:H30)</f>
        <v>2716291.340343982</v>
      </c>
      <c r="I90" s="129">
        <f>SUM('Rate Base'!I28:I30)</f>
        <v>206192.28044285887</v>
      </c>
      <c r="J90" s="129">
        <f>SUM('Rate Base'!J28:J30)</f>
        <v>4168727.3749902076</v>
      </c>
      <c r="K90" s="129">
        <f>SUM('Rate Base'!K28:K30)</f>
        <v>928641.30722416926</v>
      </c>
      <c r="L90" s="129">
        <f>SUM('Rate Base'!L28:L30)</f>
        <v>668693.16095490975</v>
      </c>
      <c r="M90" s="129">
        <f>SUM('Rate Base'!M28:M30)</f>
        <v>4733170.5970029067</v>
      </c>
      <c r="N90" s="129">
        <f>SUM('Rate Base'!N28:N30)</f>
        <v>1953247.5550569252</v>
      </c>
      <c r="O90" s="129">
        <f>SUM('Rate Base'!O28:O30)</f>
        <v>628237.24891868467</v>
      </c>
      <c r="P90" s="129">
        <f>SUM('Rate Base'!P28:P30)</f>
        <v>128338.73533247953</v>
      </c>
      <c r="Q90" s="129">
        <f>SUM('Rate Base'!Q28:Q30)</f>
        <v>41.73346519266704</v>
      </c>
      <c r="R90" s="129">
        <f>SUM('Rate Base'!R28:R30)</f>
        <v>1467.3427437846858</v>
      </c>
      <c r="S90" s="130"/>
      <c r="T90" s="129">
        <f t="shared" si="22"/>
        <v>0</v>
      </c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</row>
    <row r="91" spans="1:255" x14ac:dyDescent="0.2">
      <c r="A91" s="119">
        <v>81</v>
      </c>
      <c r="B91" s="120" t="s">
        <v>433</v>
      </c>
      <c r="C91" s="120"/>
      <c r="D91" s="120"/>
      <c r="E91" s="120"/>
      <c r="F91" s="129">
        <f t="shared" si="23"/>
        <v>459827510.99999994</v>
      </c>
      <c r="G91" s="129">
        <f>SUM('Rate Base'!G33:G35)</f>
        <v>161137580.88957673</v>
      </c>
      <c r="H91" s="129">
        <f>SUM('Rate Base'!H33:H35)</f>
        <v>50289866.898493007</v>
      </c>
      <c r="I91" s="129">
        <f>SUM('Rate Base'!I33:I35)</f>
        <v>3817477.9652520525</v>
      </c>
      <c r="J91" s="129">
        <f>SUM('Rate Base'!J33:J35)</f>
        <v>77180507.742521077</v>
      </c>
      <c r="K91" s="129">
        <f>SUM('Rate Base'!K33:K35)</f>
        <v>17193018.673332714</v>
      </c>
      <c r="L91" s="129">
        <f>SUM('Rate Base'!L33:L35)</f>
        <v>12380295.721922219</v>
      </c>
      <c r="M91" s="129">
        <f>SUM('Rate Base'!M33:M35)</f>
        <v>87630702.861569151</v>
      </c>
      <c r="N91" s="129">
        <f>SUM('Rate Base'!N33:N35)</f>
        <v>36162748.120818414</v>
      </c>
      <c r="O91" s="129">
        <f>SUM('Rate Base'!O33:O35)</f>
        <v>11631288.278817367</v>
      </c>
      <c r="P91" s="129">
        <f>SUM('Rate Base'!P33:P35)</f>
        <v>2376084.561302613</v>
      </c>
      <c r="Q91" s="129">
        <f>SUM('Rate Base'!Q33:Q35)</f>
        <v>772.66027343235396</v>
      </c>
      <c r="R91" s="129">
        <f>SUM('Rate Base'!R33:R35)</f>
        <v>27166.626121208541</v>
      </c>
      <c r="S91" s="130"/>
      <c r="T91" s="129">
        <f t="shared" si="22"/>
        <v>0</v>
      </c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</row>
    <row r="92" spans="1:255" x14ac:dyDescent="0.2">
      <c r="A92" s="119">
        <v>82</v>
      </c>
      <c r="B92" s="120" t="s">
        <v>434</v>
      </c>
      <c r="C92" s="120" t="s">
        <v>487</v>
      </c>
      <c r="D92" s="120"/>
      <c r="E92" s="120"/>
      <c r="F92" s="129">
        <f t="shared" si="23"/>
        <v>5895028</v>
      </c>
      <c r="G92" s="129">
        <v>2160092</v>
      </c>
      <c r="H92" s="129">
        <v>662785</v>
      </c>
      <c r="I92" s="129">
        <v>49718</v>
      </c>
      <c r="J92" s="129">
        <v>953024</v>
      </c>
      <c r="K92" s="129">
        <v>218226</v>
      </c>
      <c r="L92" s="129">
        <v>145031</v>
      </c>
      <c r="M92" s="129">
        <v>1082539</v>
      </c>
      <c r="N92" s="129">
        <v>455186</v>
      </c>
      <c r="O92" s="129">
        <v>141370</v>
      </c>
      <c r="P92" s="129">
        <v>26723</v>
      </c>
      <c r="Q92" s="130">
        <v>9</v>
      </c>
      <c r="R92" s="130">
        <v>325</v>
      </c>
      <c r="S92" s="130"/>
      <c r="T92" s="129">
        <f t="shared" si="22"/>
        <v>0</v>
      </c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</row>
    <row r="93" spans="1:255" x14ac:dyDescent="0.2">
      <c r="A93" s="119">
        <v>83</v>
      </c>
      <c r="B93" s="120" t="s">
        <v>435</v>
      </c>
      <c r="C93" s="120"/>
      <c r="D93" s="120"/>
      <c r="E93" s="120"/>
      <c r="F93" s="129">
        <f t="shared" si="23"/>
        <v>1.0000000000000002</v>
      </c>
      <c r="G93" s="130">
        <v>0.90713200000000005</v>
      </c>
      <c r="H93" s="130">
        <v>3.2257000000000001E-2</v>
      </c>
      <c r="I93" s="130">
        <v>3.9899999999999999E-4</v>
      </c>
      <c r="J93" s="130">
        <v>1.9970000000000001E-3</v>
      </c>
      <c r="K93" s="130">
        <v>3.8078000000000001E-2</v>
      </c>
      <c r="L93" s="130">
        <v>1.573E-3</v>
      </c>
      <c r="M93" s="130">
        <v>5.8999999999999998E-5</v>
      </c>
      <c r="N93" s="130">
        <v>0</v>
      </c>
      <c r="O93" s="130">
        <v>7.6000000000000004E-5</v>
      </c>
      <c r="P93" s="130">
        <v>1.8429000000000001E-2</v>
      </c>
      <c r="Q93" s="130">
        <v>0</v>
      </c>
      <c r="R93" s="130">
        <v>0</v>
      </c>
      <c r="S93" s="130"/>
      <c r="T93" s="129">
        <f t="shared" si="22"/>
        <v>0</v>
      </c>
      <c r="U93" s="130"/>
      <c r="V93" s="130"/>
      <c r="W93" s="130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1"/>
      <c r="AV93" s="141"/>
      <c r="AW93" s="141"/>
      <c r="AX93" s="141"/>
      <c r="AY93" s="141"/>
      <c r="AZ93" s="141"/>
      <c r="BA93" s="141"/>
      <c r="BB93" s="141"/>
      <c r="BC93" s="141"/>
      <c r="BD93" s="141"/>
      <c r="BE93" s="141"/>
      <c r="BF93" s="141"/>
      <c r="BG93" s="141"/>
      <c r="BH93" s="141"/>
      <c r="BI93" s="141"/>
      <c r="BJ93" s="141"/>
      <c r="BK93" s="141"/>
      <c r="BL93" s="141"/>
      <c r="BM93" s="141"/>
      <c r="BN93" s="141"/>
      <c r="BO93" s="141"/>
      <c r="BP93" s="141"/>
      <c r="BQ93" s="141"/>
      <c r="BR93" s="141"/>
      <c r="BS93" s="141"/>
      <c r="BT93" s="141"/>
      <c r="BU93" s="141"/>
      <c r="BV93" s="141"/>
      <c r="BW93" s="141"/>
      <c r="BX93" s="141"/>
      <c r="BY93" s="141"/>
      <c r="BZ93" s="141"/>
      <c r="CA93" s="141"/>
      <c r="CB93" s="141"/>
      <c r="CC93" s="141"/>
      <c r="CD93" s="141"/>
      <c r="CE93" s="141"/>
      <c r="CF93" s="141"/>
      <c r="CG93" s="141"/>
      <c r="CH93" s="141"/>
      <c r="CI93" s="141"/>
      <c r="CJ93" s="141"/>
      <c r="CK93" s="141"/>
      <c r="CL93" s="141"/>
      <c r="CM93" s="141"/>
      <c r="CN93" s="141"/>
      <c r="CO93" s="141"/>
      <c r="CP93" s="141"/>
      <c r="CQ93" s="141"/>
      <c r="CR93" s="141"/>
      <c r="CS93" s="141"/>
      <c r="CT93" s="141"/>
      <c r="CU93" s="141"/>
      <c r="CV93" s="141"/>
      <c r="CW93" s="141"/>
      <c r="CX93" s="141"/>
      <c r="CY93" s="141"/>
      <c r="CZ93" s="141"/>
      <c r="DA93" s="141"/>
      <c r="DB93" s="141"/>
      <c r="DC93" s="141"/>
      <c r="DD93" s="141"/>
      <c r="DE93" s="141"/>
      <c r="DF93" s="141"/>
      <c r="DG93" s="141"/>
      <c r="DH93" s="141"/>
      <c r="DI93" s="141"/>
      <c r="DJ93" s="141"/>
      <c r="DK93" s="141"/>
      <c r="DL93" s="141"/>
      <c r="DM93" s="141"/>
      <c r="DN93" s="141"/>
      <c r="DO93" s="141"/>
      <c r="DP93" s="141"/>
      <c r="DQ93" s="141"/>
      <c r="DR93" s="141"/>
      <c r="DS93" s="141"/>
      <c r="DT93" s="141"/>
      <c r="DU93" s="141"/>
      <c r="DV93" s="141"/>
      <c r="DW93" s="141"/>
      <c r="DX93" s="141"/>
      <c r="DY93" s="141"/>
      <c r="DZ93" s="141"/>
      <c r="EA93" s="141"/>
      <c r="EB93" s="141"/>
      <c r="EC93" s="141"/>
      <c r="ED93" s="141"/>
      <c r="EE93" s="141"/>
      <c r="EF93" s="141"/>
      <c r="EG93" s="141"/>
      <c r="EH93" s="141"/>
      <c r="EI93" s="141"/>
      <c r="EJ93" s="141"/>
      <c r="EK93" s="141"/>
      <c r="EL93" s="141"/>
      <c r="EM93" s="141"/>
      <c r="EN93" s="141"/>
      <c r="EO93" s="141"/>
      <c r="EP93" s="141"/>
      <c r="EQ93" s="141"/>
      <c r="ER93" s="141"/>
      <c r="ES93" s="141"/>
      <c r="ET93" s="141"/>
      <c r="EU93" s="141"/>
      <c r="EV93" s="141"/>
      <c r="EW93" s="141"/>
      <c r="EX93" s="141"/>
      <c r="EY93" s="141"/>
      <c r="EZ93" s="141"/>
      <c r="FA93" s="141"/>
      <c r="FB93" s="141"/>
      <c r="FC93" s="141"/>
      <c r="FD93" s="141"/>
      <c r="FE93" s="141"/>
      <c r="FF93" s="141"/>
      <c r="FG93" s="141"/>
      <c r="FH93" s="141"/>
      <c r="FI93" s="141"/>
      <c r="FJ93" s="141"/>
      <c r="FK93" s="141"/>
      <c r="FL93" s="141"/>
      <c r="FM93" s="141"/>
      <c r="FN93" s="141"/>
      <c r="FO93" s="141"/>
      <c r="FP93" s="141"/>
      <c r="FQ93" s="141"/>
      <c r="FR93" s="141"/>
      <c r="FS93" s="141"/>
      <c r="FT93" s="141"/>
      <c r="FU93" s="141"/>
      <c r="FV93" s="141"/>
      <c r="FW93" s="141"/>
      <c r="FX93" s="141"/>
      <c r="FY93" s="141"/>
      <c r="FZ93" s="141"/>
      <c r="GA93" s="141"/>
      <c r="GB93" s="141"/>
      <c r="GC93" s="141"/>
      <c r="GD93" s="141"/>
      <c r="GE93" s="141"/>
      <c r="GF93" s="141"/>
      <c r="GG93" s="141"/>
      <c r="GH93" s="141"/>
      <c r="GI93" s="141"/>
      <c r="GJ93" s="141"/>
      <c r="GK93" s="141"/>
      <c r="GL93" s="141"/>
      <c r="GM93" s="141"/>
      <c r="GN93" s="141"/>
      <c r="GO93" s="141"/>
      <c r="GP93" s="141"/>
      <c r="GQ93" s="141"/>
      <c r="GR93" s="141"/>
      <c r="GS93" s="141"/>
      <c r="GT93" s="141"/>
      <c r="GU93" s="141"/>
      <c r="GV93" s="141"/>
      <c r="GW93" s="141"/>
      <c r="GX93" s="141"/>
      <c r="GY93" s="141"/>
      <c r="GZ93" s="141"/>
      <c r="HA93" s="141"/>
      <c r="HB93" s="141"/>
      <c r="HC93" s="141"/>
      <c r="HD93" s="141"/>
      <c r="HE93" s="141"/>
      <c r="HF93" s="141"/>
      <c r="HG93" s="141"/>
      <c r="HH93" s="141"/>
      <c r="HI93" s="141"/>
      <c r="HJ93" s="141"/>
      <c r="HK93" s="141"/>
      <c r="HL93" s="141"/>
      <c r="HM93" s="141"/>
      <c r="HN93" s="141"/>
      <c r="HO93" s="141"/>
      <c r="HP93" s="141"/>
      <c r="HQ93" s="141"/>
      <c r="HR93" s="141"/>
      <c r="HS93" s="141"/>
      <c r="HT93" s="141"/>
      <c r="HU93" s="141"/>
      <c r="HV93" s="141"/>
      <c r="HW93" s="141"/>
      <c r="HX93" s="141"/>
      <c r="HY93" s="141"/>
      <c r="HZ93" s="141"/>
      <c r="IA93" s="141"/>
      <c r="IB93" s="141"/>
      <c r="IC93" s="141"/>
      <c r="ID93" s="141"/>
      <c r="IE93" s="141"/>
      <c r="IF93" s="141"/>
      <c r="IG93" s="141"/>
      <c r="IH93" s="141"/>
      <c r="II93" s="141"/>
      <c r="IJ93" s="141"/>
      <c r="IK93" s="141"/>
      <c r="IL93" s="141"/>
      <c r="IM93" s="141"/>
      <c r="IN93" s="141"/>
      <c r="IO93" s="141"/>
      <c r="IP93" s="141"/>
      <c r="IQ93" s="141"/>
      <c r="IR93" s="141"/>
      <c r="IS93" s="141"/>
      <c r="IT93" s="141"/>
      <c r="IU93" s="141"/>
    </row>
    <row r="94" spans="1:255" x14ac:dyDescent="0.2">
      <c r="A94" s="119">
        <v>84</v>
      </c>
      <c r="B94" s="121" t="s">
        <v>436</v>
      </c>
      <c r="E94" s="120"/>
      <c r="F94" s="129">
        <f t="shared" si="23"/>
        <v>-8348788</v>
      </c>
      <c r="G94" s="130">
        <v>-30891</v>
      </c>
      <c r="H94" s="130">
        <v>-3346954</v>
      </c>
      <c r="I94" s="130">
        <v>-20438</v>
      </c>
      <c r="J94" s="130">
        <v>-1353663</v>
      </c>
      <c r="K94" s="130">
        <v>-5386209</v>
      </c>
      <c r="L94" s="130">
        <v>2518028</v>
      </c>
      <c r="M94" s="130">
        <v>3315076</v>
      </c>
      <c r="N94" s="130">
        <v>-2949246</v>
      </c>
      <c r="O94" s="130">
        <v>-1094561</v>
      </c>
      <c r="P94" s="130">
        <v>0</v>
      </c>
      <c r="Q94" s="130">
        <v>0</v>
      </c>
      <c r="R94" s="130">
        <v>70</v>
      </c>
      <c r="S94" s="130"/>
      <c r="T94" s="129">
        <f t="shared" si="22"/>
        <v>0</v>
      </c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</row>
    <row r="95" spans="1:255" x14ac:dyDescent="0.2">
      <c r="A95" s="119">
        <v>85</v>
      </c>
      <c r="B95" s="121" t="s">
        <v>437</v>
      </c>
      <c r="F95" s="129">
        <f t="shared" si="23"/>
        <v>1288235380</v>
      </c>
      <c r="G95" s="130">
        <v>472885961</v>
      </c>
      <c r="H95" s="130">
        <v>180985384</v>
      </c>
      <c r="I95" s="130">
        <v>11081286</v>
      </c>
      <c r="J95" s="130">
        <v>221591515</v>
      </c>
      <c r="K95" s="130">
        <v>51308738</v>
      </c>
      <c r="L95" s="130">
        <v>25132157</v>
      </c>
      <c r="M95" s="130">
        <v>201841442</v>
      </c>
      <c r="N95" s="130">
        <v>85490563</v>
      </c>
      <c r="O95" s="130">
        <v>14694368</v>
      </c>
      <c r="P95" s="130">
        <v>23115027</v>
      </c>
      <c r="Q95" s="130">
        <v>2245</v>
      </c>
      <c r="R95" s="130">
        <v>106694</v>
      </c>
      <c r="S95" s="130"/>
      <c r="T95" s="129">
        <f t="shared" si="22"/>
        <v>0</v>
      </c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</row>
    <row r="96" spans="1:255" x14ac:dyDescent="0.2">
      <c r="A96" s="119">
        <v>86</v>
      </c>
      <c r="B96" s="121" t="s">
        <v>438</v>
      </c>
      <c r="F96" s="129">
        <f t="shared" si="23"/>
        <v>-3407542</v>
      </c>
      <c r="G96" s="130">
        <v>-709927</v>
      </c>
      <c r="H96" s="130">
        <v>42703</v>
      </c>
      <c r="I96" s="130">
        <v>73498</v>
      </c>
      <c r="J96" s="130">
        <v>-1561902</v>
      </c>
      <c r="K96" s="130">
        <v>171608</v>
      </c>
      <c r="L96" s="130">
        <v>116329</v>
      </c>
      <c r="M96" s="130">
        <v>-1815382</v>
      </c>
      <c r="N96" s="130">
        <v>166915</v>
      </c>
      <c r="O96" s="130">
        <v>0</v>
      </c>
      <c r="P96" s="130">
        <v>97552</v>
      </c>
      <c r="Q96" s="130">
        <v>0</v>
      </c>
      <c r="R96" s="130">
        <v>11064</v>
      </c>
      <c r="S96" s="130"/>
      <c r="T96" s="129">
        <f t="shared" si="22"/>
        <v>0</v>
      </c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</row>
    <row r="97" spans="1:33" x14ac:dyDescent="0.2">
      <c r="A97" s="119">
        <v>87</v>
      </c>
      <c r="B97" s="121" t="s">
        <v>439</v>
      </c>
      <c r="F97" s="129">
        <f t="shared" si="23"/>
        <v>320353659.70000005</v>
      </c>
      <c r="G97" s="130">
        <f>Expenses!G145-Expenses!G15-Expenses!G45-Expenses!G57-Expenses!G58</f>
        <v>138902477.11554772</v>
      </c>
      <c r="H97" s="130">
        <f>Expenses!H145-Expenses!H15-Expenses!H45-Expenses!H57-Expenses!H58</f>
        <v>45997140.756020509</v>
      </c>
      <c r="I97" s="130">
        <f>Expenses!I145-Expenses!I15-Expenses!I45-Expenses!I57-Expenses!I58</f>
        <v>2953648.2190300999</v>
      </c>
      <c r="J97" s="130">
        <f>Expenses!J145-Expenses!J15-Expenses!J45-Expenses!J57-Expenses!J58</f>
        <v>44490031.486259267</v>
      </c>
      <c r="K97" s="130">
        <f>Expenses!K145-Expenses!K15-Expenses!K45-Expenses!K57-Expenses!K58</f>
        <v>9474114.5437282808</v>
      </c>
      <c r="L97" s="130">
        <f>Expenses!L145-Expenses!L15-Expenses!L45-Expenses!L57-Expenses!L58</f>
        <v>6845743.9203742258</v>
      </c>
      <c r="M97" s="130">
        <f>Expenses!M145-Expenses!M15-Expenses!M45-Expenses!M57-Expenses!M58</f>
        <v>46558400.408234783</v>
      </c>
      <c r="N97" s="130">
        <f>Expenses!N145-Expenses!N15-Expenses!N45-Expenses!N57-Expenses!N58</f>
        <v>15881381.540915431</v>
      </c>
      <c r="O97" s="130">
        <f>Expenses!O145-Expenses!O15-Expenses!O45-Expenses!O57-Expenses!O58</f>
        <v>5020508.7965184851</v>
      </c>
      <c r="P97" s="130">
        <f>Expenses!P145-Expenses!P15-Expenses!P45-Expenses!P57-Expenses!P58</f>
        <v>4193842.6765489117</v>
      </c>
      <c r="Q97" s="130">
        <f>Expenses!Q145-Expenses!Q15-Expenses!Q45-Expenses!Q57-Expenses!Q58</f>
        <v>822.87759925927026</v>
      </c>
      <c r="R97" s="130">
        <f>Expenses!R145-Expenses!R15-Expenses!R45-Expenses!R57-Expenses!R58</f>
        <v>35547.359223050786</v>
      </c>
      <c r="S97" s="130"/>
      <c r="T97" s="129">
        <f t="shared" si="22"/>
        <v>0</v>
      </c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</row>
    <row r="98" spans="1:33" x14ac:dyDescent="0.2">
      <c r="A98" s="119">
        <v>88</v>
      </c>
      <c r="B98" s="121" t="s">
        <v>440</v>
      </c>
      <c r="F98" s="129">
        <f t="shared" si="23"/>
        <v>915180795.40730011</v>
      </c>
      <c r="G98" s="130">
        <f>'Rate Base'!G24+'Rate Base'!G29+'Rate Base'!G34+'Rate Base'!G25+'Rate Base'!G30+'Rate Base'!G35</f>
        <v>364348107.41157013</v>
      </c>
      <c r="H98" s="130">
        <f>'Rate Base'!H24+'Rate Base'!H29+'Rate Base'!H34+'Rate Base'!H25+'Rate Base'!H30+'Rate Base'!H35</f>
        <v>110585111.65844369</v>
      </c>
      <c r="I98" s="130">
        <f>'Rate Base'!I24+'Rate Base'!I29+'Rate Base'!I34+'Rate Base'!I25+'Rate Base'!I30+'Rate Base'!I35</f>
        <v>6315044.8414067095</v>
      </c>
      <c r="J98" s="130">
        <f>'Rate Base'!J24+'Rate Base'!J29+'Rate Base'!J34+'Rate Base'!J25+'Rate Base'!J30+'Rate Base'!J35</f>
        <v>143444372.42887875</v>
      </c>
      <c r="K98" s="130">
        <f>'Rate Base'!K24+'Rate Base'!K29+'Rate Base'!K34+'Rate Base'!K25+'Rate Base'!K30+'Rate Base'!K35</f>
        <v>36320225.962303005</v>
      </c>
      <c r="L98" s="130">
        <f>'Rate Base'!L24+'Rate Base'!L29+'Rate Base'!L34+'Rate Base'!L25+'Rate Base'!L30+'Rate Base'!L35</f>
        <v>22445136.093167581</v>
      </c>
      <c r="M98" s="130">
        <f>'Rate Base'!M24+'Rate Base'!M29+'Rate Base'!M34+'Rate Base'!M25+'Rate Base'!M30+'Rate Base'!M35</f>
        <v>149311800.1464406</v>
      </c>
      <c r="N98" s="130">
        <f>'Rate Base'!N24+'Rate Base'!N29+'Rate Base'!N34+'Rate Base'!N25+'Rate Base'!N30+'Rate Base'!N35</f>
        <v>62889425.172662213</v>
      </c>
      <c r="O98" s="130">
        <f>'Rate Base'!O24+'Rate Base'!O29+'Rate Base'!O34+'Rate Base'!O25+'Rate Base'!O30+'Rate Base'!O35</f>
        <v>19486959.438083515</v>
      </c>
      <c r="P98" s="130">
        <f>'Rate Base'!P24+'Rate Base'!P29+'Rate Base'!P34+'Rate Base'!P25+'Rate Base'!P30+'Rate Base'!P35</f>
        <v>0</v>
      </c>
      <c r="Q98" s="130">
        <f>'Rate Base'!Q24+'Rate Base'!Q29+'Rate Base'!Q34+'Rate Base'!Q25+'Rate Base'!Q30+'Rate Base'!Q35</f>
        <v>0</v>
      </c>
      <c r="R98" s="130">
        <f>'Rate Base'!R24+'Rate Base'!R29+'Rate Base'!R34+'Rate Base'!R25+'Rate Base'!R30+'Rate Base'!R35</f>
        <v>34612.254343818204</v>
      </c>
      <c r="S98" s="130"/>
      <c r="T98" s="129">
        <f t="shared" si="22"/>
        <v>0</v>
      </c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</row>
    <row r="99" spans="1:33" x14ac:dyDescent="0.2">
      <c r="A99" s="119">
        <v>89</v>
      </c>
      <c r="F99" s="129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29">
        <f t="shared" si="22"/>
        <v>0</v>
      </c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</row>
    <row r="100" spans="1:33" x14ac:dyDescent="0.2">
      <c r="A100" s="119" t="s">
        <v>371</v>
      </c>
      <c r="B100" s="121" t="s">
        <v>441</v>
      </c>
      <c r="F100" s="142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30"/>
      <c r="T100" s="129">
        <f t="shared" si="22"/>
        <v>0</v>
      </c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</row>
    <row r="101" spans="1:33" x14ac:dyDescent="0.2">
      <c r="A101" s="119">
        <v>91</v>
      </c>
      <c r="B101" s="121" t="s">
        <v>442</v>
      </c>
      <c r="F101" s="142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30"/>
      <c r="T101" s="129">
        <f t="shared" si="22"/>
        <v>0</v>
      </c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</row>
    <row r="102" spans="1:33" x14ac:dyDescent="0.2">
      <c r="A102" s="119">
        <v>92</v>
      </c>
      <c r="B102" s="121" t="s">
        <v>443</v>
      </c>
      <c r="F102" s="142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30"/>
      <c r="T102" s="129">
        <f t="shared" si="22"/>
        <v>0</v>
      </c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</row>
    <row r="103" spans="1:33" x14ac:dyDescent="0.2">
      <c r="A103" s="119">
        <v>93</v>
      </c>
      <c r="B103" s="121" t="s">
        <v>444</v>
      </c>
      <c r="F103" s="142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T103" s="129">
        <f t="shared" si="22"/>
        <v>0</v>
      </c>
    </row>
    <row r="104" spans="1:33" x14ac:dyDescent="0.2">
      <c r="A104" s="119">
        <v>94</v>
      </c>
      <c r="F104" s="142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T104" s="129">
        <f t="shared" si="22"/>
        <v>0</v>
      </c>
    </row>
    <row r="105" spans="1:33" x14ac:dyDescent="0.2">
      <c r="A105" s="119">
        <v>95</v>
      </c>
      <c r="F105" s="142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T105" s="129">
        <f t="shared" si="22"/>
        <v>0</v>
      </c>
    </row>
    <row r="106" spans="1:33" x14ac:dyDescent="0.2">
      <c r="A106" s="119" t="s">
        <v>371</v>
      </c>
      <c r="B106" s="121" t="s">
        <v>445</v>
      </c>
      <c r="F106" s="142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T106" s="129">
        <f t="shared" si="22"/>
        <v>0</v>
      </c>
    </row>
    <row r="107" spans="1:33" x14ac:dyDescent="0.2">
      <c r="A107" s="119"/>
      <c r="B107" s="121" t="s">
        <v>446</v>
      </c>
      <c r="C107" s="121" t="s">
        <v>488</v>
      </c>
      <c r="F107" s="142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T107" s="129">
        <f t="shared" ref="T107:T138" si="24">SUM(G107:R107)-F107</f>
        <v>0</v>
      </c>
    </row>
    <row r="108" spans="1:33" x14ac:dyDescent="0.2">
      <c r="A108" s="119"/>
      <c r="B108" s="121" t="s">
        <v>447</v>
      </c>
      <c r="F108" s="142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T108" s="129">
        <f t="shared" si="24"/>
        <v>0</v>
      </c>
    </row>
    <row r="109" spans="1:33" x14ac:dyDescent="0.2">
      <c r="A109" s="119"/>
      <c r="B109" s="121" t="s">
        <v>448</v>
      </c>
      <c r="F109" s="142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T109" s="129">
        <f t="shared" si="24"/>
        <v>0</v>
      </c>
    </row>
    <row r="110" spans="1:33" x14ac:dyDescent="0.2">
      <c r="A110" s="119"/>
      <c r="B110" s="121" t="s">
        <v>449</v>
      </c>
      <c r="F110" s="142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T110" s="129">
        <f t="shared" si="24"/>
        <v>0</v>
      </c>
    </row>
    <row r="111" spans="1:33" x14ac:dyDescent="0.2">
      <c r="A111" s="119"/>
      <c r="B111" s="121" t="s">
        <v>450</v>
      </c>
      <c r="F111" s="142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T111" s="129">
        <f t="shared" si="24"/>
        <v>0</v>
      </c>
    </row>
    <row r="112" spans="1:33" x14ac:dyDescent="0.2">
      <c r="A112" s="119"/>
      <c r="F112" s="142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T112" s="129">
        <f t="shared" si="24"/>
        <v>0</v>
      </c>
    </row>
    <row r="113" spans="1:20" x14ac:dyDescent="0.2">
      <c r="A113" s="119"/>
      <c r="B113" s="121" t="s">
        <v>451</v>
      </c>
      <c r="F113" s="142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T113" s="129">
        <f t="shared" si="24"/>
        <v>0</v>
      </c>
    </row>
    <row r="114" spans="1:20" x14ac:dyDescent="0.2">
      <c r="A114" s="119">
        <v>104</v>
      </c>
      <c r="F114" s="142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T114" s="129">
        <f t="shared" si="24"/>
        <v>0</v>
      </c>
    </row>
    <row r="115" spans="1:20" x14ac:dyDescent="0.2">
      <c r="A115" s="119">
        <v>105</v>
      </c>
      <c r="F115" s="142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T115" s="129">
        <f t="shared" si="24"/>
        <v>0</v>
      </c>
    </row>
    <row r="116" spans="1:20" x14ac:dyDescent="0.2">
      <c r="A116" s="119">
        <v>106</v>
      </c>
      <c r="F116" s="142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T116" s="129">
        <f t="shared" si="24"/>
        <v>0</v>
      </c>
    </row>
    <row r="117" spans="1:20" x14ac:dyDescent="0.2">
      <c r="A117" s="119">
        <v>107</v>
      </c>
      <c r="F117" s="142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T117" s="129">
        <f t="shared" si="24"/>
        <v>0</v>
      </c>
    </row>
    <row r="118" spans="1:20" x14ac:dyDescent="0.2">
      <c r="A118" s="119">
        <v>108</v>
      </c>
      <c r="F118" s="142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T118" s="129">
        <f t="shared" si="24"/>
        <v>0</v>
      </c>
    </row>
    <row r="119" spans="1:20" x14ac:dyDescent="0.2">
      <c r="A119" s="119">
        <v>109</v>
      </c>
      <c r="F119" s="142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T119" s="129">
        <f t="shared" si="24"/>
        <v>0</v>
      </c>
    </row>
    <row r="120" spans="1:20" x14ac:dyDescent="0.2">
      <c r="A120" s="119">
        <v>110</v>
      </c>
      <c r="F120" s="142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T120" s="129">
        <f t="shared" si="24"/>
        <v>0</v>
      </c>
    </row>
    <row r="121" spans="1:20" x14ac:dyDescent="0.2">
      <c r="A121" s="119">
        <v>111</v>
      </c>
      <c r="F121" s="142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T121" s="129">
        <f t="shared" si="24"/>
        <v>0</v>
      </c>
    </row>
    <row r="122" spans="1:20" x14ac:dyDescent="0.2">
      <c r="A122" s="119">
        <v>112</v>
      </c>
      <c r="F122" s="142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T122" s="129">
        <f t="shared" si="24"/>
        <v>0</v>
      </c>
    </row>
    <row r="123" spans="1:20" x14ac:dyDescent="0.2">
      <c r="A123" s="119">
        <v>113</v>
      </c>
      <c r="F123" s="142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T123" s="129">
        <f t="shared" si="24"/>
        <v>0</v>
      </c>
    </row>
    <row r="124" spans="1:20" x14ac:dyDescent="0.2">
      <c r="A124" s="119">
        <v>114</v>
      </c>
      <c r="F124" s="142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T124" s="129">
        <f t="shared" si="24"/>
        <v>0</v>
      </c>
    </row>
    <row r="125" spans="1:20" x14ac:dyDescent="0.2">
      <c r="A125" s="119">
        <v>115</v>
      </c>
      <c r="F125" s="142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T125" s="129">
        <f t="shared" si="24"/>
        <v>0</v>
      </c>
    </row>
    <row r="126" spans="1:20" x14ac:dyDescent="0.2">
      <c r="A126" s="119">
        <v>116</v>
      </c>
      <c r="F126" s="142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T126" s="129">
        <f t="shared" si="24"/>
        <v>0</v>
      </c>
    </row>
    <row r="127" spans="1:20" x14ac:dyDescent="0.2">
      <c r="A127" s="119">
        <v>117</v>
      </c>
      <c r="F127" s="142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T127" s="129">
        <f t="shared" si="24"/>
        <v>0</v>
      </c>
    </row>
    <row r="128" spans="1:20" x14ac:dyDescent="0.2">
      <c r="A128" s="119">
        <v>118</v>
      </c>
      <c r="F128" s="142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T128" s="129">
        <f t="shared" si="24"/>
        <v>0</v>
      </c>
    </row>
    <row r="129" spans="1:20" x14ac:dyDescent="0.2">
      <c r="A129" s="119">
        <v>119</v>
      </c>
      <c r="F129" s="142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T129" s="129">
        <f t="shared" si="24"/>
        <v>0</v>
      </c>
    </row>
    <row r="130" spans="1:20" x14ac:dyDescent="0.2">
      <c r="A130" s="119">
        <v>120</v>
      </c>
      <c r="F130" s="142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T130" s="129">
        <f t="shared" si="24"/>
        <v>0</v>
      </c>
    </row>
    <row r="131" spans="1:20" x14ac:dyDescent="0.2">
      <c r="A131" s="119">
        <v>121</v>
      </c>
      <c r="F131" s="142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T131" s="129">
        <f t="shared" si="24"/>
        <v>0</v>
      </c>
    </row>
    <row r="132" spans="1:20" x14ac:dyDescent="0.2">
      <c r="A132" s="119">
        <v>122</v>
      </c>
      <c r="F132" s="142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T132" s="129">
        <f t="shared" si="24"/>
        <v>0</v>
      </c>
    </row>
    <row r="133" spans="1:20" x14ac:dyDescent="0.2">
      <c r="A133" s="119">
        <v>123</v>
      </c>
      <c r="F133" s="142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T133" s="129">
        <f t="shared" si="24"/>
        <v>0</v>
      </c>
    </row>
    <row r="134" spans="1:20" x14ac:dyDescent="0.2">
      <c r="A134" s="119">
        <v>124</v>
      </c>
      <c r="F134" s="142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T134" s="129">
        <f t="shared" si="24"/>
        <v>0</v>
      </c>
    </row>
    <row r="135" spans="1:20" x14ac:dyDescent="0.2">
      <c r="A135" s="119">
        <v>125</v>
      </c>
      <c r="F135" s="142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T135" s="129">
        <f t="shared" si="24"/>
        <v>0</v>
      </c>
    </row>
    <row r="136" spans="1:20" x14ac:dyDescent="0.2">
      <c r="A136" s="119">
        <v>126</v>
      </c>
      <c r="F136" s="142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T136" s="129">
        <f t="shared" si="24"/>
        <v>0</v>
      </c>
    </row>
    <row r="137" spans="1:20" x14ac:dyDescent="0.2">
      <c r="A137" s="119">
        <v>127</v>
      </c>
      <c r="F137" s="142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T137" s="129">
        <f t="shared" si="24"/>
        <v>0</v>
      </c>
    </row>
    <row r="138" spans="1:20" x14ac:dyDescent="0.2">
      <c r="A138" s="119">
        <v>128</v>
      </c>
      <c r="F138" s="142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T138" s="129">
        <f t="shared" si="24"/>
        <v>0</v>
      </c>
    </row>
    <row r="139" spans="1:20" x14ac:dyDescent="0.2">
      <c r="A139" s="119">
        <v>129</v>
      </c>
      <c r="F139" s="142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T139" s="129">
        <f t="shared" ref="T139:T170" si="25">SUM(G139:R139)-F139</f>
        <v>0</v>
      </c>
    </row>
    <row r="140" spans="1:20" x14ac:dyDescent="0.2">
      <c r="A140" s="119">
        <v>130</v>
      </c>
      <c r="F140" s="142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T140" s="129">
        <f t="shared" si="25"/>
        <v>0</v>
      </c>
    </row>
    <row r="141" spans="1:20" x14ac:dyDescent="0.2">
      <c r="A141" s="119">
        <v>131</v>
      </c>
      <c r="F141" s="142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T141" s="129">
        <f t="shared" si="25"/>
        <v>0</v>
      </c>
    </row>
    <row r="142" spans="1:20" x14ac:dyDescent="0.2">
      <c r="A142" s="119">
        <v>132</v>
      </c>
      <c r="F142" s="142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T142" s="129">
        <f t="shared" si="25"/>
        <v>0</v>
      </c>
    </row>
    <row r="143" spans="1:20" x14ac:dyDescent="0.2">
      <c r="A143" s="119">
        <v>133</v>
      </c>
      <c r="F143" s="142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T143" s="129">
        <f t="shared" si="25"/>
        <v>0</v>
      </c>
    </row>
    <row r="144" spans="1:20" x14ac:dyDescent="0.2">
      <c r="A144" s="119">
        <v>134</v>
      </c>
      <c r="F144" s="142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T144" s="129">
        <f t="shared" si="25"/>
        <v>0</v>
      </c>
    </row>
    <row r="145" spans="1:20" x14ac:dyDescent="0.2">
      <c r="A145" s="119">
        <v>135</v>
      </c>
      <c r="F145" s="142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T145" s="129">
        <f t="shared" si="25"/>
        <v>0</v>
      </c>
    </row>
    <row r="146" spans="1:20" x14ac:dyDescent="0.2">
      <c r="A146" s="119">
        <v>136</v>
      </c>
      <c r="F146" s="142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T146" s="129">
        <f t="shared" si="25"/>
        <v>0</v>
      </c>
    </row>
    <row r="147" spans="1:20" x14ac:dyDescent="0.2">
      <c r="A147" s="119">
        <v>137</v>
      </c>
      <c r="F147" s="142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T147" s="129">
        <f t="shared" si="25"/>
        <v>0</v>
      </c>
    </row>
    <row r="148" spans="1:20" x14ac:dyDescent="0.2">
      <c r="A148" s="119">
        <v>138</v>
      </c>
      <c r="F148" s="129"/>
      <c r="T148" s="129">
        <f t="shared" si="25"/>
        <v>0</v>
      </c>
    </row>
    <row r="149" spans="1:20" x14ac:dyDescent="0.2">
      <c r="A149" s="119">
        <v>139</v>
      </c>
      <c r="T149" s="129">
        <f t="shared" si="25"/>
        <v>0</v>
      </c>
    </row>
    <row r="150" spans="1:20" x14ac:dyDescent="0.2">
      <c r="A150" s="119">
        <v>140</v>
      </c>
      <c r="T150" s="129">
        <f t="shared" si="25"/>
        <v>0</v>
      </c>
    </row>
    <row r="151" spans="1:20" x14ac:dyDescent="0.2">
      <c r="A151" s="119">
        <v>141</v>
      </c>
      <c r="T151" s="129">
        <f t="shared" si="25"/>
        <v>0</v>
      </c>
    </row>
    <row r="152" spans="1:20" x14ac:dyDescent="0.2">
      <c r="A152" s="119">
        <v>142</v>
      </c>
      <c r="T152" s="129">
        <f t="shared" si="25"/>
        <v>0</v>
      </c>
    </row>
    <row r="153" spans="1:20" x14ac:dyDescent="0.2">
      <c r="A153" s="119">
        <v>143</v>
      </c>
      <c r="T153" s="129">
        <f t="shared" si="25"/>
        <v>0</v>
      </c>
    </row>
    <row r="154" spans="1:20" x14ac:dyDescent="0.2">
      <c r="A154" s="119">
        <v>144</v>
      </c>
      <c r="T154" s="129">
        <f t="shared" si="25"/>
        <v>0</v>
      </c>
    </row>
    <row r="155" spans="1:20" x14ac:dyDescent="0.2">
      <c r="A155" s="119">
        <v>145</v>
      </c>
      <c r="T155" s="129">
        <f t="shared" si="25"/>
        <v>0</v>
      </c>
    </row>
    <row r="156" spans="1:20" x14ac:dyDescent="0.2">
      <c r="A156" s="119">
        <v>146</v>
      </c>
      <c r="T156" s="129">
        <f t="shared" si="25"/>
        <v>0</v>
      </c>
    </row>
    <row r="157" spans="1:20" x14ac:dyDescent="0.2">
      <c r="A157" s="119">
        <v>147</v>
      </c>
      <c r="T157" s="129">
        <f t="shared" si="25"/>
        <v>0</v>
      </c>
    </row>
    <row r="158" spans="1:20" x14ac:dyDescent="0.2">
      <c r="T158" s="129">
        <f t="shared" si="25"/>
        <v>0</v>
      </c>
    </row>
    <row r="159" spans="1:20" x14ac:dyDescent="0.2">
      <c r="T159" s="129">
        <f t="shared" si="25"/>
        <v>0</v>
      </c>
    </row>
    <row r="160" spans="1:20" x14ac:dyDescent="0.2">
      <c r="T160" s="129">
        <f t="shared" si="25"/>
        <v>0</v>
      </c>
    </row>
    <row r="161" spans="20:20" x14ac:dyDescent="0.2">
      <c r="T161" s="129">
        <f t="shared" si="25"/>
        <v>0</v>
      </c>
    </row>
    <row r="162" spans="20:20" x14ac:dyDescent="0.2">
      <c r="T162" s="129">
        <f t="shared" si="25"/>
        <v>0</v>
      </c>
    </row>
    <row r="163" spans="20:20" x14ac:dyDescent="0.2">
      <c r="T163" s="129">
        <f t="shared" si="25"/>
        <v>0</v>
      </c>
    </row>
    <row r="164" spans="20:20" x14ac:dyDescent="0.2">
      <c r="T164" s="129">
        <f t="shared" si="25"/>
        <v>0</v>
      </c>
    </row>
    <row r="165" spans="20:20" x14ac:dyDescent="0.2">
      <c r="T165" s="129">
        <f t="shared" si="25"/>
        <v>0</v>
      </c>
    </row>
    <row r="166" spans="20:20" x14ac:dyDescent="0.2">
      <c r="T166" s="129">
        <f t="shared" si="25"/>
        <v>0</v>
      </c>
    </row>
    <row r="167" spans="20:20" x14ac:dyDescent="0.2">
      <c r="T167" s="129">
        <f t="shared" si="25"/>
        <v>0</v>
      </c>
    </row>
    <row r="168" spans="20:20" x14ac:dyDescent="0.2">
      <c r="T168" s="129">
        <f t="shared" si="25"/>
        <v>0</v>
      </c>
    </row>
    <row r="169" spans="20:20" x14ac:dyDescent="0.2">
      <c r="T169" s="129">
        <f t="shared" si="25"/>
        <v>0</v>
      </c>
    </row>
    <row r="170" spans="20:20" x14ac:dyDescent="0.2">
      <c r="T170" s="129">
        <f t="shared" si="25"/>
        <v>0</v>
      </c>
    </row>
    <row r="171" spans="20:20" x14ac:dyDescent="0.2">
      <c r="T171" s="129">
        <f t="shared" ref="T171:T202" si="26">SUM(G171:R171)-F171</f>
        <v>0</v>
      </c>
    </row>
    <row r="172" spans="20:20" x14ac:dyDescent="0.2">
      <c r="T172" s="129">
        <f t="shared" si="26"/>
        <v>0</v>
      </c>
    </row>
    <row r="173" spans="20:20" x14ac:dyDescent="0.2">
      <c r="T173" s="129">
        <f t="shared" si="26"/>
        <v>0</v>
      </c>
    </row>
    <row r="174" spans="20:20" x14ac:dyDescent="0.2">
      <c r="T174" s="129">
        <f t="shared" si="26"/>
        <v>0</v>
      </c>
    </row>
    <row r="175" spans="20:20" x14ac:dyDescent="0.2">
      <c r="T175" s="129">
        <f t="shared" si="26"/>
        <v>0</v>
      </c>
    </row>
    <row r="176" spans="20:20" x14ac:dyDescent="0.2">
      <c r="T176" s="129">
        <f t="shared" si="26"/>
        <v>0</v>
      </c>
    </row>
    <row r="177" spans="20:20" x14ac:dyDescent="0.2">
      <c r="T177" s="129">
        <f t="shared" si="26"/>
        <v>0</v>
      </c>
    </row>
    <row r="178" spans="20:20" x14ac:dyDescent="0.2">
      <c r="T178" s="129">
        <f t="shared" si="26"/>
        <v>0</v>
      </c>
    </row>
    <row r="179" spans="20:20" x14ac:dyDescent="0.2">
      <c r="T179" s="129">
        <f t="shared" si="26"/>
        <v>0</v>
      </c>
    </row>
    <row r="180" spans="20:20" x14ac:dyDescent="0.2">
      <c r="T180" s="129">
        <f t="shared" si="26"/>
        <v>0</v>
      </c>
    </row>
    <row r="181" spans="20:20" x14ac:dyDescent="0.2">
      <c r="T181" s="129">
        <f t="shared" si="26"/>
        <v>0</v>
      </c>
    </row>
    <row r="182" spans="20:20" x14ac:dyDescent="0.2">
      <c r="T182" s="129">
        <f t="shared" si="26"/>
        <v>0</v>
      </c>
    </row>
    <row r="183" spans="20:20" x14ac:dyDescent="0.2">
      <c r="T183" s="129">
        <f t="shared" si="26"/>
        <v>0</v>
      </c>
    </row>
    <row r="184" spans="20:20" x14ac:dyDescent="0.2">
      <c r="T184" s="129">
        <f t="shared" si="26"/>
        <v>0</v>
      </c>
    </row>
    <row r="185" spans="20:20" x14ac:dyDescent="0.2">
      <c r="T185" s="129">
        <f t="shared" si="26"/>
        <v>0</v>
      </c>
    </row>
    <row r="186" spans="20:20" x14ac:dyDescent="0.2">
      <c r="T186" s="129">
        <f t="shared" si="26"/>
        <v>0</v>
      </c>
    </row>
    <row r="187" spans="20:20" x14ac:dyDescent="0.2">
      <c r="T187" s="129">
        <f t="shared" si="26"/>
        <v>0</v>
      </c>
    </row>
    <row r="188" spans="20:20" x14ac:dyDescent="0.2">
      <c r="T188" s="129">
        <f t="shared" si="26"/>
        <v>0</v>
      </c>
    </row>
    <row r="189" spans="20:20" x14ac:dyDescent="0.2">
      <c r="T189" s="129">
        <f t="shared" si="26"/>
        <v>0</v>
      </c>
    </row>
    <row r="190" spans="20:20" x14ac:dyDescent="0.2">
      <c r="T190" s="129">
        <f t="shared" si="26"/>
        <v>0</v>
      </c>
    </row>
    <row r="191" spans="20:20" x14ac:dyDescent="0.2">
      <c r="T191" s="129">
        <f t="shared" si="26"/>
        <v>0</v>
      </c>
    </row>
    <row r="192" spans="20:20" x14ac:dyDescent="0.2">
      <c r="T192" s="129">
        <f t="shared" si="26"/>
        <v>0</v>
      </c>
    </row>
    <row r="193" spans="20:20" x14ac:dyDescent="0.2">
      <c r="T193" s="129">
        <f t="shared" si="26"/>
        <v>0</v>
      </c>
    </row>
    <row r="194" spans="20:20" x14ac:dyDescent="0.2">
      <c r="T194" s="129">
        <f t="shared" si="26"/>
        <v>0</v>
      </c>
    </row>
    <row r="195" spans="20:20" x14ac:dyDescent="0.2">
      <c r="T195" s="129">
        <f t="shared" si="26"/>
        <v>0</v>
      </c>
    </row>
    <row r="196" spans="20:20" x14ac:dyDescent="0.2">
      <c r="T196" s="129">
        <f t="shared" si="26"/>
        <v>0</v>
      </c>
    </row>
    <row r="197" spans="20:20" x14ac:dyDescent="0.2">
      <c r="T197" s="129">
        <f t="shared" si="26"/>
        <v>0</v>
      </c>
    </row>
    <row r="198" spans="20:20" x14ac:dyDescent="0.2">
      <c r="T198" s="129">
        <f t="shared" si="26"/>
        <v>0</v>
      </c>
    </row>
    <row r="199" spans="20:20" x14ac:dyDescent="0.2">
      <c r="T199" s="129">
        <f t="shared" si="26"/>
        <v>0</v>
      </c>
    </row>
    <row r="200" spans="20:20" x14ac:dyDescent="0.2">
      <c r="T200" s="129">
        <f t="shared" si="26"/>
        <v>0</v>
      </c>
    </row>
    <row r="201" spans="20:20" x14ac:dyDescent="0.2">
      <c r="T201" s="129">
        <f t="shared" si="26"/>
        <v>0</v>
      </c>
    </row>
    <row r="202" spans="20:20" x14ac:dyDescent="0.2">
      <c r="T202" s="129">
        <f t="shared" si="26"/>
        <v>0</v>
      </c>
    </row>
    <row r="203" spans="20:20" x14ac:dyDescent="0.2">
      <c r="T203" s="129">
        <f t="shared" ref="T203:T228" si="27">SUM(G203:R203)-F203</f>
        <v>0</v>
      </c>
    </row>
    <row r="204" spans="20:20" x14ac:dyDescent="0.2">
      <c r="T204" s="129">
        <f t="shared" si="27"/>
        <v>0</v>
      </c>
    </row>
    <row r="205" spans="20:20" x14ac:dyDescent="0.2">
      <c r="T205" s="129">
        <f t="shared" si="27"/>
        <v>0</v>
      </c>
    </row>
    <row r="206" spans="20:20" x14ac:dyDescent="0.2">
      <c r="T206" s="129">
        <f t="shared" si="27"/>
        <v>0</v>
      </c>
    </row>
    <row r="207" spans="20:20" x14ac:dyDescent="0.2">
      <c r="T207" s="129">
        <f t="shared" si="27"/>
        <v>0</v>
      </c>
    </row>
    <row r="208" spans="20:20" x14ac:dyDescent="0.2">
      <c r="T208" s="129">
        <f t="shared" si="27"/>
        <v>0</v>
      </c>
    </row>
    <row r="209" spans="20:20" x14ac:dyDescent="0.2">
      <c r="T209" s="129">
        <f t="shared" si="27"/>
        <v>0</v>
      </c>
    </row>
    <row r="210" spans="20:20" x14ac:dyDescent="0.2">
      <c r="T210" s="129">
        <f t="shared" si="27"/>
        <v>0</v>
      </c>
    </row>
    <row r="211" spans="20:20" x14ac:dyDescent="0.2">
      <c r="T211" s="129">
        <f t="shared" si="27"/>
        <v>0</v>
      </c>
    </row>
    <row r="212" spans="20:20" x14ac:dyDescent="0.2">
      <c r="T212" s="129">
        <f t="shared" si="27"/>
        <v>0</v>
      </c>
    </row>
    <row r="213" spans="20:20" x14ac:dyDescent="0.2">
      <c r="T213" s="129">
        <f t="shared" si="27"/>
        <v>0</v>
      </c>
    </row>
    <row r="214" spans="20:20" x14ac:dyDescent="0.2">
      <c r="T214" s="129">
        <f t="shared" si="27"/>
        <v>0</v>
      </c>
    </row>
    <row r="215" spans="20:20" x14ac:dyDescent="0.2">
      <c r="T215" s="129">
        <f t="shared" si="27"/>
        <v>0</v>
      </c>
    </row>
    <row r="216" spans="20:20" x14ac:dyDescent="0.2">
      <c r="T216" s="129">
        <f t="shared" si="27"/>
        <v>0</v>
      </c>
    </row>
    <row r="217" spans="20:20" x14ac:dyDescent="0.2">
      <c r="T217" s="129">
        <f t="shared" si="27"/>
        <v>0</v>
      </c>
    </row>
    <row r="218" spans="20:20" x14ac:dyDescent="0.2">
      <c r="T218" s="129">
        <f t="shared" si="27"/>
        <v>0</v>
      </c>
    </row>
    <row r="219" spans="20:20" x14ac:dyDescent="0.2">
      <c r="T219" s="129">
        <f t="shared" si="27"/>
        <v>0</v>
      </c>
    </row>
    <row r="220" spans="20:20" x14ac:dyDescent="0.2">
      <c r="T220" s="129">
        <f t="shared" si="27"/>
        <v>0</v>
      </c>
    </row>
    <row r="221" spans="20:20" x14ac:dyDescent="0.2">
      <c r="T221" s="129">
        <f t="shared" si="27"/>
        <v>0</v>
      </c>
    </row>
    <row r="222" spans="20:20" x14ac:dyDescent="0.2">
      <c r="T222" s="129">
        <f t="shared" si="27"/>
        <v>0</v>
      </c>
    </row>
    <row r="223" spans="20:20" x14ac:dyDescent="0.2">
      <c r="T223" s="129">
        <f t="shared" si="27"/>
        <v>0</v>
      </c>
    </row>
    <row r="224" spans="20:20" x14ac:dyDescent="0.2">
      <c r="T224" s="129">
        <f t="shared" si="27"/>
        <v>0</v>
      </c>
    </row>
    <row r="225" spans="20:20" x14ac:dyDescent="0.2">
      <c r="T225" s="129">
        <f t="shared" si="27"/>
        <v>0</v>
      </c>
    </row>
    <row r="226" spans="20:20" x14ac:dyDescent="0.2">
      <c r="T226" s="129">
        <f t="shared" si="27"/>
        <v>0</v>
      </c>
    </row>
    <row r="227" spans="20:20" x14ac:dyDescent="0.2">
      <c r="T227" s="129">
        <f t="shared" si="27"/>
        <v>0</v>
      </c>
    </row>
    <row r="228" spans="20:20" x14ac:dyDescent="0.2">
      <c r="T228" s="129">
        <f t="shared" si="27"/>
        <v>0</v>
      </c>
    </row>
  </sheetData>
  <printOptions horizontalCentered="1"/>
  <pageMargins left="0.5" right="0.5" top="0.5" bottom="0.5" header="0" footer="0"/>
  <pageSetup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42"/>
  <sheetViews>
    <sheetView topLeftCell="A46" zoomScale="87" zoomScaleNormal="87" workbookViewId="0">
      <selection activeCell="B76" sqref="B76"/>
    </sheetView>
  </sheetViews>
  <sheetFormatPr defaultColWidth="9.6640625" defaultRowHeight="12.75" x14ac:dyDescent="0.2"/>
  <cols>
    <col min="1" max="1" width="9.6640625" style="1" customWidth="1"/>
    <col min="2" max="2" width="42.6640625" style="1" customWidth="1"/>
    <col min="3" max="3" width="7.6640625" style="1" customWidth="1"/>
    <col min="4" max="5" width="2.6640625" style="1" customWidth="1"/>
    <col min="6" max="6" width="8.6640625" style="1" customWidth="1"/>
    <col min="7" max="7" width="9.6640625" style="1" customWidth="1"/>
    <col min="8" max="8" width="10.6640625" style="1" customWidth="1"/>
    <col min="9" max="9" width="13.6640625" style="1" customWidth="1"/>
    <col min="10" max="10" width="11.6640625" style="1" customWidth="1"/>
    <col min="11" max="11" width="9.6640625" style="1" customWidth="1"/>
    <col min="12" max="13" width="8.6640625" style="1" customWidth="1"/>
    <col min="14" max="14" width="10.6640625" style="1" customWidth="1"/>
    <col min="15" max="15" width="8.6640625" style="1" customWidth="1"/>
    <col min="16" max="16" width="10.6640625" style="1" customWidth="1"/>
    <col min="17" max="17" width="12.6640625" style="1" customWidth="1"/>
    <col min="18" max="18" width="7.6640625" style="1" customWidth="1"/>
    <col min="19" max="16384" width="9.6640625" style="1"/>
  </cols>
  <sheetData>
    <row r="1" spans="1:256" x14ac:dyDescent="0.2">
      <c r="A1" s="119"/>
      <c r="B1" s="120"/>
      <c r="C1" s="120"/>
      <c r="D1" s="120"/>
      <c r="E1" s="120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1"/>
      <c r="IE1" s="121"/>
      <c r="IF1" s="121"/>
      <c r="IG1" s="121"/>
      <c r="IH1" s="121"/>
      <c r="II1" s="121"/>
      <c r="IJ1" s="121"/>
      <c r="IK1" s="121"/>
      <c r="IL1" s="121"/>
      <c r="IM1" s="121"/>
      <c r="IN1" s="121"/>
      <c r="IO1" s="121"/>
      <c r="IP1" s="121"/>
      <c r="IQ1" s="121"/>
      <c r="IR1" s="121"/>
      <c r="IS1" s="121"/>
      <c r="IT1" s="121"/>
      <c r="IU1" s="121"/>
      <c r="IV1" s="121"/>
    </row>
    <row r="2" spans="1:256" x14ac:dyDescent="0.2">
      <c r="A2" s="119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1"/>
      <c r="IE2" s="121"/>
      <c r="IF2" s="121"/>
      <c r="IG2" s="121"/>
      <c r="IH2" s="121"/>
      <c r="II2" s="121"/>
      <c r="IJ2" s="121"/>
      <c r="IK2" s="121"/>
      <c r="IL2" s="121"/>
      <c r="IM2" s="121"/>
      <c r="IN2" s="121"/>
      <c r="IO2" s="121"/>
      <c r="IP2" s="121"/>
      <c r="IQ2" s="121"/>
      <c r="IR2" s="121"/>
      <c r="IS2" s="121"/>
      <c r="IT2" s="121"/>
      <c r="IU2" s="121"/>
      <c r="IV2" s="121"/>
    </row>
    <row r="3" spans="1:256" x14ac:dyDescent="0.2">
      <c r="A3" s="120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1"/>
      <c r="IE3" s="121"/>
      <c r="IF3" s="121"/>
      <c r="IG3" s="121"/>
      <c r="IH3" s="121"/>
      <c r="II3" s="121"/>
      <c r="IJ3" s="121"/>
      <c r="IK3" s="121"/>
      <c r="IL3" s="121"/>
      <c r="IM3" s="121"/>
      <c r="IN3" s="121"/>
      <c r="IO3" s="121"/>
      <c r="IP3" s="121"/>
      <c r="IQ3" s="121"/>
      <c r="IR3" s="121"/>
      <c r="IS3" s="121"/>
      <c r="IT3" s="121"/>
      <c r="IU3" s="121"/>
      <c r="IV3" s="121"/>
    </row>
    <row r="4" spans="1:256" x14ac:dyDescent="0.2">
      <c r="A4" s="121"/>
      <c r="B4" s="125" t="s">
        <v>0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2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  <c r="IH4" s="121"/>
      <c r="II4" s="121"/>
      <c r="IJ4" s="121"/>
      <c r="IK4" s="121"/>
      <c r="IL4" s="121"/>
      <c r="IM4" s="121"/>
      <c r="IN4" s="121"/>
      <c r="IO4" s="121"/>
      <c r="IP4" s="121"/>
      <c r="IQ4" s="121"/>
      <c r="IR4" s="121"/>
      <c r="IS4" s="121"/>
      <c r="IT4" s="121"/>
      <c r="IU4" s="121"/>
      <c r="IV4" s="121"/>
    </row>
    <row r="5" spans="1:256" x14ac:dyDescent="0.2">
      <c r="A5" s="121"/>
      <c r="B5" s="125" t="s">
        <v>1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2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  <c r="II5" s="121"/>
      <c r="IJ5" s="121"/>
      <c r="IK5" s="121"/>
      <c r="IL5" s="121"/>
      <c r="IM5" s="121"/>
      <c r="IN5" s="121"/>
      <c r="IO5" s="121"/>
      <c r="IP5" s="121"/>
      <c r="IQ5" s="121"/>
      <c r="IR5" s="121"/>
      <c r="IS5" s="121"/>
      <c r="IT5" s="121"/>
      <c r="IU5" s="121"/>
      <c r="IV5" s="121"/>
    </row>
    <row r="6" spans="1:256" x14ac:dyDescent="0.2">
      <c r="A6" s="121"/>
      <c r="B6" s="125" t="s">
        <v>489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2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21"/>
      <c r="IR6" s="121"/>
      <c r="IS6" s="121"/>
      <c r="IT6" s="121"/>
      <c r="IU6" s="121"/>
      <c r="IV6" s="121"/>
    </row>
    <row r="7" spans="1:256" x14ac:dyDescent="0.2">
      <c r="A7" s="121"/>
      <c r="B7" s="125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2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21"/>
      <c r="IR7" s="121"/>
      <c r="IS7" s="121"/>
      <c r="IT7" s="121"/>
      <c r="IU7" s="121"/>
      <c r="IV7" s="121"/>
    </row>
    <row r="8" spans="1:256" x14ac:dyDescent="0.2">
      <c r="A8" s="17"/>
      <c r="B8" s="19"/>
      <c r="C8" s="17"/>
      <c r="D8" s="17"/>
      <c r="E8" s="17"/>
      <c r="F8" s="17"/>
      <c r="G8" s="17" t="s">
        <v>94</v>
      </c>
      <c r="H8" s="17" t="s">
        <v>96</v>
      </c>
      <c r="I8" s="17" t="s">
        <v>98</v>
      </c>
      <c r="J8" s="17"/>
      <c r="K8" s="17"/>
      <c r="L8" s="17" t="s">
        <v>102</v>
      </c>
      <c r="M8" s="17" t="s">
        <v>104</v>
      </c>
      <c r="N8" s="19" t="s">
        <v>106</v>
      </c>
      <c r="O8" s="19" t="s">
        <v>108</v>
      </c>
      <c r="P8" s="20" t="s">
        <v>110</v>
      </c>
      <c r="Q8" s="17" t="s">
        <v>112</v>
      </c>
      <c r="R8" s="17" t="s">
        <v>114</v>
      </c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  <c r="IL8" s="121"/>
      <c r="IM8" s="121"/>
      <c r="IN8" s="121"/>
      <c r="IO8" s="121"/>
      <c r="IP8" s="121"/>
      <c r="IQ8" s="121"/>
      <c r="IR8" s="121"/>
      <c r="IS8" s="121"/>
      <c r="IT8" s="121"/>
      <c r="IU8" s="121"/>
      <c r="IV8" s="121"/>
    </row>
    <row r="9" spans="1:256" x14ac:dyDescent="0.2">
      <c r="A9" s="24" t="s">
        <v>370</v>
      </c>
      <c r="B9" s="126" t="s">
        <v>22</v>
      </c>
      <c r="C9" s="24"/>
      <c r="D9" s="126"/>
      <c r="E9" s="126"/>
      <c r="F9" s="24" t="s">
        <v>287</v>
      </c>
      <c r="G9" s="24" t="s">
        <v>95</v>
      </c>
      <c r="H9" s="24" t="s">
        <v>97</v>
      </c>
      <c r="I9" s="24" t="s">
        <v>99</v>
      </c>
      <c r="J9" s="24" t="s">
        <v>100</v>
      </c>
      <c r="K9" s="24" t="s">
        <v>101</v>
      </c>
      <c r="L9" s="24" t="s">
        <v>103</v>
      </c>
      <c r="M9" s="24" t="s">
        <v>105</v>
      </c>
      <c r="N9" s="24" t="s">
        <v>107</v>
      </c>
      <c r="O9" s="24" t="s">
        <v>109</v>
      </c>
      <c r="P9" s="24" t="s">
        <v>111</v>
      </c>
      <c r="Q9" s="24" t="s">
        <v>113</v>
      </c>
      <c r="R9" s="24" t="s">
        <v>115</v>
      </c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  <c r="IL9" s="121"/>
      <c r="IM9" s="121"/>
      <c r="IN9" s="121"/>
      <c r="IO9" s="121"/>
      <c r="IP9" s="121"/>
      <c r="IQ9" s="121"/>
      <c r="IR9" s="121"/>
      <c r="IS9" s="121"/>
      <c r="IT9" s="121"/>
      <c r="IU9" s="121"/>
      <c r="IV9" s="121"/>
    </row>
    <row r="10" spans="1:256" x14ac:dyDescent="0.2">
      <c r="A10" s="127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1"/>
      <c r="IE10" s="121"/>
      <c r="IF10" s="121"/>
      <c r="IG10" s="121"/>
      <c r="IH10" s="121"/>
      <c r="II10" s="121"/>
      <c r="IJ10" s="121"/>
      <c r="IK10" s="121"/>
      <c r="IL10" s="121"/>
      <c r="IM10" s="121"/>
      <c r="IN10" s="121"/>
      <c r="IO10" s="121"/>
      <c r="IP10" s="121"/>
      <c r="IQ10" s="121"/>
      <c r="IR10" s="121"/>
      <c r="IS10" s="121"/>
      <c r="IT10" s="121"/>
      <c r="IU10" s="121"/>
      <c r="IV10" s="121"/>
    </row>
    <row r="11" spans="1:256" x14ac:dyDescent="0.2">
      <c r="A11" s="119">
        <f>'Alloc Amt'!A11</f>
        <v>1</v>
      </c>
      <c r="B11" s="144" t="str">
        <f>'Alloc Amt'!B11</f>
        <v>Average Demand (Loss Adjusted) Adjusted For Rate Switching</v>
      </c>
      <c r="C11" s="119"/>
      <c r="D11" s="119"/>
      <c r="E11" s="119"/>
      <c r="F11" s="145">
        <f t="shared" ref="F11:F30" si="0">SUM(G11:R11)</f>
        <v>0.99999999999999989</v>
      </c>
      <c r="G11" s="145">
        <f>'Alloc Amt'!G11/'Alloc Amt'!$F11</f>
        <v>0.33411720086865482</v>
      </c>
      <c r="H11" s="145">
        <f>'Alloc Amt'!H11/'Alloc Amt'!$F11</f>
        <v>0.10544380305059363</v>
      </c>
      <c r="I11" s="145">
        <f>'Alloc Amt'!I11/'Alloc Amt'!$F11</f>
        <v>8.7814861966347049E-3</v>
      </c>
      <c r="J11" s="145">
        <f>'Alloc Amt'!J11/'Alloc Amt'!$F11</f>
        <v>0.17164665375904187</v>
      </c>
      <c r="K11" s="145">
        <f>'Alloc Amt'!K11/'Alloc Amt'!$F11</f>
        <v>3.6604598091961621E-2</v>
      </c>
      <c r="L11" s="145">
        <f>'Alloc Amt'!L11/'Alloc Amt'!$F11</f>
        <v>2.7744287377748651E-2</v>
      </c>
      <c r="M11" s="145">
        <f>'Alloc Amt'!M11/'Alloc Amt'!$F11</f>
        <v>0.1999544200871293</v>
      </c>
      <c r="N11" s="145">
        <f>'Alloc Amt'!N11/'Alloc Amt'!$F11</f>
        <v>8.2039904169282293E-2</v>
      </c>
      <c r="O11" s="145">
        <f>'Alloc Amt'!O11/'Alloc Amt'!$F11</f>
        <v>2.6663943726783716E-2</v>
      </c>
      <c r="P11" s="145">
        <f>'Alloc Amt'!P11/'Alloc Amt'!$F11</f>
        <v>6.9350944151450071E-3</v>
      </c>
      <c r="Q11" s="145">
        <f>'Alloc Amt'!Q11/'Alloc Amt'!$F11</f>
        <v>2.2551688750283869E-6</v>
      </c>
      <c r="R11" s="145">
        <f>'Alloc Amt'!R11/'Alloc Amt'!$F11</f>
        <v>6.6353088149283818E-5</v>
      </c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1"/>
      <c r="IE11" s="121"/>
      <c r="IF11" s="121"/>
      <c r="IG11" s="121"/>
      <c r="IH11" s="121"/>
      <c r="II11" s="121"/>
      <c r="IJ11" s="121"/>
      <c r="IK11" s="121"/>
      <c r="IL11" s="121"/>
      <c r="IM11" s="121"/>
      <c r="IN11" s="121"/>
      <c r="IO11" s="121"/>
      <c r="IP11" s="121"/>
      <c r="IQ11" s="121"/>
      <c r="IR11" s="121"/>
      <c r="IS11" s="121"/>
      <c r="IT11" s="121"/>
      <c r="IU11" s="121"/>
      <c r="IV11" s="121"/>
    </row>
    <row r="12" spans="1:256" x14ac:dyDescent="0.2">
      <c r="A12" s="119">
        <f>'Alloc Amt'!A12</f>
        <v>2</v>
      </c>
      <c r="B12" s="144" t="str">
        <f>'Alloc Amt'!B12</f>
        <v>Energy (Loss Adjusted) Before Rate Switching</v>
      </c>
      <c r="C12" s="119">
        <f>'Alloc Amt'!C12</f>
        <v>0</v>
      </c>
      <c r="D12" s="119"/>
      <c r="E12" s="119"/>
      <c r="F12" s="145">
        <f t="shared" si="0"/>
        <v>1</v>
      </c>
      <c r="G12" s="145">
        <f>'Alloc Amt'!G12/'Alloc Amt'!$F12</f>
        <v>0.33440024043159217</v>
      </c>
      <c r="H12" s="145">
        <f>'Alloc Amt'!H12/'Alloc Amt'!$F12</f>
        <v>0.10703810344329692</v>
      </c>
      <c r="I12" s="145">
        <f>'Alloc Amt'!I12/'Alloc Amt'!$F12</f>
        <v>8.8456076627456883E-3</v>
      </c>
      <c r="J12" s="145">
        <f>'Alloc Amt'!J12/'Alloc Amt'!$F12</f>
        <v>0.17230393831955679</v>
      </c>
      <c r="K12" s="145">
        <f>'Alloc Amt'!K12/'Alloc Amt'!$F12</f>
        <v>3.9398041895513741E-2</v>
      </c>
      <c r="L12" s="145">
        <f>'Alloc Amt'!L12/'Alloc Amt'!$F12</f>
        <v>2.5506991964984911E-2</v>
      </c>
      <c r="M12" s="145">
        <f>'Alloc Amt'!M12/'Alloc Amt'!$F12</f>
        <v>0.1967463352939578</v>
      </c>
      <c r="N12" s="145">
        <f>'Alloc Amt'!N12/'Alloc Amt'!$F12</f>
        <v>8.209646802766471E-2</v>
      </c>
      <c r="O12" s="145">
        <f>'Alloc Amt'!O12/'Alloc Amt'!$F12</f>
        <v>2.6663944775234854E-2</v>
      </c>
      <c r="P12" s="145">
        <f>'Alloc Amt'!P12/'Alloc Amt'!$F12</f>
        <v>6.9350944706804626E-3</v>
      </c>
      <c r="Q12" s="145">
        <f>'Alloc Amt'!Q12/'Alloc Amt'!$F12</f>
        <v>2.253065300245366E-6</v>
      </c>
      <c r="R12" s="145">
        <f>'Alloc Amt'!R12/'Alloc Amt'!$F12</f>
        <v>6.2980649471699806E-5</v>
      </c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1"/>
      <c r="IE12" s="121"/>
      <c r="IF12" s="121"/>
      <c r="IG12" s="121"/>
      <c r="IH12" s="121"/>
      <c r="II12" s="121"/>
      <c r="IJ12" s="121"/>
      <c r="IK12" s="121"/>
      <c r="IL12" s="121"/>
      <c r="IM12" s="121"/>
      <c r="IN12" s="121"/>
      <c r="IO12" s="121"/>
      <c r="IP12" s="121"/>
      <c r="IQ12" s="121"/>
      <c r="IR12" s="121"/>
      <c r="IS12" s="121"/>
      <c r="IT12" s="121"/>
      <c r="IU12" s="121"/>
      <c r="IV12" s="121"/>
    </row>
    <row r="13" spans="1:256" x14ac:dyDescent="0.2">
      <c r="A13" s="119">
        <f>'Alloc Amt'!A13</f>
        <v>3</v>
      </c>
      <c r="B13" s="144" t="str">
        <f>'Alloc Amt'!B13</f>
        <v>Customers (Monthly Bills)</v>
      </c>
      <c r="C13" s="119"/>
      <c r="D13" s="119"/>
      <c r="E13" s="119"/>
      <c r="F13" s="145">
        <f t="shared" si="0"/>
        <v>0.99999999999999989</v>
      </c>
      <c r="G13" s="145">
        <f>'Alloc Amt'!G13/'Alloc Amt'!$F13</f>
        <v>0.61844075975812507</v>
      </c>
      <c r="H13" s="145">
        <f>'Alloc Amt'!H13/'Alloc Amt'!$F13</f>
        <v>0.12079330282923097</v>
      </c>
      <c r="I13" s="145">
        <f>'Alloc Amt'!I13/'Alloc Amt'!$F13</f>
        <v>9.416057320248937E-4</v>
      </c>
      <c r="J13" s="145">
        <f>'Alloc Amt'!J13/'Alloc Amt'!$F13</f>
        <v>8.287601700775353E-3</v>
      </c>
      <c r="K13" s="145">
        <f>'Alloc Amt'!K13/'Alloc Amt'!$F13</f>
        <v>4.3696391001780223E-4</v>
      </c>
      <c r="L13" s="145">
        <f>'Alloc Amt'!L13/'Alloc Amt'!$F13</f>
        <v>2.015624770115788E-4</v>
      </c>
      <c r="M13" s="145">
        <f>'Alloc Amt'!M13/'Alloc Amt'!$F13</f>
        <v>2.4422898674395681E-4</v>
      </c>
      <c r="N13" s="145">
        <f>'Alloc Amt'!N13/'Alloc Amt'!$F13</f>
        <v>5.2965322426400268E-5</v>
      </c>
      <c r="O13" s="145">
        <f>'Alloc Amt'!O13/'Alloc Amt'!$F13</f>
        <v>1.4712589562888964E-6</v>
      </c>
      <c r="P13" s="145">
        <f>'Alloc Amt'!P13/'Alloc Amt'!$F13</f>
        <v>0.24959172563962984</v>
      </c>
      <c r="Q13" s="145">
        <f>'Alloc Amt'!Q13/'Alloc Amt'!$F13</f>
        <v>1.6183848519177861E-5</v>
      </c>
      <c r="R13" s="145">
        <f>'Alloc Amt'!R13/'Alloc Amt'!$F13</f>
        <v>9.9162853653871627E-4</v>
      </c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1"/>
      <c r="IE13" s="121"/>
      <c r="IF13" s="121"/>
      <c r="IG13" s="121"/>
      <c r="IH13" s="121"/>
      <c r="II13" s="121"/>
      <c r="IJ13" s="121"/>
      <c r="IK13" s="121"/>
      <c r="IL13" s="121"/>
      <c r="IM13" s="121"/>
      <c r="IN13" s="121"/>
      <c r="IO13" s="121"/>
      <c r="IP13" s="121"/>
      <c r="IQ13" s="121"/>
      <c r="IR13" s="121"/>
      <c r="IS13" s="121"/>
      <c r="IT13" s="121"/>
      <c r="IU13" s="121"/>
      <c r="IV13" s="121"/>
    </row>
    <row r="14" spans="1:256" x14ac:dyDescent="0.2">
      <c r="A14" s="119">
        <f>'Alloc Amt'!A14</f>
        <v>4</v>
      </c>
      <c r="B14" s="144" t="str">
        <f>'Alloc Amt'!B14</f>
        <v>Customers (Monthly Bills)</v>
      </c>
      <c r="C14" s="119"/>
      <c r="D14" s="119"/>
      <c r="E14" s="119"/>
      <c r="F14" s="145">
        <f t="shared" si="0"/>
        <v>0.99999999999999989</v>
      </c>
      <c r="G14" s="145">
        <f>'Alloc Amt'!G14/'Alloc Amt'!$F14</f>
        <v>0.61844075975812507</v>
      </c>
      <c r="H14" s="145">
        <f>'Alloc Amt'!H14/'Alloc Amt'!$F14</f>
        <v>0.12079330282923097</v>
      </c>
      <c r="I14" s="145">
        <f>'Alloc Amt'!I14/'Alloc Amt'!$F14</f>
        <v>9.416057320248937E-4</v>
      </c>
      <c r="J14" s="145">
        <f>'Alloc Amt'!J14/'Alloc Amt'!$F14</f>
        <v>8.287601700775353E-3</v>
      </c>
      <c r="K14" s="145">
        <f>'Alloc Amt'!K14/'Alloc Amt'!$F14</f>
        <v>4.3696391001780223E-4</v>
      </c>
      <c r="L14" s="145">
        <f>'Alloc Amt'!L14/'Alloc Amt'!$F14</f>
        <v>2.015624770115788E-4</v>
      </c>
      <c r="M14" s="145">
        <f>'Alloc Amt'!M14/'Alloc Amt'!$F14</f>
        <v>2.4422898674395681E-4</v>
      </c>
      <c r="N14" s="145">
        <f>'Alloc Amt'!N14/'Alloc Amt'!$F14</f>
        <v>5.2965322426400268E-5</v>
      </c>
      <c r="O14" s="145">
        <f>'Alloc Amt'!O14/'Alloc Amt'!$F14</f>
        <v>1.4712589562888964E-6</v>
      </c>
      <c r="P14" s="145">
        <f>'Alloc Amt'!P14/'Alloc Amt'!$F14</f>
        <v>0.24959172563962984</v>
      </c>
      <c r="Q14" s="145">
        <f>'Alloc Amt'!Q14/'Alloc Amt'!$F14</f>
        <v>1.6183848519177861E-5</v>
      </c>
      <c r="R14" s="145">
        <f>'Alloc Amt'!R14/'Alloc Amt'!$F14</f>
        <v>9.9162853653871627E-4</v>
      </c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1"/>
      <c r="IE14" s="121"/>
      <c r="IF14" s="121"/>
      <c r="IG14" s="121"/>
      <c r="IH14" s="121"/>
      <c r="II14" s="121"/>
      <c r="IJ14" s="121"/>
      <c r="IK14" s="121"/>
      <c r="IL14" s="121"/>
      <c r="IM14" s="121"/>
      <c r="IN14" s="121"/>
      <c r="IO14" s="121"/>
      <c r="IP14" s="121"/>
      <c r="IQ14" s="121"/>
      <c r="IR14" s="121"/>
      <c r="IS14" s="121"/>
      <c r="IT14" s="121"/>
      <c r="IU14" s="121"/>
      <c r="IV14" s="121"/>
    </row>
    <row r="15" spans="1:256" x14ac:dyDescent="0.2">
      <c r="A15" s="119">
        <f>'Alloc Amt'!A15</f>
        <v>5</v>
      </c>
      <c r="B15" s="144" t="str">
        <f>'Alloc Amt'!B15</f>
        <v>Average Customers (Lighting = Lights)</v>
      </c>
      <c r="C15" s="119"/>
      <c r="D15" s="119"/>
      <c r="E15" s="119"/>
      <c r="F15" s="145">
        <f t="shared" si="0"/>
        <v>0.99999999999999989</v>
      </c>
      <c r="G15" s="145">
        <f>'Alloc Amt'!G15/'Alloc Amt'!$F15</f>
        <v>0.61844075975812507</v>
      </c>
      <c r="H15" s="145">
        <f>'Alloc Amt'!H15/'Alloc Amt'!$F15</f>
        <v>0.12079330282923097</v>
      </c>
      <c r="I15" s="145">
        <f>'Alloc Amt'!I15/'Alloc Amt'!$F15</f>
        <v>9.416057320248937E-4</v>
      </c>
      <c r="J15" s="145">
        <f>'Alloc Amt'!J15/'Alloc Amt'!$F15</f>
        <v>8.287601700775353E-3</v>
      </c>
      <c r="K15" s="145">
        <f>'Alloc Amt'!K15/'Alloc Amt'!$F15</f>
        <v>4.3696391001780223E-4</v>
      </c>
      <c r="L15" s="145">
        <f>'Alloc Amt'!L15/'Alloc Amt'!$F15</f>
        <v>2.015624770115788E-4</v>
      </c>
      <c r="M15" s="145">
        <f>'Alloc Amt'!M15/'Alloc Amt'!$F15</f>
        <v>2.4422898674395681E-4</v>
      </c>
      <c r="N15" s="145">
        <f>'Alloc Amt'!N15/'Alloc Amt'!$F15</f>
        <v>5.2965322426400268E-5</v>
      </c>
      <c r="O15" s="145">
        <f>'Alloc Amt'!O15/'Alloc Amt'!$F15</f>
        <v>1.4712589562888964E-6</v>
      </c>
      <c r="P15" s="145">
        <f>'Alloc Amt'!P15/'Alloc Amt'!$F15</f>
        <v>0.24959172563962984</v>
      </c>
      <c r="Q15" s="145">
        <f>'Alloc Amt'!Q15/'Alloc Amt'!$F15</f>
        <v>1.6183848519177861E-5</v>
      </c>
      <c r="R15" s="145">
        <f>'Alloc Amt'!R15/'Alloc Amt'!$F15</f>
        <v>9.9162853653871627E-4</v>
      </c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1"/>
      <c r="IE15" s="121"/>
      <c r="IF15" s="121"/>
      <c r="IG15" s="121"/>
      <c r="IH15" s="121"/>
      <c r="II15" s="121"/>
      <c r="IJ15" s="121"/>
      <c r="IK15" s="121"/>
      <c r="IL15" s="121"/>
      <c r="IM15" s="121"/>
      <c r="IN15" s="121"/>
      <c r="IO15" s="121"/>
      <c r="IP15" s="121"/>
      <c r="IQ15" s="121"/>
      <c r="IR15" s="121"/>
      <c r="IS15" s="121"/>
      <c r="IT15" s="121"/>
      <c r="IU15" s="121"/>
      <c r="IV15" s="121"/>
    </row>
    <row r="16" spans="1:256" x14ac:dyDescent="0.2">
      <c r="A16" s="119">
        <f>'Alloc Amt'!A16</f>
        <v>6</v>
      </c>
      <c r="B16" s="144" t="str">
        <f>'Alloc Amt'!B16</f>
        <v>Weighted Average Customers (Lighting =9 Lights per Cust)</v>
      </c>
      <c r="C16" s="119" t="str">
        <f>'Alloc Amt'!C16</f>
        <v>Cust05</v>
      </c>
      <c r="D16" s="119"/>
      <c r="E16" s="119"/>
      <c r="F16" s="145">
        <f t="shared" si="0"/>
        <v>0.99999999999999989</v>
      </c>
      <c r="G16" s="145">
        <f>'Alloc Amt'!G16/'Alloc Amt'!$F16</f>
        <v>0.64880934005890012</v>
      </c>
      <c r="H16" s="145">
        <f>'Alloc Amt'!H16/'Alloc Amt'!$F16</f>
        <v>0.25345590822935254</v>
      </c>
      <c r="I16" s="145">
        <f>'Alloc Amt'!I16/'Alloc Amt'!$F16</f>
        <v>9.8784335274033925E-3</v>
      </c>
      <c r="J16" s="145">
        <f>'Alloc Amt'!J16/'Alloc Amt'!$F16</f>
        <v>4.3472825046768207E-2</v>
      </c>
      <c r="K16" s="145">
        <f>'Alloc Amt'!K16/'Alloc Amt'!$F16</f>
        <v>2.2921052794053183E-3</v>
      </c>
      <c r="L16" s="145">
        <f>'Alloc Amt'!L16/'Alloc Amt'!$F16</f>
        <v>5.2865054423994716E-3</v>
      </c>
      <c r="M16" s="145">
        <f>'Alloc Amt'!M16/'Alloc Amt'!$F16</f>
        <v>6.4055467404256373E-3</v>
      </c>
      <c r="N16" s="145">
        <f>'Alloc Amt'!N16/'Alloc Amt'!$F16</f>
        <v>1.1113237718328817E-3</v>
      </c>
      <c r="O16" s="145">
        <f>'Alloc Amt'!O16/'Alloc Amt'!$F16</f>
        <v>7.7175261932839004E-5</v>
      </c>
      <c r="P16" s="145">
        <f>'Alloc Amt'!P16/'Alloc Amt'!$F16</f>
        <v>2.9093530243441645E-2</v>
      </c>
      <c r="Q16" s="145">
        <f>'Alloc Amt'!Q16/'Alloc Amt'!$F16</f>
        <v>1.5435052386567801E-6</v>
      </c>
      <c r="R16" s="145">
        <f>'Alloc Amt'!R16/'Alloc Amt'!$F16</f>
        <v>1.157628928992585E-4</v>
      </c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  <c r="IR16" s="121"/>
      <c r="IS16" s="121"/>
      <c r="IT16" s="121"/>
      <c r="IU16" s="121"/>
      <c r="IV16" s="121"/>
    </row>
    <row r="17" spans="1:256" x14ac:dyDescent="0.2">
      <c r="A17" s="119">
        <f>'Alloc Amt'!A17</f>
        <v>7</v>
      </c>
      <c r="B17" s="144" t="str">
        <f>'Alloc Amt'!B17</f>
        <v>Street Lighting</v>
      </c>
      <c r="C17" s="119" t="str">
        <f>'Alloc Amt'!C17</f>
        <v>Cust04</v>
      </c>
      <c r="D17" s="119"/>
      <c r="E17" s="119"/>
      <c r="F17" s="145">
        <f t="shared" si="0"/>
        <v>1</v>
      </c>
      <c r="G17" s="145">
        <f>'Alloc Amt'!G17/'Alloc Amt'!$F17</f>
        <v>0</v>
      </c>
      <c r="H17" s="145">
        <f>'Alloc Amt'!H17/'Alloc Amt'!$F17</f>
        <v>0</v>
      </c>
      <c r="I17" s="145">
        <f>'Alloc Amt'!I17/'Alloc Amt'!$F17</f>
        <v>0</v>
      </c>
      <c r="J17" s="145">
        <f>'Alloc Amt'!J17/'Alloc Amt'!$F17</f>
        <v>0</v>
      </c>
      <c r="K17" s="145">
        <f>'Alloc Amt'!K17/'Alloc Amt'!$F17</f>
        <v>0</v>
      </c>
      <c r="L17" s="145">
        <f>'Alloc Amt'!L17/'Alloc Amt'!$F17</f>
        <v>0</v>
      </c>
      <c r="M17" s="145">
        <f>'Alloc Amt'!M17/'Alloc Amt'!$F17</f>
        <v>0</v>
      </c>
      <c r="N17" s="145">
        <f>'Alloc Amt'!N17/'Alloc Amt'!$F17</f>
        <v>0</v>
      </c>
      <c r="O17" s="145">
        <f>'Alloc Amt'!O17/'Alloc Amt'!$F17</f>
        <v>0</v>
      </c>
      <c r="P17" s="145">
        <f>'Alloc Amt'!P17/'Alloc Amt'!$F17</f>
        <v>1</v>
      </c>
      <c r="Q17" s="145">
        <f>'Alloc Amt'!Q17/'Alloc Amt'!$F17</f>
        <v>0</v>
      </c>
      <c r="R17" s="145">
        <f>'Alloc Amt'!R17/'Alloc Amt'!$F17</f>
        <v>0</v>
      </c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1"/>
      <c r="IE17" s="121"/>
      <c r="IF17" s="121"/>
      <c r="IG17" s="121"/>
      <c r="IH17" s="121"/>
      <c r="II17" s="121"/>
      <c r="IJ17" s="121"/>
      <c r="IK17" s="121"/>
      <c r="IL17" s="121"/>
      <c r="IM17" s="121"/>
      <c r="IN17" s="121"/>
      <c r="IO17" s="121"/>
      <c r="IP17" s="121"/>
      <c r="IQ17" s="121"/>
      <c r="IR17" s="121"/>
      <c r="IS17" s="121"/>
      <c r="IT17" s="121"/>
      <c r="IU17" s="121"/>
      <c r="IV17" s="121"/>
    </row>
    <row r="18" spans="1:256" x14ac:dyDescent="0.2">
      <c r="A18" s="119">
        <f>'Alloc Amt'!A18</f>
        <v>8</v>
      </c>
      <c r="B18" s="144" t="str">
        <f>'Alloc Amt'!B18</f>
        <v xml:space="preserve">Average Customers </v>
      </c>
      <c r="C18" s="119" t="str">
        <f>'Alloc Amt'!C18</f>
        <v>Cust01</v>
      </c>
      <c r="D18" s="119"/>
      <c r="E18" s="119"/>
      <c r="F18" s="145">
        <f t="shared" si="0"/>
        <v>0.99999999999999989</v>
      </c>
      <c r="G18" s="145">
        <f>'Alloc Amt'!G18/'Alloc Amt'!$F18</f>
        <v>0.61844075975812507</v>
      </c>
      <c r="H18" s="145">
        <f>'Alloc Amt'!H18/'Alloc Amt'!$F18</f>
        <v>0.12079330282923097</v>
      </c>
      <c r="I18" s="145">
        <f>'Alloc Amt'!I18/'Alloc Amt'!$F18</f>
        <v>9.416057320248937E-4</v>
      </c>
      <c r="J18" s="145">
        <f>'Alloc Amt'!J18/'Alloc Amt'!$F18</f>
        <v>8.287601700775353E-3</v>
      </c>
      <c r="K18" s="145">
        <f>'Alloc Amt'!K18/'Alloc Amt'!$F18</f>
        <v>4.3696391001780223E-4</v>
      </c>
      <c r="L18" s="145">
        <f>'Alloc Amt'!L18/'Alloc Amt'!$F18</f>
        <v>2.015624770115788E-4</v>
      </c>
      <c r="M18" s="145">
        <f>'Alloc Amt'!M18/'Alloc Amt'!$F18</f>
        <v>2.4422898674395681E-4</v>
      </c>
      <c r="N18" s="145">
        <f>'Alloc Amt'!N18/'Alloc Amt'!$F18</f>
        <v>5.2965322426400268E-5</v>
      </c>
      <c r="O18" s="145">
        <f>'Alloc Amt'!O18/'Alloc Amt'!$F18</f>
        <v>1.4712589562888964E-6</v>
      </c>
      <c r="P18" s="145">
        <f>'Alloc Amt'!P18/'Alloc Amt'!$F18</f>
        <v>0.24959172563962984</v>
      </c>
      <c r="Q18" s="145">
        <f>'Alloc Amt'!Q18/'Alloc Amt'!$F18</f>
        <v>1.6183848519177861E-5</v>
      </c>
      <c r="R18" s="145">
        <f>'Alloc Amt'!R18/'Alloc Amt'!$F18</f>
        <v>9.9162853653871627E-4</v>
      </c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1"/>
      <c r="IE18" s="121"/>
      <c r="IF18" s="121"/>
      <c r="IG18" s="121"/>
      <c r="IH18" s="121"/>
      <c r="II18" s="121"/>
      <c r="IJ18" s="121"/>
      <c r="IK18" s="121"/>
      <c r="IL18" s="121"/>
      <c r="IM18" s="121"/>
      <c r="IN18" s="121"/>
      <c r="IO18" s="121"/>
      <c r="IP18" s="121"/>
      <c r="IQ18" s="121"/>
      <c r="IR18" s="121"/>
      <c r="IS18" s="121"/>
      <c r="IT18" s="121"/>
      <c r="IU18" s="121"/>
      <c r="IV18" s="121"/>
    </row>
    <row r="19" spans="1:256" x14ac:dyDescent="0.2">
      <c r="A19" s="119">
        <f>'Alloc Amt'!A19</f>
        <v>9</v>
      </c>
      <c r="B19" s="144" t="str">
        <f>'Alloc Amt'!B19</f>
        <v>Average Customers (Lighting = 9 Lights per Cust)</v>
      </c>
      <c r="C19" s="119" t="str">
        <f>'Alloc Amt'!C19</f>
        <v>Cust06</v>
      </c>
      <c r="D19" s="119"/>
      <c r="E19" s="119"/>
      <c r="F19" s="145">
        <f t="shared" si="0"/>
        <v>0.99999999999999989</v>
      </c>
      <c r="G19" s="145">
        <f>'Alloc Amt'!G19/'Alloc Amt'!$F19</f>
        <v>0.7956833110039393</v>
      </c>
      <c r="H19" s="145">
        <f>'Alloc Amt'!H19/'Alloc Amt'!$F19</f>
        <v>0.15541216135213068</v>
      </c>
      <c r="I19" s="145">
        <f>'Alloc Amt'!I19/'Alloc Amt'!$F19</f>
        <v>1.2114660211123192E-3</v>
      </c>
      <c r="J19" s="145">
        <f>'Alloc Amt'!J19/'Alloc Amt'!$F19</f>
        <v>1.0662793901446397E-2</v>
      </c>
      <c r="K19" s="145">
        <f>'Alloc Amt'!K19/'Alloc Amt'!$F19</f>
        <v>5.6219595042243556E-4</v>
      </c>
      <c r="L19" s="145">
        <f>'Alloc Amt'!L19/'Alloc Amt'!$F19</f>
        <v>2.5932944514435582E-4</v>
      </c>
      <c r="M19" s="145">
        <f>'Alloc Amt'!M19/'Alloc Amt'!$F19</f>
        <v>3.1422399922600779E-4</v>
      </c>
      <c r="N19" s="145">
        <f>'Alloc Amt'!N19/'Alloc Amt'!$F19</f>
        <v>6.8144963687567954E-5</v>
      </c>
      <c r="O19" s="145">
        <f>'Alloc Amt'!O19/'Alloc Amt'!$F19</f>
        <v>1.8929156579879988E-6</v>
      </c>
      <c r="P19" s="145">
        <f>'Alloc Amt'!P19/'Alloc Amt'!$F19</f>
        <v>3.5680408533263784E-2</v>
      </c>
      <c r="Q19" s="145">
        <f>'Alloc Amt'!Q19/'Alloc Amt'!$F19</f>
        <v>2.3135635819853319E-6</v>
      </c>
      <c r="R19" s="145">
        <f>'Alloc Amt'!R19/'Alloc Amt'!$F19</f>
        <v>1.4175835038710122E-4</v>
      </c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  <c r="IE19" s="121"/>
      <c r="IF19" s="121"/>
      <c r="IG19" s="121"/>
      <c r="IH19" s="121"/>
      <c r="II19" s="121"/>
      <c r="IJ19" s="121"/>
      <c r="IK19" s="121"/>
      <c r="IL19" s="121"/>
      <c r="IM19" s="121"/>
      <c r="IN19" s="121"/>
      <c r="IO19" s="121"/>
      <c r="IP19" s="121"/>
      <c r="IQ19" s="121"/>
      <c r="IR19" s="121"/>
      <c r="IS19" s="121"/>
      <c r="IT19" s="121"/>
      <c r="IU19" s="121"/>
      <c r="IV19" s="121"/>
    </row>
    <row r="20" spans="1:256" x14ac:dyDescent="0.2">
      <c r="A20" s="119">
        <f>'Alloc Amt'!A20</f>
        <v>10</v>
      </c>
      <c r="B20" s="144" t="str">
        <f>'Alloc Amt'!B20</f>
        <v>Average Secondary Customers</v>
      </c>
      <c r="C20" s="119" t="str">
        <f>'Alloc Amt'!C20</f>
        <v>Cust07</v>
      </c>
      <c r="D20" s="119"/>
      <c r="E20" s="119"/>
      <c r="F20" s="145">
        <f t="shared" si="0"/>
        <v>0.99999999999999989</v>
      </c>
      <c r="G20" s="145">
        <f>'Alloc Amt'!G20/'Alloc Amt'!$F20</f>
        <v>0.79643710513739785</v>
      </c>
      <c r="H20" s="145">
        <f>'Alloc Amt'!H20/'Alloc Amt'!$F20</f>
        <v>0.15555939175633199</v>
      </c>
      <c r="I20" s="145">
        <f>'Alloc Amt'!I20/'Alloc Amt'!$F20</f>
        <v>1.2126137088506062E-3</v>
      </c>
      <c r="J20" s="145">
        <f>'Alloc Amt'!J20/'Alloc Amt'!$F20</f>
        <v>1.0672895346805414E-2</v>
      </c>
      <c r="K20" s="145">
        <f>'Alloc Amt'!K20/'Alloc Amt'!$F20</f>
        <v>0</v>
      </c>
      <c r="L20" s="145">
        <f>'Alloc Amt'!L20/'Alloc Amt'!$F20</f>
        <v>2.5957512205083288E-4</v>
      </c>
      <c r="M20" s="145">
        <f>'Alloc Amt'!M20/'Alloc Amt'!$F20</f>
        <v>0</v>
      </c>
      <c r="N20" s="145">
        <f>'Alloc Amt'!N20/'Alloc Amt'!$F20</f>
        <v>0</v>
      </c>
      <c r="O20" s="145">
        <f>'Alloc Amt'!O20/'Alloc Amt'!$F20</f>
        <v>0</v>
      </c>
      <c r="P20" s="145">
        <f>'Alloc Amt'!P20/'Alloc Amt'!$F20</f>
        <v>3.5714210527423802E-2</v>
      </c>
      <c r="Q20" s="145">
        <f>'Alloc Amt'!Q20/'Alloc Amt'!$F20</f>
        <v>2.3157553467633109E-6</v>
      </c>
      <c r="R20" s="145">
        <f>'Alloc Amt'!R20/'Alloc Amt'!$F20</f>
        <v>1.4189264579258829E-4</v>
      </c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  <c r="IH20" s="121"/>
      <c r="II20" s="121"/>
      <c r="IJ20" s="121"/>
      <c r="IK20" s="121"/>
      <c r="IL20" s="121"/>
      <c r="IM20" s="121"/>
      <c r="IN20" s="121"/>
      <c r="IO20" s="121"/>
      <c r="IP20" s="121"/>
      <c r="IQ20" s="121"/>
      <c r="IR20" s="121"/>
      <c r="IS20" s="121"/>
      <c r="IT20" s="121"/>
      <c r="IU20" s="121"/>
      <c r="IV20" s="121"/>
    </row>
    <row r="21" spans="1:256" x14ac:dyDescent="0.2">
      <c r="A21" s="119">
        <f>'Alloc Amt'!A21</f>
        <v>11</v>
      </c>
      <c r="B21" s="144" t="str">
        <f>'Alloc Amt'!B21</f>
        <v>Average Primary Customers</v>
      </c>
      <c r="C21" s="119" t="str">
        <f>'Alloc Amt'!C21</f>
        <v>Cust08</v>
      </c>
      <c r="D21" s="119"/>
      <c r="E21" s="119"/>
      <c r="F21" s="145">
        <f t="shared" si="0"/>
        <v>0.99999999999999989</v>
      </c>
      <c r="G21" s="145">
        <f>'Alloc Amt'!G21/'Alloc Amt'!$F21</f>
        <v>0.79573904287901498</v>
      </c>
      <c r="H21" s="145">
        <f>'Alloc Amt'!H21/'Alloc Amt'!$F21</f>
        <v>0.15542304685273367</v>
      </c>
      <c r="I21" s="145">
        <f>'Alloc Amt'!I21/'Alloc Amt'!$F21</f>
        <v>1.2115508755663632E-3</v>
      </c>
      <c r="J21" s="145">
        <f>'Alloc Amt'!J21/'Alloc Amt'!$F21</f>
        <v>1.0663540753227067E-2</v>
      </c>
      <c r="K21" s="145">
        <f>'Alloc Amt'!K21/'Alloc Amt'!$F21</f>
        <v>5.6223532819251539E-4</v>
      </c>
      <c r="L21" s="145">
        <f>'Alloc Amt'!L21/'Alloc Amt'!$F21</f>
        <v>2.593476093009246E-4</v>
      </c>
      <c r="M21" s="145">
        <f>'Alloc Amt'!M21/'Alloc Amt'!$F21</f>
        <v>3.1424600835002544E-4</v>
      </c>
      <c r="N21" s="145">
        <f>'Alloc Amt'!N21/'Alloc Amt'!$F21</f>
        <v>0</v>
      </c>
      <c r="O21" s="145">
        <f>'Alloc Amt'!O21/'Alloc Amt'!$F21</f>
        <v>0</v>
      </c>
      <c r="P21" s="145">
        <f>'Alloc Amt'!P21/'Alloc Amt'!$F21</f>
        <v>3.5682907688447167E-2</v>
      </c>
      <c r="Q21" s="145">
        <f>'Alloc Amt'!Q21/'Alloc Amt'!$F21</f>
        <v>2.3137256304218741E-6</v>
      </c>
      <c r="R21" s="145">
        <f>'Alloc Amt'!R21/'Alloc Amt'!$F21</f>
        <v>1.4176827953675845E-4</v>
      </c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  <c r="FU21" s="121"/>
      <c r="FV21" s="121"/>
      <c r="FW21" s="121"/>
      <c r="FX21" s="121"/>
      <c r="FY21" s="121"/>
      <c r="FZ21" s="121"/>
      <c r="GA21" s="121"/>
      <c r="GB21" s="121"/>
      <c r="GC21" s="121"/>
      <c r="GD21" s="121"/>
      <c r="GE21" s="121"/>
      <c r="GF21" s="121"/>
      <c r="GG21" s="121"/>
      <c r="GH21" s="121"/>
      <c r="GI21" s="121"/>
      <c r="GJ21" s="121"/>
      <c r="GK21" s="121"/>
      <c r="GL21" s="121"/>
      <c r="GM21" s="121"/>
      <c r="GN21" s="121"/>
      <c r="GO21" s="121"/>
      <c r="GP21" s="121"/>
      <c r="GQ21" s="121"/>
      <c r="GR21" s="121"/>
      <c r="GS21" s="121"/>
      <c r="GT21" s="121"/>
      <c r="GU21" s="121"/>
      <c r="GV21" s="121"/>
      <c r="GW21" s="121"/>
      <c r="GX21" s="121"/>
      <c r="GY21" s="121"/>
      <c r="GZ21" s="121"/>
      <c r="HA21" s="121"/>
      <c r="HB21" s="121"/>
      <c r="HC21" s="121"/>
      <c r="HD21" s="121"/>
      <c r="HE21" s="121"/>
      <c r="HF21" s="121"/>
      <c r="HG21" s="121"/>
      <c r="HH21" s="121"/>
      <c r="HI21" s="121"/>
      <c r="HJ21" s="121"/>
      <c r="HK21" s="121"/>
      <c r="HL21" s="121"/>
      <c r="HM21" s="121"/>
      <c r="HN21" s="121"/>
      <c r="HO21" s="121"/>
      <c r="HP21" s="121"/>
      <c r="HQ21" s="121"/>
      <c r="HR21" s="121"/>
      <c r="HS21" s="121"/>
      <c r="HT21" s="121"/>
      <c r="HU21" s="121"/>
      <c r="HV21" s="121"/>
      <c r="HW21" s="121"/>
      <c r="HX21" s="121"/>
      <c r="HY21" s="121"/>
      <c r="HZ21" s="121"/>
      <c r="IA21" s="121"/>
      <c r="IB21" s="121"/>
      <c r="IC21" s="121"/>
      <c r="ID21" s="121"/>
      <c r="IE21" s="121"/>
      <c r="IF21" s="121"/>
      <c r="IG21" s="121"/>
      <c r="IH21" s="121"/>
      <c r="II21" s="121"/>
      <c r="IJ21" s="121"/>
      <c r="IK21" s="121"/>
      <c r="IL21" s="121"/>
      <c r="IM21" s="121"/>
      <c r="IN21" s="121"/>
      <c r="IO21" s="121"/>
      <c r="IP21" s="121"/>
      <c r="IQ21" s="121"/>
      <c r="IR21" s="121"/>
      <c r="IS21" s="121"/>
      <c r="IT21" s="121"/>
      <c r="IU21" s="121"/>
      <c r="IV21" s="121"/>
    </row>
    <row r="22" spans="1:256" x14ac:dyDescent="0.2">
      <c r="A22" s="119">
        <f>'Alloc Amt'!A22</f>
        <v>12</v>
      </c>
      <c r="B22" s="144" t="str">
        <f>'Alloc Amt'!B22</f>
        <v>Year End Customers</v>
      </c>
      <c r="C22" s="119"/>
      <c r="D22" s="119"/>
      <c r="E22" s="119"/>
      <c r="F22" s="145">
        <f t="shared" si="0"/>
        <v>0.99999999999999989</v>
      </c>
      <c r="G22" s="145">
        <f>'Alloc Amt'!G22/'Alloc Amt'!$F22</f>
        <v>0.61757832205989849</v>
      </c>
      <c r="H22" s="145">
        <f>'Alloc Amt'!H22/'Alloc Amt'!$F22</f>
        <v>0.1207044389241628</v>
      </c>
      <c r="I22" s="145">
        <f>'Alloc Amt'!I22/'Alloc Amt'!$F22</f>
        <v>9.4570366677109113E-4</v>
      </c>
      <c r="J22" s="145">
        <f>'Alloc Amt'!J22/'Alloc Amt'!$F22</f>
        <v>8.2760101600636553E-3</v>
      </c>
      <c r="K22" s="145">
        <f>'Alloc Amt'!K22/'Alloc Amt'!$F22</f>
        <v>4.3828879113185876E-4</v>
      </c>
      <c r="L22" s="145">
        <f>'Alloc Amt'!L22/'Alloc Amt'!$F22</f>
        <v>2.0149518250021695E-4</v>
      </c>
      <c r="M22" s="145">
        <f>'Alloc Amt'!M22/'Alloc Amt'!$F22</f>
        <v>2.45618215164498E-4</v>
      </c>
      <c r="N22" s="145">
        <f>'Alloc Amt'!N22/'Alloc Amt'!$F22</f>
        <v>5.1476871441661263E-5</v>
      </c>
      <c r="O22" s="145">
        <f>'Alloc Amt'!O22/'Alloc Amt'!$F22</f>
        <v>1.4707677554760361E-6</v>
      </c>
      <c r="P22" s="145">
        <f>'Alloc Amt'!P22/'Alloc Amt'!$F22</f>
        <v>0.25048204413185726</v>
      </c>
      <c r="Q22" s="145">
        <f>'Alloc Amt'!Q22/'Alloc Amt'!$F22</f>
        <v>1.6178445310236395E-5</v>
      </c>
      <c r="R22" s="145">
        <f>'Alloc Amt'!R22/'Alloc Amt'!$F22</f>
        <v>1.0589527839427459E-3</v>
      </c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1"/>
      <c r="FY22" s="121"/>
      <c r="FZ22" s="121"/>
      <c r="GA22" s="121"/>
      <c r="GB22" s="121"/>
      <c r="GC22" s="121"/>
      <c r="GD22" s="121"/>
      <c r="GE22" s="121"/>
      <c r="GF22" s="121"/>
      <c r="GG22" s="121"/>
      <c r="GH22" s="121"/>
      <c r="GI22" s="121"/>
      <c r="GJ22" s="121"/>
      <c r="GK22" s="121"/>
      <c r="GL22" s="121"/>
      <c r="GM22" s="121"/>
      <c r="GN22" s="121"/>
      <c r="GO22" s="121"/>
      <c r="GP22" s="121"/>
      <c r="GQ22" s="121"/>
      <c r="GR22" s="121"/>
      <c r="GS22" s="121"/>
      <c r="GT22" s="121"/>
      <c r="GU22" s="121"/>
      <c r="GV22" s="121"/>
      <c r="GW22" s="121"/>
      <c r="GX22" s="121"/>
      <c r="GY22" s="121"/>
      <c r="GZ22" s="121"/>
      <c r="HA22" s="121"/>
      <c r="HB22" s="121"/>
      <c r="HC22" s="121"/>
      <c r="HD22" s="121"/>
      <c r="HE22" s="121"/>
      <c r="HF22" s="121"/>
      <c r="HG22" s="121"/>
      <c r="HH22" s="121"/>
      <c r="HI22" s="121"/>
      <c r="HJ22" s="121"/>
      <c r="HK22" s="121"/>
      <c r="HL22" s="121"/>
      <c r="HM22" s="121"/>
      <c r="HN22" s="121"/>
      <c r="HO22" s="121"/>
      <c r="HP22" s="121"/>
      <c r="HQ22" s="121"/>
      <c r="HR22" s="121"/>
      <c r="HS22" s="121"/>
      <c r="HT22" s="121"/>
      <c r="HU22" s="121"/>
      <c r="HV22" s="121"/>
      <c r="HW22" s="121"/>
      <c r="HX22" s="121"/>
      <c r="HY22" s="121"/>
      <c r="HZ22" s="121"/>
      <c r="IA22" s="121"/>
      <c r="IB22" s="121"/>
      <c r="IC22" s="121"/>
      <c r="ID22" s="121"/>
      <c r="IE22" s="121"/>
      <c r="IF22" s="121"/>
      <c r="IG22" s="121"/>
      <c r="IH22" s="121"/>
      <c r="II22" s="121"/>
      <c r="IJ22" s="121"/>
      <c r="IK22" s="121"/>
      <c r="IL22" s="121"/>
      <c r="IM22" s="121"/>
      <c r="IN22" s="121"/>
      <c r="IO22" s="121"/>
      <c r="IP22" s="121"/>
      <c r="IQ22" s="121"/>
      <c r="IR22" s="121"/>
      <c r="IS22" s="121"/>
      <c r="IT22" s="121"/>
      <c r="IU22" s="121"/>
      <c r="IV22" s="121"/>
    </row>
    <row r="23" spans="1:256" x14ac:dyDescent="0.2">
      <c r="A23" s="119">
        <f>'Alloc Amt'!A23</f>
        <v>13</v>
      </c>
      <c r="B23" s="144" t="str">
        <f>'Alloc Amt'!B23</f>
        <v>Year End Customers (Lighting = Lights)</v>
      </c>
      <c r="C23" s="119"/>
      <c r="D23" s="119"/>
      <c r="E23" s="119"/>
      <c r="F23" s="145">
        <f t="shared" si="0"/>
        <v>0.99999999999999989</v>
      </c>
      <c r="G23" s="145">
        <f>'Alloc Amt'!G23/'Alloc Amt'!$F23</f>
        <v>0.61757832205989849</v>
      </c>
      <c r="H23" s="145">
        <f>'Alloc Amt'!H23/'Alloc Amt'!$F23</f>
        <v>0.1207044389241628</v>
      </c>
      <c r="I23" s="145">
        <f>'Alloc Amt'!I23/'Alloc Amt'!$F23</f>
        <v>9.4570366677109113E-4</v>
      </c>
      <c r="J23" s="145">
        <f>'Alloc Amt'!J23/'Alloc Amt'!$F23</f>
        <v>8.2760101600636553E-3</v>
      </c>
      <c r="K23" s="145">
        <f>'Alloc Amt'!K23/'Alloc Amt'!$F23</f>
        <v>4.3828879113185876E-4</v>
      </c>
      <c r="L23" s="145">
        <f>'Alloc Amt'!L23/'Alloc Amt'!$F23</f>
        <v>2.0149518250021695E-4</v>
      </c>
      <c r="M23" s="145">
        <f>'Alloc Amt'!M23/'Alloc Amt'!$F23</f>
        <v>2.45618215164498E-4</v>
      </c>
      <c r="N23" s="145">
        <f>'Alloc Amt'!N23/'Alloc Amt'!$F23</f>
        <v>5.1476871441661263E-5</v>
      </c>
      <c r="O23" s="145">
        <f>'Alloc Amt'!O23/'Alloc Amt'!$F23</f>
        <v>1.4707677554760361E-6</v>
      </c>
      <c r="P23" s="145">
        <f>'Alloc Amt'!P23/'Alloc Amt'!$F23</f>
        <v>0.25048204413185726</v>
      </c>
      <c r="Q23" s="145">
        <f>'Alloc Amt'!Q23/'Alloc Amt'!$F23</f>
        <v>1.6178445310236395E-5</v>
      </c>
      <c r="R23" s="145">
        <f>'Alloc Amt'!R23/'Alloc Amt'!$F23</f>
        <v>1.0589527839427459E-3</v>
      </c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1"/>
      <c r="IB23" s="121"/>
      <c r="IC23" s="121"/>
      <c r="ID23" s="121"/>
      <c r="IE23" s="121"/>
      <c r="IF23" s="121"/>
      <c r="IG23" s="121"/>
      <c r="IH23" s="121"/>
      <c r="II23" s="121"/>
      <c r="IJ23" s="121"/>
      <c r="IK23" s="121"/>
      <c r="IL23" s="121"/>
      <c r="IM23" s="121"/>
      <c r="IN23" s="121"/>
      <c r="IO23" s="121"/>
      <c r="IP23" s="121"/>
      <c r="IQ23" s="121"/>
      <c r="IR23" s="121"/>
      <c r="IS23" s="121"/>
      <c r="IT23" s="121"/>
      <c r="IU23" s="121"/>
      <c r="IV23" s="121"/>
    </row>
    <row r="24" spans="1:256" x14ac:dyDescent="0.2">
      <c r="A24" s="119">
        <f>'Alloc Amt'!A24</f>
        <v>14</v>
      </c>
      <c r="B24" s="144" t="str">
        <f>'Alloc Amt'!B24</f>
        <v>Weighted Year End Customers (Lighting =9 Lights per Cust)</v>
      </c>
      <c r="C24" s="119" t="str">
        <f>'Alloc Amt'!C24</f>
        <v>YECust05</v>
      </c>
      <c r="D24" s="119"/>
      <c r="E24" s="119"/>
      <c r="F24" s="145">
        <f t="shared" si="0"/>
        <v>0.99999999999999989</v>
      </c>
      <c r="G24" s="145">
        <f>'Alloc Amt'!G24/'Alloc Amt'!$F24</f>
        <v>0.64854837987239145</v>
      </c>
      <c r="H24" s="145">
        <f>'Alloc Amt'!H24/'Alloc Amt'!$F24</f>
        <v>0.25351494866777152</v>
      </c>
      <c r="I24" s="145">
        <f>'Alloc Amt'!I24/'Alloc Amt'!$F24</f>
        <v>9.9312841629224848E-3</v>
      </c>
      <c r="J24" s="145">
        <f>'Alloc Amt'!J24/'Alloc Amt'!$F24</f>
        <v>4.3455160174778247E-2</v>
      </c>
      <c r="K24" s="145">
        <f>'Alloc Amt'!K24/'Alloc Amt'!$F24</f>
        <v>2.3013395649695962E-3</v>
      </c>
      <c r="L24" s="145">
        <f>'Alloc Amt'!L24/'Alloc Amt'!$F24</f>
        <v>5.2899919530341385E-3</v>
      </c>
      <c r="M24" s="145">
        <f>'Alloc Amt'!M24/'Alloc Amt'!$F24</f>
        <v>6.4483843515087671E-3</v>
      </c>
      <c r="N24" s="145">
        <f>'Alloc Amt'!N24/'Alloc Amt'!$F24</f>
        <v>1.0811662385763203E-3</v>
      </c>
      <c r="O24" s="145">
        <f>'Alloc Amt'!O24/'Alloc Amt'!$F24</f>
        <v>7.7226159898308592E-5</v>
      </c>
      <c r="P24" s="145">
        <f>'Alloc Amt'!P24/'Alloc Amt'!$F24</f>
        <v>2.9227012475113869E-2</v>
      </c>
      <c r="Q24" s="145">
        <f>'Alloc Amt'!Q24/'Alloc Amt'!$F24</f>
        <v>1.5445231979661719E-6</v>
      </c>
      <c r="R24" s="145">
        <f>'Alloc Amt'!R24/'Alloc Amt'!$F24</f>
        <v>1.2356185583729375E-4</v>
      </c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  <c r="FU24" s="121"/>
      <c r="FV24" s="121"/>
      <c r="FW24" s="121"/>
      <c r="FX24" s="121"/>
      <c r="FY24" s="121"/>
      <c r="FZ24" s="121"/>
      <c r="GA24" s="121"/>
      <c r="GB24" s="121"/>
      <c r="GC24" s="121"/>
      <c r="GD24" s="121"/>
      <c r="GE24" s="121"/>
      <c r="GF24" s="121"/>
      <c r="GG24" s="121"/>
      <c r="GH24" s="121"/>
      <c r="GI24" s="121"/>
      <c r="GJ24" s="121"/>
      <c r="GK24" s="121"/>
      <c r="GL24" s="121"/>
      <c r="GM24" s="121"/>
      <c r="GN24" s="121"/>
      <c r="GO24" s="121"/>
      <c r="GP24" s="121"/>
      <c r="GQ24" s="121"/>
      <c r="GR24" s="121"/>
      <c r="GS24" s="121"/>
      <c r="GT24" s="121"/>
      <c r="GU24" s="121"/>
      <c r="GV24" s="121"/>
      <c r="GW24" s="121"/>
      <c r="GX24" s="121"/>
      <c r="GY24" s="121"/>
      <c r="GZ24" s="121"/>
      <c r="HA24" s="121"/>
      <c r="HB24" s="121"/>
      <c r="HC24" s="121"/>
      <c r="HD24" s="121"/>
      <c r="HE24" s="121"/>
      <c r="HF24" s="121"/>
      <c r="HG24" s="121"/>
      <c r="HH24" s="121"/>
      <c r="HI24" s="121"/>
      <c r="HJ24" s="121"/>
      <c r="HK24" s="121"/>
      <c r="HL24" s="121"/>
      <c r="HM24" s="121"/>
      <c r="HN24" s="121"/>
      <c r="HO24" s="121"/>
      <c r="HP24" s="121"/>
      <c r="HQ24" s="121"/>
      <c r="HR24" s="121"/>
      <c r="HS24" s="121"/>
      <c r="HT24" s="121"/>
      <c r="HU24" s="121"/>
      <c r="HV24" s="121"/>
      <c r="HW24" s="121"/>
      <c r="HX24" s="121"/>
      <c r="HY24" s="121"/>
      <c r="HZ24" s="121"/>
      <c r="IA24" s="121"/>
      <c r="IB24" s="121"/>
      <c r="IC24" s="121"/>
      <c r="ID24" s="121"/>
      <c r="IE24" s="121"/>
      <c r="IF24" s="121"/>
      <c r="IG24" s="121"/>
      <c r="IH24" s="121"/>
      <c r="II24" s="121"/>
      <c r="IJ24" s="121"/>
      <c r="IK24" s="121"/>
      <c r="IL24" s="121"/>
      <c r="IM24" s="121"/>
      <c r="IN24" s="121"/>
      <c r="IO24" s="121"/>
      <c r="IP24" s="121"/>
      <c r="IQ24" s="121"/>
      <c r="IR24" s="121"/>
      <c r="IS24" s="121"/>
      <c r="IT24" s="121"/>
      <c r="IU24" s="121"/>
      <c r="IV24" s="121"/>
    </row>
    <row r="25" spans="1:256" x14ac:dyDescent="0.2">
      <c r="A25" s="119">
        <f>'Alloc Amt'!A25</f>
        <v>15</v>
      </c>
      <c r="B25" s="144" t="str">
        <f>'Alloc Amt'!B25</f>
        <v>Street Lighting</v>
      </c>
      <c r="C25" s="119" t="str">
        <f>'Alloc Amt'!C25</f>
        <v>YECust04</v>
      </c>
      <c r="D25" s="119"/>
      <c r="E25" s="119"/>
      <c r="F25" s="145">
        <f t="shared" si="0"/>
        <v>1</v>
      </c>
      <c r="G25" s="145">
        <f>'Alloc Amt'!G25/'Alloc Amt'!$F25</f>
        <v>0</v>
      </c>
      <c r="H25" s="145">
        <f>'Alloc Amt'!H25/'Alloc Amt'!$F25</f>
        <v>0</v>
      </c>
      <c r="I25" s="145">
        <f>'Alloc Amt'!I25/'Alloc Amt'!$F25</f>
        <v>0</v>
      </c>
      <c r="J25" s="145">
        <f>'Alloc Amt'!J25/'Alloc Amt'!$F25</f>
        <v>0</v>
      </c>
      <c r="K25" s="145">
        <f>'Alloc Amt'!K25/'Alloc Amt'!$F25</f>
        <v>0</v>
      </c>
      <c r="L25" s="145">
        <f>'Alloc Amt'!L25/'Alloc Amt'!$F25</f>
        <v>0</v>
      </c>
      <c r="M25" s="145">
        <f>'Alloc Amt'!M25/'Alloc Amt'!$F25</f>
        <v>0</v>
      </c>
      <c r="N25" s="145">
        <f>'Alloc Amt'!N25/'Alloc Amt'!$F25</f>
        <v>0</v>
      </c>
      <c r="O25" s="145">
        <f>'Alloc Amt'!O25/'Alloc Amt'!$F25</f>
        <v>0</v>
      </c>
      <c r="P25" s="145">
        <f>'Alloc Amt'!P25/'Alloc Amt'!$F25</f>
        <v>1</v>
      </c>
      <c r="Q25" s="145">
        <f>'Alloc Amt'!Q25/'Alloc Amt'!$F25</f>
        <v>0</v>
      </c>
      <c r="R25" s="145">
        <f>'Alloc Amt'!R25/'Alloc Amt'!$F25</f>
        <v>0</v>
      </c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1"/>
      <c r="IB25" s="121"/>
      <c r="IC25" s="121"/>
      <c r="ID25" s="121"/>
      <c r="IE25" s="121"/>
      <c r="IF25" s="121"/>
      <c r="IG25" s="121"/>
      <c r="IH25" s="121"/>
      <c r="II25" s="121"/>
      <c r="IJ25" s="121"/>
      <c r="IK25" s="121"/>
      <c r="IL25" s="121"/>
      <c r="IM25" s="121"/>
      <c r="IN25" s="121"/>
      <c r="IO25" s="121"/>
      <c r="IP25" s="121"/>
      <c r="IQ25" s="121"/>
      <c r="IR25" s="121"/>
      <c r="IS25" s="121"/>
      <c r="IT25" s="121"/>
      <c r="IU25" s="121"/>
      <c r="IV25" s="121"/>
    </row>
    <row r="26" spans="1:256" x14ac:dyDescent="0.2">
      <c r="A26" s="119">
        <f>'Alloc Amt'!A26</f>
        <v>16</v>
      </c>
      <c r="B26" s="144" t="str">
        <f>'Alloc Amt'!B26</f>
        <v xml:space="preserve">Year End Customers </v>
      </c>
      <c r="C26" s="119" t="str">
        <f>'Alloc Amt'!C26</f>
        <v>YECust01</v>
      </c>
      <c r="D26" s="119"/>
      <c r="E26" s="119"/>
      <c r="F26" s="145">
        <f t="shared" si="0"/>
        <v>0.99999999999999989</v>
      </c>
      <c r="G26" s="145">
        <f>'Alloc Amt'!G26/'Alloc Amt'!$F26</f>
        <v>0.61757832205989849</v>
      </c>
      <c r="H26" s="145">
        <f>'Alloc Amt'!H26/'Alloc Amt'!$F26</f>
        <v>0.1207044389241628</v>
      </c>
      <c r="I26" s="145">
        <f>'Alloc Amt'!I26/'Alloc Amt'!$F26</f>
        <v>9.4570366677109113E-4</v>
      </c>
      <c r="J26" s="145">
        <f>'Alloc Amt'!J26/'Alloc Amt'!$F26</f>
        <v>8.2760101600636553E-3</v>
      </c>
      <c r="K26" s="145">
        <f>'Alloc Amt'!K26/'Alloc Amt'!$F26</f>
        <v>4.3828879113185876E-4</v>
      </c>
      <c r="L26" s="145">
        <f>'Alloc Amt'!L26/'Alloc Amt'!$F26</f>
        <v>2.0149518250021695E-4</v>
      </c>
      <c r="M26" s="145">
        <f>'Alloc Amt'!M26/'Alloc Amt'!$F26</f>
        <v>2.45618215164498E-4</v>
      </c>
      <c r="N26" s="145">
        <f>'Alloc Amt'!N26/'Alloc Amt'!$F26</f>
        <v>5.1476871441661263E-5</v>
      </c>
      <c r="O26" s="145">
        <f>'Alloc Amt'!O26/'Alloc Amt'!$F26</f>
        <v>1.4707677554760361E-6</v>
      </c>
      <c r="P26" s="145">
        <f>'Alloc Amt'!P26/'Alloc Amt'!$F26</f>
        <v>0.25048204413185726</v>
      </c>
      <c r="Q26" s="145">
        <f>'Alloc Amt'!Q26/'Alloc Amt'!$F26</f>
        <v>1.6178445310236395E-5</v>
      </c>
      <c r="R26" s="145">
        <f>'Alloc Amt'!R26/'Alloc Amt'!$F26</f>
        <v>1.0589527839427459E-3</v>
      </c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1"/>
      <c r="GD26" s="121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1"/>
      <c r="GP26" s="121"/>
      <c r="GQ26" s="121"/>
      <c r="GR26" s="121"/>
      <c r="GS26" s="121"/>
      <c r="GT26" s="121"/>
      <c r="GU26" s="121"/>
      <c r="GV26" s="121"/>
      <c r="GW26" s="121"/>
      <c r="GX26" s="121"/>
      <c r="GY26" s="121"/>
      <c r="GZ26" s="121"/>
      <c r="HA26" s="121"/>
      <c r="HB26" s="121"/>
      <c r="HC26" s="121"/>
      <c r="HD26" s="121"/>
      <c r="HE26" s="121"/>
      <c r="HF26" s="121"/>
      <c r="HG26" s="121"/>
      <c r="HH26" s="121"/>
      <c r="HI26" s="121"/>
      <c r="HJ26" s="121"/>
      <c r="HK26" s="121"/>
      <c r="HL26" s="121"/>
      <c r="HM26" s="121"/>
      <c r="HN26" s="121"/>
      <c r="HO26" s="121"/>
      <c r="HP26" s="121"/>
      <c r="HQ26" s="121"/>
      <c r="HR26" s="121"/>
      <c r="HS26" s="121"/>
      <c r="HT26" s="121"/>
      <c r="HU26" s="121"/>
      <c r="HV26" s="121"/>
      <c r="HW26" s="121"/>
      <c r="HX26" s="121"/>
      <c r="HY26" s="121"/>
      <c r="HZ26" s="121"/>
      <c r="IA26" s="121"/>
      <c r="IB26" s="121"/>
      <c r="IC26" s="121"/>
      <c r="ID26" s="121"/>
      <c r="IE26" s="121"/>
      <c r="IF26" s="121"/>
      <c r="IG26" s="121"/>
      <c r="IH26" s="121"/>
      <c r="II26" s="121"/>
      <c r="IJ26" s="121"/>
      <c r="IK26" s="121"/>
      <c r="IL26" s="121"/>
      <c r="IM26" s="121"/>
      <c r="IN26" s="121"/>
      <c r="IO26" s="121"/>
      <c r="IP26" s="121"/>
      <c r="IQ26" s="121"/>
      <c r="IR26" s="121"/>
      <c r="IS26" s="121"/>
      <c r="IT26" s="121"/>
      <c r="IU26" s="121"/>
      <c r="IV26" s="121"/>
    </row>
    <row r="27" spans="1:256" x14ac:dyDescent="0.2">
      <c r="A27" s="119">
        <f>'Alloc Amt'!A27</f>
        <v>17</v>
      </c>
      <c r="B27" s="144" t="str">
        <f>'Alloc Amt'!B27</f>
        <v>Year End Customers (Lighting = 9 Lights per Cust)</v>
      </c>
      <c r="C27" s="119" t="str">
        <f>'Alloc Amt'!C27</f>
        <v>YECust06</v>
      </c>
      <c r="D27" s="119"/>
      <c r="E27" s="119"/>
      <c r="F27" s="145">
        <f t="shared" si="0"/>
        <v>1</v>
      </c>
      <c r="G27" s="145">
        <f>'Alloc Amt'!G27/'Alloc Amt'!$F27</f>
        <v>0.79544486796216918</v>
      </c>
      <c r="H27" s="145">
        <f>'Alloc Amt'!H27/'Alloc Amt'!$F27</f>
        <v>0.15546809700546144</v>
      </c>
      <c r="I27" s="145">
        <f>'Alloc Amt'!I27/'Alloc Amt'!$F27</f>
        <v>1.2180724314237007E-3</v>
      </c>
      <c r="J27" s="145">
        <f>'Alloc Amt'!J27/'Alloc Amt'!$F27</f>
        <v>1.0659554543734314E-2</v>
      </c>
      <c r="K27" s="145">
        <f>'Alloc Amt'!K27/'Alloc Amt'!$F27</f>
        <v>5.6451879403462339E-4</v>
      </c>
      <c r="L27" s="145">
        <f>'Alloc Amt'!L27/'Alloc Amt'!$F27</f>
        <v>2.5952709658638723E-4</v>
      </c>
      <c r="M27" s="145">
        <f>'Alloc Amt'!M27/'Alloc Amt'!$F27</f>
        <v>3.1635784766369831E-4</v>
      </c>
      <c r="N27" s="145">
        <f>'Alloc Amt'!N27/'Alloc Amt'!$F27</f>
        <v>6.6302542923529596E-5</v>
      </c>
      <c r="O27" s="145">
        <f>'Alloc Amt'!O27/'Alloc Amt'!$F27</f>
        <v>1.8943583692437025E-6</v>
      </c>
      <c r="P27" s="145">
        <f>'Alloc Amt'!P27/'Alloc Amt'!$F27</f>
        <v>3.5846943421198582E-2</v>
      </c>
      <c r="Q27" s="145">
        <f>'Alloc Amt'!Q27/'Alloc Amt'!$F27</f>
        <v>2.3153268957423032E-6</v>
      </c>
      <c r="R27" s="145">
        <f>'Alloc Amt'!R27/'Alloc Amt'!$F27</f>
        <v>1.5154866953949621E-4</v>
      </c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  <c r="HH27" s="121"/>
      <c r="HI27" s="121"/>
      <c r="HJ27" s="121"/>
      <c r="HK27" s="121"/>
      <c r="HL27" s="121"/>
      <c r="HM27" s="121"/>
      <c r="HN27" s="121"/>
      <c r="HO27" s="121"/>
      <c r="HP27" s="121"/>
      <c r="HQ27" s="121"/>
      <c r="HR27" s="121"/>
      <c r="HS27" s="121"/>
      <c r="HT27" s="121"/>
      <c r="HU27" s="121"/>
      <c r="HV27" s="121"/>
      <c r="HW27" s="121"/>
      <c r="HX27" s="121"/>
      <c r="HY27" s="121"/>
      <c r="HZ27" s="121"/>
      <c r="IA27" s="121"/>
      <c r="IB27" s="121"/>
      <c r="IC27" s="121"/>
      <c r="ID27" s="121"/>
      <c r="IE27" s="121"/>
      <c r="IF27" s="121"/>
      <c r="IG27" s="121"/>
      <c r="IH27" s="121"/>
      <c r="II27" s="121"/>
      <c r="IJ27" s="121"/>
      <c r="IK27" s="121"/>
      <c r="IL27" s="121"/>
      <c r="IM27" s="121"/>
      <c r="IN27" s="121"/>
      <c r="IO27" s="121"/>
      <c r="IP27" s="121"/>
      <c r="IQ27" s="121"/>
      <c r="IR27" s="121"/>
      <c r="IS27" s="121"/>
      <c r="IT27" s="121"/>
      <c r="IU27" s="121"/>
      <c r="IV27" s="121"/>
    </row>
    <row r="28" spans="1:256" x14ac:dyDescent="0.2">
      <c r="A28" s="119">
        <f>'Alloc Amt'!A28</f>
        <v>18</v>
      </c>
      <c r="B28" s="144" t="str">
        <f>'Alloc Amt'!B28</f>
        <v>Year End Secondary Customers</v>
      </c>
      <c r="C28" s="119" t="str">
        <f>'Alloc Amt'!C28</f>
        <v>YECust07</v>
      </c>
      <c r="D28" s="119"/>
      <c r="E28" s="119"/>
      <c r="F28" s="145">
        <f t="shared" si="0"/>
        <v>1</v>
      </c>
      <c r="G28" s="145">
        <f>'Alloc Amt'!G28/'Alloc Amt'!$F28</f>
        <v>0.79620052081138704</v>
      </c>
      <c r="H28" s="145">
        <f>'Alloc Amt'!H28/'Alloc Amt'!$F28</f>
        <v>0.15561578783256502</v>
      </c>
      <c r="I28" s="145">
        <f>'Alloc Amt'!I28/'Alloc Amt'!$F28</f>
        <v>1.2192295699513739E-3</v>
      </c>
      <c r="J28" s="145">
        <f>'Alloc Amt'!J28/'Alloc Amt'!$F28</f>
        <v>1.0669680855546473E-2</v>
      </c>
      <c r="K28" s="145">
        <f>'Alloc Amt'!K28/'Alloc Amt'!$F28</f>
        <v>0</v>
      </c>
      <c r="L28" s="145">
        <f>'Alloc Amt'!L28/'Alloc Amt'!$F28</f>
        <v>2.5977364087610922E-4</v>
      </c>
      <c r="M28" s="145">
        <f>'Alloc Amt'!M28/'Alloc Amt'!$F28</f>
        <v>0</v>
      </c>
      <c r="N28" s="145">
        <f>'Alloc Amt'!N28/'Alloc Amt'!$F28</f>
        <v>0</v>
      </c>
      <c r="O28" s="145">
        <f>'Alloc Amt'!O28/'Alloc Amt'!$F28</f>
        <v>0</v>
      </c>
      <c r="P28" s="145">
        <f>'Alloc Amt'!P28/'Alloc Amt'!$F28</f>
        <v>3.5880997126267265E-2</v>
      </c>
      <c r="Q28" s="145">
        <f>'Alloc Amt'!Q28/'Alloc Amt'!$F28</f>
        <v>2.3175263987325239E-6</v>
      </c>
      <c r="R28" s="145">
        <f>'Alloc Amt'!R28/'Alloc Amt'!$F28</f>
        <v>1.51692637007947E-4</v>
      </c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  <c r="GQ28" s="121"/>
      <c r="GR28" s="121"/>
      <c r="GS28" s="121"/>
      <c r="GT28" s="121"/>
      <c r="GU28" s="121"/>
      <c r="GV28" s="121"/>
      <c r="GW28" s="121"/>
      <c r="GX28" s="121"/>
      <c r="GY28" s="121"/>
      <c r="GZ28" s="121"/>
      <c r="HA28" s="121"/>
      <c r="HB28" s="121"/>
      <c r="HC28" s="121"/>
      <c r="HD28" s="121"/>
      <c r="HE28" s="121"/>
      <c r="HF28" s="121"/>
      <c r="HG28" s="121"/>
      <c r="HH28" s="121"/>
      <c r="HI28" s="121"/>
      <c r="HJ28" s="121"/>
      <c r="HK28" s="121"/>
      <c r="HL28" s="121"/>
      <c r="HM28" s="121"/>
      <c r="HN28" s="121"/>
      <c r="HO28" s="121"/>
      <c r="HP28" s="121"/>
      <c r="HQ28" s="121"/>
      <c r="HR28" s="121"/>
      <c r="HS28" s="121"/>
      <c r="HT28" s="121"/>
      <c r="HU28" s="121"/>
      <c r="HV28" s="121"/>
      <c r="HW28" s="121"/>
      <c r="HX28" s="121"/>
      <c r="HY28" s="121"/>
      <c r="HZ28" s="121"/>
      <c r="IA28" s="121"/>
      <c r="IB28" s="121"/>
      <c r="IC28" s="121"/>
      <c r="ID28" s="121"/>
      <c r="IE28" s="121"/>
      <c r="IF28" s="121"/>
      <c r="IG28" s="121"/>
      <c r="IH28" s="121"/>
      <c r="II28" s="121"/>
      <c r="IJ28" s="121"/>
      <c r="IK28" s="121"/>
      <c r="IL28" s="121"/>
      <c r="IM28" s="121"/>
      <c r="IN28" s="121"/>
      <c r="IO28" s="121"/>
      <c r="IP28" s="121"/>
      <c r="IQ28" s="121"/>
      <c r="IR28" s="121"/>
      <c r="IS28" s="121"/>
      <c r="IT28" s="121"/>
      <c r="IU28" s="121"/>
      <c r="IV28" s="121"/>
    </row>
    <row r="29" spans="1:256" x14ac:dyDescent="0.2">
      <c r="A29" s="119">
        <f>'Alloc Amt'!A29</f>
        <v>19</v>
      </c>
      <c r="B29" s="144" t="str">
        <f>'Alloc Amt'!B29</f>
        <v>Year End Primary Customers</v>
      </c>
      <c r="C29" s="119" t="str">
        <f>'Alloc Amt'!C29</f>
        <v>YECust08</v>
      </c>
      <c r="D29" s="119"/>
      <c r="E29" s="119"/>
      <c r="F29" s="145">
        <f t="shared" si="0"/>
        <v>1</v>
      </c>
      <c r="G29" s="145">
        <f>'Alloc Amt'!G29/'Alloc Amt'!$F29</f>
        <v>0.79549911853703459</v>
      </c>
      <c r="H29" s="145">
        <f>'Alloc Amt'!H29/'Alloc Amt'!$F29</f>
        <v>0.15547870017103013</v>
      </c>
      <c r="I29" s="145">
        <f>'Alloc Amt'!I29/'Alloc Amt'!$F29</f>
        <v>1.2181555058544927E-3</v>
      </c>
      <c r="J29" s="145">
        <f>'Alloc Amt'!J29/'Alloc Amt'!$F29</f>
        <v>1.0660281541902381E-2</v>
      </c>
      <c r="K29" s="145">
        <f>'Alloc Amt'!K29/'Alloc Amt'!$F29</f>
        <v>5.6455729509275094E-4</v>
      </c>
      <c r="L29" s="145">
        <f>'Alloc Amt'!L29/'Alloc Amt'!$F29</f>
        <v>2.5954479673727138E-4</v>
      </c>
      <c r="M29" s="145">
        <f>'Alloc Amt'!M29/'Alloc Amt'!$F29</f>
        <v>3.1637942376003156E-4</v>
      </c>
      <c r="N29" s="145">
        <f>'Alloc Amt'!N29/'Alloc Amt'!$F29</f>
        <v>0</v>
      </c>
      <c r="O29" s="145">
        <f>'Alloc Amt'!O29/'Alloc Amt'!$F29</f>
        <v>0</v>
      </c>
      <c r="P29" s="145">
        <f>'Alloc Amt'!P29/'Alloc Amt'!$F29</f>
        <v>3.5849388238389686E-2</v>
      </c>
      <c r="Q29" s="145">
        <f>'Alloc Amt'!Q29/'Alloc Amt'!$F29</f>
        <v>2.3154848046309697E-6</v>
      </c>
      <c r="R29" s="145">
        <f>'Alloc Amt'!R29/'Alloc Amt'!$F29</f>
        <v>1.5155900539402711E-4</v>
      </c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1"/>
      <c r="EU29" s="121"/>
      <c r="EV29" s="121"/>
      <c r="EW29" s="121"/>
      <c r="EX29" s="121"/>
      <c r="EY29" s="121"/>
      <c r="EZ29" s="121"/>
      <c r="FA29" s="121"/>
      <c r="FB29" s="121"/>
      <c r="FC29" s="121"/>
      <c r="FD29" s="121"/>
      <c r="FE29" s="121"/>
      <c r="FF29" s="121"/>
      <c r="FG29" s="121"/>
      <c r="FH29" s="121"/>
      <c r="FI29" s="121"/>
      <c r="FJ29" s="121"/>
      <c r="FK29" s="121"/>
      <c r="FL29" s="121"/>
      <c r="FM29" s="121"/>
      <c r="FN29" s="121"/>
      <c r="FO29" s="121"/>
      <c r="FP29" s="121"/>
      <c r="FQ29" s="121"/>
      <c r="FR29" s="121"/>
      <c r="FS29" s="121"/>
      <c r="FT29" s="121"/>
      <c r="FU29" s="121"/>
      <c r="FV29" s="121"/>
      <c r="FW29" s="121"/>
      <c r="FX29" s="121"/>
      <c r="FY29" s="121"/>
      <c r="FZ29" s="121"/>
      <c r="GA29" s="121"/>
      <c r="GB29" s="121"/>
      <c r="GC29" s="121"/>
      <c r="GD29" s="121"/>
      <c r="GE29" s="121"/>
      <c r="GF29" s="121"/>
      <c r="GG29" s="121"/>
      <c r="GH29" s="121"/>
      <c r="GI29" s="121"/>
      <c r="GJ29" s="121"/>
      <c r="GK29" s="121"/>
      <c r="GL29" s="121"/>
      <c r="GM29" s="121"/>
      <c r="GN29" s="121"/>
      <c r="GO29" s="121"/>
      <c r="GP29" s="121"/>
      <c r="GQ29" s="121"/>
      <c r="GR29" s="121"/>
      <c r="GS29" s="121"/>
      <c r="GT29" s="121"/>
      <c r="GU29" s="121"/>
      <c r="GV29" s="121"/>
      <c r="GW29" s="121"/>
      <c r="GX29" s="121"/>
      <c r="GY29" s="121"/>
      <c r="GZ29" s="121"/>
      <c r="HA29" s="121"/>
      <c r="HB29" s="121"/>
      <c r="HC29" s="121"/>
      <c r="HD29" s="121"/>
      <c r="HE29" s="121"/>
      <c r="HF29" s="121"/>
      <c r="HG29" s="121"/>
      <c r="HH29" s="121"/>
      <c r="HI29" s="121"/>
      <c r="HJ29" s="121"/>
      <c r="HK29" s="121"/>
      <c r="HL29" s="121"/>
      <c r="HM29" s="121"/>
      <c r="HN29" s="121"/>
      <c r="HO29" s="121"/>
      <c r="HP29" s="121"/>
      <c r="HQ29" s="121"/>
      <c r="HR29" s="121"/>
      <c r="HS29" s="121"/>
      <c r="HT29" s="121"/>
      <c r="HU29" s="121"/>
      <c r="HV29" s="121"/>
      <c r="HW29" s="121"/>
      <c r="HX29" s="121"/>
      <c r="HY29" s="121"/>
      <c r="HZ29" s="121"/>
      <c r="IA29" s="121"/>
      <c r="IB29" s="121"/>
      <c r="IC29" s="121"/>
      <c r="ID29" s="121"/>
      <c r="IE29" s="121"/>
      <c r="IF29" s="121"/>
      <c r="IG29" s="121"/>
      <c r="IH29" s="121"/>
      <c r="II29" s="121"/>
      <c r="IJ29" s="121"/>
      <c r="IK29" s="121"/>
      <c r="IL29" s="121"/>
      <c r="IM29" s="121"/>
      <c r="IN29" s="121"/>
      <c r="IO29" s="121"/>
      <c r="IP29" s="121"/>
      <c r="IQ29" s="121"/>
      <c r="IR29" s="121"/>
      <c r="IS29" s="121"/>
      <c r="IT29" s="121"/>
      <c r="IU29" s="121"/>
      <c r="IV29" s="121"/>
    </row>
    <row r="30" spans="1:256" x14ac:dyDescent="0.2">
      <c r="A30" s="119">
        <f>'Alloc Amt'!A30</f>
        <v>20</v>
      </c>
      <c r="B30" s="144" t="str">
        <f>'Alloc Amt'!B30</f>
        <v>Maximum Class Non-Coincident Peak Demands (Adjusted)</v>
      </c>
      <c r="C30" s="119" t="str">
        <f>'Alloc Amt'!C30</f>
        <v>NCP</v>
      </c>
      <c r="D30" s="119"/>
      <c r="E30" s="119"/>
      <c r="F30" s="145">
        <f t="shared" si="0"/>
        <v>1</v>
      </c>
      <c r="G30" s="145">
        <f>'Alloc Amt'!G30/'Alloc Amt'!$F30</f>
        <v>0.40532745144933691</v>
      </c>
      <c r="H30" s="145">
        <f>'Alloc Amt'!H30/'Alloc Amt'!$F30</f>
        <v>0.12426575811408043</v>
      </c>
      <c r="I30" s="145">
        <f>'Alloc Amt'!I30/'Alloc Amt'!$F30</f>
        <v>1.1702491936680689E-2</v>
      </c>
      <c r="J30" s="145">
        <f>'Alloc Amt'!J30/'Alloc Amt'!$F30</f>
        <v>0.13722055050748383</v>
      </c>
      <c r="K30" s="145">
        <f>'Alloc Amt'!K30/'Alloc Amt'!$F30</f>
        <v>3.4220979517050526E-2</v>
      </c>
      <c r="L30" s="145">
        <f>'Alloc Amt'!L30/'Alloc Amt'!$F30</f>
        <v>2.0296806089759544E-2</v>
      </c>
      <c r="M30" s="145">
        <f>'Alloc Amt'!M30/'Alloc Amt'!$F30</f>
        <v>0.15608747905597523</v>
      </c>
      <c r="N30" s="145">
        <f>'Alloc Amt'!N30/'Alloc Amt'!$F30</f>
        <v>6.391316457413565E-2</v>
      </c>
      <c r="O30" s="145">
        <f>'Alloc Amt'!O30/'Alloc Amt'!$F30</f>
        <v>4.0024068987887018E-2</v>
      </c>
      <c r="P30" s="145">
        <f>'Alloc Amt'!P30/'Alloc Amt'!$F30</f>
        <v>6.9046693512370546E-3</v>
      </c>
      <c r="Q30" s="145">
        <f>'Alloc Amt'!Q30/'Alloc Amt'!$F30</f>
        <v>2.3152162261466168E-6</v>
      </c>
      <c r="R30" s="145">
        <f>'Alloc Amt'!R30/'Alloc Amt'!$F30</f>
        <v>3.4265200146969925E-5</v>
      </c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1"/>
      <c r="DN30" s="121"/>
      <c r="DO30" s="121"/>
      <c r="DP30" s="121"/>
      <c r="DQ30" s="121"/>
      <c r="DR30" s="121"/>
      <c r="DS30" s="121"/>
      <c r="DT30" s="121"/>
      <c r="DU30" s="121"/>
      <c r="DV30" s="121"/>
      <c r="DW30" s="121"/>
      <c r="DX30" s="121"/>
      <c r="DY30" s="121"/>
      <c r="DZ30" s="121"/>
      <c r="EA30" s="121"/>
      <c r="EB30" s="121"/>
      <c r="EC30" s="121"/>
      <c r="ED30" s="121"/>
      <c r="EE30" s="121"/>
      <c r="EF30" s="121"/>
      <c r="EG30" s="121"/>
      <c r="EH30" s="121"/>
      <c r="EI30" s="121"/>
      <c r="EJ30" s="121"/>
      <c r="EK30" s="121"/>
      <c r="EL30" s="121"/>
      <c r="EM30" s="121"/>
      <c r="EN30" s="121"/>
      <c r="EO30" s="121"/>
      <c r="EP30" s="121"/>
      <c r="EQ30" s="121"/>
      <c r="ER30" s="121"/>
      <c r="ES30" s="121"/>
      <c r="ET30" s="121"/>
      <c r="EU30" s="121"/>
      <c r="EV30" s="121"/>
      <c r="EW30" s="121"/>
      <c r="EX30" s="121"/>
      <c r="EY30" s="121"/>
      <c r="EZ30" s="121"/>
      <c r="FA30" s="121"/>
      <c r="FB30" s="121"/>
      <c r="FC30" s="121"/>
      <c r="FD30" s="121"/>
      <c r="FE30" s="121"/>
      <c r="FF30" s="121"/>
      <c r="FG30" s="121"/>
      <c r="FH30" s="121"/>
      <c r="FI30" s="121"/>
      <c r="FJ30" s="121"/>
      <c r="FK30" s="121"/>
      <c r="FL30" s="121"/>
      <c r="FM30" s="121"/>
      <c r="FN30" s="121"/>
      <c r="FO30" s="121"/>
      <c r="FP30" s="121"/>
      <c r="FQ30" s="121"/>
      <c r="FR30" s="121"/>
      <c r="FS30" s="121"/>
      <c r="FT30" s="121"/>
      <c r="FU30" s="121"/>
      <c r="FV30" s="121"/>
      <c r="FW30" s="121"/>
      <c r="FX30" s="121"/>
      <c r="FY30" s="121"/>
      <c r="FZ30" s="121"/>
      <c r="GA30" s="121"/>
      <c r="GB30" s="121"/>
      <c r="GC30" s="121"/>
      <c r="GD30" s="121"/>
      <c r="GE30" s="121"/>
      <c r="GF30" s="121"/>
      <c r="GG30" s="121"/>
      <c r="GH30" s="121"/>
      <c r="GI30" s="121"/>
      <c r="GJ30" s="121"/>
      <c r="GK30" s="121"/>
      <c r="GL30" s="121"/>
      <c r="GM30" s="121"/>
      <c r="GN30" s="121"/>
      <c r="GO30" s="121"/>
      <c r="GP30" s="121"/>
      <c r="GQ30" s="121"/>
      <c r="GR30" s="121"/>
      <c r="GS30" s="121"/>
      <c r="GT30" s="121"/>
      <c r="GU30" s="121"/>
      <c r="GV30" s="121"/>
      <c r="GW30" s="121"/>
      <c r="GX30" s="121"/>
      <c r="GY30" s="121"/>
      <c r="GZ30" s="121"/>
      <c r="HA30" s="121"/>
      <c r="HB30" s="121"/>
      <c r="HC30" s="121"/>
      <c r="HD30" s="121"/>
      <c r="HE30" s="121"/>
      <c r="HF30" s="121"/>
      <c r="HG30" s="121"/>
      <c r="HH30" s="121"/>
      <c r="HI30" s="121"/>
      <c r="HJ30" s="121"/>
      <c r="HK30" s="121"/>
      <c r="HL30" s="121"/>
      <c r="HM30" s="121"/>
      <c r="HN30" s="121"/>
      <c r="HO30" s="121"/>
      <c r="HP30" s="121"/>
      <c r="HQ30" s="121"/>
      <c r="HR30" s="121"/>
      <c r="HS30" s="121"/>
      <c r="HT30" s="121"/>
      <c r="HU30" s="121"/>
      <c r="HV30" s="121"/>
      <c r="HW30" s="121"/>
      <c r="HX30" s="121"/>
      <c r="HY30" s="121"/>
      <c r="HZ30" s="121"/>
      <c r="IA30" s="121"/>
      <c r="IB30" s="121"/>
      <c r="IC30" s="121"/>
      <c r="ID30" s="121"/>
      <c r="IE30" s="121"/>
      <c r="IF30" s="121"/>
      <c r="IG30" s="121"/>
      <c r="IH30" s="121"/>
      <c r="II30" s="121"/>
      <c r="IJ30" s="121"/>
      <c r="IK30" s="121"/>
      <c r="IL30" s="121"/>
      <c r="IM30" s="121"/>
      <c r="IN30" s="121"/>
      <c r="IO30" s="121"/>
      <c r="IP30" s="121"/>
      <c r="IQ30" s="121"/>
      <c r="IR30" s="121"/>
      <c r="IS30" s="121"/>
      <c r="IT30" s="121"/>
      <c r="IU30" s="121"/>
      <c r="IV30" s="121"/>
    </row>
    <row r="31" spans="1:256" x14ac:dyDescent="0.2">
      <c r="A31" s="119">
        <f>'Alloc Amt'!A31</f>
        <v>21</v>
      </c>
      <c r="B31" s="144"/>
      <c r="C31" s="119"/>
      <c r="D31" s="119"/>
      <c r="E31" s="119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121"/>
      <c r="DN31" s="121"/>
      <c r="DO31" s="121"/>
      <c r="DP31" s="121"/>
      <c r="DQ31" s="121"/>
      <c r="DR31" s="121"/>
      <c r="DS31" s="121"/>
      <c r="DT31" s="121"/>
      <c r="DU31" s="121"/>
      <c r="DV31" s="121"/>
      <c r="DW31" s="121"/>
      <c r="DX31" s="121"/>
      <c r="DY31" s="121"/>
      <c r="DZ31" s="121"/>
      <c r="EA31" s="121"/>
      <c r="EB31" s="121"/>
      <c r="EC31" s="121"/>
      <c r="ED31" s="121"/>
      <c r="EE31" s="121"/>
      <c r="EF31" s="121"/>
      <c r="EG31" s="121"/>
      <c r="EH31" s="121"/>
      <c r="EI31" s="121"/>
      <c r="EJ31" s="121"/>
      <c r="EK31" s="121"/>
      <c r="EL31" s="121"/>
      <c r="EM31" s="121"/>
      <c r="EN31" s="121"/>
      <c r="EO31" s="121"/>
      <c r="EP31" s="121"/>
      <c r="EQ31" s="121"/>
      <c r="ER31" s="121"/>
      <c r="ES31" s="121"/>
      <c r="ET31" s="121"/>
      <c r="EU31" s="121"/>
      <c r="EV31" s="121"/>
      <c r="EW31" s="121"/>
      <c r="EX31" s="121"/>
      <c r="EY31" s="121"/>
      <c r="EZ31" s="121"/>
      <c r="FA31" s="121"/>
      <c r="FB31" s="121"/>
      <c r="FC31" s="121"/>
      <c r="FD31" s="121"/>
      <c r="FE31" s="121"/>
      <c r="FF31" s="121"/>
      <c r="FG31" s="121"/>
      <c r="FH31" s="121"/>
      <c r="FI31" s="121"/>
      <c r="FJ31" s="121"/>
      <c r="FK31" s="121"/>
      <c r="FL31" s="121"/>
      <c r="FM31" s="121"/>
      <c r="FN31" s="121"/>
      <c r="FO31" s="121"/>
      <c r="FP31" s="121"/>
      <c r="FQ31" s="121"/>
      <c r="FR31" s="121"/>
      <c r="FS31" s="121"/>
      <c r="FT31" s="121"/>
      <c r="FU31" s="121"/>
      <c r="FV31" s="121"/>
      <c r="FW31" s="121"/>
      <c r="FX31" s="121"/>
      <c r="FY31" s="121"/>
      <c r="FZ31" s="121"/>
      <c r="GA31" s="121"/>
      <c r="GB31" s="121"/>
      <c r="GC31" s="121"/>
      <c r="GD31" s="121"/>
      <c r="GE31" s="121"/>
      <c r="GF31" s="121"/>
      <c r="GG31" s="121"/>
      <c r="GH31" s="121"/>
      <c r="GI31" s="121"/>
      <c r="GJ31" s="121"/>
      <c r="GK31" s="121"/>
      <c r="GL31" s="121"/>
      <c r="GM31" s="121"/>
      <c r="GN31" s="121"/>
      <c r="GO31" s="121"/>
      <c r="GP31" s="121"/>
      <c r="GQ31" s="121"/>
      <c r="GR31" s="121"/>
      <c r="GS31" s="121"/>
      <c r="GT31" s="121"/>
      <c r="GU31" s="121"/>
      <c r="GV31" s="121"/>
      <c r="GW31" s="121"/>
      <c r="GX31" s="121"/>
      <c r="GY31" s="121"/>
      <c r="GZ31" s="121"/>
      <c r="HA31" s="121"/>
      <c r="HB31" s="121"/>
      <c r="HC31" s="121"/>
      <c r="HD31" s="121"/>
      <c r="HE31" s="121"/>
      <c r="HF31" s="121"/>
      <c r="HG31" s="121"/>
      <c r="HH31" s="121"/>
      <c r="HI31" s="121"/>
      <c r="HJ31" s="121"/>
      <c r="HK31" s="121"/>
      <c r="HL31" s="121"/>
      <c r="HM31" s="121"/>
      <c r="HN31" s="121"/>
      <c r="HO31" s="121"/>
      <c r="HP31" s="121"/>
      <c r="HQ31" s="121"/>
      <c r="HR31" s="121"/>
      <c r="HS31" s="121"/>
      <c r="HT31" s="121"/>
      <c r="HU31" s="121"/>
      <c r="HV31" s="121"/>
      <c r="HW31" s="121"/>
      <c r="HX31" s="121"/>
      <c r="HY31" s="121"/>
      <c r="HZ31" s="121"/>
      <c r="IA31" s="121"/>
      <c r="IB31" s="121"/>
      <c r="IC31" s="121"/>
      <c r="ID31" s="121"/>
      <c r="IE31" s="121"/>
      <c r="IF31" s="121"/>
      <c r="IG31" s="121"/>
      <c r="IH31" s="121"/>
      <c r="II31" s="121"/>
      <c r="IJ31" s="121"/>
      <c r="IK31" s="121"/>
      <c r="IL31" s="121"/>
      <c r="IM31" s="121"/>
      <c r="IN31" s="121"/>
      <c r="IO31" s="121"/>
      <c r="IP31" s="121"/>
      <c r="IQ31" s="121"/>
      <c r="IR31" s="121"/>
      <c r="IS31" s="121"/>
      <c r="IT31" s="121"/>
      <c r="IU31" s="121"/>
      <c r="IV31" s="121"/>
    </row>
    <row r="32" spans="1:256" x14ac:dyDescent="0.2">
      <c r="A32" s="119">
        <f>'Alloc Amt'!A32</f>
        <v>22</v>
      </c>
      <c r="B32" s="144" t="str">
        <f>'Alloc Amt'!B32</f>
        <v>Net Utility Plant</v>
      </c>
      <c r="C32" s="119" t="str">
        <f>'Alloc Amt'!C39</f>
        <v>SICD</v>
      </c>
      <c r="D32" s="119"/>
      <c r="E32" s="119"/>
      <c r="F32" s="145">
        <f>SUM(G32:R32)</f>
        <v>1.0000000000000002</v>
      </c>
      <c r="G32" s="145">
        <f>'Alloc Amt'!G32/'Alloc Amt'!$F32</f>
        <v>0.38540023276865243</v>
      </c>
      <c r="H32" s="145">
        <f>'Alloc Amt'!H32/'Alloc Amt'!$F32</f>
        <v>0.11841709375221052</v>
      </c>
      <c r="I32" s="145">
        <f>'Alloc Amt'!I32/'Alloc Amt'!$F32</f>
        <v>8.5067997425617003E-3</v>
      </c>
      <c r="J32" s="145">
        <f>'Alloc Amt'!J32/'Alloc Amt'!$F32</f>
        <v>0.15478491100344044</v>
      </c>
      <c r="K32" s="145">
        <f>'Alloc Amt'!K32/'Alloc Amt'!$F32</f>
        <v>3.3833733518621803E-2</v>
      </c>
      <c r="L32" s="145">
        <f>'Alloc Amt'!L32/'Alloc Amt'!$F32</f>
        <v>2.4390040249916457E-2</v>
      </c>
      <c r="M32" s="145">
        <f>'Alloc Amt'!M32/'Alloc Amt'!$F32</f>
        <v>0.1687434126190035</v>
      </c>
      <c r="N32" s="145">
        <f>'Alloc Amt'!N32/'Alloc Amt'!$F32</f>
        <v>6.1080799533320775E-2</v>
      </c>
      <c r="O32" s="145">
        <f>'Alloc Amt'!O32/'Alloc Amt'!$F32</f>
        <v>1.956802588380294E-2</v>
      </c>
      <c r="P32" s="145">
        <f>'Alloc Amt'!P32/'Alloc Amt'!$F32</f>
        <v>2.5194440307306224E-2</v>
      </c>
      <c r="Q32" s="145">
        <f>'Alloc Amt'!Q32/'Alloc Amt'!$F32</f>
        <v>2.096125601091603E-6</v>
      </c>
      <c r="R32" s="145">
        <f>'Alloc Amt'!R32/'Alloc Amt'!$F32</f>
        <v>7.8414495562395737E-5</v>
      </c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1"/>
      <c r="DT32" s="121"/>
      <c r="DU32" s="121"/>
      <c r="DV32" s="121"/>
      <c r="DW32" s="121"/>
      <c r="DX32" s="121"/>
      <c r="DY32" s="121"/>
      <c r="DZ32" s="121"/>
      <c r="EA32" s="121"/>
      <c r="EB32" s="121"/>
      <c r="EC32" s="121"/>
      <c r="ED32" s="121"/>
      <c r="EE32" s="121"/>
      <c r="EF32" s="121"/>
      <c r="EG32" s="121"/>
      <c r="EH32" s="121"/>
      <c r="EI32" s="121"/>
      <c r="EJ32" s="121"/>
      <c r="EK32" s="121"/>
      <c r="EL32" s="121"/>
      <c r="EM32" s="121"/>
      <c r="EN32" s="121"/>
      <c r="EO32" s="121"/>
      <c r="EP32" s="121"/>
      <c r="EQ32" s="121"/>
      <c r="ER32" s="121"/>
      <c r="ES32" s="121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  <c r="FH32" s="121"/>
      <c r="FI32" s="121"/>
      <c r="FJ32" s="121"/>
      <c r="FK32" s="121"/>
      <c r="FL32" s="121"/>
      <c r="FM32" s="121"/>
      <c r="FN32" s="121"/>
      <c r="FO32" s="121"/>
      <c r="FP32" s="121"/>
      <c r="FQ32" s="121"/>
      <c r="FR32" s="121"/>
      <c r="FS32" s="121"/>
      <c r="FT32" s="121"/>
      <c r="FU32" s="121"/>
      <c r="FV32" s="121"/>
      <c r="FW32" s="121"/>
      <c r="FX32" s="121"/>
      <c r="FY32" s="121"/>
      <c r="FZ32" s="121"/>
      <c r="GA32" s="121"/>
      <c r="GB32" s="121"/>
      <c r="GC32" s="121"/>
      <c r="GD32" s="121"/>
      <c r="GE32" s="121"/>
      <c r="GF32" s="121"/>
      <c r="GG32" s="121"/>
      <c r="GH32" s="121"/>
      <c r="GI32" s="121"/>
      <c r="GJ32" s="121"/>
      <c r="GK32" s="121"/>
      <c r="GL32" s="121"/>
      <c r="GM32" s="121"/>
      <c r="GN32" s="121"/>
      <c r="GO32" s="121"/>
      <c r="GP32" s="121"/>
      <c r="GQ32" s="121"/>
      <c r="GR32" s="121"/>
      <c r="GS32" s="121"/>
      <c r="GT32" s="121"/>
      <c r="GU32" s="121"/>
      <c r="GV32" s="121"/>
      <c r="GW32" s="121"/>
      <c r="GX32" s="121"/>
      <c r="GY32" s="121"/>
      <c r="GZ32" s="121"/>
      <c r="HA32" s="121"/>
      <c r="HB32" s="121"/>
      <c r="HC32" s="121"/>
      <c r="HD32" s="121"/>
      <c r="HE32" s="121"/>
      <c r="HF32" s="121"/>
      <c r="HG32" s="121"/>
      <c r="HH32" s="121"/>
      <c r="HI32" s="121"/>
      <c r="HJ32" s="121"/>
      <c r="HK32" s="121"/>
      <c r="HL32" s="121"/>
      <c r="HM32" s="121"/>
      <c r="HN32" s="121"/>
      <c r="HO32" s="121"/>
      <c r="HP32" s="121"/>
      <c r="HQ32" s="121"/>
      <c r="HR32" s="121"/>
      <c r="HS32" s="121"/>
      <c r="HT32" s="121"/>
      <c r="HU32" s="121"/>
      <c r="HV32" s="121"/>
      <c r="HW32" s="121"/>
      <c r="HX32" s="121"/>
      <c r="HY32" s="121"/>
      <c r="HZ32" s="121"/>
      <c r="IA32" s="121"/>
      <c r="IB32" s="121"/>
      <c r="IC32" s="121"/>
      <c r="ID32" s="121"/>
      <c r="IE32" s="121"/>
      <c r="IF32" s="121"/>
      <c r="IG32" s="121"/>
      <c r="IH32" s="121"/>
      <c r="II32" s="121"/>
      <c r="IJ32" s="121"/>
      <c r="IK32" s="121"/>
      <c r="IL32" s="121"/>
      <c r="IM32" s="121"/>
      <c r="IN32" s="121"/>
      <c r="IO32" s="121"/>
      <c r="IP32" s="121"/>
      <c r="IQ32" s="121"/>
      <c r="IR32" s="121"/>
      <c r="IS32" s="121"/>
      <c r="IT32" s="121"/>
      <c r="IU32" s="121"/>
      <c r="IV32" s="121"/>
    </row>
    <row r="33" spans="1:256" x14ac:dyDescent="0.2">
      <c r="A33" s="119">
        <f>'Alloc Amt'!A33</f>
        <v>23</v>
      </c>
      <c r="B33" s="144" t="str">
        <f>'Alloc Amt'!B33</f>
        <v>Total Utility Plant</v>
      </c>
      <c r="C33" s="119" t="str">
        <f>'Alloc Amt'!C40</f>
        <v>SCP</v>
      </c>
      <c r="D33" s="119"/>
      <c r="E33" s="119"/>
      <c r="F33" s="145">
        <f>SUM(G33:R33)</f>
        <v>1</v>
      </c>
      <c r="G33" s="145">
        <f>'Alloc Amt'!G33/'Alloc Amt'!$F33</f>
        <v>0.38714737665153159</v>
      </c>
      <c r="H33" s="145">
        <f>'Alloc Amt'!H33/'Alloc Amt'!$F33</f>
        <v>0.11886926044879963</v>
      </c>
      <c r="I33" s="145">
        <f>'Alloc Amt'!I33/'Alloc Amt'!$F33</f>
        <v>8.5170329534088995E-3</v>
      </c>
      <c r="J33" s="145">
        <f>'Alloc Amt'!J33/'Alloc Amt'!$F33</f>
        <v>0.15413232569584087</v>
      </c>
      <c r="K33" s="145">
        <f>'Alloc Amt'!K33/'Alloc Amt'!$F33</f>
        <v>3.3656049395332586E-2</v>
      </c>
      <c r="L33" s="145">
        <f>'Alloc Amt'!L33/'Alloc Amt'!$F33</f>
        <v>2.4263450474980901E-2</v>
      </c>
      <c r="M33" s="145">
        <f>'Alloc Amt'!M33/'Alloc Amt'!$F33</f>
        <v>0.16765277229190792</v>
      </c>
      <c r="N33" s="145">
        <f>'Alloc Amt'!N33/'Alloc Amt'!$F33</f>
        <v>6.020330612850338E-2</v>
      </c>
      <c r="O33" s="145">
        <f>'Alloc Amt'!O33/'Alloc Amt'!$F33</f>
        <v>1.9281902428073937E-2</v>
      </c>
      <c r="P33" s="145">
        <f>'Alloc Amt'!P33/'Alloc Amt'!$F33</f>
        <v>2.6195026156129581E-2</v>
      </c>
      <c r="Q33" s="145">
        <f>'Alloc Amt'!Q33/'Alloc Amt'!$F33</f>
        <v>2.1168995942070221E-6</v>
      </c>
      <c r="R33" s="145">
        <f>'Alloc Amt'!R33/'Alloc Amt'!$F33</f>
        <v>7.9380475896565701E-5</v>
      </c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1"/>
      <c r="DT33" s="121"/>
      <c r="DU33" s="121"/>
      <c r="DV33" s="121"/>
      <c r="DW33" s="121"/>
      <c r="DX33" s="121"/>
      <c r="DY33" s="121"/>
      <c r="DZ33" s="121"/>
      <c r="EA33" s="121"/>
      <c r="EB33" s="121"/>
      <c r="EC33" s="121"/>
      <c r="ED33" s="121"/>
      <c r="EE33" s="121"/>
      <c r="EF33" s="121"/>
      <c r="EG33" s="121"/>
      <c r="EH33" s="121"/>
      <c r="EI33" s="121"/>
      <c r="EJ33" s="121"/>
      <c r="EK33" s="121"/>
      <c r="EL33" s="121"/>
      <c r="EM33" s="121"/>
      <c r="EN33" s="121"/>
      <c r="EO33" s="121"/>
      <c r="EP33" s="121"/>
      <c r="EQ33" s="121"/>
      <c r="ER33" s="121"/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121"/>
      <c r="FL33" s="121"/>
      <c r="FM33" s="121"/>
      <c r="FN33" s="121"/>
      <c r="FO33" s="121"/>
      <c r="FP33" s="121"/>
      <c r="FQ33" s="121"/>
      <c r="FR33" s="121"/>
      <c r="FS33" s="121"/>
      <c r="FT33" s="121"/>
      <c r="FU33" s="121"/>
      <c r="FV33" s="121"/>
      <c r="FW33" s="121"/>
      <c r="FX33" s="121"/>
      <c r="FY33" s="121"/>
      <c r="FZ33" s="121"/>
      <c r="GA33" s="121"/>
      <c r="GB33" s="121"/>
      <c r="GC33" s="121"/>
      <c r="GD33" s="121"/>
      <c r="GE33" s="121"/>
      <c r="GF33" s="121"/>
      <c r="GG33" s="121"/>
      <c r="GH33" s="121"/>
      <c r="GI33" s="121"/>
      <c r="GJ33" s="121"/>
      <c r="GK33" s="121"/>
      <c r="GL33" s="121"/>
      <c r="GM33" s="121"/>
      <c r="GN33" s="121"/>
      <c r="GO33" s="121"/>
      <c r="GP33" s="121"/>
      <c r="GQ33" s="121"/>
      <c r="GR33" s="121"/>
      <c r="GS33" s="121"/>
      <c r="GT33" s="121"/>
      <c r="GU33" s="121"/>
      <c r="GV33" s="121"/>
      <c r="GW33" s="121"/>
      <c r="GX33" s="121"/>
      <c r="GY33" s="121"/>
      <c r="GZ33" s="121"/>
      <c r="HA33" s="121"/>
      <c r="HB33" s="121"/>
      <c r="HC33" s="121"/>
      <c r="HD33" s="121"/>
      <c r="HE33" s="121"/>
      <c r="HF33" s="121"/>
      <c r="HG33" s="121"/>
      <c r="HH33" s="121"/>
      <c r="HI33" s="121"/>
      <c r="HJ33" s="121"/>
      <c r="HK33" s="121"/>
      <c r="HL33" s="121"/>
      <c r="HM33" s="121"/>
      <c r="HN33" s="121"/>
      <c r="HO33" s="121"/>
      <c r="HP33" s="121"/>
      <c r="HQ33" s="121"/>
      <c r="HR33" s="121"/>
      <c r="HS33" s="121"/>
      <c r="HT33" s="121"/>
      <c r="HU33" s="121"/>
      <c r="HV33" s="121"/>
      <c r="HW33" s="121"/>
      <c r="HX33" s="121"/>
      <c r="HY33" s="121"/>
      <c r="HZ33" s="121"/>
      <c r="IA33" s="121"/>
      <c r="IB33" s="121"/>
      <c r="IC33" s="121"/>
      <c r="ID33" s="121"/>
      <c r="IE33" s="121"/>
      <c r="IF33" s="121"/>
      <c r="IG33" s="121"/>
      <c r="IH33" s="121"/>
      <c r="II33" s="121"/>
      <c r="IJ33" s="121"/>
      <c r="IK33" s="121"/>
      <c r="IL33" s="121"/>
      <c r="IM33" s="121"/>
      <c r="IN33" s="121"/>
      <c r="IO33" s="121"/>
      <c r="IP33" s="121"/>
      <c r="IQ33" s="121"/>
      <c r="IR33" s="121"/>
      <c r="IS33" s="121"/>
      <c r="IT33" s="121"/>
      <c r="IU33" s="121"/>
      <c r="IV33" s="121"/>
    </row>
    <row r="34" spans="1:256" x14ac:dyDescent="0.2">
      <c r="A34" s="119">
        <f>'Alloc Amt'!A34</f>
        <v>24</v>
      </c>
      <c r="B34" s="144"/>
      <c r="C34" s="119"/>
      <c r="D34" s="119"/>
      <c r="E34" s="119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  <c r="DQ34" s="121"/>
      <c r="DR34" s="121"/>
      <c r="DS34" s="121"/>
      <c r="DT34" s="121"/>
      <c r="DU34" s="121"/>
      <c r="DV34" s="121"/>
      <c r="DW34" s="121"/>
      <c r="DX34" s="121"/>
      <c r="DY34" s="121"/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  <c r="GO34" s="121"/>
      <c r="GP34" s="121"/>
      <c r="GQ34" s="121"/>
      <c r="GR34" s="121"/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  <c r="HE34" s="121"/>
      <c r="HF34" s="121"/>
      <c r="HG34" s="121"/>
      <c r="HH34" s="121"/>
      <c r="HI34" s="121"/>
      <c r="HJ34" s="121"/>
      <c r="HK34" s="121"/>
      <c r="HL34" s="121"/>
      <c r="HM34" s="121"/>
      <c r="HN34" s="121"/>
      <c r="HO34" s="121"/>
      <c r="HP34" s="121"/>
      <c r="HQ34" s="121"/>
      <c r="HR34" s="121"/>
      <c r="HS34" s="121"/>
      <c r="HT34" s="121"/>
      <c r="HU34" s="121"/>
      <c r="HV34" s="121"/>
      <c r="HW34" s="121"/>
      <c r="HX34" s="121"/>
      <c r="HY34" s="121"/>
      <c r="HZ34" s="121"/>
      <c r="IA34" s="121"/>
      <c r="IB34" s="121"/>
      <c r="IC34" s="121"/>
      <c r="ID34" s="121"/>
      <c r="IE34" s="121"/>
      <c r="IF34" s="121"/>
      <c r="IG34" s="121"/>
      <c r="IH34" s="121"/>
      <c r="II34" s="121"/>
      <c r="IJ34" s="121"/>
      <c r="IK34" s="121"/>
      <c r="IL34" s="121"/>
      <c r="IM34" s="121"/>
      <c r="IN34" s="121"/>
      <c r="IO34" s="121"/>
      <c r="IP34" s="121"/>
      <c r="IQ34" s="121"/>
      <c r="IR34" s="121"/>
      <c r="IS34" s="121"/>
      <c r="IT34" s="121"/>
      <c r="IU34" s="121"/>
      <c r="IV34" s="121"/>
    </row>
    <row r="35" spans="1:256" x14ac:dyDescent="0.2">
      <c r="A35" s="119">
        <f>'Alloc Amt'!A35</f>
        <v>25</v>
      </c>
      <c r="B35" s="144"/>
      <c r="C35" s="119"/>
      <c r="D35" s="119"/>
      <c r="E35" s="119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121"/>
      <c r="DQ35" s="121"/>
      <c r="DR35" s="121"/>
      <c r="DS35" s="121"/>
      <c r="DT35" s="121"/>
      <c r="DU35" s="121"/>
      <c r="DV35" s="121"/>
      <c r="DW35" s="121"/>
      <c r="DX35" s="121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  <c r="FQ35" s="121"/>
      <c r="FR35" s="121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1"/>
      <c r="GH35" s="121"/>
      <c r="GI35" s="121"/>
      <c r="GJ35" s="121"/>
      <c r="GK35" s="121"/>
      <c r="GL35" s="121"/>
      <c r="GM35" s="121"/>
      <c r="GN35" s="121"/>
      <c r="GO35" s="121"/>
      <c r="GP35" s="121"/>
      <c r="GQ35" s="121"/>
      <c r="GR35" s="121"/>
      <c r="GS35" s="121"/>
      <c r="GT35" s="121"/>
      <c r="GU35" s="121"/>
      <c r="GV35" s="121"/>
      <c r="GW35" s="121"/>
      <c r="GX35" s="121"/>
      <c r="GY35" s="121"/>
      <c r="GZ35" s="121"/>
      <c r="HA35" s="121"/>
      <c r="HB35" s="121"/>
      <c r="HC35" s="121"/>
      <c r="HD35" s="121"/>
      <c r="HE35" s="121"/>
      <c r="HF35" s="121"/>
      <c r="HG35" s="121"/>
      <c r="HH35" s="121"/>
      <c r="HI35" s="121"/>
      <c r="HJ35" s="121"/>
      <c r="HK35" s="121"/>
      <c r="HL35" s="121"/>
      <c r="HM35" s="121"/>
      <c r="HN35" s="121"/>
      <c r="HO35" s="121"/>
      <c r="HP35" s="121"/>
      <c r="HQ35" s="121"/>
      <c r="HR35" s="121"/>
      <c r="HS35" s="121"/>
      <c r="HT35" s="121"/>
      <c r="HU35" s="121"/>
      <c r="HV35" s="121"/>
      <c r="HW35" s="121"/>
      <c r="HX35" s="121"/>
      <c r="HY35" s="121"/>
      <c r="HZ35" s="121"/>
      <c r="IA35" s="121"/>
      <c r="IB35" s="121"/>
      <c r="IC35" s="121"/>
      <c r="ID35" s="121"/>
      <c r="IE35" s="121"/>
      <c r="IF35" s="121"/>
      <c r="IG35" s="121"/>
      <c r="IH35" s="121"/>
      <c r="II35" s="121"/>
      <c r="IJ35" s="121"/>
      <c r="IK35" s="121"/>
      <c r="IL35" s="121"/>
      <c r="IM35" s="121"/>
      <c r="IN35" s="121"/>
      <c r="IO35" s="121"/>
      <c r="IP35" s="121"/>
      <c r="IQ35" s="121"/>
      <c r="IR35" s="121"/>
      <c r="IS35" s="121"/>
      <c r="IT35" s="121"/>
      <c r="IU35" s="121"/>
      <c r="IV35" s="121"/>
    </row>
    <row r="36" spans="1:256" x14ac:dyDescent="0.2">
      <c r="A36" s="119">
        <f>'Alloc Amt'!A36</f>
        <v>26</v>
      </c>
      <c r="B36" s="144" t="str">
        <f>'Alloc Amt'!B36</f>
        <v>Meter Cost - Weighted Cost of Meters</v>
      </c>
      <c r="C36" s="119" t="str">
        <f>'Alloc Amt'!C43</f>
        <v>PPWDRA</v>
      </c>
      <c r="D36" s="119"/>
      <c r="E36" s="119"/>
      <c r="F36" s="145">
        <f t="shared" ref="F36:F41" si="1">SUM(G36:R36)</f>
        <v>1</v>
      </c>
      <c r="G36" s="145">
        <f>'Alloc Amt'!G36/'Alloc Amt'!$F36</f>
        <v>0.62751634055792582</v>
      </c>
      <c r="H36" s="145">
        <f>'Alloc Amt'!H36/'Alloc Amt'!$F36</f>
        <v>0.22878014373310951</v>
      </c>
      <c r="I36" s="145">
        <f>'Alloc Amt'!I36/'Alloc Amt'!$F36</f>
        <v>5.3465477198380833E-3</v>
      </c>
      <c r="J36" s="145">
        <f>'Alloc Amt'!J36/'Alloc Amt'!$F36</f>
        <v>6.7131741625720484E-2</v>
      </c>
      <c r="K36" s="145">
        <f>'Alloc Amt'!K36/'Alloc Amt'!$F36</f>
        <v>2.4638935054509151E-2</v>
      </c>
      <c r="L36" s="145">
        <f>'Alloc Amt'!L36/'Alloc Amt'!$F36</f>
        <v>2.524212410526108E-3</v>
      </c>
      <c r="M36" s="145">
        <f>'Alloc Amt'!M36/'Alloc Amt'!$F36</f>
        <v>1.7828526214883587E-2</v>
      </c>
      <c r="N36" s="145">
        <f>'Alloc Amt'!N36/'Alloc Amt'!$F36</f>
        <v>2.425018570774546E-2</v>
      </c>
      <c r="O36" s="145">
        <f>'Alloc Amt'!O36/'Alloc Amt'!$F36</f>
        <v>8.909456239855507E-4</v>
      </c>
      <c r="P36" s="145">
        <f>'Alloc Amt'!P36/'Alloc Amt'!$F36</f>
        <v>0</v>
      </c>
      <c r="Q36" s="145">
        <f>'Alloc Amt'!Q36/'Alloc Amt'!$F36</f>
        <v>1.6435602807657368E-5</v>
      </c>
      <c r="R36" s="145">
        <f>'Alloc Amt'!R36/'Alloc Amt'!$F36</f>
        <v>1.0759857489485705E-3</v>
      </c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  <c r="DK36" s="121"/>
      <c r="DL36" s="121"/>
      <c r="DM36" s="121"/>
      <c r="DN36" s="121"/>
      <c r="DO36" s="121"/>
      <c r="DP36" s="121"/>
      <c r="DQ36" s="121"/>
      <c r="DR36" s="121"/>
      <c r="DS36" s="121"/>
      <c r="DT36" s="121"/>
      <c r="DU36" s="121"/>
      <c r="DV36" s="121"/>
      <c r="DW36" s="121"/>
      <c r="DX36" s="121"/>
      <c r="DY36" s="121"/>
      <c r="DZ36" s="121"/>
      <c r="EA36" s="121"/>
      <c r="EB36" s="121"/>
      <c r="EC36" s="121"/>
      <c r="ED36" s="121"/>
      <c r="EE36" s="121"/>
      <c r="EF36" s="121"/>
      <c r="EG36" s="121"/>
      <c r="EH36" s="121"/>
      <c r="EI36" s="121"/>
      <c r="EJ36" s="121"/>
      <c r="EK36" s="121"/>
      <c r="EL36" s="121"/>
      <c r="EM36" s="121"/>
      <c r="EN36" s="121"/>
      <c r="EO36" s="121"/>
      <c r="EP36" s="121"/>
      <c r="EQ36" s="121"/>
      <c r="ER36" s="121"/>
      <c r="ES36" s="121"/>
      <c r="ET36" s="121"/>
      <c r="EU36" s="121"/>
      <c r="EV36" s="121"/>
      <c r="EW36" s="121"/>
      <c r="EX36" s="121"/>
      <c r="EY36" s="121"/>
      <c r="EZ36" s="121"/>
      <c r="FA36" s="121"/>
      <c r="FB36" s="121"/>
      <c r="FC36" s="121"/>
      <c r="FD36" s="121"/>
      <c r="FE36" s="121"/>
      <c r="FF36" s="121"/>
      <c r="FG36" s="121"/>
      <c r="FH36" s="121"/>
      <c r="FI36" s="121"/>
      <c r="FJ36" s="121"/>
      <c r="FK36" s="121"/>
      <c r="FL36" s="121"/>
      <c r="FM36" s="121"/>
      <c r="FN36" s="121"/>
      <c r="FO36" s="121"/>
      <c r="FP36" s="121"/>
      <c r="FQ36" s="121"/>
      <c r="FR36" s="121"/>
      <c r="FS36" s="121"/>
      <c r="FT36" s="121"/>
      <c r="FU36" s="121"/>
      <c r="FV36" s="121"/>
      <c r="FW36" s="121"/>
      <c r="FX36" s="121"/>
      <c r="FY36" s="121"/>
      <c r="FZ36" s="121"/>
      <c r="GA36" s="121"/>
      <c r="GB36" s="121"/>
      <c r="GC36" s="121"/>
      <c r="GD36" s="121"/>
      <c r="GE36" s="121"/>
      <c r="GF36" s="121"/>
      <c r="GG36" s="121"/>
      <c r="GH36" s="121"/>
      <c r="GI36" s="121"/>
      <c r="GJ36" s="121"/>
      <c r="GK36" s="121"/>
      <c r="GL36" s="121"/>
      <c r="GM36" s="121"/>
      <c r="GN36" s="121"/>
      <c r="GO36" s="121"/>
      <c r="GP36" s="121"/>
      <c r="GQ36" s="121"/>
      <c r="GR36" s="121"/>
      <c r="GS36" s="121"/>
      <c r="GT36" s="121"/>
      <c r="GU36" s="121"/>
      <c r="GV36" s="121"/>
      <c r="GW36" s="121"/>
      <c r="GX36" s="121"/>
      <c r="GY36" s="121"/>
      <c r="GZ36" s="121"/>
      <c r="HA36" s="121"/>
      <c r="HB36" s="121"/>
      <c r="HC36" s="121"/>
      <c r="HD36" s="121"/>
      <c r="HE36" s="121"/>
      <c r="HF36" s="121"/>
      <c r="HG36" s="121"/>
      <c r="HH36" s="121"/>
      <c r="HI36" s="121"/>
      <c r="HJ36" s="121"/>
      <c r="HK36" s="121"/>
      <c r="HL36" s="121"/>
      <c r="HM36" s="121"/>
      <c r="HN36" s="121"/>
      <c r="HO36" s="121"/>
      <c r="HP36" s="121"/>
      <c r="HQ36" s="121"/>
      <c r="HR36" s="121"/>
      <c r="HS36" s="121"/>
      <c r="HT36" s="121"/>
      <c r="HU36" s="121"/>
      <c r="HV36" s="121"/>
      <c r="HW36" s="121"/>
      <c r="HX36" s="121"/>
      <c r="HY36" s="121"/>
      <c r="HZ36" s="121"/>
      <c r="IA36" s="121"/>
      <c r="IB36" s="121"/>
      <c r="IC36" s="121"/>
      <c r="ID36" s="121"/>
      <c r="IE36" s="121"/>
      <c r="IF36" s="121"/>
      <c r="IG36" s="121"/>
      <c r="IH36" s="121"/>
      <c r="II36" s="121"/>
      <c r="IJ36" s="121"/>
      <c r="IK36" s="121"/>
      <c r="IL36" s="121"/>
      <c r="IM36" s="121"/>
      <c r="IN36" s="121"/>
      <c r="IO36" s="121"/>
      <c r="IP36" s="121"/>
      <c r="IQ36" s="121"/>
      <c r="IR36" s="121"/>
      <c r="IS36" s="121"/>
      <c r="IT36" s="121"/>
      <c r="IU36" s="121"/>
      <c r="IV36" s="121"/>
    </row>
    <row r="37" spans="1:256" x14ac:dyDescent="0.2">
      <c r="A37" s="119">
        <f>'Alloc Amt'!A37</f>
        <v>27</v>
      </c>
      <c r="B37" s="144" t="str">
        <f>'Alloc Amt'!B37</f>
        <v>Customer Services - Weighted cost of Services</v>
      </c>
      <c r="C37" s="119"/>
      <c r="D37" s="119"/>
      <c r="E37" s="119"/>
      <c r="F37" s="145">
        <f t="shared" si="1"/>
        <v>1</v>
      </c>
      <c r="G37" s="145">
        <f>'Alloc Amt'!G37/'Alloc Amt'!$F37</f>
        <v>0.47541224310778912</v>
      </c>
      <c r="H37" s="145">
        <f>'Alloc Amt'!H37/'Alloc Amt'!$F37</f>
        <v>0.31200841178074368</v>
      </c>
      <c r="I37" s="145">
        <f>'Alloc Amt'!I37/'Alloc Amt'!$F37</f>
        <v>1.4892588633006769E-3</v>
      </c>
      <c r="J37" s="145">
        <f>'Alloc Amt'!J37/'Alloc Amt'!$F37</f>
        <v>1.7123881349641483E-2</v>
      </c>
      <c r="K37" s="145">
        <f>'Alloc Amt'!K37/'Alloc Amt'!$F37</f>
        <v>0</v>
      </c>
      <c r="L37" s="145">
        <f>'Alloc Amt'!L37/'Alloc Amt'!$F37</f>
        <v>3.1730563214080811E-4</v>
      </c>
      <c r="M37" s="145">
        <f>'Alloc Amt'!M37/'Alloc Amt'!$F37</f>
        <v>0</v>
      </c>
      <c r="N37" s="145">
        <f>'Alloc Amt'!N37/'Alloc Amt'!$F37</f>
        <v>0</v>
      </c>
      <c r="O37" s="145">
        <f>'Alloc Amt'!O37/'Alloc Amt'!$F37</f>
        <v>0</v>
      </c>
      <c r="P37" s="145">
        <f>'Alloc Amt'!P37/'Alloc Amt'!$F37</f>
        <v>0.19282126094996244</v>
      </c>
      <c r="Q37" s="145">
        <f>'Alloc Amt'!Q37/'Alloc Amt'!$F37</f>
        <v>1.2454958891306967E-5</v>
      </c>
      <c r="R37" s="145">
        <f>'Alloc Amt'!R37/'Alloc Amt'!$F37</f>
        <v>8.1518335753048496E-4</v>
      </c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21"/>
      <c r="DL37" s="121"/>
      <c r="DM37" s="121"/>
      <c r="DN37" s="121"/>
      <c r="DO37" s="121"/>
      <c r="DP37" s="121"/>
      <c r="DQ37" s="121"/>
      <c r="DR37" s="121"/>
      <c r="DS37" s="121"/>
      <c r="DT37" s="121"/>
      <c r="DU37" s="121"/>
      <c r="DV37" s="121"/>
      <c r="DW37" s="121"/>
      <c r="DX37" s="121"/>
      <c r="DY37" s="121"/>
      <c r="DZ37" s="121"/>
      <c r="EA37" s="121"/>
      <c r="EB37" s="121"/>
      <c r="EC37" s="121"/>
      <c r="ED37" s="121"/>
      <c r="EE37" s="121"/>
      <c r="EF37" s="121"/>
      <c r="EG37" s="121"/>
      <c r="EH37" s="121"/>
      <c r="EI37" s="121"/>
      <c r="EJ37" s="121"/>
      <c r="EK37" s="121"/>
      <c r="EL37" s="121"/>
      <c r="EM37" s="121"/>
      <c r="EN37" s="121"/>
      <c r="EO37" s="121"/>
      <c r="EP37" s="121"/>
      <c r="EQ37" s="121"/>
      <c r="ER37" s="121"/>
      <c r="ES37" s="121"/>
      <c r="ET37" s="121"/>
      <c r="EU37" s="121"/>
      <c r="EV37" s="121"/>
      <c r="EW37" s="121"/>
      <c r="EX37" s="121"/>
      <c r="EY37" s="121"/>
      <c r="EZ37" s="121"/>
      <c r="FA37" s="121"/>
      <c r="FB37" s="121"/>
      <c r="FC37" s="121"/>
      <c r="FD37" s="121"/>
      <c r="FE37" s="121"/>
      <c r="FF37" s="121"/>
      <c r="FG37" s="121"/>
      <c r="FH37" s="121"/>
      <c r="FI37" s="121"/>
      <c r="FJ37" s="121"/>
      <c r="FK37" s="121"/>
      <c r="FL37" s="121"/>
      <c r="FM37" s="121"/>
      <c r="FN37" s="121"/>
      <c r="FO37" s="121"/>
      <c r="FP37" s="121"/>
      <c r="FQ37" s="121"/>
      <c r="FR37" s="121"/>
      <c r="FS37" s="121"/>
      <c r="FT37" s="121"/>
      <c r="FU37" s="121"/>
      <c r="FV37" s="121"/>
      <c r="FW37" s="121"/>
      <c r="FX37" s="121"/>
      <c r="FY37" s="121"/>
      <c r="FZ37" s="121"/>
      <c r="GA37" s="121"/>
      <c r="GB37" s="121"/>
      <c r="GC37" s="121"/>
      <c r="GD37" s="121"/>
      <c r="GE37" s="121"/>
      <c r="GF37" s="121"/>
      <c r="GG37" s="121"/>
      <c r="GH37" s="121"/>
      <c r="GI37" s="121"/>
      <c r="GJ37" s="121"/>
      <c r="GK37" s="121"/>
      <c r="GL37" s="121"/>
      <c r="GM37" s="121"/>
      <c r="GN37" s="121"/>
      <c r="GO37" s="121"/>
      <c r="GP37" s="121"/>
      <c r="GQ37" s="121"/>
      <c r="GR37" s="121"/>
      <c r="GS37" s="121"/>
      <c r="GT37" s="121"/>
      <c r="GU37" s="121"/>
      <c r="GV37" s="121"/>
      <c r="GW37" s="121"/>
      <c r="GX37" s="121"/>
      <c r="GY37" s="121"/>
      <c r="GZ37" s="121"/>
      <c r="HA37" s="121"/>
      <c r="HB37" s="121"/>
      <c r="HC37" s="121"/>
      <c r="HD37" s="121"/>
      <c r="HE37" s="121"/>
      <c r="HF37" s="121"/>
      <c r="HG37" s="121"/>
      <c r="HH37" s="121"/>
      <c r="HI37" s="121"/>
      <c r="HJ37" s="121"/>
      <c r="HK37" s="121"/>
      <c r="HL37" s="121"/>
      <c r="HM37" s="121"/>
      <c r="HN37" s="121"/>
      <c r="HO37" s="121"/>
      <c r="HP37" s="121"/>
      <c r="HQ37" s="121"/>
      <c r="HR37" s="121"/>
      <c r="HS37" s="121"/>
      <c r="HT37" s="121"/>
      <c r="HU37" s="121"/>
      <c r="HV37" s="121"/>
      <c r="HW37" s="121"/>
      <c r="HX37" s="121"/>
      <c r="HY37" s="121"/>
      <c r="HZ37" s="121"/>
      <c r="IA37" s="121"/>
      <c r="IB37" s="121"/>
      <c r="IC37" s="121"/>
      <c r="ID37" s="121"/>
      <c r="IE37" s="121"/>
      <c r="IF37" s="121"/>
      <c r="IG37" s="121"/>
      <c r="IH37" s="121"/>
      <c r="II37" s="121"/>
      <c r="IJ37" s="121"/>
      <c r="IK37" s="121"/>
      <c r="IL37" s="121"/>
      <c r="IM37" s="121"/>
      <c r="IN37" s="121"/>
      <c r="IO37" s="121"/>
      <c r="IP37" s="121"/>
      <c r="IQ37" s="121"/>
      <c r="IR37" s="121"/>
      <c r="IS37" s="121"/>
      <c r="IT37" s="121"/>
      <c r="IU37" s="121"/>
      <c r="IV37" s="121"/>
    </row>
    <row r="38" spans="1:256" x14ac:dyDescent="0.2">
      <c r="A38" s="119">
        <f>'Alloc Amt'!A38</f>
        <v>28</v>
      </c>
      <c r="B38" s="144" t="str">
        <f>'Alloc Amt'!B38</f>
        <v>Maximum Class Demands (Primary)</v>
      </c>
      <c r="C38" s="119"/>
      <c r="D38" s="119"/>
      <c r="E38" s="119"/>
      <c r="F38" s="145">
        <f t="shared" si="1"/>
        <v>1</v>
      </c>
      <c r="G38" s="145">
        <f>'Alloc Amt'!G38/'Alloc Amt'!$F38</f>
        <v>0.45234270034519108</v>
      </c>
      <c r="H38" s="145">
        <f>'Alloc Amt'!H38/'Alloc Amt'!$F38</f>
        <v>0.13867974741106678</v>
      </c>
      <c r="I38" s="145">
        <f>'Alloc Amt'!I38/'Alloc Amt'!$F38</f>
        <v>1.3059902023605283E-2</v>
      </c>
      <c r="J38" s="145">
        <f>'Alloc Amt'!J38/'Alloc Amt'!$F38</f>
        <v>0.15313720829285435</v>
      </c>
      <c r="K38" s="145">
        <f>'Alloc Amt'!K38/'Alloc Amt'!$F38</f>
        <v>3.8190382190619897E-2</v>
      </c>
      <c r="L38" s="145">
        <f>'Alloc Amt'!L38/'Alloc Amt'!$F38</f>
        <v>2.2651098617168606E-2</v>
      </c>
      <c r="M38" s="145">
        <f>'Alloc Amt'!M38/'Alloc Amt'!$F38</f>
        <v>0.17419257322391946</v>
      </c>
      <c r="N38" s="145">
        <f>'Alloc Amt'!N38/'Alloc Amt'!$F38</f>
        <v>0</v>
      </c>
      <c r="O38" s="145">
        <f>'Alloc Amt'!O38/'Alloc Amt'!$F38</f>
        <v>0</v>
      </c>
      <c r="P38" s="145">
        <f>'Alloc Amt'!P38/'Alloc Amt'!$F38</f>
        <v>7.7055643977758945E-3</v>
      </c>
      <c r="Q38" s="145">
        <f>'Alloc Amt'!Q38/'Alloc Amt'!$F38</f>
        <v>2.5837656834576988E-6</v>
      </c>
      <c r="R38" s="145">
        <f>'Alloc Amt'!R38/'Alloc Amt'!$F38</f>
        <v>3.8239732115173936E-5</v>
      </c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  <c r="DK38" s="121"/>
      <c r="DL38" s="121"/>
      <c r="DM38" s="121"/>
      <c r="DN38" s="121"/>
      <c r="DO38" s="121"/>
      <c r="DP38" s="121"/>
      <c r="DQ38" s="121"/>
      <c r="DR38" s="121"/>
      <c r="DS38" s="121"/>
      <c r="DT38" s="121"/>
      <c r="DU38" s="121"/>
      <c r="DV38" s="121"/>
      <c r="DW38" s="121"/>
      <c r="DX38" s="121"/>
      <c r="DY38" s="121"/>
      <c r="DZ38" s="121"/>
      <c r="EA38" s="121"/>
      <c r="EB38" s="121"/>
      <c r="EC38" s="121"/>
      <c r="ED38" s="121"/>
      <c r="EE38" s="121"/>
      <c r="EF38" s="121"/>
      <c r="EG38" s="121"/>
      <c r="EH38" s="121"/>
      <c r="EI38" s="121"/>
      <c r="EJ38" s="121"/>
      <c r="EK38" s="121"/>
      <c r="EL38" s="121"/>
      <c r="EM38" s="121"/>
      <c r="EN38" s="121"/>
      <c r="EO38" s="121"/>
      <c r="EP38" s="121"/>
      <c r="EQ38" s="121"/>
      <c r="ER38" s="121"/>
      <c r="ES38" s="121"/>
      <c r="ET38" s="121"/>
      <c r="EU38" s="121"/>
      <c r="EV38" s="121"/>
      <c r="EW38" s="121"/>
      <c r="EX38" s="121"/>
      <c r="EY38" s="121"/>
      <c r="EZ38" s="121"/>
      <c r="FA38" s="121"/>
      <c r="FB38" s="121"/>
      <c r="FC38" s="121"/>
      <c r="FD38" s="121"/>
      <c r="FE38" s="121"/>
      <c r="FF38" s="121"/>
      <c r="FG38" s="121"/>
      <c r="FH38" s="121"/>
      <c r="FI38" s="121"/>
      <c r="FJ38" s="121"/>
      <c r="FK38" s="121"/>
      <c r="FL38" s="121"/>
      <c r="FM38" s="121"/>
      <c r="FN38" s="121"/>
      <c r="FO38" s="121"/>
      <c r="FP38" s="121"/>
      <c r="FQ38" s="121"/>
      <c r="FR38" s="121"/>
      <c r="FS38" s="121"/>
      <c r="FT38" s="121"/>
      <c r="FU38" s="121"/>
      <c r="FV38" s="121"/>
      <c r="FW38" s="121"/>
      <c r="FX38" s="121"/>
      <c r="FY38" s="121"/>
      <c r="FZ38" s="121"/>
      <c r="GA38" s="121"/>
      <c r="GB38" s="121"/>
      <c r="GC38" s="121"/>
      <c r="GD38" s="121"/>
      <c r="GE38" s="121"/>
      <c r="GF38" s="121"/>
      <c r="GG38" s="121"/>
      <c r="GH38" s="121"/>
      <c r="GI38" s="121"/>
      <c r="GJ38" s="121"/>
      <c r="GK38" s="121"/>
      <c r="GL38" s="121"/>
      <c r="GM38" s="121"/>
      <c r="GN38" s="121"/>
      <c r="GO38" s="121"/>
      <c r="GP38" s="121"/>
      <c r="GQ38" s="121"/>
      <c r="GR38" s="121"/>
      <c r="GS38" s="121"/>
      <c r="GT38" s="121"/>
      <c r="GU38" s="121"/>
      <c r="GV38" s="121"/>
      <c r="GW38" s="121"/>
      <c r="GX38" s="121"/>
      <c r="GY38" s="121"/>
      <c r="GZ38" s="121"/>
      <c r="HA38" s="121"/>
      <c r="HB38" s="121"/>
      <c r="HC38" s="121"/>
      <c r="HD38" s="121"/>
      <c r="HE38" s="121"/>
      <c r="HF38" s="121"/>
      <c r="HG38" s="121"/>
      <c r="HH38" s="121"/>
      <c r="HI38" s="121"/>
      <c r="HJ38" s="121"/>
      <c r="HK38" s="121"/>
      <c r="HL38" s="121"/>
      <c r="HM38" s="121"/>
      <c r="HN38" s="121"/>
      <c r="HO38" s="121"/>
      <c r="HP38" s="121"/>
      <c r="HQ38" s="121"/>
      <c r="HR38" s="121"/>
      <c r="HS38" s="121"/>
      <c r="HT38" s="121"/>
      <c r="HU38" s="121"/>
      <c r="HV38" s="121"/>
      <c r="HW38" s="121"/>
      <c r="HX38" s="121"/>
      <c r="HY38" s="121"/>
      <c r="HZ38" s="121"/>
      <c r="IA38" s="121"/>
      <c r="IB38" s="121"/>
      <c r="IC38" s="121"/>
      <c r="ID38" s="121"/>
      <c r="IE38" s="121"/>
      <c r="IF38" s="121"/>
      <c r="IG38" s="121"/>
      <c r="IH38" s="121"/>
      <c r="II38" s="121"/>
      <c r="IJ38" s="121"/>
      <c r="IK38" s="121"/>
      <c r="IL38" s="121"/>
      <c r="IM38" s="121"/>
      <c r="IN38" s="121"/>
      <c r="IO38" s="121"/>
      <c r="IP38" s="121"/>
      <c r="IQ38" s="121"/>
      <c r="IR38" s="121"/>
      <c r="IS38" s="121"/>
      <c r="IT38" s="121"/>
      <c r="IU38" s="121"/>
      <c r="IV38" s="121"/>
    </row>
    <row r="39" spans="1:256" x14ac:dyDescent="0.2">
      <c r="A39" s="119">
        <f>'Alloc Amt'!A39</f>
        <v>29</v>
      </c>
      <c r="B39" s="144" t="str">
        <f>'Alloc Amt'!B39</f>
        <v>Sum of the Individual Customer Demands (Secondary)</v>
      </c>
      <c r="C39" s="119"/>
      <c r="D39" s="119"/>
      <c r="E39" s="119"/>
      <c r="F39" s="145">
        <f t="shared" si="1"/>
        <v>0.99999999999999989</v>
      </c>
      <c r="G39" s="145">
        <f>'Alloc Amt'!G39/'Alloc Amt'!$F39</f>
        <v>0.68493218626902952</v>
      </c>
      <c r="H39" s="145">
        <f>'Alloc Amt'!H39/'Alloc Amt'!$F39</f>
        <v>0.15916341012304799</v>
      </c>
      <c r="I39" s="145">
        <f>'Alloc Amt'!I39/'Alloc Amt'!$F39</f>
        <v>9.3452483168650485E-3</v>
      </c>
      <c r="J39" s="145">
        <f>'Alloc Amt'!J39/'Alloc Amt'!$F39</f>
        <v>0.12288783273094282</v>
      </c>
      <c r="K39" s="145">
        <f>'Alloc Amt'!K39/'Alloc Amt'!$F39</f>
        <v>0</v>
      </c>
      <c r="L39" s="145">
        <f>'Alloc Amt'!L39/'Alloc Amt'!$F39</f>
        <v>1.8576523976636793E-2</v>
      </c>
      <c r="M39" s="145">
        <f>'Alloc Amt'!M39/'Alloc Amt'!$F39</f>
        <v>0</v>
      </c>
      <c r="N39" s="145">
        <f>'Alloc Amt'!N39/'Alloc Amt'!$F39</f>
        <v>0</v>
      </c>
      <c r="O39" s="145">
        <f>'Alloc Amt'!O39/'Alloc Amt'!$F39</f>
        <v>0</v>
      </c>
      <c r="P39" s="145">
        <f>'Alloc Amt'!P39/'Alloc Amt'!$F39</f>
        <v>5.0655835357579443E-3</v>
      </c>
      <c r="Q39" s="145">
        <f>'Alloc Amt'!Q39/'Alloc Amt'!$F39</f>
        <v>1.6985492860402859E-6</v>
      </c>
      <c r="R39" s="145">
        <f>'Alloc Amt'!R39/'Alloc Amt'!$F39</f>
        <v>2.7516498433852631E-5</v>
      </c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  <c r="DK39" s="121"/>
      <c r="DL39" s="121"/>
      <c r="DM39" s="121"/>
      <c r="DN39" s="121"/>
      <c r="DO39" s="121"/>
      <c r="DP39" s="121"/>
      <c r="DQ39" s="121"/>
      <c r="DR39" s="121"/>
      <c r="DS39" s="121"/>
      <c r="DT39" s="121"/>
      <c r="DU39" s="121"/>
      <c r="DV39" s="121"/>
      <c r="DW39" s="121"/>
      <c r="DX39" s="121"/>
      <c r="DY39" s="121"/>
      <c r="DZ39" s="121"/>
      <c r="EA39" s="121"/>
      <c r="EB39" s="121"/>
      <c r="EC39" s="121"/>
      <c r="ED39" s="121"/>
      <c r="EE39" s="121"/>
      <c r="EF39" s="121"/>
      <c r="EG39" s="121"/>
      <c r="EH39" s="121"/>
      <c r="EI39" s="121"/>
      <c r="EJ39" s="121"/>
      <c r="EK39" s="121"/>
      <c r="EL39" s="121"/>
      <c r="EM39" s="121"/>
      <c r="EN39" s="121"/>
      <c r="EO39" s="121"/>
      <c r="EP39" s="121"/>
      <c r="EQ39" s="121"/>
      <c r="ER39" s="121"/>
      <c r="ES39" s="121"/>
      <c r="ET39" s="121"/>
      <c r="EU39" s="121"/>
      <c r="EV39" s="121"/>
      <c r="EW39" s="121"/>
      <c r="EX39" s="121"/>
      <c r="EY39" s="121"/>
      <c r="EZ39" s="121"/>
      <c r="FA39" s="121"/>
      <c r="FB39" s="121"/>
      <c r="FC39" s="121"/>
      <c r="FD39" s="121"/>
      <c r="FE39" s="121"/>
      <c r="FF39" s="121"/>
      <c r="FG39" s="121"/>
      <c r="FH39" s="121"/>
      <c r="FI39" s="121"/>
      <c r="FJ39" s="121"/>
      <c r="FK39" s="121"/>
      <c r="FL39" s="121"/>
      <c r="FM39" s="121"/>
      <c r="FN39" s="121"/>
      <c r="FO39" s="121"/>
      <c r="FP39" s="121"/>
      <c r="FQ39" s="121"/>
      <c r="FR39" s="121"/>
      <c r="FS39" s="121"/>
      <c r="FT39" s="121"/>
      <c r="FU39" s="121"/>
      <c r="FV39" s="121"/>
      <c r="FW39" s="121"/>
      <c r="FX39" s="121"/>
      <c r="FY39" s="121"/>
      <c r="FZ39" s="121"/>
      <c r="GA39" s="121"/>
      <c r="GB39" s="121"/>
      <c r="GC39" s="121"/>
      <c r="GD39" s="121"/>
      <c r="GE39" s="121"/>
      <c r="GF39" s="121"/>
      <c r="GG39" s="121"/>
      <c r="GH39" s="121"/>
      <c r="GI39" s="121"/>
      <c r="GJ39" s="121"/>
      <c r="GK39" s="121"/>
      <c r="GL39" s="121"/>
      <c r="GM39" s="121"/>
      <c r="GN39" s="121"/>
      <c r="GO39" s="121"/>
      <c r="GP39" s="121"/>
      <c r="GQ39" s="121"/>
      <c r="GR39" s="121"/>
      <c r="GS39" s="121"/>
      <c r="GT39" s="121"/>
      <c r="GU39" s="121"/>
      <c r="GV39" s="121"/>
      <c r="GW39" s="121"/>
      <c r="GX39" s="121"/>
      <c r="GY39" s="121"/>
      <c r="GZ39" s="121"/>
      <c r="HA39" s="121"/>
      <c r="HB39" s="121"/>
      <c r="HC39" s="121"/>
      <c r="HD39" s="121"/>
      <c r="HE39" s="121"/>
      <c r="HF39" s="121"/>
      <c r="HG39" s="121"/>
      <c r="HH39" s="121"/>
      <c r="HI39" s="121"/>
      <c r="HJ39" s="121"/>
      <c r="HK39" s="121"/>
      <c r="HL39" s="121"/>
      <c r="HM39" s="121"/>
      <c r="HN39" s="121"/>
      <c r="HO39" s="121"/>
      <c r="HP39" s="121"/>
      <c r="HQ39" s="121"/>
      <c r="HR39" s="121"/>
      <c r="HS39" s="121"/>
      <c r="HT39" s="121"/>
      <c r="HU39" s="121"/>
      <c r="HV39" s="121"/>
      <c r="HW39" s="121"/>
      <c r="HX39" s="121"/>
      <c r="HY39" s="121"/>
      <c r="HZ39" s="121"/>
      <c r="IA39" s="121"/>
      <c r="IB39" s="121"/>
      <c r="IC39" s="121"/>
      <c r="ID39" s="121"/>
      <c r="IE39" s="121"/>
      <c r="IF39" s="121"/>
      <c r="IG39" s="121"/>
      <c r="IH39" s="121"/>
      <c r="II39" s="121"/>
      <c r="IJ39" s="121"/>
      <c r="IK39" s="121"/>
      <c r="IL39" s="121"/>
      <c r="IM39" s="121"/>
      <c r="IN39" s="121"/>
      <c r="IO39" s="121"/>
      <c r="IP39" s="121"/>
      <c r="IQ39" s="121"/>
      <c r="IR39" s="121"/>
      <c r="IS39" s="121"/>
      <c r="IT39" s="121"/>
      <c r="IU39" s="121"/>
      <c r="IV39" s="121"/>
    </row>
    <row r="40" spans="1:256" x14ac:dyDescent="0.2">
      <c r="A40" s="119">
        <f>'Alloc Amt'!A40</f>
        <v>30</v>
      </c>
      <c r="B40" s="144" t="str">
        <f>'Alloc Amt'!B40</f>
        <v>Summer Peak Period Demand Allocator</v>
      </c>
      <c r="C40" s="119" t="e">
        <f>#REF!</f>
        <v>#REF!</v>
      </c>
      <c r="D40" s="119"/>
      <c r="E40" s="119"/>
      <c r="F40" s="145">
        <f t="shared" si="1"/>
        <v>1</v>
      </c>
      <c r="G40" s="145">
        <f>'Alloc Amt'!G40/'Alloc Amt'!$F40</f>
        <v>0.39811598892808658</v>
      </c>
      <c r="H40" s="145">
        <f>'Alloc Amt'!H40/'Alloc Amt'!$F40</f>
        <v>0.12083416983114025</v>
      </c>
      <c r="I40" s="145">
        <f>'Alloc Amt'!I40/'Alloc Amt'!$F40</f>
        <v>6.900324911862041E-3</v>
      </c>
      <c r="J40" s="145">
        <f>'Alloc Amt'!J40/'Alloc Amt'!$F40</f>
        <v>0.15673883581116779</v>
      </c>
      <c r="K40" s="145">
        <f>'Alloc Amt'!K40/'Alloc Amt'!$F40</f>
        <v>3.9686394365540348E-2</v>
      </c>
      <c r="L40" s="145">
        <f>'Alloc Amt'!L40/'Alloc Amt'!$F40</f>
        <v>2.4525357400204627E-2</v>
      </c>
      <c r="M40" s="145">
        <f>'Alloc Amt'!M40/'Alloc Amt'!$F40</f>
        <v>0.16315005832261764</v>
      </c>
      <c r="N40" s="145">
        <f>'Alloc Amt'!N40/'Alloc Amt'!$F40</f>
        <v>6.871803417233352E-2</v>
      </c>
      <c r="O40" s="145">
        <f>'Alloc Amt'!O40/'Alloc Amt'!$F40</f>
        <v>2.1293016129573464E-2</v>
      </c>
      <c r="P40" s="145">
        <f>'Alloc Amt'!P40/'Alloc Amt'!$F40</f>
        <v>0</v>
      </c>
      <c r="Q40" s="145">
        <f>'Alloc Amt'!Q40/'Alloc Amt'!$F40</f>
        <v>0</v>
      </c>
      <c r="R40" s="145">
        <f>'Alloc Amt'!R40/'Alloc Amt'!$F40</f>
        <v>3.7820127473734917E-5</v>
      </c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U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21"/>
      <c r="EF40" s="121"/>
      <c r="EG40" s="121"/>
      <c r="EH40" s="121"/>
      <c r="EI40" s="121"/>
      <c r="EJ40" s="121"/>
      <c r="EK40" s="121"/>
      <c r="EL40" s="121"/>
      <c r="EM40" s="121"/>
      <c r="EN40" s="121"/>
      <c r="EO40" s="121"/>
      <c r="EP40" s="121"/>
      <c r="EQ40" s="121"/>
      <c r="ER40" s="121"/>
      <c r="ES40" s="121"/>
      <c r="ET40" s="121"/>
      <c r="EU40" s="121"/>
      <c r="EV40" s="121"/>
      <c r="EW40" s="121"/>
      <c r="EX40" s="121"/>
      <c r="EY40" s="121"/>
      <c r="EZ40" s="121"/>
      <c r="FA40" s="121"/>
      <c r="FB40" s="121"/>
      <c r="FC40" s="121"/>
      <c r="FD40" s="121"/>
      <c r="FE40" s="121"/>
      <c r="FF40" s="121"/>
      <c r="FG40" s="121"/>
      <c r="FH40" s="121"/>
      <c r="FI40" s="121"/>
      <c r="FJ40" s="121"/>
      <c r="FK40" s="121"/>
      <c r="FL40" s="121"/>
      <c r="FM40" s="121"/>
      <c r="FN40" s="121"/>
      <c r="FO40" s="121"/>
      <c r="FP40" s="121"/>
      <c r="FQ40" s="121"/>
      <c r="FR40" s="121"/>
      <c r="FS40" s="121"/>
      <c r="FT40" s="121"/>
      <c r="FU40" s="121"/>
      <c r="FV40" s="121"/>
      <c r="FW40" s="121"/>
      <c r="FX40" s="121"/>
      <c r="FY40" s="121"/>
      <c r="FZ40" s="121"/>
      <c r="GA40" s="121"/>
      <c r="GB40" s="121"/>
      <c r="GC40" s="121"/>
      <c r="GD40" s="121"/>
      <c r="GE40" s="121"/>
      <c r="GF40" s="121"/>
      <c r="GG40" s="121"/>
      <c r="GH40" s="121"/>
      <c r="GI40" s="121"/>
      <c r="GJ40" s="121"/>
      <c r="GK40" s="121"/>
      <c r="GL40" s="121"/>
      <c r="GM40" s="121"/>
      <c r="GN40" s="121"/>
      <c r="GO40" s="121"/>
      <c r="GP40" s="121"/>
      <c r="GQ40" s="121"/>
      <c r="GR40" s="121"/>
      <c r="GS40" s="121"/>
      <c r="GT40" s="121"/>
      <c r="GU40" s="121"/>
      <c r="GV40" s="121"/>
      <c r="GW40" s="121"/>
      <c r="GX40" s="121"/>
      <c r="GY40" s="121"/>
      <c r="GZ40" s="121"/>
      <c r="HA40" s="121"/>
      <c r="HB40" s="121"/>
      <c r="HC40" s="121"/>
      <c r="HD40" s="121"/>
      <c r="HE40" s="121"/>
      <c r="HF40" s="121"/>
      <c r="HG40" s="121"/>
      <c r="HH40" s="121"/>
      <c r="HI40" s="121"/>
      <c r="HJ40" s="121"/>
      <c r="HK40" s="121"/>
      <c r="HL40" s="121"/>
      <c r="HM40" s="121"/>
      <c r="HN40" s="121"/>
      <c r="HO40" s="121"/>
      <c r="HP40" s="121"/>
      <c r="HQ40" s="121"/>
      <c r="HR40" s="121"/>
      <c r="HS40" s="121"/>
      <c r="HT40" s="121"/>
      <c r="HU40" s="121"/>
      <c r="HV40" s="121"/>
      <c r="HW40" s="121"/>
      <c r="HX40" s="121"/>
      <c r="HY40" s="121"/>
      <c r="HZ40" s="121"/>
      <c r="IA40" s="121"/>
      <c r="IB40" s="121"/>
      <c r="IC40" s="121"/>
      <c r="ID40" s="121"/>
      <c r="IE40" s="121"/>
      <c r="IF40" s="121"/>
      <c r="IG40" s="121"/>
      <c r="IH40" s="121"/>
      <c r="II40" s="121"/>
      <c r="IJ40" s="121"/>
      <c r="IK40" s="121"/>
      <c r="IL40" s="121"/>
      <c r="IM40" s="121"/>
      <c r="IN40" s="121"/>
      <c r="IO40" s="121"/>
      <c r="IP40" s="121"/>
      <c r="IQ40" s="121"/>
      <c r="IR40" s="121"/>
      <c r="IS40" s="121"/>
      <c r="IT40" s="121"/>
      <c r="IU40" s="121"/>
      <c r="IV40" s="121"/>
    </row>
    <row r="41" spans="1:256" x14ac:dyDescent="0.2">
      <c r="A41" s="119">
        <f>'Alloc Amt'!A41</f>
        <v>31</v>
      </c>
      <c r="B41" s="144" t="str">
        <f>'Alloc Amt'!B41</f>
        <v>Winter Peak Period Demand Allocator</v>
      </c>
      <c r="C41" s="119" t="str">
        <f>'Alloc Amt'!C44</f>
        <v>PPWDA</v>
      </c>
      <c r="D41" s="119"/>
      <c r="E41" s="119"/>
      <c r="F41" s="145">
        <f t="shared" si="1"/>
        <v>0.99999999999999989</v>
      </c>
      <c r="G41" s="145">
        <f>'Alloc Amt'!G41/'Alloc Amt'!$F41</f>
        <v>0.45669735231942077</v>
      </c>
      <c r="H41" s="145">
        <f>'Alloc Amt'!H41/'Alloc Amt'!$F41</f>
        <v>0.12612381854228275</v>
      </c>
      <c r="I41" s="145">
        <f>'Alloc Amt'!I41/'Alloc Amt'!$F41</f>
        <v>8.5029776121594378E-3</v>
      </c>
      <c r="J41" s="145">
        <f>'Alloc Amt'!J41/'Alloc Amt'!$F41</f>
        <v>0.12672535928903642</v>
      </c>
      <c r="K41" s="145">
        <f>'Alloc Amt'!K41/'Alloc Amt'!$F41</f>
        <v>2.8140128466309502E-2</v>
      </c>
      <c r="L41" s="145">
        <f>'Alloc Amt'!L41/'Alloc Amt'!$F41</f>
        <v>1.8847210685503508E-2</v>
      </c>
      <c r="M41" s="145">
        <f>'Alloc Amt'!M41/'Alloc Amt'!$F41</f>
        <v>0.15111726962719302</v>
      </c>
      <c r="N41" s="145">
        <f>'Alloc Amt'!N41/'Alloc Amt'!$F41</f>
        <v>6.7328661919272587E-2</v>
      </c>
      <c r="O41" s="145">
        <f>'Alloc Amt'!O41/'Alloc Amt'!$F41</f>
        <v>1.6478553138958237E-2</v>
      </c>
      <c r="P41" s="145">
        <f>'Alloc Amt'!P41/'Alloc Amt'!$F41</f>
        <v>0</v>
      </c>
      <c r="Q41" s="145">
        <f>'Alloc Amt'!Q41/'Alloc Amt'!$F41</f>
        <v>0</v>
      </c>
      <c r="R41" s="145">
        <f>'Alloc Amt'!R41/'Alloc Amt'!$F41</f>
        <v>3.8668399863817455E-5</v>
      </c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1"/>
      <c r="DV41" s="121"/>
      <c r="DW41" s="121"/>
      <c r="DX41" s="121"/>
      <c r="DY41" s="121"/>
      <c r="DZ41" s="121"/>
      <c r="EA41" s="121"/>
      <c r="EB41" s="121"/>
      <c r="EC41" s="121"/>
      <c r="ED41" s="121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1"/>
      <c r="FF41" s="121"/>
      <c r="FG41" s="121"/>
      <c r="FH41" s="121"/>
      <c r="FI41" s="121"/>
      <c r="FJ41" s="121"/>
      <c r="FK41" s="121"/>
      <c r="FL41" s="121"/>
      <c r="FM41" s="121"/>
      <c r="FN41" s="121"/>
      <c r="FO41" s="121"/>
      <c r="FP41" s="121"/>
      <c r="FQ41" s="121"/>
      <c r="FR41" s="121"/>
      <c r="FS41" s="121"/>
      <c r="FT41" s="121"/>
      <c r="FU41" s="121"/>
      <c r="FV41" s="121"/>
      <c r="FW41" s="121"/>
      <c r="FX41" s="121"/>
      <c r="FY41" s="121"/>
      <c r="FZ41" s="121"/>
      <c r="GA41" s="121"/>
      <c r="GB41" s="121"/>
      <c r="GC41" s="121"/>
      <c r="GD41" s="121"/>
      <c r="GE41" s="121"/>
      <c r="GF41" s="121"/>
      <c r="GG41" s="121"/>
      <c r="GH41" s="121"/>
      <c r="GI41" s="121"/>
      <c r="GJ41" s="121"/>
      <c r="GK41" s="121"/>
      <c r="GL41" s="121"/>
      <c r="GM41" s="121"/>
      <c r="GN41" s="121"/>
      <c r="GO41" s="121"/>
      <c r="GP41" s="121"/>
      <c r="GQ41" s="121"/>
      <c r="GR41" s="121"/>
      <c r="GS41" s="121"/>
      <c r="GT41" s="121"/>
      <c r="GU41" s="121"/>
      <c r="GV41" s="121"/>
      <c r="GW41" s="121"/>
      <c r="GX41" s="121"/>
      <c r="GY41" s="121"/>
      <c r="GZ41" s="121"/>
      <c r="HA41" s="121"/>
      <c r="HB41" s="121"/>
      <c r="HC41" s="121"/>
      <c r="HD41" s="121"/>
      <c r="HE41" s="121"/>
      <c r="HF41" s="121"/>
      <c r="HG41" s="121"/>
      <c r="HH41" s="121"/>
      <c r="HI41" s="121"/>
      <c r="HJ41" s="121"/>
      <c r="HK41" s="121"/>
      <c r="HL41" s="121"/>
      <c r="HM41" s="121"/>
      <c r="HN41" s="121"/>
      <c r="HO41" s="121"/>
      <c r="HP41" s="121"/>
      <c r="HQ41" s="121"/>
      <c r="HR41" s="121"/>
      <c r="HS41" s="121"/>
      <c r="HT41" s="121"/>
      <c r="HU41" s="121"/>
      <c r="HV41" s="121"/>
      <c r="HW41" s="121"/>
      <c r="HX41" s="121"/>
      <c r="HY41" s="121"/>
      <c r="HZ41" s="121"/>
      <c r="IA41" s="121"/>
      <c r="IB41" s="121"/>
      <c r="IC41" s="121"/>
      <c r="ID41" s="121"/>
      <c r="IE41" s="121"/>
      <c r="IF41" s="121"/>
      <c r="IG41" s="121"/>
      <c r="IH41" s="121"/>
      <c r="II41" s="121"/>
      <c r="IJ41" s="121"/>
      <c r="IK41" s="121"/>
      <c r="IL41" s="121"/>
      <c r="IM41" s="121"/>
      <c r="IN41" s="121"/>
      <c r="IO41" s="121"/>
      <c r="IP41" s="121"/>
      <c r="IQ41" s="121"/>
      <c r="IR41" s="121"/>
      <c r="IS41" s="121"/>
      <c r="IT41" s="121"/>
      <c r="IU41" s="121"/>
      <c r="IV41" s="121"/>
    </row>
    <row r="42" spans="1:256" x14ac:dyDescent="0.2">
      <c r="A42" s="119">
        <f>'Alloc Amt'!A42</f>
        <v>32</v>
      </c>
      <c r="B42" s="144"/>
      <c r="C42" s="119"/>
      <c r="D42" s="119"/>
      <c r="E42" s="119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1"/>
      <c r="DV42" s="121"/>
      <c r="DW42" s="121"/>
      <c r="DX42" s="121"/>
      <c r="DY42" s="121"/>
      <c r="DZ42" s="121"/>
      <c r="EA42" s="121"/>
      <c r="EB42" s="121"/>
      <c r="EC42" s="121"/>
      <c r="ED42" s="121"/>
      <c r="EE42" s="121"/>
      <c r="EF42" s="121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1"/>
      <c r="ES42" s="121"/>
      <c r="ET42" s="121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21"/>
      <c r="FF42" s="121"/>
      <c r="FG42" s="121"/>
      <c r="FH42" s="121"/>
      <c r="FI42" s="121"/>
      <c r="FJ42" s="121"/>
      <c r="FK42" s="121"/>
      <c r="FL42" s="121"/>
      <c r="FM42" s="121"/>
      <c r="FN42" s="121"/>
      <c r="FO42" s="121"/>
      <c r="FP42" s="121"/>
      <c r="FQ42" s="121"/>
      <c r="FR42" s="121"/>
      <c r="FS42" s="121"/>
      <c r="FT42" s="121"/>
      <c r="FU42" s="121"/>
      <c r="FV42" s="121"/>
      <c r="FW42" s="121"/>
      <c r="FX42" s="121"/>
      <c r="FY42" s="121"/>
      <c r="FZ42" s="121"/>
      <c r="GA42" s="121"/>
      <c r="GB42" s="121"/>
      <c r="GC42" s="121"/>
      <c r="GD42" s="121"/>
      <c r="GE42" s="121"/>
      <c r="GF42" s="121"/>
      <c r="GG42" s="121"/>
      <c r="GH42" s="121"/>
      <c r="GI42" s="121"/>
      <c r="GJ42" s="121"/>
      <c r="GK42" s="121"/>
      <c r="GL42" s="121"/>
      <c r="GM42" s="121"/>
      <c r="GN42" s="121"/>
      <c r="GO42" s="121"/>
      <c r="GP42" s="121"/>
      <c r="GQ42" s="121"/>
      <c r="GR42" s="121"/>
      <c r="GS42" s="121"/>
      <c r="GT42" s="121"/>
      <c r="GU42" s="121"/>
      <c r="GV42" s="121"/>
      <c r="GW42" s="121"/>
      <c r="GX42" s="121"/>
      <c r="GY42" s="121"/>
      <c r="GZ42" s="121"/>
      <c r="HA42" s="121"/>
      <c r="HB42" s="121"/>
      <c r="HC42" s="121"/>
      <c r="HD42" s="121"/>
      <c r="HE42" s="121"/>
      <c r="HF42" s="121"/>
      <c r="HG42" s="121"/>
      <c r="HH42" s="121"/>
      <c r="HI42" s="121"/>
      <c r="HJ42" s="121"/>
      <c r="HK42" s="121"/>
      <c r="HL42" s="121"/>
      <c r="HM42" s="121"/>
      <c r="HN42" s="121"/>
      <c r="HO42" s="121"/>
      <c r="HP42" s="121"/>
      <c r="HQ42" s="121"/>
      <c r="HR42" s="121"/>
      <c r="HS42" s="121"/>
      <c r="HT42" s="121"/>
      <c r="HU42" s="121"/>
      <c r="HV42" s="121"/>
      <c r="HW42" s="121"/>
      <c r="HX42" s="121"/>
      <c r="HY42" s="121"/>
      <c r="HZ42" s="121"/>
      <c r="IA42" s="121"/>
      <c r="IB42" s="121"/>
      <c r="IC42" s="121"/>
      <c r="ID42" s="121"/>
      <c r="IE42" s="121"/>
      <c r="IF42" s="121"/>
      <c r="IG42" s="121"/>
      <c r="IH42" s="121"/>
      <c r="II42" s="121"/>
      <c r="IJ42" s="121"/>
      <c r="IK42" s="121"/>
      <c r="IL42" s="121"/>
      <c r="IM42" s="121"/>
      <c r="IN42" s="121"/>
      <c r="IO42" s="121"/>
      <c r="IP42" s="121"/>
      <c r="IQ42" s="121"/>
      <c r="IR42" s="121"/>
      <c r="IS42" s="121"/>
      <c r="IT42" s="121"/>
      <c r="IU42" s="121"/>
      <c r="IV42" s="121"/>
    </row>
    <row r="43" spans="1:256" x14ac:dyDescent="0.2">
      <c r="A43" s="119">
        <f>'Alloc Amt'!A43</f>
        <v>33</v>
      </c>
      <c r="B43" s="144" t="str">
        <f>'Alloc Amt'!B43</f>
        <v>Production Residual Winter Demand Allocator</v>
      </c>
      <c r="C43" s="119"/>
      <c r="D43" s="119"/>
      <c r="E43" s="119"/>
      <c r="F43" s="145">
        <f t="shared" ref="F43:F49" si="2">SUM(G43:R43)</f>
        <v>0.99999999999999989</v>
      </c>
      <c r="G43" s="145">
        <f>'Alloc Amt'!G43/'Alloc Amt'!$F43</f>
        <v>0.45669735231942077</v>
      </c>
      <c r="H43" s="145">
        <f>'Alloc Amt'!H43/'Alloc Amt'!$F43</f>
        <v>0.12612381854228275</v>
      </c>
      <c r="I43" s="145">
        <f>'Alloc Amt'!I43/'Alloc Amt'!$F43</f>
        <v>8.5029776121594378E-3</v>
      </c>
      <c r="J43" s="145">
        <f>'Alloc Amt'!J43/'Alloc Amt'!$F43</f>
        <v>0.12672535928903642</v>
      </c>
      <c r="K43" s="145">
        <f>'Alloc Amt'!K43/'Alloc Amt'!$F43</f>
        <v>2.8140128466309502E-2</v>
      </c>
      <c r="L43" s="145">
        <f>'Alloc Amt'!L43/'Alloc Amt'!$F43</f>
        <v>1.8847210685503508E-2</v>
      </c>
      <c r="M43" s="145">
        <f>'Alloc Amt'!M43/'Alloc Amt'!$F43</f>
        <v>0.15111726962719302</v>
      </c>
      <c r="N43" s="145">
        <f>'Alloc Amt'!N43/'Alloc Amt'!$F43</f>
        <v>6.7328661919272587E-2</v>
      </c>
      <c r="O43" s="145">
        <f>'Alloc Amt'!O43/'Alloc Amt'!$F43</f>
        <v>1.6478553138958237E-2</v>
      </c>
      <c r="P43" s="145">
        <f>'Alloc Amt'!P43/'Alloc Amt'!$F43</f>
        <v>0</v>
      </c>
      <c r="Q43" s="145">
        <f>'Alloc Amt'!Q43/'Alloc Amt'!$F43</f>
        <v>0</v>
      </c>
      <c r="R43" s="145">
        <f>'Alloc Amt'!R43/'Alloc Amt'!$F43</f>
        <v>3.8668399863817455E-5</v>
      </c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1"/>
      <c r="DV43" s="121"/>
      <c r="DW43" s="121"/>
      <c r="DX43" s="121"/>
      <c r="DY43" s="121"/>
      <c r="DZ43" s="121"/>
      <c r="EA43" s="121"/>
      <c r="EB43" s="121"/>
      <c r="EC43" s="121"/>
      <c r="ED43" s="121"/>
      <c r="EE43" s="121"/>
      <c r="EF43" s="121"/>
      <c r="EG43" s="121"/>
      <c r="EH43" s="121"/>
      <c r="EI43" s="121"/>
      <c r="EJ43" s="121"/>
      <c r="EK43" s="121"/>
      <c r="EL43" s="121"/>
      <c r="EM43" s="121"/>
      <c r="EN43" s="121"/>
      <c r="EO43" s="121"/>
      <c r="EP43" s="121"/>
      <c r="EQ43" s="121"/>
      <c r="ER43" s="121"/>
      <c r="ES43" s="121"/>
      <c r="ET43" s="121"/>
      <c r="EU43" s="121"/>
      <c r="EV43" s="121"/>
      <c r="EW43" s="121"/>
      <c r="EX43" s="121"/>
      <c r="EY43" s="121"/>
      <c r="EZ43" s="121"/>
      <c r="FA43" s="121"/>
      <c r="FB43" s="121"/>
      <c r="FC43" s="121"/>
      <c r="FD43" s="121"/>
      <c r="FE43" s="121"/>
      <c r="FF43" s="121"/>
      <c r="FG43" s="121"/>
      <c r="FH43" s="121"/>
      <c r="FI43" s="121"/>
      <c r="FJ43" s="121"/>
      <c r="FK43" s="121"/>
      <c r="FL43" s="121"/>
      <c r="FM43" s="121"/>
      <c r="FN43" s="121"/>
      <c r="FO43" s="121"/>
      <c r="FP43" s="121"/>
      <c r="FQ43" s="121"/>
      <c r="FR43" s="121"/>
      <c r="FS43" s="121"/>
      <c r="FT43" s="121"/>
      <c r="FU43" s="121"/>
      <c r="FV43" s="121"/>
      <c r="FW43" s="121"/>
      <c r="FX43" s="121"/>
      <c r="FY43" s="121"/>
      <c r="FZ43" s="121"/>
      <c r="GA43" s="121"/>
      <c r="GB43" s="121"/>
      <c r="GC43" s="121"/>
      <c r="GD43" s="121"/>
      <c r="GE43" s="121"/>
      <c r="GF43" s="121"/>
      <c r="GG43" s="121"/>
      <c r="GH43" s="121"/>
      <c r="GI43" s="121"/>
      <c r="GJ43" s="121"/>
      <c r="GK43" s="121"/>
      <c r="GL43" s="121"/>
      <c r="GM43" s="121"/>
      <c r="GN43" s="121"/>
      <c r="GO43" s="121"/>
      <c r="GP43" s="121"/>
      <c r="GQ43" s="121"/>
      <c r="GR43" s="121"/>
      <c r="GS43" s="121"/>
      <c r="GT43" s="121"/>
      <c r="GU43" s="121"/>
      <c r="GV43" s="121"/>
      <c r="GW43" s="121"/>
      <c r="GX43" s="121"/>
      <c r="GY43" s="121"/>
      <c r="GZ43" s="121"/>
      <c r="HA43" s="121"/>
      <c r="HB43" s="121"/>
      <c r="HC43" s="121"/>
      <c r="HD43" s="121"/>
      <c r="HE43" s="121"/>
      <c r="HF43" s="121"/>
      <c r="HG43" s="121"/>
      <c r="HH43" s="121"/>
      <c r="HI43" s="121"/>
      <c r="HJ43" s="121"/>
      <c r="HK43" s="121"/>
      <c r="HL43" s="121"/>
      <c r="HM43" s="121"/>
      <c r="HN43" s="121"/>
      <c r="HO43" s="121"/>
      <c r="HP43" s="121"/>
      <c r="HQ43" s="121"/>
      <c r="HR43" s="121"/>
      <c r="HS43" s="121"/>
      <c r="HT43" s="121"/>
      <c r="HU43" s="121"/>
      <c r="HV43" s="121"/>
      <c r="HW43" s="121"/>
      <c r="HX43" s="121"/>
      <c r="HY43" s="121"/>
      <c r="HZ43" s="121"/>
      <c r="IA43" s="121"/>
      <c r="IB43" s="121"/>
      <c r="IC43" s="121"/>
      <c r="ID43" s="121"/>
      <c r="IE43" s="121"/>
      <c r="IF43" s="121"/>
      <c r="IG43" s="121"/>
      <c r="IH43" s="121"/>
      <c r="II43" s="121"/>
      <c r="IJ43" s="121"/>
      <c r="IK43" s="121"/>
      <c r="IL43" s="121"/>
      <c r="IM43" s="121"/>
      <c r="IN43" s="121"/>
      <c r="IO43" s="121"/>
      <c r="IP43" s="121"/>
      <c r="IQ43" s="121"/>
      <c r="IR43" s="121"/>
      <c r="IS43" s="121"/>
      <c r="IT43" s="121"/>
      <c r="IU43" s="121"/>
      <c r="IV43" s="121"/>
    </row>
    <row r="44" spans="1:256" x14ac:dyDescent="0.2">
      <c r="A44" s="119">
        <f>'Alloc Amt'!A44</f>
        <v>34</v>
      </c>
      <c r="B44" s="144" t="str">
        <f>'Alloc Amt'!B44</f>
        <v>Production Winter Demand Allocator</v>
      </c>
      <c r="C44" s="119"/>
      <c r="D44" s="119"/>
      <c r="E44" s="119"/>
      <c r="F44" s="145">
        <f t="shared" si="2"/>
        <v>0.99999999999999989</v>
      </c>
      <c r="G44" s="145">
        <f>'Alloc Amt'!G44/'Alloc Amt'!$F44</f>
        <v>0.45669735231942077</v>
      </c>
      <c r="H44" s="145">
        <f>'Alloc Amt'!H44/'Alloc Amt'!$F44</f>
        <v>0.12612381854228275</v>
      </c>
      <c r="I44" s="145">
        <f>'Alloc Amt'!I44/'Alloc Amt'!$F44</f>
        <v>8.5029776121594378E-3</v>
      </c>
      <c r="J44" s="145">
        <f>'Alloc Amt'!J44/'Alloc Amt'!$F44</f>
        <v>0.12672535928903642</v>
      </c>
      <c r="K44" s="145">
        <f>'Alloc Amt'!K44/'Alloc Amt'!$F44</f>
        <v>2.8140128466309502E-2</v>
      </c>
      <c r="L44" s="145">
        <f>'Alloc Amt'!L44/'Alloc Amt'!$F44</f>
        <v>1.8847210685503508E-2</v>
      </c>
      <c r="M44" s="145">
        <f>'Alloc Amt'!M44/'Alloc Amt'!$F44</f>
        <v>0.15111726962719302</v>
      </c>
      <c r="N44" s="145">
        <f>'Alloc Amt'!N44/'Alloc Amt'!$F44</f>
        <v>6.7328661919272587E-2</v>
      </c>
      <c r="O44" s="145">
        <f>'Alloc Amt'!O44/'Alloc Amt'!$F44</f>
        <v>1.6478553138958237E-2</v>
      </c>
      <c r="P44" s="145">
        <f>'Alloc Amt'!P44/'Alloc Amt'!$F44</f>
        <v>0</v>
      </c>
      <c r="Q44" s="145">
        <f>'Alloc Amt'!Q44/'Alloc Amt'!$F44</f>
        <v>0</v>
      </c>
      <c r="R44" s="145">
        <f>'Alloc Amt'!R44/'Alloc Amt'!$F44</f>
        <v>3.8668399863817455E-5</v>
      </c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1"/>
      <c r="DV44" s="121"/>
      <c r="DW44" s="121"/>
      <c r="DX44" s="121"/>
      <c r="DY44" s="121"/>
      <c r="DZ44" s="121"/>
      <c r="EA44" s="121"/>
      <c r="EB44" s="121"/>
      <c r="EC44" s="121"/>
      <c r="ED44" s="121"/>
      <c r="EE44" s="121"/>
      <c r="EF44" s="121"/>
      <c r="EG44" s="121"/>
      <c r="EH44" s="121"/>
      <c r="EI44" s="121"/>
      <c r="EJ44" s="121"/>
      <c r="EK44" s="121"/>
      <c r="EL44" s="121"/>
      <c r="EM44" s="121"/>
      <c r="EN44" s="121"/>
      <c r="EO44" s="121"/>
      <c r="EP44" s="121"/>
      <c r="EQ44" s="121"/>
      <c r="ER44" s="121"/>
      <c r="ES44" s="121"/>
      <c r="ET44" s="121"/>
      <c r="EU44" s="121"/>
      <c r="EV44" s="121"/>
      <c r="EW44" s="121"/>
      <c r="EX44" s="121"/>
      <c r="EY44" s="121"/>
      <c r="EZ44" s="121"/>
      <c r="FA44" s="121"/>
      <c r="FB44" s="121"/>
      <c r="FC44" s="121"/>
      <c r="FD44" s="121"/>
      <c r="FE44" s="121"/>
      <c r="FF44" s="121"/>
      <c r="FG44" s="121"/>
      <c r="FH44" s="121"/>
      <c r="FI44" s="121"/>
      <c r="FJ44" s="121"/>
      <c r="FK44" s="121"/>
      <c r="FL44" s="121"/>
      <c r="FM44" s="121"/>
      <c r="FN44" s="121"/>
      <c r="FO44" s="121"/>
      <c r="FP44" s="121"/>
      <c r="FQ44" s="121"/>
      <c r="FR44" s="121"/>
      <c r="FS44" s="121"/>
      <c r="FT44" s="121"/>
      <c r="FU44" s="121"/>
      <c r="FV44" s="121"/>
      <c r="FW44" s="121"/>
      <c r="FX44" s="121"/>
      <c r="FY44" s="121"/>
      <c r="FZ44" s="121"/>
      <c r="GA44" s="121"/>
      <c r="GB44" s="121"/>
      <c r="GC44" s="121"/>
      <c r="GD44" s="121"/>
      <c r="GE44" s="121"/>
      <c r="GF44" s="121"/>
      <c r="GG44" s="121"/>
      <c r="GH44" s="121"/>
      <c r="GI44" s="121"/>
      <c r="GJ44" s="121"/>
      <c r="GK44" s="121"/>
      <c r="GL44" s="121"/>
      <c r="GM44" s="121"/>
      <c r="GN44" s="121"/>
      <c r="GO44" s="121"/>
      <c r="GP44" s="121"/>
      <c r="GQ44" s="121"/>
      <c r="GR44" s="121"/>
      <c r="GS44" s="121"/>
      <c r="GT44" s="121"/>
      <c r="GU44" s="121"/>
      <c r="GV44" s="121"/>
      <c r="GW44" s="121"/>
      <c r="GX44" s="121"/>
      <c r="GY44" s="121"/>
      <c r="GZ44" s="121"/>
      <c r="HA44" s="121"/>
      <c r="HB44" s="121"/>
      <c r="HC44" s="121"/>
      <c r="HD44" s="121"/>
      <c r="HE44" s="121"/>
      <c r="HF44" s="121"/>
      <c r="HG44" s="121"/>
      <c r="HH44" s="121"/>
      <c r="HI44" s="121"/>
      <c r="HJ44" s="121"/>
      <c r="HK44" s="121"/>
      <c r="HL44" s="121"/>
      <c r="HM44" s="121"/>
      <c r="HN44" s="121"/>
      <c r="HO44" s="121"/>
      <c r="HP44" s="121"/>
      <c r="HQ44" s="121"/>
      <c r="HR44" s="121"/>
      <c r="HS44" s="121"/>
      <c r="HT44" s="121"/>
      <c r="HU44" s="121"/>
      <c r="HV44" s="121"/>
      <c r="HW44" s="121"/>
      <c r="HX44" s="121"/>
      <c r="HY44" s="121"/>
      <c r="HZ44" s="121"/>
      <c r="IA44" s="121"/>
      <c r="IB44" s="121"/>
      <c r="IC44" s="121"/>
      <c r="ID44" s="121"/>
      <c r="IE44" s="121"/>
      <c r="IF44" s="121"/>
      <c r="IG44" s="121"/>
      <c r="IH44" s="121"/>
      <c r="II44" s="121"/>
      <c r="IJ44" s="121"/>
      <c r="IK44" s="121"/>
      <c r="IL44" s="121"/>
      <c r="IM44" s="121"/>
      <c r="IN44" s="121"/>
      <c r="IO44" s="121"/>
      <c r="IP44" s="121"/>
      <c r="IQ44" s="121"/>
      <c r="IR44" s="121"/>
      <c r="IS44" s="121"/>
      <c r="IT44" s="121"/>
      <c r="IU44" s="121"/>
      <c r="IV44" s="121"/>
    </row>
    <row r="45" spans="1:256" x14ac:dyDescent="0.2">
      <c r="A45" s="119">
        <f>'Alloc Amt'!A45</f>
        <v>35</v>
      </c>
      <c r="B45" s="144" t="str">
        <f>'Alloc Amt'!B45</f>
        <v>Production Residual Summer Demand Allocator</v>
      </c>
      <c r="C45" s="119"/>
      <c r="D45" s="119"/>
      <c r="E45" s="119"/>
      <c r="F45" s="145">
        <f t="shared" si="2"/>
        <v>1</v>
      </c>
      <c r="G45" s="145">
        <f>'Alloc Amt'!G45/'Alloc Amt'!$F45</f>
        <v>0.39811598892808658</v>
      </c>
      <c r="H45" s="145">
        <f>'Alloc Amt'!H45/'Alloc Amt'!$F45</f>
        <v>0.12083416983114025</v>
      </c>
      <c r="I45" s="145">
        <f>'Alloc Amt'!I45/'Alloc Amt'!$F45</f>
        <v>6.900324911862041E-3</v>
      </c>
      <c r="J45" s="145">
        <f>'Alloc Amt'!J45/'Alloc Amt'!$F45</f>
        <v>0.15673883581116779</v>
      </c>
      <c r="K45" s="145">
        <f>'Alloc Amt'!K45/'Alloc Amt'!$F45</f>
        <v>3.9686394365540348E-2</v>
      </c>
      <c r="L45" s="145">
        <f>'Alloc Amt'!L45/'Alloc Amt'!$F45</f>
        <v>2.4525357400204627E-2</v>
      </c>
      <c r="M45" s="145">
        <f>'Alloc Amt'!M45/'Alloc Amt'!$F45</f>
        <v>0.16315005832261764</v>
      </c>
      <c r="N45" s="145">
        <f>'Alloc Amt'!N45/'Alloc Amt'!$F45</f>
        <v>6.871803417233352E-2</v>
      </c>
      <c r="O45" s="145">
        <f>'Alloc Amt'!O45/'Alloc Amt'!$F45</f>
        <v>2.1293016129573464E-2</v>
      </c>
      <c r="P45" s="145">
        <f>'Alloc Amt'!P45/'Alloc Amt'!$F45</f>
        <v>0</v>
      </c>
      <c r="Q45" s="145">
        <f>'Alloc Amt'!Q45/'Alloc Amt'!$F45</f>
        <v>0</v>
      </c>
      <c r="R45" s="145">
        <f>'Alloc Amt'!R45/'Alloc Amt'!$F45</f>
        <v>3.7820127473734917E-5</v>
      </c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1"/>
      <c r="DV45" s="121"/>
      <c r="DW45" s="121"/>
      <c r="DX45" s="121"/>
      <c r="DY45" s="121"/>
      <c r="DZ45" s="121"/>
      <c r="EA45" s="121"/>
      <c r="EB45" s="121"/>
      <c r="EC45" s="121"/>
      <c r="ED45" s="121"/>
      <c r="EE45" s="121"/>
      <c r="EF45" s="121"/>
      <c r="EG45" s="121"/>
      <c r="EH45" s="121"/>
      <c r="EI45" s="121"/>
      <c r="EJ45" s="121"/>
      <c r="EK45" s="121"/>
      <c r="EL45" s="121"/>
      <c r="EM45" s="121"/>
      <c r="EN45" s="121"/>
      <c r="EO45" s="121"/>
      <c r="EP45" s="121"/>
      <c r="EQ45" s="121"/>
      <c r="ER45" s="121"/>
      <c r="ES45" s="121"/>
      <c r="ET45" s="121"/>
      <c r="EU45" s="121"/>
      <c r="EV45" s="121"/>
      <c r="EW45" s="121"/>
      <c r="EX45" s="121"/>
      <c r="EY45" s="121"/>
      <c r="EZ45" s="121"/>
      <c r="FA45" s="121"/>
      <c r="FB45" s="121"/>
      <c r="FC45" s="121"/>
      <c r="FD45" s="121"/>
      <c r="FE45" s="121"/>
      <c r="FF45" s="121"/>
      <c r="FG45" s="121"/>
      <c r="FH45" s="121"/>
      <c r="FI45" s="121"/>
      <c r="FJ45" s="121"/>
      <c r="FK45" s="121"/>
      <c r="FL45" s="121"/>
      <c r="FM45" s="121"/>
      <c r="FN45" s="121"/>
      <c r="FO45" s="121"/>
      <c r="FP45" s="121"/>
      <c r="FQ45" s="121"/>
      <c r="FR45" s="121"/>
      <c r="FS45" s="121"/>
      <c r="FT45" s="121"/>
      <c r="FU45" s="121"/>
      <c r="FV45" s="121"/>
      <c r="FW45" s="121"/>
      <c r="FX45" s="121"/>
      <c r="FY45" s="121"/>
      <c r="FZ45" s="121"/>
      <c r="GA45" s="121"/>
      <c r="GB45" s="121"/>
      <c r="GC45" s="121"/>
      <c r="GD45" s="121"/>
      <c r="GE45" s="121"/>
      <c r="GF45" s="121"/>
      <c r="GG45" s="121"/>
      <c r="GH45" s="121"/>
      <c r="GI45" s="121"/>
      <c r="GJ45" s="121"/>
      <c r="GK45" s="121"/>
      <c r="GL45" s="121"/>
      <c r="GM45" s="121"/>
      <c r="GN45" s="121"/>
      <c r="GO45" s="121"/>
      <c r="GP45" s="121"/>
      <c r="GQ45" s="121"/>
      <c r="GR45" s="121"/>
      <c r="GS45" s="121"/>
      <c r="GT45" s="121"/>
      <c r="GU45" s="121"/>
      <c r="GV45" s="121"/>
      <c r="GW45" s="121"/>
      <c r="GX45" s="121"/>
      <c r="GY45" s="121"/>
      <c r="GZ45" s="121"/>
      <c r="HA45" s="121"/>
      <c r="HB45" s="121"/>
      <c r="HC45" s="121"/>
      <c r="HD45" s="121"/>
      <c r="HE45" s="121"/>
      <c r="HF45" s="121"/>
      <c r="HG45" s="121"/>
      <c r="HH45" s="121"/>
      <c r="HI45" s="121"/>
      <c r="HJ45" s="121"/>
      <c r="HK45" s="121"/>
      <c r="HL45" s="121"/>
      <c r="HM45" s="121"/>
      <c r="HN45" s="121"/>
      <c r="HO45" s="121"/>
      <c r="HP45" s="121"/>
      <c r="HQ45" s="121"/>
      <c r="HR45" s="121"/>
      <c r="HS45" s="121"/>
      <c r="HT45" s="121"/>
      <c r="HU45" s="121"/>
      <c r="HV45" s="121"/>
      <c r="HW45" s="121"/>
      <c r="HX45" s="121"/>
      <c r="HY45" s="121"/>
      <c r="HZ45" s="121"/>
      <c r="IA45" s="121"/>
      <c r="IB45" s="121"/>
      <c r="IC45" s="121"/>
      <c r="ID45" s="121"/>
      <c r="IE45" s="121"/>
      <c r="IF45" s="121"/>
      <c r="IG45" s="121"/>
      <c r="IH45" s="121"/>
      <c r="II45" s="121"/>
      <c r="IJ45" s="121"/>
      <c r="IK45" s="121"/>
      <c r="IL45" s="121"/>
      <c r="IM45" s="121"/>
      <c r="IN45" s="121"/>
      <c r="IO45" s="121"/>
      <c r="IP45" s="121"/>
      <c r="IQ45" s="121"/>
      <c r="IR45" s="121"/>
      <c r="IS45" s="121"/>
      <c r="IT45" s="121"/>
      <c r="IU45" s="121"/>
      <c r="IV45" s="121"/>
    </row>
    <row r="46" spans="1:256" x14ac:dyDescent="0.2">
      <c r="A46" s="119">
        <v>36</v>
      </c>
      <c r="B46" s="144" t="str">
        <f>'Alloc Amt'!B46</f>
        <v>Production Summer Demand Allocator</v>
      </c>
      <c r="C46" s="119" t="str">
        <f>'Alloc Amt'!C48</f>
        <v>PPSDT</v>
      </c>
      <c r="D46" s="119"/>
      <c r="E46" s="119"/>
      <c r="F46" s="145">
        <f t="shared" si="2"/>
        <v>1</v>
      </c>
      <c r="G46" s="145">
        <f>'Alloc Amt'!G46/'Alloc Amt'!$F46</f>
        <v>0.39811598892808658</v>
      </c>
      <c r="H46" s="145">
        <f>'Alloc Amt'!H46/'Alloc Amt'!$F46</f>
        <v>0.12083416983114025</v>
      </c>
      <c r="I46" s="145">
        <f>'Alloc Amt'!I46/'Alloc Amt'!$F46</f>
        <v>6.900324911862041E-3</v>
      </c>
      <c r="J46" s="145">
        <f>'Alloc Amt'!J46/'Alloc Amt'!$F46</f>
        <v>0.15673883581116779</v>
      </c>
      <c r="K46" s="145">
        <f>'Alloc Amt'!K46/'Alloc Amt'!$F46</f>
        <v>3.9686394365540348E-2</v>
      </c>
      <c r="L46" s="145">
        <f>'Alloc Amt'!L46/'Alloc Amt'!$F46</f>
        <v>2.4525357400204627E-2</v>
      </c>
      <c r="M46" s="145">
        <f>'Alloc Amt'!M46/'Alloc Amt'!$F46</f>
        <v>0.16315005832261764</v>
      </c>
      <c r="N46" s="145">
        <f>'Alloc Amt'!N46/'Alloc Amt'!$F46</f>
        <v>6.871803417233352E-2</v>
      </c>
      <c r="O46" s="145">
        <f>'Alloc Amt'!O46/'Alloc Amt'!$F46</f>
        <v>2.1293016129573464E-2</v>
      </c>
      <c r="P46" s="145">
        <f>'Alloc Amt'!P46/'Alloc Amt'!$F46</f>
        <v>0</v>
      </c>
      <c r="Q46" s="145">
        <f>'Alloc Amt'!Q46/'Alloc Amt'!$F46</f>
        <v>0</v>
      </c>
      <c r="R46" s="145">
        <f>'Alloc Amt'!R46/'Alloc Amt'!$F46</f>
        <v>3.7820127473734917E-5</v>
      </c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1"/>
      <c r="DV46" s="121"/>
      <c r="DW46" s="121"/>
      <c r="DX46" s="121"/>
      <c r="DY46" s="121"/>
      <c r="DZ46" s="121"/>
      <c r="EA46" s="121"/>
      <c r="EB46" s="121"/>
      <c r="EC46" s="121"/>
      <c r="ED46" s="121"/>
      <c r="EE46" s="121"/>
      <c r="EF46" s="121"/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1"/>
      <c r="ES46" s="121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1"/>
      <c r="FF46" s="121"/>
      <c r="FG46" s="121"/>
      <c r="FH46" s="121"/>
      <c r="FI46" s="121"/>
      <c r="FJ46" s="121"/>
      <c r="FK46" s="121"/>
      <c r="FL46" s="121"/>
      <c r="FM46" s="121"/>
      <c r="FN46" s="121"/>
      <c r="FO46" s="121"/>
      <c r="FP46" s="121"/>
      <c r="FQ46" s="121"/>
      <c r="FR46" s="121"/>
      <c r="FS46" s="121"/>
      <c r="FT46" s="121"/>
      <c r="FU46" s="121"/>
      <c r="FV46" s="121"/>
      <c r="FW46" s="121"/>
      <c r="FX46" s="121"/>
      <c r="FY46" s="121"/>
      <c r="FZ46" s="121"/>
      <c r="GA46" s="121"/>
      <c r="GB46" s="121"/>
      <c r="GC46" s="121"/>
      <c r="GD46" s="121"/>
      <c r="GE46" s="121"/>
      <c r="GF46" s="121"/>
      <c r="GG46" s="121"/>
      <c r="GH46" s="121"/>
      <c r="GI46" s="121"/>
      <c r="GJ46" s="121"/>
      <c r="GK46" s="121"/>
      <c r="GL46" s="121"/>
      <c r="GM46" s="121"/>
      <c r="GN46" s="121"/>
      <c r="GO46" s="121"/>
      <c r="GP46" s="121"/>
      <c r="GQ46" s="121"/>
      <c r="GR46" s="121"/>
      <c r="GS46" s="121"/>
      <c r="GT46" s="121"/>
      <c r="GU46" s="121"/>
      <c r="GV46" s="121"/>
      <c r="GW46" s="121"/>
      <c r="GX46" s="121"/>
      <c r="GY46" s="121"/>
      <c r="GZ46" s="121"/>
      <c r="HA46" s="121"/>
      <c r="HB46" s="121"/>
      <c r="HC46" s="121"/>
      <c r="HD46" s="121"/>
      <c r="HE46" s="121"/>
      <c r="HF46" s="121"/>
      <c r="HG46" s="121"/>
      <c r="HH46" s="121"/>
      <c r="HI46" s="121"/>
      <c r="HJ46" s="121"/>
      <c r="HK46" s="121"/>
      <c r="HL46" s="121"/>
      <c r="HM46" s="121"/>
      <c r="HN46" s="121"/>
      <c r="HO46" s="121"/>
      <c r="HP46" s="121"/>
      <c r="HQ46" s="121"/>
      <c r="HR46" s="121"/>
      <c r="HS46" s="121"/>
      <c r="HT46" s="121"/>
      <c r="HU46" s="121"/>
      <c r="HV46" s="121"/>
      <c r="HW46" s="121"/>
      <c r="HX46" s="121"/>
      <c r="HY46" s="121"/>
      <c r="HZ46" s="121"/>
      <c r="IA46" s="121"/>
      <c r="IB46" s="121"/>
      <c r="IC46" s="121"/>
      <c r="ID46" s="121"/>
      <c r="IE46" s="121"/>
      <c r="IF46" s="121"/>
      <c r="IG46" s="121"/>
      <c r="IH46" s="121"/>
      <c r="II46" s="121"/>
      <c r="IJ46" s="121"/>
      <c r="IK46" s="121"/>
      <c r="IL46" s="121"/>
      <c r="IM46" s="121"/>
      <c r="IN46" s="121"/>
      <c r="IO46" s="121"/>
      <c r="IP46" s="121"/>
      <c r="IQ46" s="121"/>
      <c r="IR46" s="121"/>
      <c r="IS46" s="121"/>
      <c r="IT46" s="121"/>
      <c r="IU46" s="121"/>
      <c r="IV46" s="121"/>
    </row>
    <row r="47" spans="1:256" x14ac:dyDescent="0.2">
      <c r="A47" s="119">
        <f>'Alloc Amt'!A47</f>
        <v>37</v>
      </c>
      <c r="B47" s="144" t="str">
        <f>'Alloc Amt'!B47</f>
        <v>Production Residual Summer Demand Allocator</v>
      </c>
      <c r="C47" s="119" t="str">
        <f>'Alloc Amt'!C46</f>
        <v>PPSDA</v>
      </c>
      <c r="D47" s="119"/>
      <c r="E47" s="119"/>
      <c r="F47" s="145">
        <f t="shared" si="2"/>
        <v>1</v>
      </c>
      <c r="G47" s="145">
        <f>'Alloc Amt'!G47/'Alloc Amt'!$F47</f>
        <v>0.39811598892808658</v>
      </c>
      <c r="H47" s="145">
        <f>'Alloc Amt'!H47/'Alloc Amt'!$F47</f>
        <v>0.12083416983114025</v>
      </c>
      <c r="I47" s="145">
        <f>'Alloc Amt'!I47/'Alloc Amt'!$F47</f>
        <v>6.900324911862041E-3</v>
      </c>
      <c r="J47" s="145">
        <f>'Alloc Amt'!J47/'Alloc Amt'!$F47</f>
        <v>0.15673883581116779</v>
      </c>
      <c r="K47" s="145">
        <f>'Alloc Amt'!K47/'Alloc Amt'!$F47</f>
        <v>3.9686394365540348E-2</v>
      </c>
      <c r="L47" s="145">
        <f>'Alloc Amt'!L47/'Alloc Amt'!$F47</f>
        <v>2.4525357400204627E-2</v>
      </c>
      <c r="M47" s="145">
        <f>'Alloc Amt'!M47/'Alloc Amt'!$F47</f>
        <v>0.16315005832261764</v>
      </c>
      <c r="N47" s="145">
        <f>'Alloc Amt'!N47/'Alloc Amt'!$F47</f>
        <v>6.871803417233352E-2</v>
      </c>
      <c r="O47" s="145">
        <f>'Alloc Amt'!O47/'Alloc Amt'!$F47</f>
        <v>2.1293016129573464E-2</v>
      </c>
      <c r="P47" s="145">
        <f>'Alloc Amt'!P47/'Alloc Amt'!$F47</f>
        <v>0</v>
      </c>
      <c r="Q47" s="145">
        <f>'Alloc Amt'!Q47/'Alloc Amt'!$F47</f>
        <v>0</v>
      </c>
      <c r="R47" s="145">
        <f>'Alloc Amt'!R47/'Alloc Amt'!$F47</f>
        <v>3.7820127473734917E-5</v>
      </c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1"/>
      <c r="DV47" s="121"/>
      <c r="DW47" s="121"/>
      <c r="DX47" s="121"/>
      <c r="DY47" s="121"/>
      <c r="DZ47" s="121"/>
      <c r="EA47" s="121"/>
      <c r="EB47" s="121"/>
      <c r="EC47" s="121"/>
      <c r="ED47" s="121"/>
      <c r="EE47" s="121"/>
      <c r="EF47" s="121"/>
      <c r="EG47" s="121"/>
      <c r="EH47" s="121"/>
      <c r="EI47" s="121"/>
      <c r="EJ47" s="121"/>
      <c r="EK47" s="121"/>
      <c r="EL47" s="121"/>
      <c r="EM47" s="121"/>
      <c r="EN47" s="121"/>
      <c r="EO47" s="121"/>
      <c r="EP47" s="121"/>
      <c r="EQ47" s="121"/>
      <c r="ER47" s="121"/>
      <c r="ES47" s="121"/>
      <c r="ET47" s="121"/>
      <c r="EU47" s="121"/>
      <c r="EV47" s="121"/>
      <c r="EW47" s="121"/>
      <c r="EX47" s="121"/>
      <c r="EY47" s="121"/>
      <c r="EZ47" s="121"/>
      <c r="FA47" s="121"/>
      <c r="FB47" s="121"/>
      <c r="FC47" s="121"/>
      <c r="FD47" s="121"/>
      <c r="FE47" s="121"/>
      <c r="FF47" s="121"/>
      <c r="FG47" s="121"/>
      <c r="FH47" s="121"/>
      <c r="FI47" s="121"/>
      <c r="FJ47" s="121"/>
      <c r="FK47" s="121"/>
      <c r="FL47" s="121"/>
      <c r="FM47" s="121"/>
      <c r="FN47" s="121"/>
      <c r="FO47" s="121"/>
      <c r="FP47" s="121"/>
      <c r="FQ47" s="121"/>
      <c r="FR47" s="121"/>
      <c r="FS47" s="121"/>
      <c r="FT47" s="121"/>
      <c r="FU47" s="121"/>
      <c r="FV47" s="121"/>
      <c r="FW47" s="121"/>
      <c r="FX47" s="121"/>
      <c r="FY47" s="121"/>
      <c r="FZ47" s="121"/>
      <c r="GA47" s="121"/>
      <c r="GB47" s="121"/>
      <c r="GC47" s="121"/>
      <c r="GD47" s="121"/>
      <c r="GE47" s="121"/>
      <c r="GF47" s="121"/>
      <c r="GG47" s="121"/>
      <c r="GH47" s="121"/>
      <c r="GI47" s="121"/>
      <c r="GJ47" s="121"/>
      <c r="GK47" s="121"/>
      <c r="GL47" s="121"/>
      <c r="GM47" s="121"/>
      <c r="GN47" s="121"/>
      <c r="GO47" s="121"/>
      <c r="GP47" s="121"/>
      <c r="GQ47" s="121"/>
      <c r="GR47" s="121"/>
      <c r="GS47" s="121"/>
      <c r="GT47" s="121"/>
      <c r="GU47" s="121"/>
      <c r="GV47" s="121"/>
      <c r="GW47" s="121"/>
      <c r="GX47" s="121"/>
      <c r="GY47" s="121"/>
      <c r="GZ47" s="121"/>
      <c r="HA47" s="121"/>
      <c r="HB47" s="121"/>
      <c r="HC47" s="121"/>
      <c r="HD47" s="121"/>
      <c r="HE47" s="121"/>
      <c r="HF47" s="121"/>
      <c r="HG47" s="121"/>
      <c r="HH47" s="121"/>
      <c r="HI47" s="121"/>
      <c r="HJ47" s="121"/>
      <c r="HK47" s="121"/>
      <c r="HL47" s="121"/>
      <c r="HM47" s="121"/>
      <c r="HN47" s="121"/>
      <c r="HO47" s="121"/>
      <c r="HP47" s="121"/>
      <c r="HQ47" s="121"/>
      <c r="HR47" s="121"/>
      <c r="HS47" s="121"/>
      <c r="HT47" s="121"/>
      <c r="HU47" s="121"/>
      <c r="HV47" s="121"/>
      <c r="HW47" s="121"/>
      <c r="HX47" s="121"/>
      <c r="HY47" s="121"/>
      <c r="HZ47" s="121"/>
      <c r="IA47" s="121"/>
      <c r="IB47" s="121"/>
      <c r="IC47" s="121"/>
      <c r="ID47" s="121"/>
      <c r="IE47" s="121"/>
      <c r="IF47" s="121"/>
      <c r="IG47" s="121"/>
      <c r="IH47" s="121"/>
      <c r="II47" s="121"/>
      <c r="IJ47" s="121"/>
      <c r="IK47" s="121"/>
      <c r="IL47" s="121"/>
      <c r="IM47" s="121"/>
      <c r="IN47" s="121"/>
      <c r="IO47" s="121"/>
      <c r="IP47" s="121"/>
      <c r="IQ47" s="121"/>
      <c r="IR47" s="121"/>
      <c r="IS47" s="121"/>
      <c r="IT47" s="121"/>
      <c r="IU47" s="121"/>
      <c r="IV47" s="121"/>
    </row>
    <row r="48" spans="1:256" x14ac:dyDescent="0.2">
      <c r="A48" s="119">
        <f>'Alloc Amt'!A48</f>
        <v>38</v>
      </c>
      <c r="B48" s="144" t="str">
        <f>'Alloc Amt'!B48</f>
        <v>Production Summer Demand Total</v>
      </c>
      <c r="C48" s="119" t="str">
        <f>'Alloc Amt'!C49</f>
        <v>SDALL</v>
      </c>
      <c r="D48" s="119"/>
      <c r="E48" s="119"/>
      <c r="F48" s="145">
        <f t="shared" si="2"/>
        <v>1</v>
      </c>
      <c r="G48" s="145">
        <f>'Alloc Amt'!G48/'Alloc Amt'!$F48</f>
        <v>0.39811598892808658</v>
      </c>
      <c r="H48" s="145">
        <f>'Alloc Amt'!H48/'Alloc Amt'!$F48</f>
        <v>0.12083416983114025</v>
      </c>
      <c r="I48" s="145">
        <f>'Alloc Amt'!I48/'Alloc Amt'!$F48</f>
        <v>6.900324911862041E-3</v>
      </c>
      <c r="J48" s="145">
        <f>'Alloc Amt'!J48/'Alloc Amt'!$F48</f>
        <v>0.15673883581116779</v>
      </c>
      <c r="K48" s="145">
        <f>'Alloc Amt'!K48/'Alloc Amt'!$F48</f>
        <v>3.9686394365540348E-2</v>
      </c>
      <c r="L48" s="145">
        <f>'Alloc Amt'!L48/'Alloc Amt'!$F48</f>
        <v>2.4525357400204627E-2</v>
      </c>
      <c r="M48" s="145">
        <f>'Alloc Amt'!M48/'Alloc Amt'!$F48</f>
        <v>0.16315005832261764</v>
      </c>
      <c r="N48" s="145">
        <f>'Alloc Amt'!N48/'Alloc Amt'!$F48</f>
        <v>6.871803417233352E-2</v>
      </c>
      <c r="O48" s="145">
        <f>'Alloc Amt'!O48/'Alloc Amt'!$F48</f>
        <v>2.1293016129573464E-2</v>
      </c>
      <c r="P48" s="145">
        <f>'Alloc Amt'!P48/'Alloc Amt'!$F48</f>
        <v>0</v>
      </c>
      <c r="Q48" s="145">
        <f>'Alloc Amt'!Q48/'Alloc Amt'!$F48</f>
        <v>0</v>
      </c>
      <c r="R48" s="145">
        <f>'Alloc Amt'!R48/'Alloc Amt'!$F48</f>
        <v>3.7820127473734917E-5</v>
      </c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  <c r="DK48" s="121"/>
      <c r="DL48" s="121"/>
      <c r="DM48" s="121"/>
      <c r="DN48" s="121"/>
      <c r="DO48" s="121"/>
      <c r="DP48" s="121"/>
      <c r="DQ48" s="121"/>
      <c r="DR48" s="121"/>
      <c r="DS48" s="121"/>
      <c r="DT48" s="121"/>
      <c r="DU48" s="121"/>
      <c r="DV48" s="121"/>
      <c r="DW48" s="121"/>
      <c r="DX48" s="121"/>
      <c r="DY48" s="121"/>
      <c r="DZ48" s="121"/>
      <c r="EA48" s="121"/>
      <c r="EB48" s="121"/>
      <c r="EC48" s="121"/>
      <c r="ED48" s="121"/>
      <c r="EE48" s="121"/>
      <c r="EF48" s="121"/>
      <c r="EG48" s="121"/>
      <c r="EH48" s="121"/>
      <c r="EI48" s="121"/>
      <c r="EJ48" s="121"/>
      <c r="EK48" s="121"/>
      <c r="EL48" s="121"/>
      <c r="EM48" s="121"/>
      <c r="EN48" s="121"/>
      <c r="EO48" s="121"/>
      <c r="EP48" s="121"/>
      <c r="EQ48" s="121"/>
      <c r="ER48" s="121"/>
      <c r="ES48" s="121"/>
      <c r="ET48" s="121"/>
      <c r="EU48" s="121"/>
      <c r="EV48" s="121"/>
      <c r="EW48" s="121"/>
      <c r="EX48" s="121"/>
      <c r="EY48" s="121"/>
      <c r="EZ48" s="121"/>
      <c r="FA48" s="121"/>
      <c r="FB48" s="121"/>
      <c r="FC48" s="121"/>
      <c r="FD48" s="121"/>
      <c r="FE48" s="121"/>
      <c r="FF48" s="121"/>
      <c r="FG48" s="121"/>
      <c r="FH48" s="121"/>
      <c r="FI48" s="121"/>
      <c r="FJ48" s="121"/>
      <c r="FK48" s="121"/>
      <c r="FL48" s="121"/>
      <c r="FM48" s="121"/>
      <c r="FN48" s="121"/>
      <c r="FO48" s="121"/>
      <c r="FP48" s="121"/>
      <c r="FQ48" s="121"/>
      <c r="FR48" s="121"/>
      <c r="FS48" s="121"/>
      <c r="FT48" s="121"/>
      <c r="FU48" s="121"/>
      <c r="FV48" s="121"/>
      <c r="FW48" s="121"/>
      <c r="FX48" s="121"/>
      <c r="FY48" s="121"/>
      <c r="FZ48" s="121"/>
      <c r="GA48" s="121"/>
      <c r="GB48" s="121"/>
      <c r="GC48" s="121"/>
      <c r="GD48" s="121"/>
      <c r="GE48" s="121"/>
      <c r="GF48" s="121"/>
      <c r="GG48" s="121"/>
      <c r="GH48" s="121"/>
      <c r="GI48" s="121"/>
      <c r="GJ48" s="121"/>
      <c r="GK48" s="121"/>
      <c r="GL48" s="121"/>
      <c r="GM48" s="121"/>
      <c r="GN48" s="121"/>
      <c r="GO48" s="121"/>
      <c r="GP48" s="121"/>
      <c r="GQ48" s="121"/>
      <c r="GR48" s="121"/>
      <c r="GS48" s="121"/>
      <c r="GT48" s="121"/>
      <c r="GU48" s="121"/>
      <c r="GV48" s="121"/>
      <c r="GW48" s="121"/>
      <c r="GX48" s="121"/>
      <c r="GY48" s="121"/>
      <c r="GZ48" s="121"/>
      <c r="HA48" s="121"/>
      <c r="HB48" s="121"/>
      <c r="HC48" s="121"/>
      <c r="HD48" s="121"/>
      <c r="HE48" s="121"/>
      <c r="HF48" s="121"/>
      <c r="HG48" s="121"/>
      <c r="HH48" s="121"/>
      <c r="HI48" s="121"/>
      <c r="HJ48" s="121"/>
      <c r="HK48" s="121"/>
      <c r="HL48" s="121"/>
      <c r="HM48" s="121"/>
      <c r="HN48" s="121"/>
      <c r="HO48" s="121"/>
      <c r="HP48" s="121"/>
      <c r="HQ48" s="121"/>
      <c r="HR48" s="121"/>
      <c r="HS48" s="121"/>
      <c r="HT48" s="121"/>
      <c r="HU48" s="121"/>
      <c r="HV48" s="121"/>
      <c r="HW48" s="121"/>
      <c r="HX48" s="121"/>
      <c r="HY48" s="121"/>
      <c r="HZ48" s="121"/>
      <c r="IA48" s="121"/>
      <c r="IB48" s="121"/>
      <c r="IC48" s="121"/>
      <c r="ID48" s="121"/>
      <c r="IE48" s="121"/>
      <c r="IF48" s="121"/>
      <c r="IG48" s="121"/>
      <c r="IH48" s="121"/>
      <c r="II48" s="121"/>
      <c r="IJ48" s="121"/>
      <c r="IK48" s="121"/>
      <c r="IL48" s="121"/>
      <c r="IM48" s="121"/>
      <c r="IN48" s="121"/>
      <c r="IO48" s="121"/>
      <c r="IP48" s="121"/>
      <c r="IQ48" s="121"/>
      <c r="IR48" s="121"/>
      <c r="IS48" s="121"/>
      <c r="IT48" s="121"/>
      <c r="IU48" s="121"/>
      <c r="IV48" s="121"/>
    </row>
    <row r="49" spans="1:256" x14ac:dyDescent="0.2">
      <c r="A49" s="119">
        <f>'Alloc Amt'!A49</f>
        <v>39</v>
      </c>
      <c r="B49" s="144" t="str">
        <f>'Alloc Amt'!B49</f>
        <v>Distribution Lines, Transformers &amp; Services Plan)</v>
      </c>
      <c r="C49" s="119" t="str">
        <f>'Alloc Amt'!C59</f>
        <v>ECRREV01</v>
      </c>
      <c r="D49" s="119"/>
      <c r="E49" s="119"/>
      <c r="F49" s="145">
        <f t="shared" si="2"/>
        <v>1.0000000000000002</v>
      </c>
      <c r="G49" s="145">
        <f>'Alloc Amt'!G49/'Alloc Amt'!$F49</f>
        <v>0.55195487487412331</v>
      </c>
      <c r="H49" s="145">
        <f>'Alloc Amt'!H49/'Alloc Amt'!$F49</f>
        <v>0.15979668927658183</v>
      </c>
      <c r="I49" s="145">
        <f>'Alloc Amt'!I49/'Alloc Amt'!$F49</f>
        <v>9.7832975293998467E-3</v>
      </c>
      <c r="J49" s="145">
        <f>'Alloc Amt'!J49/'Alloc Amt'!$F49</f>
        <v>0.11744642477291121</v>
      </c>
      <c r="K49" s="145">
        <f>'Alloc Amt'!K49/'Alloc Amt'!$F49</f>
        <v>2.1251487321044281E-2</v>
      </c>
      <c r="L49" s="145">
        <f>'Alloc Amt'!L49/'Alloc Amt'!$F49</f>
        <v>1.7126990861550482E-2</v>
      </c>
      <c r="M49" s="145">
        <f>'Alloc Amt'!M49/'Alloc Amt'!$F49</f>
        <v>9.6931506021886021E-2</v>
      </c>
      <c r="N49" s="145">
        <f>'Alloc Amt'!N49/'Alloc Amt'!$F49</f>
        <v>0</v>
      </c>
      <c r="O49" s="145">
        <f>'Alloc Amt'!O49/'Alloc Amt'!$F49</f>
        <v>0</v>
      </c>
      <c r="P49" s="145">
        <f>'Alloc Amt'!P49/'Alloc Amt'!$F49</f>
        <v>2.5592770453976853E-2</v>
      </c>
      <c r="Q49" s="145">
        <f>'Alloc Amt'!Q49/'Alloc Amt'!$F49</f>
        <v>3.1435203999944133E-6</v>
      </c>
      <c r="R49" s="145">
        <f>'Alloc Amt'!R49/'Alloc Amt'!$F49</f>
        <v>1.1281536812625108E-4</v>
      </c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  <c r="DK49" s="121"/>
      <c r="DL49" s="121"/>
      <c r="DM49" s="121"/>
      <c r="DN49" s="121"/>
      <c r="DO49" s="121"/>
      <c r="DP49" s="121"/>
      <c r="DQ49" s="121"/>
      <c r="DR49" s="121"/>
      <c r="DS49" s="121"/>
      <c r="DT49" s="121"/>
      <c r="DU49" s="121"/>
      <c r="DV49" s="121"/>
      <c r="DW49" s="121"/>
      <c r="DX49" s="121"/>
      <c r="DY49" s="121"/>
      <c r="DZ49" s="121"/>
      <c r="EA49" s="121"/>
      <c r="EB49" s="121"/>
      <c r="EC49" s="121"/>
      <c r="ED49" s="121"/>
      <c r="EE49" s="121"/>
      <c r="EF49" s="121"/>
      <c r="EG49" s="121"/>
      <c r="EH49" s="121"/>
      <c r="EI49" s="121"/>
      <c r="EJ49" s="121"/>
      <c r="EK49" s="121"/>
      <c r="EL49" s="121"/>
      <c r="EM49" s="121"/>
      <c r="EN49" s="121"/>
      <c r="EO49" s="121"/>
      <c r="EP49" s="121"/>
      <c r="EQ49" s="121"/>
      <c r="ER49" s="121"/>
      <c r="ES49" s="121"/>
      <c r="ET49" s="121"/>
      <c r="EU49" s="121"/>
      <c r="EV49" s="121"/>
      <c r="EW49" s="121"/>
      <c r="EX49" s="121"/>
      <c r="EY49" s="121"/>
      <c r="EZ49" s="121"/>
      <c r="FA49" s="121"/>
      <c r="FB49" s="121"/>
      <c r="FC49" s="121"/>
      <c r="FD49" s="121"/>
      <c r="FE49" s="121"/>
      <c r="FF49" s="121"/>
      <c r="FG49" s="121"/>
      <c r="FH49" s="121"/>
      <c r="FI49" s="121"/>
      <c r="FJ49" s="121"/>
      <c r="FK49" s="121"/>
      <c r="FL49" s="121"/>
      <c r="FM49" s="121"/>
      <c r="FN49" s="121"/>
      <c r="FO49" s="121"/>
      <c r="FP49" s="121"/>
      <c r="FQ49" s="121"/>
      <c r="FR49" s="121"/>
      <c r="FS49" s="121"/>
      <c r="FT49" s="121"/>
      <c r="FU49" s="121"/>
      <c r="FV49" s="121"/>
      <c r="FW49" s="121"/>
      <c r="FX49" s="121"/>
      <c r="FY49" s="121"/>
      <c r="FZ49" s="121"/>
      <c r="GA49" s="121"/>
      <c r="GB49" s="121"/>
      <c r="GC49" s="121"/>
      <c r="GD49" s="121"/>
      <c r="GE49" s="121"/>
      <c r="GF49" s="121"/>
      <c r="GG49" s="121"/>
      <c r="GH49" s="121"/>
      <c r="GI49" s="121"/>
      <c r="GJ49" s="121"/>
      <c r="GK49" s="121"/>
      <c r="GL49" s="121"/>
      <c r="GM49" s="121"/>
      <c r="GN49" s="121"/>
      <c r="GO49" s="121"/>
      <c r="GP49" s="121"/>
      <c r="GQ49" s="121"/>
      <c r="GR49" s="121"/>
      <c r="GS49" s="121"/>
      <c r="GT49" s="121"/>
      <c r="GU49" s="121"/>
      <c r="GV49" s="121"/>
      <c r="GW49" s="121"/>
      <c r="GX49" s="121"/>
      <c r="GY49" s="121"/>
      <c r="GZ49" s="121"/>
      <c r="HA49" s="121"/>
      <c r="HB49" s="121"/>
      <c r="HC49" s="121"/>
      <c r="HD49" s="121"/>
      <c r="HE49" s="121"/>
      <c r="HF49" s="121"/>
      <c r="HG49" s="121"/>
      <c r="HH49" s="121"/>
      <c r="HI49" s="121"/>
      <c r="HJ49" s="121"/>
      <c r="HK49" s="121"/>
      <c r="HL49" s="121"/>
      <c r="HM49" s="121"/>
      <c r="HN49" s="121"/>
      <c r="HO49" s="121"/>
      <c r="HP49" s="121"/>
      <c r="HQ49" s="121"/>
      <c r="HR49" s="121"/>
      <c r="HS49" s="121"/>
      <c r="HT49" s="121"/>
      <c r="HU49" s="121"/>
      <c r="HV49" s="121"/>
      <c r="HW49" s="121"/>
      <c r="HX49" s="121"/>
      <c r="HY49" s="121"/>
      <c r="HZ49" s="121"/>
      <c r="IA49" s="121"/>
      <c r="IB49" s="121"/>
      <c r="IC49" s="121"/>
      <c r="ID49" s="121"/>
      <c r="IE49" s="121"/>
      <c r="IF49" s="121"/>
      <c r="IG49" s="121"/>
      <c r="IH49" s="121"/>
      <c r="II49" s="121"/>
      <c r="IJ49" s="121"/>
      <c r="IK49" s="121"/>
      <c r="IL49" s="121"/>
      <c r="IM49" s="121"/>
      <c r="IN49" s="121"/>
      <c r="IO49" s="121"/>
      <c r="IP49" s="121"/>
      <c r="IQ49" s="121"/>
      <c r="IR49" s="121"/>
      <c r="IS49" s="121"/>
      <c r="IT49" s="121"/>
      <c r="IU49" s="121"/>
      <c r="IV49" s="121"/>
    </row>
    <row r="50" spans="1:256" x14ac:dyDescent="0.2">
      <c r="A50" s="119">
        <f>'Alloc Amt'!A50</f>
        <v>40</v>
      </c>
      <c r="B50" s="144"/>
      <c r="C50" s="119"/>
      <c r="D50" s="119"/>
      <c r="E50" s="119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121"/>
      <c r="DQ50" s="121"/>
      <c r="DR50" s="121"/>
      <c r="DS50" s="121"/>
      <c r="DT50" s="121"/>
      <c r="DU50" s="121"/>
      <c r="DV50" s="121"/>
      <c r="DW50" s="121"/>
      <c r="DX50" s="121"/>
      <c r="DY50" s="121"/>
      <c r="DZ50" s="121"/>
      <c r="EA50" s="121"/>
      <c r="EB50" s="121"/>
      <c r="EC50" s="121"/>
      <c r="ED50" s="121"/>
      <c r="EE50" s="121"/>
      <c r="EF50" s="121"/>
      <c r="EG50" s="121"/>
      <c r="EH50" s="121"/>
      <c r="EI50" s="121"/>
      <c r="EJ50" s="121"/>
      <c r="EK50" s="121"/>
      <c r="EL50" s="121"/>
      <c r="EM50" s="121"/>
      <c r="EN50" s="121"/>
      <c r="EO50" s="121"/>
      <c r="EP50" s="121"/>
      <c r="EQ50" s="121"/>
      <c r="ER50" s="121"/>
      <c r="ES50" s="121"/>
      <c r="ET50" s="121"/>
      <c r="EU50" s="121"/>
      <c r="EV50" s="121"/>
      <c r="EW50" s="121"/>
      <c r="EX50" s="121"/>
      <c r="EY50" s="121"/>
      <c r="EZ50" s="121"/>
      <c r="FA50" s="121"/>
      <c r="FB50" s="121"/>
      <c r="FC50" s="121"/>
      <c r="FD50" s="121"/>
      <c r="FE50" s="121"/>
      <c r="FF50" s="121"/>
      <c r="FG50" s="121"/>
      <c r="FH50" s="121"/>
      <c r="FI50" s="121"/>
      <c r="FJ50" s="121"/>
      <c r="FK50" s="121"/>
      <c r="FL50" s="121"/>
      <c r="FM50" s="121"/>
      <c r="FN50" s="121"/>
      <c r="FO50" s="121"/>
      <c r="FP50" s="121"/>
      <c r="FQ50" s="121"/>
      <c r="FR50" s="121"/>
      <c r="FS50" s="121"/>
      <c r="FT50" s="121"/>
      <c r="FU50" s="121"/>
      <c r="FV50" s="121"/>
      <c r="FW50" s="121"/>
      <c r="FX50" s="121"/>
      <c r="FY50" s="121"/>
      <c r="FZ50" s="121"/>
      <c r="GA50" s="121"/>
      <c r="GB50" s="121"/>
      <c r="GC50" s="121"/>
      <c r="GD50" s="121"/>
      <c r="GE50" s="121"/>
      <c r="GF50" s="121"/>
      <c r="GG50" s="121"/>
      <c r="GH50" s="121"/>
      <c r="GI50" s="121"/>
      <c r="GJ50" s="121"/>
      <c r="GK50" s="121"/>
      <c r="GL50" s="121"/>
      <c r="GM50" s="121"/>
      <c r="GN50" s="121"/>
      <c r="GO50" s="121"/>
      <c r="GP50" s="121"/>
      <c r="GQ50" s="121"/>
      <c r="GR50" s="121"/>
      <c r="GS50" s="121"/>
      <c r="GT50" s="121"/>
      <c r="GU50" s="121"/>
      <c r="GV50" s="121"/>
      <c r="GW50" s="121"/>
      <c r="GX50" s="121"/>
      <c r="GY50" s="121"/>
      <c r="GZ50" s="121"/>
      <c r="HA50" s="121"/>
      <c r="HB50" s="121"/>
      <c r="HC50" s="121"/>
      <c r="HD50" s="121"/>
      <c r="HE50" s="121"/>
      <c r="HF50" s="121"/>
      <c r="HG50" s="121"/>
      <c r="HH50" s="121"/>
      <c r="HI50" s="121"/>
      <c r="HJ50" s="121"/>
      <c r="HK50" s="121"/>
      <c r="HL50" s="121"/>
      <c r="HM50" s="121"/>
      <c r="HN50" s="121"/>
      <c r="HO50" s="121"/>
      <c r="HP50" s="121"/>
      <c r="HQ50" s="121"/>
      <c r="HR50" s="121"/>
      <c r="HS50" s="121"/>
      <c r="HT50" s="121"/>
      <c r="HU50" s="121"/>
      <c r="HV50" s="121"/>
      <c r="HW50" s="121"/>
      <c r="HX50" s="121"/>
      <c r="HY50" s="121"/>
      <c r="HZ50" s="121"/>
      <c r="IA50" s="121"/>
      <c r="IB50" s="121"/>
      <c r="IC50" s="121"/>
      <c r="ID50" s="121"/>
      <c r="IE50" s="121"/>
      <c r="IF50" s="121"/>
      <c r="IG50" s="121"/>
      <c r="IH50" s="121"/>
      <c r="II50" s="121"/>
      <c r="IJ50" s="121"/>
      <c r="IK50" s="121"/>
      <c r="IL50" s="121"/>
      <c r="IM50" s="121"/>
      <c r="IN50" s="121"/>
      <c r="IO50" s="121"/>
      <c r="IP50" s="121"/>
      <c r="IQ50" s="121"/>
      <c r="IR50" s="121"/>
      <c r="IS50" s="121"/>
      <c r="IT50" s="121"/>
      <c r="IU50" s="121"/>
      <c r="IV50" s="121"/>
    </row>
    <row r="51" spans="1:256" x14ac:dyDescent="0.2">
      <c r="A51" s="119">
        <f>'Alloc Amt'!A51</f>
        <v>41</v>
      </c>
      <c r="B51" s="144"/>
      <c r="C51" s="119"/>
      <c r="D51" s="119"/>
      <c r="E51" s="119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  <c r="DN51" s="121"/>
      <c r="DO51" s="121"/>
      <c r="DP51" s="121"/>
      <c r="DQ51" s="121"/>
      <c r="DR51" s="121"/>
      <c r="DS51" s="121"/>
      <c r="DT51" s="121"/>
      <c r="DU51" s="121"/>
      <c r="DV51" s="121"/>
      <c r="DW51" s="121"/>
      <c r="DX51" s="121"/>
      <c r="DY51" s="121"/>
      <c r="DZ51" s="121"/>
      <c r="EA51" s="121"/>
      <c r="EB51" s="121"/>
      <c r="EC51" s="121"/>
      <c r="ED51" s="121"/>
      <c r="EE51" s="121"/>
      <c r="EF51" s="121"/>
      <c r="EG51" s="121"/>
      <c r="EH51" s="121"/>
      <c r="EI51" s="121"/>
      <c r="EJ51" s="121"/>
      <c r="EK51" s="121"/>
      <c r="EL51" s="121"/>
      <c r="EM51" s="121"/>
      <c r="EN51" s="121"/>
      <c r="EO51" s="121"/>
      <c r="EP51" s="121"/>
      <c r="EQ51" s="121"/>
      <c r="ER51" s="121"/>
      <c r="ES51" s="121"/>
      <c r="ET51" s="121"/>
      <c r="EU51" s="121"/>
      <c r="EV51" s="121"/>
      <c r="EW51" s="121"/>
      <c r="EX51" s="121"/>
      <c r="EY51" s="121"/>
      <c r="EZ51" s="121"/>
      <c r="FA51" s="121"/>
      <c r="FB51" s="121"/>
      <c r="FC51" s="121"/>
      <c r="FD51" s="121"/>
      <c r="FE51" s="121"/>
      <c r="FF51" s="121"/>
      <c r="FG51" s="121"/>
      <c r="FH51" s="121"/>
      <c r="FI51" s="121"/>
      <c r="FJ51" s="121"/>
      <c r="FK51" s="121"/>
      <c r="FL51" s="121"/>
      <c r="FM51" s="121"/>
      <c r="FN51" s="121"/>
      <c r="FO51" s="121"/>
      <c r="FP51" s="121"/>
      <c r="FQ51" s="121"/>
      <c r="FR51" s="121"/>
      <c r="FS51" s="121"/>
      <c r="FT51" s="121"/>
      <c r="FU51" s="121"/>
      <c r="FV51" s="121"/>
      <c r="FW51" s="121"/>
      <c r="FX51" s="121"/>
      <c r="FY51" s="121"/>
      <c r="FZ51" s="121"/>
      <c r="GA51" s="121"/>
      <c r="GB51" s="121"/>
      <c r="GC51" s="121"/>
      <c r="GD51" s="121"/>
      <c r="GE51" s="121"/>
      <c r="GF51" s="121"/>
      <c r="GG51" s="121"/>
      <c r="GH51" s="121"/>
      <c r="GI51" s="121"/>
      <c r="GJ51" s="121"/>
      <c r="GK51" s="121"/>
      <c r="GL51" s="121"/>
      <c r="GM51" s="121"/>
      <c r="GN51" s="121"/>
      <c r="GO51" s="121"/>
      <c r="GP51" s="121"/>
      <c r="GQ51" s="121"/>
      <c r="GR51" s="121"/>
      <c r="GS51" s="121"/>
      <c r="GT51" s="121"/>
      <c r="GU51" s="121"/>
      <c r="GV51" s="121"/>
      <c r="GW51" s="121"/>
      <c r="GX51" s="121"/>
      <c r="GY51" s="121"/>
      <c r="GZ51" s="121"/>
      <c r="HA51" s="121"/>
      <c r="HB51" s="121"/>
      <c r="HC51" s="121"/>
      <c r="HD51" s="121"/>
      <c r="HE51" s="121"/>
      <c r="HF51" s="121"/>
      <c r="HG51" s="121"/>
      <c r="HH51" s="121"/>
      <c r="HI51" s="121"/>
      <c r="HJ51" s="121"/>
      <c r="HK51" s="121"/>
      <c r="HL51" s="121"/>
      <c r="HM51" s="121"/>
      <c r="HN51" s="121"/>
      <c r="HO51" s="121"/>
      <c r="HP51" s="121"/>
      <c r="HQ51" s="121"/>
      <c r="HR51" s="121"/>
      <c r="HS51" s="121"/>
      <c r="HT51" s="121"/>
      <c r="HU51" s="121"/>
      <c r="HV51" s="121"/>
      <c r="HW51" s="121"/>
      <c r="HX51" s="121"/>
      <c r="HY51" s="121"/>
      <c r="HZ51" s="121"/>
      <c r="IA51" s="121"/>
      <c r="IB51" s="121"/>
      <c r="IC51" s="121"/>
      <c r="ID51" s="121"/>
      <c r="IE51" s="121"/>
      <c r="IF51" s="121"/>
      <c r="IG51" s="121"/>
      <c r="IH51" s="121"/>
      <c r="II51" s="121"/>
      <c r="IJ51" s="121"/>
      <c r="IK51" s="121"/>
      <c r="IL51" s="121"/>
      <c r="IM51" s="121"/>
      <c r="IN51" s="121"/>
      <c r="IO51" s="121"/>
      <c r="IP51" s="121"/>
      <c r="IQ51" s="121"/>
      <c r="IR51" s="121"/>
      <c r="IS51" s="121"/>
      <c r="IT51" s="121"/>
      <c r="IU51" s="121"/>
      <c r="IV51" s="121"/>
    </row>
    <row r="52" spans="1:256" x14ac:dyDescent="0.2">
      <c r="A52" s="119">
        <f>'Alloc Amt'!A52</f>
        <v>42</v>
      </c>
      <c r="B52" s="144"/>
      <c r="C52" s="119"/>
      <c r="D52" s="119"/>
      <c r="E52" s="119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  <c r="DK52" s="121"/>
      <c r="DL52" s="121"/>
      <c r="DM52" s="121"/>
      <c r="DN52" s="121"/>
      <c r="DO52" s="121"/>
      <c r="DP52" s="121"/>
      <c r="DQ52" s="121"/>
      <c r="DR52" s="121"/>
      <c r="DS52" s="121"/>
      <c r="DT52" s="121"/>
      <c r="DU52" s="121"/>
      <c r="DV52" s="121"/>
      <c r="DW52" s="121"/>
      <c r="DX52" s="121"/>
      <c r="DY52" s="121"/>
      <c r="DZ52" s="121"/>
      <c r="EA52" s="121"/>
      <c r="EB52" s="121"/>
      <c r="EC52" s="121"/>
      <c r="ED52" s="121"/>
      <c r="EE52" s="121"/>
      <c r="EF52" s="121"/>
      <c r="EG52" s="121"/>
      <c r="EH52" s="121"/>
      <c r="EI52" s="121"/>
      <c r="EJ52" s="121"/>
      <c r="EK52" s="121"/>
      <c r="EL52" s="121"/>
      <c r="EM52" s="121"/>
      <c r="EN52" s="121"/>
      <c r="EO52" s="121"/>
      <c r="EP52" s="121"/>
      <c r="EQ52" s="121"/>
      <c r="ER52" s="121"/>
      <c r="ES52" s="121"/>
      <c r="ET52" s="121"/>
      <c r="EU52" s="121"/>
      <c r="EV52" s="121"/>
      <c r="EW52" s="121"/>
      <c r="EX52" s="121"/>
      <c r="EY52" s="121"/>
      <c r="EZ52" s="121"/>
      <c r="FA52" s="121"/>
      <c r="FB52" s="121"/>
      <c r="FC52" s="121"/>
      <c r="FD52" s="121"/>
      <c r="FE52" s="121"/>
      <c r="FF52" s="121"/>
      <c r="FG52" s="121"/>
      <c r="FH52" s="121"/>
      <c r="FI52" s="121"/>
      <c r="FJ52" s="121"/>
      <c r="FK52" s="121"/>
      <c r="FL52" s="121"/>
      <c r="FM52" s="121"/>
      <c r="FN52" s="121"/>
      <c r="FO52" s="121"/>
      <c r="FP52" s="121"/>
      <c r="FQ52" s="121"/>
      <c r="FR52" s="121"/>
      <c r="FS52" s="121"/>
      <c r="FT52" s="121"/>
      <c r="FU52" s="121"/>
      <c r="FV52" s="121"/>
      <c r="FW52" s="121"/>
      <c r="FX52" s="121"/>
      <c r="FY52" s="121"/>
      <c r="FZ52" s="121"/>
      <c r="GA52" s="121"/>
      <c r="GB52" s="121"/>
      <c r="GC52" s="121"/>
      <c r="GD52" s="121"/>
      <c r="GE52" s="121"/>
      <c r="GF52" s="121"/>
      <c r="GG52" s="121"/>
      <c r="GH52" s="121"/>
      <c r="GI52" s="121"/>
      <c r="GJ52" s="121"/>
      <c r="GK52" s="121"/>
      <c r="GL52" s="121"/>
      <c r="GM52" s="121"/>
      <c r="GN52" s="121"/>
      <c r="GO52" s="121"/>
      <c r="GP52" s="121"/>
      <c r="GQ52" s="121"/>
      <c r="GR52" s="121"/>
      <c r="GS52" s="121"/>
      <c r="GT52" s="121"/>
      <c r="GU52" s="121"/>
      <c r="GV52" s="121"/>
      <c r="GW52" s="121"/>
      <c r="GX52" s="121"/>
      <c r="GY52" s="121"/>
      <c r="GZ52" s="121"/>
      <c r="HA52" s="121"/>
      <c r="HB52" s="121"/>
      <c r="HC52" s="121"/>
      <c r="HD52" s="121"/>
      <c r="HE52" s="121"/>
      <c r="HF52" s="121"/>
      <c r="HG52" s="121"/>
      <c r="HH52" s="121"/>
      <c r="HI52" s="121"/>
      <c r="HJ52" s="121"/>
      <c r="HK52" s="121"/>
      <c r="HL52" s="121"/>
      <c r="HM52" s="121"/>
      <c r="HN52" s="121"/>
      <c r="HO52" s="121"/>
      <c r="HP52" s="121"/>
      <c r="HQ52" s="121"/>
      <c r="HR52" s="121"/>
      <c r="HS52" s="121"/>
      <c r="HT52" s="121"/>
      <c r="HU52" s="121"/>
      <c r="HV52" s="121"/>
      <c r="HW52" s="121"/>
      <c r="HX52" s="121"/>
      <c r="HY52" s="121"/>
      <c r="HZ52" s="121"/>
      <c r="IA52" s="121"/>
      <c r="IB52" s="121"/>
      <c r="IC52" s="121"/>
      <c r="ID52" s="121"/>
      <c r="IE52" s="121"/>
      <c r="IF52" s="121"/>
      <c r="IG52" s="121"/>
      <c r="IH52" s="121"/>
      <c r="II52" s="121"/>
      <c r="IJ52" s="121"/>
      <c r="IK52" s="121"/>
      <c r="IL52" s="121"/>
      <c r="IM52" s="121"/>
      <c r="IN52" s="121"/>
      <c r="IO52" s="121"/>
      <c r="IP52" s="121"/>
      <c r="IQ52" s="121"/>
      <c r="IR52" s="121"/>
      <c r="IS52" s="121"/>
      <c r="IT52" s="121"/>
      <c r="IU52" s="121"/>
      <c r="IV52" s="121"/>
    </row>
    <row r="53" spans="1:256" x14ac:dyDescent="0.2">
      <c r="A53" s="119">
        <f>'Alloc Amt'!A53</f>
        <v>43</v>
      </c>
      <c r="B53" s="144" t="str">
        <f>'Alloc Amt'!B53</f>
        <v>FAC Roll-In</v>
      </c>
      <c r="C53" s="119">
        <f>'Alloc Amt'!C55</f>
        <v>0</v>
      </c>
      <c r="D53" s="119"/>
      <c r="E53" s="119"/>
      <c r="F53" s="145">
        <f>SUM(G53:R53)</f>
        <v>1</v>
      </c>
      <c r="G53" s="145">
        <f>'Alloc Amt'!G53/'Alloc Amt'!$F53</f>
        <v>0.30568581720279653</v>
      </c>
      <c r="H53" s="145">
        <f>'Alloc Amt'!H53/'Alloc Amt'!$F53</f>
        <v>0.10875675358785651</v>
      </c>
      <c r="I53" s="145">
        <f>'Alloc Amt'!I53/'Alloc Amt'!$F53</f>
        <v>9.58679020614309E-3</v>
      </c>
      <c r="J53" s="145">
        <f>'Alloc Amt'!J53/'Alloc Amt'!$F53</f>
        <v>0.17916441063141519</v>
      </c>
      <c r="K53" s="145">
        <f>'Alloc Amt'!K53/'Alloc Amt'!$F53</f>
        <v>5.3283727289168324E-2</v>
      </c>
      <c r="L53" s="145">
        <f>'Alloc Amt'!L53/'Alloc Amt'!$F53</f>
        <v>2.3319339001489397E-2</v>
      </c>
      <c r="M53" s="145">
        <f>'Alloc Amt'!M53/'Alloc Amt'!$F53</f>
        <v>0.18770646524857684</v>
      </c>
      <c r="N53" s="145">
        <f>'Alloc Amt'!N53/'Alloc Amt'!$F53</f>
        <v>9.4301628272126792E-2</v>
      </c>
      <c r="O53" s="145">
        <f>'Alloc Amt'!O53/'Alloc Amt'!$F53</f>
        <v>3.1026545354189701E-2</v>
      </c>
      <c r="P53" s="145">
        <f>'Alloc Amt'!P53/'Alloc Amt'!$F53</f>
        <v>7.1121108028093377E-3</v>
      </c>
      <c r="Q53" s="145">
        <f>'Alloc Amt'!Q53/'Alloc Amt'!$F53</f>
        <v>2.2122511148362963E-6</v>
      </c>
      <c r="R53" s="145">
        <f>'Alloc Amt'!R53/'Alloc Amt'!$F53</f>
        <v>5.4200152313489257E-5</v>
      </c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  <c r="DK53" s="121"/>
      <c r="DL53" s="121"/>
      <c r="DM53" s="121"/>
      <c r="DN53" s="121"/>
      <c r="DO53" s="121"/>
      <c r="DP53" s="121"/>
      <c r="DQ53" s="121"/>
      <c r="DR53" s="121"/>
      <c r="DS53" s="121"/>
      <c r="DT53" s="121"/>
      <c r="DU53" s="121"/>
      <c r="DV53" s="121"/>
      <c r="DW53" s="121"/>
      <c r="DX53" s="121"/>
      <c r="DY53" s="121"/>
      <c r="DZ53" s="121"/>
      <c r="EA53" s="121"/>
      <c r="EB53" s="121"/>
      <c r="EC53" s="121"/>
      <c r="ED53" s="121"/>
      <c r="EE53" s="121"/>
      <c r="EF53" s="121"/>
      <c r="EG53" s="121"/>
      <c r="EH53" s="121"/>
      <c r="EI53" s="121"/>
      <c r="EJ53" s="121"/>
      <c r="EK53" s="121"/>
      <c r="EL53" s="121"/>
      <c r="EM53" s="121"/>
      <c r="EN53" s="121"/>
      <c r="EO53" s="121"/>
      <c r="EP53" s="121"/>
      <c r="EQ53" s="121"/>
      <c r="ER53" s="121"/>
      <c r="ES53" s="121"/>
      <c r="ET53" s="121"/>
      <c r="EU53" s="121"/>
      <c r="EV53" s="121"/>
      <c r="EW53" s="121"/>
      <c r="EX53" s="121"/>
      <c r="EY53" s="121"/>
      <c r="EZ53" s="121"/>
      <c r="FA53" s="121"/>
      <c r="FB53" s="121"/>
      <c r="FC53" s="121"/>
      <c r="FD53" s="121"/>
      <c r="FE53" s="121"/>
      <c r="FF53" s="121"/>
      <c r="FG53" s="121"/>
      <c r="FH53" s="121"/>
      <c r="FI53" s="121"/>
      <c r="FJ53" s="121"/>
      <c r="FK53" s="121"/>
      <c r="FL53" s="121"/>
      <c r="FM53" s="121"/>
      <c r="FN53" s="121"/>
      <c r="FO53" s="121"/>
      <c r="FP53" s="121"/>
      <c r="FQ53" s="121"/>
      <c r="FR53" s="121"/>
      <c r="FS53" s="121"/>
      <c r="FT53" s="121"/>
      <c r="FU53" s="121"/>
      <c r="FV53" s="121"/>
      <c r="FW53" s="121"/>
      <c r="FX53" s="121"/>
      <c r="FY53" s="121"/>
      <c r="FZ53" s="121"/>
      <c r="GA53" s="121"/>
      <c r="GB53" s="121"/>
      <c r="GC53" s="121"/>
      <c r="GD53" s="121"/>
      <c r="GE53" s="121"/>
      <c r="GF53" s="121"/>
      <c r="GG53" s="121"/>
      <c r="GH53" s="121"/>
      <c r="GI53" s="121"/>
      <c r="GJ53" s="121"/>
      <c r="GK53" s="121"/>
      <c r="GL53" s="121"/>
      <c r="GM53" s="121"/>
      <c r="GN53" s="121"/>
      <c r="GO53" s="121"/>
      <c r="GP53" s="121"/>
      <c r="GQ53" s="121"/>
      <c r="GR53" s="121"/>
      <c r="GS53" s="121"/>
      <c r="GT53" s="121"/>
      <c r="GU53" s="121"/>
      <c r="GV53" s="121"/>
      <c r="GW53" s="121"/>
      <c r="GX53" s="121"/>
      <c r="GY53" s="121"/>
      <c r="GZ53" s="121"/>
      <c r="HA53" s="121"/>
      <c r="HB53" s="121"/>
      <c r="HC53" s="121"/>
      <c r="HD53" s="121"/>
      <c r="HE53" s="121"/>
      <c r="HF53" s="121"/>
      <c r="HG53" s="121"/>
      <c r="HH53" s="121"/>
      <c r="HI53" s="121"/>
      <c r="HJ53" s="121"/>
      <c r="HK53" s="121"/>
      <c r="HL53" s="121"/>
      <c r="HM53" s="121"/>
      <c r="HN53" s="121"/>
      <c r="HO53" s="121"/>
      <c r="HP53" s="121"/>
      <c r="HQ53" s="121"/>
      <c r="HR53" s="121"/>
      <c r="HS53" s="121"/>
      <c r="HT53" s="121"/>
      <c r="HU53" s="121"/>
      <c r="HV53" s="121"/>
      <c r="HW53" s="121"/>
      <c r="HX53" s="121"/>
      <c r="HY53" s="121"/>
      <c r="HZ53" s="121"/>
      <c r="IA53" s="121"/>
      <c r="IB53" s="121"/>
      <c r="IC53" s="121"/>
      <c r="ID53" s="121"/>
      <c r="IE53" s="121"/>
      <c r="IF53" s="121"/>
      <c r="IG53" s="121"/>
      <c r="IH53" s="121"/>
      <c r="II53" s="121"/>
      <c r="IJ53" s="121"/>
      <c r="IK53" s="121"/>
      <c r="IL53" s="121"/>
      <c r="IM53" s="121"/>
      <c r="IN53" s="121"/>
      <c r="IO53" s="121"/>
      <c r="IP53" s="121"/>
      <c r="IQ53" s="121"/>
      <c r="IR53" s="121"/>
      <c r="IS53" s="121"/>
      <c r="IT53" s="121"/>
      <c r="IU53" s="121"/>
      <c r="IV53" s="121"/>
    </row>
    <row r="54" spans="1:256" x14ac:dyDescent="0.2">
      <c r="A54" s="119">
        <f>'Alloc Amt'!A54</f>
        <v>44</v>
      </c>
      <c r="B54" s="144"/>
      <c r="C54" s="119"/>
      <c r="D54" s="119"/>
      <c r="E54" s="119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  <c r="DK54" s="121"/>
      <c r="DL54" s="121"/>
      <c r="DM54" s="121"/>
      <c r="DN54" s="121"/>
      <c r="DO54" s="121"/>
      <c r="DP54" s="121"/>
      <c r="DQ54" s="121"/>
      <c r="DR54" s="121"/>
      <c r="DS54" s="121"/>
      <c r="DT54" s="121"/>
      <c r="DU54" s="121"/>
      <c r="DV54" s="121"/>
      <c r="DW54" s="121"/>
      <c r="DX54" s="121"/>
      <c r="DY54" s="121"/>
      <c r="DZ54" s="121"/>
      <c r="EA54" s="121"/>
      <c r="EB54" s="121"/>
      <c r="EC54" s="121"/>
      <c r="ED54" s="121"/>
      <c r="EE54" s="121"/>
      <c r="EF54" s="121"/>
      <c r="EG54" s="121"/>
      <c r="EH54" s="121"/>
      <c r="EI54" s="121"/>
      <c r="EJ54" s="121"/>
      <c r="EK54" s="121"/>
      <c r="EL54" s="121"/>
      <c r="EM54" s="121"/>
      <c r="EN54" s="121"/>
      <c r="EO54" s="121"/>
      <c r="EP54" s="121"/>
      <c r="EQ54" s="121"/>
      <c r="ER54" s="121"/>
      <c r="ES54" s="121"/>
      <c r="ET54" s="121"/>
      <c r="EU54" s="121"/>
      <c r="EV54" s="121"/>
      <c r="EW54" s="121"/>
      <c r="EX54" s="121"/>
      <c r="EY54" s="121"/>
      <c r="EZ54" s="121"/>
      <c r="FA54" s="121"/>
      <c r="FB54" s="121"/>
      <c r="FC54" s="121"/>
      <c r="FD54" s="121"/>
      <c r="FE54" s="121"/>
      <c r="FF54" s="121"/>
      <c r="FG54" s="121"/>
      <c r="FH54" s="121"/>
      <c r="FI54" s="121"/>
      <c r="FJ54" s="121"/>
      <c r="FK54" s="121"/>
      <c r="FL54" s="121"/>
      <c r="FM54" s="121"/>
      <c r="FN54" s="121"/>
      <c r="FO54" s="121"/>
      <c r="FP54" s="121"/>
      <c r="FQ54" s="121"/>
      <c r="FR54" s="121"/>
      <c r="FS54" s="121"/>
      <c r="FT54" s="121"/>
      <c r="FU54" s="121"/>
      <c r="FV54" s="121"/>
      <c r="FW54" s="121"/>
      <c r="FX54" s="121"/>
      <c r="FY54" s="121"/>
      <c r="FZ54" s="121"/>
      <c r="GA54" s="121"/>
      <c r="GB54" s="121"/>
      <c r="GC54" s="121"/>
      <c r="GD54" s="121"/>
      <c r="GE54" s="121"/>
      <c r="GF54" s="121"/>
      <c r="GG54" s="121"/>
      <c r="GH54" s="121"/>
      <c r="GI54" s="121"/>
      <c r="GJ54" s="121"/>
      <c r="GK54" s="121"/>
      <c r="GL54" s="121"/>
      <c r="GM54" s="121"/>
      <c r="GN54" s="121"/>
      <c r="GO54" s="121"/>
      <c r="GP54" s="121"/>
      <c r="GQ54" s="121"/>
      <c r="GR54" s="121"/>
      <c r="GS54" s="121"/>
      <c r="GT54" s="121"/>
      <c r="GU54" s="121"/>
      <c r="GV54" s="121"/>
      <c r="GW54" s="121"/>
      <c r="GX54" s="121"/>
      <c r="GY54" s="121"/>
      <c r="GZ54" s="121"/>
      <c r="HA54" s="121"/>
      <c r="HB54" s="121"/>
      <c r="HC54" s="121"/>
      <c r="HD54" s="121"/>
      <c r="HE54" s="121"/>
      <c r="HF54" s="121"/>
      <c r="HG54" s="121"/>
      <c r="HH54" s="121"/>
      <c r="HI54" s="121"/>
      <c r="HJ54" s="121"/>
      <c r="HK54" s="121"/>
      <c r="HL54" s="121"/>
      <c r="HM54" s="121"/>
      <c r="HN54" s="121"/>
      <c r="HO54" s="121"/>
      <c r="HP54" s="121"/>
      <c r="HQ54" s="121"/>
      <c r="HR54" s="121"/>
      <c r="HS54" s="121"/>
      <c r="HT54" s="121"/>
      <c r="HU54" s="121"/>
      <c r="HV54" s="121"/>
      <c r="HW54" s="121"/>
      <c r="HX54" s="121"/>
      <c r="HY54" s="121"/>
      <c r="HZ54" s="121"/>
      <c r="IA54" s="121"/>
      <c r="IB54" s="121"/>
      <c r="IC54" s="121"/>
      <c r="ID54" s="121"/>
      <c r="IE54" s="121"/>
      <c r="IF54" s="121"/>
      <c r="IG54" s="121"/>
      <c r="IH54" s="121"/>
      <c r="II54" s="121"/>
      <c r="IJ54" s="121"/>
      <c r="IK54" s="121"/>
      <c r="IL54" s="121"/>
      <c r="IM54" s="121"/>
      <c r="IN54" s="121"/>
      <c r="IO54" s="121"/>
      <c r="IP54" s="121"/>
      <c r="IQ54" s="121"/>
      <c r="IR54" s="121"/>
      <c r="IS54" s="121"/>
      <c r="IT54" s="121"/>
      <c r="IU54" s="121"/>
      <c r="IV54" s="121"/>
    </row>
    <row r="55" spans="1:256" x14ac:dyDescent="0.2">
      <c r="A55" s="119">
        <f>'Alloc Amt'!A55</f>
        <v>45</v>
      </c>
      <c r="B55" s="144"/>
      <c r="C55" s="119"/>
      <c r="D55" s="119"/>
      <c r="E55" s="119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1"/>
      <c r="DT55" s="121"/>
      <c r="DU55" s="121"/>
      <c r="DV55" s="121"/>
      <c r="DW55" s="121"/>
      <c r="DX55" s="121"/>
      <c r="DY55" s="121"/>
      <c r="DZ55" s="121"/>
      <c r="EA55" s="121"/>
      <c r="EB55" s="121"/>
      <c r="EC55" s="121"/>
      <c r="ED55" s="121"/>
      <c r="EE55" s="121"/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1"/>
      <c r="FL55" s="121"/>
      <c r="FM55" s="121"/>
      <c r="FN55" s="121"/>
      <c r="FO55" s="121"/>
      <c r="FP55" s="121"/>
      <c r="FQ55" s="121"/>
      <c r="FR55" s="121"/>
      <c r="FS55" s="121"/>
      <c r="FT55" s="121"/>
      <c r="FU55" s="121"/>
      <c r="FV55" s="121"/>
      <c r="FW55" s="121"/>
      <c r="FX55" s="121"/>
      <c r="FY55" s="121"/>
      <c r="FZ55" s="121"/>
      <c r="GA55" s="121"/>
      <c r="GB55" s="121"/>
      <c r="GC55" s="121"/>
      <c r="GD55" s="121"/>
      <c r="GE55" s="121"/>
      <c r="GF55" s="121"/>
      <c r="GG55" s="121"/>
      <c r="GH55" s="121"/>
      <c r="GI55" s="121"/>
      <c r="GJ55" s="121"/>
      <c r="GK55" s="121"/>
      <c r="GL55" s="121"/>
      <c r="GM55" s="121"/>
      <c r="GN55" s="121"/>
      <c r="GO55" s="121"/>
      <c r="GP55" s="121"/>
      <c r="GQ55" s="121"/>
      <c r="GR55" s="121"/>
      <c r="GS55" s="121"/>
      <c r="GT55" s="121"/>
      <c r="GU55" s="121"/>
      <c r="GV55" s="121"/>
      <c r="GW55" s="121"/>
      <c r="GX55" s="121"/>
      <c r="GY55" s="121"/>
      <c r="GZ55" s="121"/>
      <c r="HA55" s="121"/>
      <c r="HB55" s="121"/>
      <c r="HC55" s="121"/>
      <c r="HD55" s="121"/>
      <c r="HE55" s="121"/>
      <c r="HF55" s="121"/>
      <c r="HG55" s="121"/>
      <c r="HH55" s="121"/>
      <c r="HI55" s="121"/>
      <c r="HJ55" s="121"/>
      <c r="HK55" s="121"/>
      <c r="HL55" s="121"/>
      <c r="HM55" s="121"/>
      <c r="HN55" s="121"/>
      <c r="HO55" s="121"/>
      <c r="HP55" s="121"/>
      <c r="HQ55" s="121"/>
      <c r="HR55" s="121"/>
      <c r="HS55" s="121"/>
      <c r="HT55" s="121"/>
      <c r="HU55" s="121"/>
      <c r="HV55" s="121"/>
      <c r="HW55" s="121"/>
      <c r="HX55" s="121"/>
      <c r="HY55" s="121"/>
      <c r="HZ55" s="121"/>
      <c r="IA55" s="121"/>
      <c r="IB55" s="121"/>
      <c r="IC55" s="121"/>
      <c r="ID55" s="121"/>
      <c r="IE55" s="121"/>
      <c r="IF55" s="121"/>
      <c r="IG55" s="121"/>
      <c r="IH55" s="121"/>
      <c r="II55" s="121"/>
      <c r="IJ55" s="121"/>
      <c r="IK55" s="121"/>
      <c r="IL55" s="121"/>
      <c r="IM55" s="121"/>
      <c r="IN55" s="121"/>
      <c r="IO55" s="121"/>
      <c r="IP55" s="121"/>
      <c r="IQ55" s="121"/>
      <c r="IR55" s="121"/>
      <c r="IS55" s="121"/>
      <c r="IT55" s="121"/>
      <c r="IU55" s="121"/>
      <c r="IV55" s="121"/>
    </row>
    <row r="56" spans="1:256" x14ac:dyDescent="0.2">
      <c r="A56" s="119">
        <f>'Alloc Amt'!A56</f>
        <v>46</v>
      </c>
      <c r="B56" s="144" t="str">
        <f>'Alloc Amt'!B56</f>
        <v>Base Rate Revenue</v>
      </c>
      <c r="C56" s="119">
        <f>'Alloc Amt'!C62</f>
        <v>0</v>
      </c>
      <c r="D56" s="119"/>
      <c r="E56" s="119"/>
      <c r="F56" s="145">
        <f>SUM(G56:R56)</f>
        <v>1</v>
      </c>
      <c r="G56" s="145">
        <f>'Alloc Amt'!G56/'Alloc Amt'!$F56</f>
        <v>0.36419757477589937</v>
      </c>
      <c r="H56" s="145">
        <f>'Alloc Amt'!H56/'Alloc Amt'!$F56</f>
        <v>0.14484907648103615</v>
      </c>
      <c r="I56" s="145">
        <f>'Alloc Amt'!I56/'Alloc Amt'!$F56</f>
        <v>8.4832101386916516E-3</v>
      </c>
      <c r="J56" s="145">
        <f>'Alloc Amt'!J56/'Alloc Amt'!$F56</f>
        <v>0.17605065150447238</v>
      </c>
      <c r="K56" s="145">
        <f>'Alloc Amt'!K56/'Alloc Amt'!$F56</f>
        <v>4.0732825130785764E-2</v>
      </c>
      <c r="L56" s="145">
        <f>'Alloc Amt'!L56/'Alloc Amt'!$F56</f>
        <v>1.8201622963351944E-2</v>
      </c>
      <c r="M56" s="145">
        <f>'Alloc Amt'!M56/'Alloc Amt'!$F56</f>
        <v>0.146351094442321</v>
      </c>
      <c r="N56" s="145">
        <f>'Alloc Amt'!N56/'Alloc Amt'!$F56</f>
        <v>6.352392210700103E-2</v>
      </c>
      <c r="O56" s="145">
        <f>'Alloc Amt'!O56/'Alloc Amt'!$F56</f>
        <v>1.9165660729979876E-2</v>
      </c>
      <c r="P56" s="145">
        <f>'Alloc Amt'!P56/'Alloc Amt'!$F56</f>
        <v>1.8358625233093208E-2</v>
      </c>
      <c r="Q56" s="145">
        <f>'Alloc Amt'!Q56/'Alloc Amt'!$F56</f>
        <v>1.7931347852359208E-6</v>
      </c>
      <c r="R56" s="145">
        <f>'Alloc Amt'!R56/'Alloc Amt'!$F56</f>
        <v>8.3943358582452311E-5</v>
      </c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1"/>
      <c r="DT56" s="121"/>
      <c r="DU56" s="121"/>
      <c r="DV56" s="121"/>
      <c r="DW56" s="121"/>
      <c r="DX56" s="121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1"/>
      <c r="FL56" s="121"/>
      <c r="FM56" s="121"/>
      <c r="FN56" s="121"/>
      <c r="FO56" s="121"/>
      <c r="FP56" s="121"/>
      <c r="FQ56" s="121"/>
      <c r="FR56" s="121"/>
      <c r="FS56" s="121"/>
      <c r="FT56" s="121"/>
      <c r="FU56" s="121"/>
      <c r="FV56" s="121"/>
      <c r="FW56" s="121"/>
      <c r="FX56" s="121"/>
      <c r="FY56" s="121"/>
      <c r="FZ56" s="121"/>
      <c r="GA56" s="121"/>
      <c r="GB56" s="121"/>
      <c r="GC56" s="121"/>
      <c r="GD56" s="121"/>
      <c r="GE56" s="121"/>
      <c r="GF56" s="121"/>
      <c r="GG56" s="121"/>
      <c r="GH56" s="121"/>
      <c r="GI56" s="121"/>
      <c r="GJ56" s="121"/>
      <c r="GK56" s="121"/>
      <c r="GL56" s="121"/>
      <c r="GM56" s="121"/>
      <c r="GN56" s="121"/>
      <c r="GO56" s="121"/>
      <c r="GP56" s="121"/>
      <c r="GQ56" s="121"/>
      <c r="GR56" s="121"/>
      <c r="GS56" s="121"/>
      <c r="GT56" s="121"/>
      <c r="GU56" s="121"/>
      <c r="GV56" s="121"/>
      <c r="GW56" s="121"/>
      <c r="GX56" s="121"/>
      <c r="GY56" s="121"/>
      <c r="GZ56" s="121"/>
      <c r="HA56" s="121"/>
      <c r="HB56" s="121"/>
      <c r="HC56" s="121"/>
      <c r="HD56" s="121"/>
      <c r="HE56" s="121"/>
      <c r="HF56" s="121"/>
      <c r="HG56" s="121"/>
      <c r="HH56" s="121"/>
      <c r="HI56" s="121"/>
      <c r="HJ56" s="121"/>
      <c r="HK56" s="121"/>
      <c r="HL56" s="121"/>
      <c r="HM56" s="121"/>
      <c r="HN56" s="121"/>
      <c r="HO56" s="121"/>
      <c r="HP56" s="121"/>
      <c r="HQ56" s="121"/>
      <c r="HR56" s="121"/>
      <c r="HS56" s="121"/>
      <c r="HT56" s="121"/>
      <c r="HU56" s="121"/>
      <c r="HV56" s="121"/>
      <c r="HW56" s="121"/>
      <c r="HX56" s="121"/>
      <c r="HY56" s="121"/>
      <c r="HZ56" s="121"/>
      <c r="IA56" s="121"/>
      <c r="IB56" s="121"/>
      <c r="IC56" s="121"/>
      <c r="ID56" s="121"/>
      <c r="IE56" s="121"/>
      <c r="IF56" s="121"/>
      <c r="IG56" s="121"/>
      <c r="IH56" s="121"/>
      <c r="II56" s="121"/>
      <c r="IJ56" s="121"/>
      <c r="IK56" s="121"/>
      <c r="IL56" s="121"/>
      <c r="IM56" s="121"/>
      <c r="IN56" s="121"/>
      <c r="IO56" s="121"/>
      <c r="IP56" s="121"/>
      <c r="IQ56" s="121"/>
      <c r="IR56" s="121"/>
      <c r="IS56" s="121"/>
      <c r="IT56" s="121"/>
      <c r="IU56" s="121"/>
      <c r="IV56" s="121"/>
    </row>
    <row r="57" spans="1:256" x14ac:dyDescent="0.2">
      <c r="A57" s="119">
        <f>'Alloc Amt'!A57</f>
        <v>47</v>
      </c>
      <c r="B57" s="144"/>
      <c r="C57" s="119"/>
      <c r="D57" s="119"/>
      <c r="E57" s="119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  <c r="DK57" s="121"/>
      <c r="DL57" s="121"/>
      <c r="DM57" s="121"/>
      <c r="DN57" s="121"/>
      <c r="DO57" s="121"/>
      <c r="DP57" s="121"/>
      <c r="DQ57" s="121"/>
      <c r="DR57" s="121"/>
      <c r="DS57" s="121"/>
      <c r="DT57" s="121"/>
      <c r="DU57" s="121"/>
      <c r="DV57" s="121"/>
      <c r="DW57" s="121"/>
      <c r="DX57" s="121"/>
      <c r="DY57" s="121"/>
      <c r="DZ57" s="121"/>
      <c r="EA57" s="121"/>
      <c r="EB57" s="121"/>
      <c r="EC57" s="121"/>
      <c r="ED57" s="121"/>
      <c r="EE57" s="121"/>
      <c r="EF57" s="121"/>
      <c r="EG57" s="121"/>
      <c r="EH57" s="121"/>
      <c r="EI57" s="121"/>
      <c r="EJ57" s="121"/>
      <c r="EK57" s="121"/>
      <c r="EL57" s="121"/>
      <c r="EM57" s="121"/>
      <c r="EN57" s="121"/>
      <c r="EO57" s="121"/>
      <c r="EP57" s="121"/>
      <c r="EQ57" s="121"/>
      <c r="ER57" s="121"/>
      <c r="ES57" s="121"/>
      <c r="ET57" s="121"/>
      <c r="EU57" s="121"/>
      <c r="EV57" s="121"/>
      <c r="EW57" s="121"/>
      <c r="EX57" s="121"/>
      <c r="EY57" s="121"/>
      <c r="EZ57" s="121"/>
      <c r="FA57" s="121"/>
      <c r="FB57" s="121"/>
      <c r="FC57" s="121"/>
      <c r="FD57" s="121"/>
      <c r="FE57" s="121"/>
      <c r="FF57" s="121"/>
      <c r="FG57" s="121"/>
      <c r="FH57" s="121"/>
      <c r="FI57" s="121"/>
      <c r="FJ57" s="121"/>
      <c r="FK57" s="121"/>
      <c r="FL57" s="121"/>
      <c r="FM57" s="121"/>
      <c r="FN57" s="121"/>
      <c r="FO57" s="121"/>
      <c r="FP57" s="121"/>
      <c r="FQ57" s="121"/>
      <c r="FR57" s="121"/>
      <c r="FS57" s="121"/>
      <c r="FT57" s="121"/>
      <c r="FU57" s="121"/>
      <c r="FV57" s="121"/>
      <c r="FW57" s="121"/>
      <c r="FX57" s="121"/>
      <c r="FY57" s="121"/>
      <c r="FZ57" s="121"/>
      <c r="GA57" s="121"/>
      <c r="GB57" s="121"/>
      <c r="GC57" s="121"/>
      <c r="GD57" s="121"/>
      <c r="GE57" s="121"/>
      <c r="GF57" s="121"/>
      <c r="GG57" s="121"/>
      <c r="GH57" s="121"/>
      <c r="GI57" s="121"/>
      <c r="GJ57" s="121"/>
      <c r="GK57" s="121"/>
      <c r="GL57" s="121"/>
      <c r="GM57" s="121"/>
      <c r="GN57" s="121"/>
      <c r="GO57" s="121"/>
      <c r="GP57" s="121"/>
      <c r="GQ57" s="121"/>
      <c r="GR57" s="121"/>
      <c r="GS57" s="121"/>
      <c r="GT57" s="121"/>
      <c r="GU57" s="121"/>
      <c r="GV57" s="121"/>
      <c r="GW57" s="121"/>
      <c r="GX57" s="121"/>
      <c r="GY57" s="121"/>
      <c r="GZ57" s="121"/>
      <c r="HA57" s="121"/>
      <c r="HB57" s="121"/>
      <c r="HC57" s="121"/>
      <c r="HD57" s="121"/>
      <c r="HE57" s="121"/>
      <c r="HF57" s="121"/>
      <c r="HG57" s="121"/>
      <c r="HH57" s="121"/>
      <c r="HI57" s="121"/>
      <c r="HJ57" s="121"/>
      <c r="HK57" s="121"/>
      <c r="HL57" s="121"/>
      <c r="HM57" s="121"/>
      <c r="HN57" s="121"/>
      <c r="HO57" s="121"/>
      <c r="HP57" s="121"/>
      <c r="HQ57" s="121"/>
      <c r="HR57" s="121"/>
      <c r="HS57" s="121"/>
      <c r="HT57" s="121"/>
      <c r="HU57" s="121"/>
      <c r="HV57" s="121"/>
      <c r="HW57" s="121"/>
      <c r="HX57" s="121"/>
      <c r="HY57" s="121"/>
      <c r="HZ57" s="121"/>
      <c r="IA57" s="121"/>
      <c r="IB57" s="121"/>
      <c r="IC57" s="121"/>
      <c r="ID57" s="121"/>
      <c r="IE57" s="121"/>
      <c r="IF57" s="121"/>
      <c r="IG57" s="121"/>
      <c r="IH57" s="121"/>
      <c r="II57" s="121"/>
      <c r="IJ57" s="121"/>
      <c r="IK57" s="121"/>
      <c r="IL57" s="121"/>
      <c r="IM57" s="121"/>
      <c r="IN57" s="121"/>
      <c r="IO57" s="121"/>
      <c r="IP57" s="121"/>
      <c r="IQ57" s="121"/>
      <c r="IR57" s="121"/>
      <c r="IS57" s="121"/>
      <c r="IT57" s="121"/>
      <c r="IU57" s="121"/>
      <c r="IV57" s="121"/>
    </row>
    <row r="58" spans="1:256" x14ac:dyDescent="0.2">
      <c r="A58" s="119">
        <f>'Alloc Amt'!A58</f>
        <v>48</v>
      </c>
      <c r="B58" s="144" t="str">
        <f>'Alloc Amt'!B58</f>
        <v>Remove DSM Revenues</v>
      </c>
      <c r="C58" s="119">
        <f>'Alloc Amt'!C57</f>
        <v>0</v>
      </c>
      <c r="D58" s="119"/>
      <c r="E58" s="119"/>
      <c r="F58" s="145">
        <f>SUM(G58:R58)</f>
        <v>1</v>
      </c>
      <c r="G58" s="145">
        <f>'Alloc Amt'!G58/'Alloc Amt'!$F58</f>
        <v>0.74184277785901109</v>
      </c>
      <c r="H58" s="145">
        <f>'Alloc Amt'!H58/'Alloc Amt'!$F58</f>
        <v>0.20164037865540399</v>
      </c>
      <c r="I58" s="145">
        <f>'Alloc Amt'!I58/'Alloc Amt'!$F58</f>
        <v>2.5122968989141539E-3</v>
      </c>
      <c r="J58" s="145">
        <f>'Alloc Amt'!J58/'Alloc Amt'!$F58</f>
        <v>3.4223674091857878E-2</v>
      </c>
      <c r="K58" s="145">
        <f>'Alloc Amt'!K58/'Alloc Amt'!$F58</f>
        <v>6.317329725706239E-3</v>
      </c>
      <c r="L58" s="145">
        <f>'Alloc Amt'!L58/'Alloc Amt'!$F58</f>
        <v>4.5482098951241199E-3</v>
      </c>
      <c r="M58" s="145">
        <f>'Alloc Amt'!M58/'Alloc Amt'!$F58</f>
        <v>8.915332873982466E-3</v>
      </c>
      <c r="N58" s="145">
        <f>'Alloc Amt'!N58/'Alloc Amt'!$F58</f>
        <v>0</v>
      </c>
      <c r="O58" s="145">
        <f>'Alloc Amt'!O58/'Alloc Amt'!$F58</f>
        <v>0</v>
      </c>
      <c r="P58" s="145">
        <f>'Alloc Amt'!P58/'Alloc Amt'!$F58</f>
        <v>0</v>
      </c>
      <c r="Q58" s="145">
        <f>'Alloc Amt'!Q58/'Alloc Amt'!$F58</f>
        <v>0</v>
      </c>
      <c r="R58" s="145">
        <f>'Alloc Amt'!R58/'Alloc Amt'!$F58</f>
        <v>0</v>
      </c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  <c r="DK58" s="121"/>
      <c r="DL58" s="121"/>
      <c r="DM58" s="121"/>
      <c r="DN58" s="121"/>
      <c r="DO58" s="121"/>
      <c r="DP58" s="121"/>
      <c r="DQ58" s="121"/>
      <c r="DR58" s="121"/>
      <c r="DS58" s="121"/>
      <c r="DT58" s="121"/>
      <c r="DU58" s="121"/>
      <c r="DV58" s="121"/>
      <c r="DW58" s="121"/>
      <c r="DX58" s="121"/>
      <c r="DY58" s="121"/>
      <c r="DZ58" s="121"/>
      <c r="EA58" s="121"/>
      <c r="EB58" s="121"/>
      <c r="EC58" s="121"/>
      <c r="ED58" s="121"/>
      <c r="EE58" s="121"/>
      <c r="EF58" s="121"/>
      <c r="EG58" s="121"/>
      <c r="EH58" s="121"/>
      <c r="EI58" s="121"/>
      <c r="EJ58" s="121"/>
      <c r="EK58" s="121"/>
      <c r="EL58" s="121"/>
      <c r="EM58" s="121"/>
      <c r="EN58" s="121"/>
      <c r="EO58" s="121"/>
      <c r="EP58" s="121"/>
      <c r="EQ58" s="121"/>
      <c r="ER58" s="121"/>
      <c r="ES58" s="121"/>
      <c r="ET58" s="121"/>
      <c r="EU58" s="121"/>
      <c r="EV58" s="121"/>
      <c r="EW58" s="121"/>
      <c r="EX58" s="121"/>
      <c r="EY58" s="121"/>
      <c r="EZ58" s="121"/>
      <c r="FA58" s="121"/>
      <c r="FB58" s="121"/>
      <c r="FC58" s="121"/>
      <c r="FD58" s="121"/>
      <c r="FE58" s="121"/>
      <c r="FF58" s="121"/>
      <c r="FG58" s="121"/>
      <c r="FH58" s="121"/>
      <c r="FI58" s="121"/>
      <c r="FJ58" s="121"/>
      <c r="FK58" s="121"/>
      <c r="FL58" s="121"/>
      <c r="FM58" s="121"/>
      <c r="FN58" s="121"/>
      <c r="FO58" s="121"/>
      <c r="FP58" s="121"/>
      <c r="FQ58" s="121"/>
      <c r="FR58" s="121"/>
      <c r="FS58" s="121"/>
      <c r="FT58" s="121"/>
      <c r="FU58" s="121"/>
      <c r="FV58" s="121"/>
      <c r="FW58" s="121"/>
      <c r="FX58" s="121"/>
      <c r="FY58" s="121"/>
      <c r="FZ58" s="121"/>
      <c r="GA58" s="121"/>
      <c r="GB58" s="121"/>
      <c r="GC58" s="121"/>
      <c r="GD58" s="121"/>
      <c r="GE58" s="121"/>
      <c r="GF58" s="121"/>
      <c r="GG58" s="121"/>
      <c r="GH58" s="121"/>
      <c r="GI58" s="121"/>
      <c r="GJ58" s="121"/>
      <c r="GK58" s="121"/>
      <c r="GL58" s="121"/>
      <c r="GM58" s="121"/>
      <c r="GN58" s="121"/>
      <c r="GO58" s="121"/>
      <c r="GP58" s="121"/>
      <c r="GQ58" s="121"/>
      <c r="GR58" s="121"/>
      <c r="GS58" s="121"/>
      <c r="GT58" s="121"/>
      <c r="GU58" s="121"/>
      <c r="GV58" s="121"/>
      <c r="GW58" s="121"/>
      <c r="GX58" s="121"/>
      <c r="GY58" s="121"/>
      <c r="GZ58" s="121"/>
      <c r="HA58" s="121"/>
      <c r="HB58" s="121"/>
      <c r="HC58" s="121"/>
      <c r="HD58" s="121"/>
      <c r="HE58" s="121"/>
      <c r="HF58" s="121"/>
      <c r="HG58" s="121"/>
      <c r="HH58" s="121"/>
      <c r="HI58" s="121"/>
      <c r="HJ58" s="121"/>
      <c r="HK58" s="121"/>
      <c r="HL58" s="121"/>
      <c r="HM58" s="121"/>
      <c r="HN58" s="121"/>
      <c r="HO58" s="121"/>
      <c r="HP58" s="121"/>
      <c r="HQ58" s="121"/>
      <c r="HR58" s="121"/>
      <c r="HS58" s="121"/>
      <c r="HT58" s="121"/>
      <c r="HU58" s="121"/>
      <c r="HV58" s="121"/>
      <c r="HW58" s="121"/>
      <c r="HX58" s="121"/>
      <c r="HY58" s="121"/>
      <c r="HZ58" s="121"/>
      <c r="IA58" s="121"/>
      <c r="IB58" s="121"/>
      <c r="IC58" s="121"/>
      <c r="ID58" s="121"/>
      <c r="IE58" s="121"/>
      <c r="IF58" s="121"/>
      <c r="IG58" s="121"/>
      <c r="IH58" s="121"/>
      <c r="II58" s="121"/>
      <c r="IJ58" s="121"/>
      <c r="IK58" s="121"/>
      <c r="IL58" s="121"/>
      <c r="IM58" s="121"/>
      <c r="IN58" s="121"/>
      <c r="IO58" s="121"/>
      <c r="IP58" s="121"/>
      <c r="IQ58" s="121"/>
      <c r="IR58" s="121"/>
      <c r="IS58" s="121"/>
      <c r="IT58" s="121"/>
      <c r="IU58" s="121"/>
      <c r="IV58" s="121"/>
    </row>
    <row r="59" spans="1:256" x14ac:dyDescent="0.2">
      <c r="A59" s="119">
        <f>'Alloc Amt'!A59</f>
        <v>49</v>
      </c>
      <c r="B59" s="144" t="str">
        <f>'Alloc Amt'!B59</f>
        <v>Remove ECR Revenues</v>
      </c>
      <c r="C59" s="119">
        <f>'Alloc Amt'!C63</f>
        <v>0</v>
      </c>
      <c r="D59" s="119">
        <f>'Alloc Amt'!D63</f>
        <v>0</v>
      </c>
      <c r="E59" s="119">
        <f>'Alloc Amt'!E63</f>
        <v>0</v>
      </c>
      <c r="F59" s="145">
        <f>SUM(G59:R59)</f>
        <v>1</v>
      </c>
      <c r="G59" s="145">
        <f>'Alloc Amt'!G59/'Alloc Amt'!$F59</f>
        <v>0.37896733235966795</v>
      </c>
      <c r="H59" s="145">
        <f>'Alloc Amt'!H59/'Alloc Amt'!$F59</f>
        <v>0.17634951618664874</v>
      </c>
      <c r="I59" s="145">
        <f>'Alloc Amt'!I59/'Alloc Amt'!$F59</f>
        <v>8.4462808962298616E-3</v>
      </c>
      <c r="J59" s="145">
        <f>'Alloc Amt'!J59/'Alloc Amt'!$F59</f>
        <v>0.18729641992735238</v>
      </c>
      <c r="K59" s="145">
        <f>'Alloc Amt'!K59/'Alloc Amt'!$F59</f>
        <v>4.6600662713317857E-2</v>
      </c>
      <c r="L59" s="145">
        <f>'Alloc Amt'!L59/'Alloc Amt'!$F59</f>
        <v>1.4895516777373802E-2</v>
      </c>
      <c r="M59" s="145">
        <f>'Alloc Amt'!M59/'Alloc Amt'!$F59</f>
        <v>0.11132047446983444</v>
      </c>
      <c r="N59" s="145">
        <f>'Alloc Amt'!N59/'Alloc Amt'!$F59</f>
        <v>4.6853811179387028E-2</v>
      </c>
      <c r="O59" s="145">
        <f>'Alloc Amt'!O59/'Alloc Amt'!$F59</f>
        <v>1.1575492319044561E-2</v>
      </c>
      <c r="P59" s="145">
        <f>'Alloc Amt'!P59/'Alloc Amt'!$F59</f>
        <v>1.7622436948255816E-2</v>
      </c>
      <c r="Q59" s="145">
        <f>'Alloc Amt'!Q59/'Alloc Amt'!$F59</f>
        <v>7.4775325638045958E-7</v>
      </c>
      <c r="R59" s="145">
        <f>'Alloc Amt'!R59/'Alloc Amt'!$F59</f>
        <v>7.1308469631191102E-5</v>
      </c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1"/>
      <c r="ES59" s="121"/>
      <c r="ET59" s="121"/>
      <c r="EU59" s="121"/>
      <c r="EV59" s="121"/>
      <c r="EW59" s="121"/>
      <c r="EX59" s="121"/>
      <c r="EY59" s="121"/>
      <c r="EZ59" s="121"/>
      <c r="FA59" s="121"/>
      <c r="FB59" s="121"/>
      <c r="FC59" s="121"/>
      <c r="FD59" s="121"/>
      <c r="FE59" s="121"/>
      <c r="FF59" s="121"/>
      <c r="FG59" s="121"/>
      <c r="FH59" s="121"/>
      <c r="FI59" s="121"/>
      <c r="FJ59" s="121"/>
      <c r="FK59" s="121"/>
      <c r="FL59" s="121"/>
      <c r="FM59" s="121"/>
      <c r="FN59" s="121"/>
      <c r="FO59" s="121"/>
      <c r="FP59" s="121"/>
      <c r="FQ59" s="121"/>
      <c r="FR59" s="121"/>
      <c r="FS59" s="121"/>
      <c r="FT59" s="121"/>
      <c r="FU59" s="121"/>
      <c r="FV59" s="121"/>
      <c r="FW59" s="121"/>
      <c r="FX59" s="121"/>
      <c r="FY59" s="121"/>
      <c r="FZ59" s="121"/>
      <c r="GA59" s="121"/>
      <c r="GB59" s="121"/>
      <c r="GC59" s="121"/>
      <c r="GD59" s="121"/>
      <c r="GE59" s="121"/>
      <c r="GF59" s="121"/>
      <c r="GG59" s="121"/>
      <c r="GH59" s="121"/>
      <c r="GI59" s="121"/>
      <c r="GJ59" s="121"/>
      <c r="GK59" s="121"/>
      <c r="GL59" s="121"/>
      <c r="GM59" s="121"/>
      <c r="GN59" s="121"/>
      <c r="GO59" s="121"/>
      <c r="GP59" s="121"/>
      <c r="GQ59" s="121"/>
      <c r="GR59" s="121"/>
      <c r="GS59" s="121"/>
      <c r="GT59" s="121"/>
      <c r="GU59" s="121"/>
      <c r="GV59" s="121"/>
      <c r="GW59" s="121"/>
      <c r="GX59" s="121"/>
      <c r="GY59" s="121"/>
      <c r="GZ59" s="121"/>
      <c r="HA59" s="121"/>
      <c r="HB59" s="121"/>
      <c r="HC59" s="121"/>
      <c r="HD59" s="121"/>
      <c r="HE59" s="121"/>
      <c r="HF59" s="121"/>
      <c r="HG59" s="121"/>
      <c r="HH59" s="121"/>
      <c r="HI59" s="121"/>
      <c r="HJ59" s="121"/>
      <c r="HK59" s="121"/>
      <c r="HL59" s="121"/>
      <c r="HM59" s="121"/>
      <c r="HN59" s="121"/>
      <c r="HO59" s="121"/>
      <c r="HP59" s="121"/>
      <c r="HQ59" s="121"/>
      <c r="HR59" s="121"/>
      <c r="HS59" s="121"/>
      <c r="HT59" s="121"/>
      <c r="HU59" s="121"/>
      <c r="HV59" s="121"/>
      <c r="HW59" s="121"/>
      <c r="HX59" s="121"/>
      <c r="HY59" s="121"/>
      <c r="HZ59" s="121"/>
      <c r="IA59" s="121"/>
      <c r="IB59" s="121"/>
      <c r="IC59" s="121"/>
      <c r="ID59" s="121"/>
      <c r="IE59" s="121"/>
      <c r="IF59" s="121"/>
      <c r="IG59" s="121"/>
      <c r="IH59" s="121"/>
      <c r="II59" s="121"/>
      <c r="IJ59" s="121"/>
      <c r="IK59" s="121"/>
      <c r="IL59" s="121"/>
      <c r="IM59" s="121"/>
      <c r="IN59" s="121"/>
      <c r="IO59" s="121"/>
      <c r="IP59" s="121"/>
      <c r="IQ59" s="121"/>
      <c r="IR59" s="121"/>
      <c r="IS59" s="121"/>
      <c r="IT59" s="121"/>
      <c r="IU59" s="121"/>
      <c r="IV59" s="121"/>
    </row>
    <row r="60" spans="1:256" x14ac:dyDescent="0.2">
      <c r="A60" s="119">
        <f>'Alloc Amt'!A60</f>
        <v>50</v>
      </c>
      <c r="B60" s="144"/>
      <c r="C60" s="119"/>
      <c r="D60" s="119"/>
      <c r="E60" s="119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  <c r="DK60" s="121"/>
      <c r="DL60" s="121"/>
      <c r="DM60" s="121"/>
      <c r="DN60" s="121"/>
      <c r="DO60" s="121"/>
      <c r="DP60" s="121"/>
      <c r="DQ60" s="121"/>
      <c r="DR60" s="121"/>
      <c r="DS60" s="121"/>
      <c r="DT60" s="121"/>
      <c r="DU60" s="121"/>
      <c r="DV60" s="121"/>
      <c r="DW60" s="121"/>
      <c r="DX60" s="121"/>
      <c r="DY60" s="121"/>
      <c r="DZ60" s="121"/>
      <c r="EA60" s="121"/>
      <c r="EB60" s="121"/>
      <c r="EC60" s="121"/>
      <c r="ED60" s="121"/>
      <c r="EE60" s="121"/>
      <c r="EF60" s="121"/>
      <c r="EG60" s="121"/>
      <c r="EH60" s="121"/>
      <c r="EI60" s="121"/>
      <c r="EJ60" s="121"/>
      <c r="EK60" s="121"/>
      <c r="EL60" s="121"/>
      <c r="EM60" s="121"/>
      <c r="EN60" s="121"/>
      <c r="EO60" s="121"/>
      <c r="EP60" s="121"/>
      <c r="EQ60" s="121"/>
      <c r="ER60" s="121"/>
      <c r="ES60" s="121"/>
      <c r="ET60" s="121"/>
      <c r="EU60" s="121"/>
      <c r="EV60" s="121"/>
      <c r="EW60" s="121"/>
      <c r="EX60" s="121"/>
      <c r="EY60" s="121"/>
      <c r="EZ60" s="121"/>
      <c r="FA60" s="121"/>
      <c r="FB60" s="121"/>
      <c r="FC60" s="121"/>
      <c r="FD60" s="121"/>
      <c r="FE60" s="121"/>
      <c r="FF60" s="121"/>
      <c r="FG60" s="121"/>
      <c r="FH60" s="121"/>
      <c r="FI60" s="121"/>
      <c r="FJ60" s="121"/>
      <c r="FK60" s="121"/>
      <c r="FL60" s="121"/>
      <c r="FM60" s="121"/>
      <c r="FN60" s="121"/>
      <c r="FO60" s="121"/>
      <c r="FP60" s="121"/>
      <c r="FQ60" s="121"/>
      <c r="FR60" s="121"/>
      <c r="FS60" s="121"/>
      <c r="FT60" s="121"/>
      <c r="FU60" s="121"/>
      <c r="FV60" s="121"/>
      <c r="FW60" s="121"/>
      <c r="FX60" s="121"/>
      <c r="FY60" s="121"/>
      <c r="FZ60" s="121"/>
      <c r="GA60" s="121"/>
      <c r="GB60" s="121"/>
      <c r="GC60" s="121"/>
      <c r="GD60" s="121"/>
      <c r="GE60" s="121"/>
      <c r="GF60" s="121"/>
      <c r="GG60" s="121"/>
      <c r="GH60" s="121"/>
      <c r="GI60" s="121"/>
      <c r="GJ60" s="121"/>
      <c r="GK60" s="121"/>
      <c r="GL60" s="121"/>
      <c r="GM60" s="121"/>
      <c r="GN60" s="121"/>
      <c r="GO60" s="121"/>
      <c r="GP60" s="121"/>
      <c r="GQ60" s="121"/>
      <c r="GR60" s="121"/>
      <c r="GS60" s="121"/>
      <c r="GT60" s="121"/>
      <c r="GU60" s="121"/>
      <c r="GV60" s="121"/>
      <c r="GW60" s="121"/>
      <c r="GX60" s="121"/>
      <c r="GY60" s="121"/>
      <c r="GZ60" s="121"/>
      <c r="HA60" s="121"/>
      <c r="HB60" s="121"/>
      <c r="HC60" s="121"/>
      <c r="HD60" s="121"/>
      <c r="HE60" s="121"/>
      <c r="HF60" s="121"/>
      <c r="HG60" s="121"/>
      <c r="HH60" s="121"/>
      <c r="HI60" s="121"/>
      <c r="HJ60" s="121"/>
      <c r="HK60" s="121"/>
      <c r="HL60" s="121"/>
      <c r="HM60" s="121"/>
      <c r="HN60" s="121"/>
      <c r="HO60" s="121"/>
      <c r="HP60" s="121"/>
      <c r="HQ60" s="121"/>
      <c r="HR60" s="121"/>
      <c r="HS60" s="121"/>
      <c r="HT60" s="121"/>
      <c r="HU60" s="121"/>
      <c r="HV60" s="121"/>
      <c r="HW60" s="121"/>
      <c r="HX60" s="121"/>
      <c r="HY60" s="121"/>
      <c r="HZ60" s="121"/>
      <c r="IA60" s="121"/>
      <c r="IB60" s="121"/>
      <c r="IC60" s="121"/>
      <c r="ID60" s="121"/>
      <c r="IE60" s="121"/>
      <c r="IF60" s="121"/>
      <c r="IG60" s="121"/>
      <c r="IH60" s="121"/>
      <c r="II60" s="121"/>
      <c r="IJ60" s="121"/>
      <c r="IK60" s="121"/>
      <c r="IL60" s="121"/>
      <c r="IM60" s="121"/>
      <c r="IN60" s="121"/>
      <c r="IO60" s="121"/>
      <c r="IP60" s="121"/>
      <c r="IQ60" s="121"/>
      <c r="IR60" s="121"/>
      <c r="IS60" s="121"/>
      <c r="IT60" s="121"/>
      <c r="IU60" s="121"/>
      <c r="IV60" s="121"/>
    </row>
    <row r="61" spans="1:256" x14ac:dyDescent="0.2">
      <c r="A61" s="119">
        <f>'Alloc Amt'!A61</f>
        <v>51</v>
      </c>
      <c r="B61" s="144" t="str">
        <f>'Alloc Amt'!B61</f>
        <v>Gross Production Plant</v>
      </c>
      <c r="C61" s="119">
        <f>'Alloc Amt'!C65</f>
        <v>0</v>
      </c>
      <c r="D61" s="119">
        <f>'Alloc Amt'!D65</f>
        <v>0</v>
      </c>
      <c r="E61" s="119">
        <f>'Alloc Amt'!E65</f>
        <v>0</v>
      </c>
      <c r="F61" s="145">
        <f t="shared" ref="F61:F82" si="3">SUM(G61:R61)</f>
        <v>1.0000000000000002</v>
      </c>
      <c r="G61" s="145">
        <f>'Alloc Amt'!G61/'Alloc Amt'!$F61</f>
        <v>0.35043049194500409</v>
      </c>
      <c r="H61" s="145">
        <f>'Alloc Amt'!H61/'Alloc Amt'!$F61</f>
        <v>0.109366807542955</v>
      </c>
      <c r="I61" s="145">
        <f>'Alloc Amt'!I61/'Alloc Amt'!$F61</f>
        <v>8.3019781851461551E-3</v>
      </c>
      <c r="J61" s="145">
        <f>'Alloc Amt'!J61/'Alloc Amt'!$F61</f>
        <v>0.16784665096412882</v>
      </c>
      <c r="K61" s="145">
        <f>'Alloc Amt'!K61/'Alloc Amt'!$F61</f>
        <v>3.7390147962096852E-2</v>
      </c>
      <c r="L61" s="145">
        <f>'Alloc Amt'!L61/'Alloc Amt'!$F61</f>
        <v>2.6923782126472687E-2</v>
      </c>
      <c r="M61" s="145">
        <f>'Alloc Amt'!M61/'Alloc Amt'!$F61</f>
        <v>0.19057298827335531</v>
      </c>
      <c r="N61" s="145">
        <f>'Alloc Amt'!N61/'Alloc Amt'!$F61</f>
        <v>7.8644159507060066E-2</v>
      </c>
      <c r="O61" s="145">
        <f>'Alloc Amt'!O61/'Alloc Amt'!$F61</f>
        <v>2.5294894282254832E-2</v>
      </c>
      <c r="P61" s="145">
        <f>'Alloc Amt'!P61/'Alloc Amt'!$F61</f>
        <v>5.167338848724546E-3</v>
      </c>
      <c r="Q61" s="145">
        <f>'Alloc Amt'!Q61/'Alloc Amt'!$F61</f>
        <v>1.6803263287836516E-6</v>
      </c>
      <c r="R61" s="145">
        <f>'Alloc Amt'!R61/'Alloc Amt'!$F61</f>
        <v>5.9080036473086423E-5</v>
      </c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  <c r="DK61" s="121"/>
      <c r="DL61" s="121"/>
      <c r="DM61" s="121"/>
      <c r="DN61" s="121"/>
      <c r="DO61" s="121"/>
      <c r="DP61" s="121"/>
      <c r="DQ61" s="121"/>
      <c r="DR61" s="121"/>
      <c r="DS61" s="121"/>
      <c r="DT61" s="121"/>
      <c r="DU61" s="121"/>
      <c r="DV61" s="121"/>
      <c r="DW61" s="121"/>
      <c r="DX61" s="121"/>
      <c r="DY61" s="121"/>
      <c r="DZ61" s="121"/>
      <c r="EA61" s="121"/>
      <c r="EB61" s="121"/>
      <c r="EC61" s="121"/>
      <c r="ED61" s="121"/>
      <c r="EE61" s="121"/>
      <c r="EF61" s="121"/>
      <c r="EG61" s="121"/>
      <c r="EH61" s="121"/>
      <c r="EI61" s="121"/>
      <c r="EJ61" s="121"/>
      <c r="EK61" s="121"/>
      <c r="EL61" s="121"/>
      <c r="EM61" s="121"/>
      <c r="EN61" s="121"/>
      <c r="EO61" s="121"/>
      <c r="EP61" s="121"/>
      <c r="EQ61" s="121"/>
      <c r="ER61" s="121"/>
      <c r="ES61" s="121"/>
      <c r="ET61" s="121"/>
      <c r="EU61" s="121"/>
      <c r="EV61" s="121"/>
      <c r="EW61" s="121"/>
      <c r="EX61" s="121"/>
      <c r="EY61" s="121"/>
      <c r="EZ61" s="121"/>
      <c r="FA61" s="121"/>
      <c r="FB61" s="121"/>
      <c r="FC61" s="121"/>
      <c r="FD61" s="121"/>
      <c r="FE61" s="121"/>
      <c r="FF61" s="121"/>
      <c r="FG61" s="121"/>
      <c r="FH61" s="121"/>
      <c r="FI61" s="121"/>
      <c r="FJ61" s="121"/>
      <c r="FK61" s="121"/>
      <c r="FL61" s="121"/>
      <c r="FM61" s="121"/>
      <c r="FN61" s="121"/>
      <c r="FO61" s="121"/>
      <c r="FP61" s="121"/>
      <c r="FQ61" s="121"/>
      <c r="FR61" s="121"/>
      <c r="FS61" s="121"/>
      <c r="FT61" s="121"/>
      <c r="FU61" s="121"/>
      <c r="FV61" s="121"/>
      <c r="FW61" s="121"/>
      <c r="FX61" s="121"/>
      <c r="FY61" s="121"/>
      <c r="FZ61" s="121"/>
      <c r="GA61" s="121"/>
      <c r="GB61" s="121"/>
      <c r="GC61" s="121"/>
      <c r="GD61" s="121"/>
      <c r="GE61" s="121"/>
      <c r="GF61" s="121"/>
      <c r="GG61" s="121"/>
      <c r="GH61" s="121"/>
      <c r="GI61" s="121"/>
      <c r="GJ61" s="121"/>
      <c r="GK61" s="121"/>
      <c r="GL61" s="121"/>
      <c r="GM61" s="121"/>
      <c r="GN61" s="121"/>
      <c r="GO61" s="121"/>
      <c r="GP61" s="121"/>
      <c r="GQ61" s="121"/>
      <c r="GR61" s="121"/>
      <c r="GS61" s="121"/>
      <c r="GT61" s="121"/>
      <c r="GU61" s="121"/>
      <c r="GV61" s="121"/>
      <c r="GW61" s="121"/>
      <c r="GX61" s="121"/>
      <c r="GY61" s="121"/>
      <c r="GZ61" s="121"/>
      <c r="HA61" s="121"/>
      <c r="HB61" s="121"/>
      <c r="HC61" s="121"/>
      <c r="HD61" s="121"/>
      <c r="HE61" s="121"/>
      <c r="HF61" s="121"/>
      <c r="HG61" s="121"/>
      <c r="HH61" s="121"/>
      <c r="HI61" s="121"/>
      <c r="HJ61" s="121"/>
      <c r="HK61" s="121"/>
      <c r="HL61" s="121"/>
      <c r="HM61" s="121"/>
      <c r="HN61" s="121"/>
      <c r="HO61" s="121"/>
      <c r="HP61" s="121"/>
      <c r="HQ61" s="121"/>
      <c r="HR61" s="121"/>
      <c r="HS61" s="121"/>
      <c r="HT61" s="121"/>
      <c r="HU61" s="121"/>
      <c r="HV61" s="121"/>
      <c r="HW61" s="121"/>
      <c r="HX61" s="121"/>
      <c r="HY61" s="121"/>
      <c r="HZ61" s="121"/>
      <c r="IA61" s="121"/>
      <c r="IB61" s="121"/>
      <c r="IC61" s="121"/>
      <c r="ID61" s="121"/>
      <c r="IE61" s="121"/>
      <c r="IF61" s="121"/>
      <c r="IG61" s="121"/>
      <c r="IH61" s="121"/>
      <c r="II61" s="121"/>
      <c r="IJ61" s="121"/>
      <c r="IK61" s="121"/>
      <c r="IL61" s="121"/>
      <c r="IM61" s="121"/>
      <c r="IN61" s="121"/>
      <c r="IO61" s="121"/>
      <c r="IP61" s="121"/>
      <c r="IQ61" s="121"/>
      <c r="IR61" s="121"/>
      <c r="IS61" s="121"/>
      <c r="IT61" s="121"/>
      <c r="IU61" s="121"/>
      <c r="IV61" s="121"/>
    </row>
    <row r="62" spans="1:256" x14ac:dyDescent="0.2">
      <c r="A62" s="119">
        <f>'Alloc Amt'!A62</f>
        <v>52</v>
      </c>
      <c r="B62" s="144" t="str">
        <f>'Alloc Amt'!B62</f>
        <v>Gross Transmission Plant</v>
      </c>
      <c r="C62" s="119">
        <f>'Alloc Amt'!C66</f>
        <v>0</v>
      </c>
      <c r="D62" s="119">
        <f>'Alloc Amt'!D66</f>
        <v>0</v>
      </c>
      <c r="E62" s="119">
        <f>'Alloc Amt'!E66</f>
        <v>0</v>
      </c>
      <c r="F62" s="145">
        <f t="shared" si="3"/>
        <v>1</v>
      </c>
      <c r="G62" s="145">
        <f>'Alloc Amt'!G62/'Alloc Amt'!$F62</f>
        <v>0.35043049194500403</v>
      </c>
      <c r="H62" s="145">
        <f>'Alloc Amt'!H62/'Alloc Amt'!$F62</f>
        <v>0.10936680754295496</v>
      </c>
      <c r="I62" s="145">
        <f>'Alloc Amt'!I62/'Alloc Amt'!$F62</f>
        <v>8.3019781851461517E-3</v>
      </c>
      <c r="J62" s="145">
        <f>'Alloc Amt'!J62/'Alloc Amt'!$F62</f>
        <v>0.16784665096412876</v>
      </c>
      <c r="K62" s="145">
        <f>'Alloc Amt'!K62/'Alloc Amt'!$F62</f>
        <v>3.7390147962096838E-2</v>
      </c>
      <c r="L62" s="145">
        <f>'Alloc Amt'!L62/'Alloc Amt'!$F62</f>
        <v>2.692378212647268E-2</v>
      </c>
      <c r="M62" s="145">
        <f>'Alloc Amt'!M62/'Alloc Amt'!$F62</f>
        <v>0.19057298827335525</v>
      </c>
      <c r="N62" s="145">
        <f>'Alloc Amt'!N62/'Alloc Amt'!$F62</f>
        <v>7.8644159507060052E-2</v>
      </c>
      <c r="O62" s="145">
        <f>'Alloc Amt'!O62/'Alloc Amt'!$F62</f>
        <v>2.5294894282254825E-2</v>
      </c>
      <c r="P62" s="145">
        <f>'Alloc Amt'!P62/'Alloc Amt'!$F62</f>
        <v>5.1673388487245443E-3</v>
      </c>
      <c r="Q62" s="145">
        <f>'Alloc Amt'!Q62/'Alloc Amt'!$F62</f>
        <v>1.6803263287836512E-6</v>
      </c>
      <c r="R62" s="145">
        <f>'Alloc Amt'!R62/'Alloc Amt'!$F62</f>
        <v>5.9080036473086402E-5</v>
      </c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  <c r="DK62" s="121"/>
      <c r="DL62" s="121"/>
      <c r="DM62" s="121"/>
      <c r="DN62" s="121"/>
      <c r="DO62" s="121"/>
      <c r="DP62" s="121"/>
      <c r="DQ62" s="121"/>
      <c r="DR62" s="121"/>
      <c r="DS62" s="121"/>
      <c r="DT62" s="121"/>
      <c r="DU62" s="121"/>
      <c r="DV62" s="121"/>
      <c r="DW62" s="121"/>
      <c r="DX62" s="121"/>
      <c r="DY62" s="121"/>
      <c r="DZ62" s="121"/>
      <c r="EA62" s="121"/>
      <c r="EB62" s="121"/>
      <c r="EC62" s="121"/>
      <c r="ED62" s="121"/>
      <c r="EE62" s="121"/>
      <c r="EF62" s="121"/>
      <c r="EG62" s="121"/>
      <c r="EH62" s="121"/>
      <c r="EI62" s="121"/>
      <c r="EJ62" s="121"/>
      <c r="EK62" s="121"/>
      <c r="EL62" s="121"/>
      <c r="EM62" s="121"/>
      <c r="EN62" s="121"/>
      <c r="EO62" s="121"/>
      <c r="EP62" s="121"/>
      <c r="EQ62" s="121"/>
      <c r="ER62" s="121"/>
      <c r="ES62" s="121"/>
      <c r="ET62" s="121"/>
      <c r="EU62" s="121"/>
      <c r="EV62" s="121"/>
      <c r="EW62" s="121"/>
      <c r="EX62" s="121"/>
      <c r="EY62" s="121"/>
      <c r="EZ62" s="121"/>
      <c r="FA62" s="121"/>
      <c r="FB62" s="121"/>
      <c r="FC62" s="121"/>
      <c r="FD62" s="121"/>
      <c r="FE62" s="121"/>
      <c r="FF62" s="121"/>
      <c r="FG62" s="121"/>
      <c r="FH62" s="121"/>
      <c r="FI62" s="121"/>
      <c r="FJ62" s="121"/>
      <c r="FK62" s="121"/>
      <c r="FL62" s="121"/>
      <c r="FM62" s="121"/>
      <c r="FN62" s="121"/>
      <c r="FO62" s="121"/>
      <c r="FP62" s="121"/>
      <c r="FQ62" s="121"/>
      <c r="FR62" s="121"/>
      <c r="FS62" s="121"/>
      <c r="FT62" s="121"/>
      <c r="FU62" s="121"/>
      <c r="FV62" s="121"/>
      <c r="FW62" s="121"/>
      <c r="FX62" s="121"/>
      <c r="FY62" s="121"/>
      <c r="FZ62" s="121"/>
      <c r="GA62" s="121"/>
      <c r="GB62" s="121"/>
      <c r="GC62" s="121"/>
      <c r="GD62" s="121"/>
      <c r="GE62" s="121"/>
      <c r="GF62" s="121"/>
      <c r="GG62" s="121"/>
      <c r="GH62" s="121"/>
      <c r="GI62" s="121"/>
      <c r="GJ62" s="121"/>
      <c r="GK62" s="121"/>
      <c r="GL62" s="121"/>
      <c r="GM62" s="121"/>
      <c r="GN62" s="121"/>
      <c r="GO62" s="121"/>
      <c r="GP62" s="121"/>
      <c r="GQ62" s="121"/>
      <c r="GR62" s="121"/>
      <c r="GS62" s="121"/>
      <c r="GT62" s="121"/>
      <c r="GU62" s="121"/>
      <c r="GV62" s="121"/>
      <c r="GW62" s="121"/>
      <c r="GX62" s="121"/>
      <c r="GY62" s="121"/>
      <c r="GZ62" s="121"/>
      <c r="HA62" s="121"/>
      <c r="HB62" s="121"/>
      <c r="HC62" s="121"/>
      <c r="HD62" s="121"/>
      <c r="HE62" s="121"/>
      <c r="HF62" s="121"/>
      <c r="HG62" s="121"/>
      <c r="HH62" s="121"/>
      <c r="HI62" s="121"/>
      <c r="HJ62" s="121"/>
      <c r="HK62" s="121"/>
      <c r="HL62" s="121"/>
      <c r="HM62" s="121"/>
      <c r="HN62" s="121"/>
      <c r="HO62" s="121"/>
      <c r="HP62" s="121"/>
      <c r="HQ62" s="121"/>
      <c r="HR62" s="121"/>
      <c r="HS62" s="121"/>
      <c r="HT62" s="121"/>
      <c r="HU62" s="121"/>
      <c r="HV62" s="121"/>
      <c r="HW62" s="121"/>
      <c r="HX62" s="121"/>
      <c r="HY62" s="121"/>
      <c r="HZ62" s="121"/>
      <c r="IA62" s="121"/>
      <c r="IB62" s="121"/>
      <c r="IC62" s="121"/>
      <c r="ID62" s="121"/>
      <c r="IE62" s="121"/>
      <c r="IF62" s="121"/>
      <c r="IG62" s="121"/>
      <c r="IH62" s="121"/>
      <c r="II62" s="121"/>
      <c r="IJ62" s="121"/>
      <c r="IK62" s="121"/>
      <c r="IL62" s="121"/>
      <c r="IM62" s="121"/>
      <c r="IN62" s="121"/>
      <c r="IO62" s="121"/>
      <c r="IP62" s="121"/>
      <c r="IQ62" s="121"/>
      <c r="IR62" s="121"/>
      <c r="IS62" s="121"/>
      <c r="IT62" s="121"/>
      <c r="IU62" s="121"/>
      <c r="IV62" s="121"/>
    </row>
    <row r="63" spans="1:256" x14ac:dyDescent="0.2">
      <c r="A63" s="119">
        <f>'Alloc Amt'!A63</f>
        <v>53</v>
      </c>
      <c r="B63" s="144" t="str">
        <f>'Alloc Amt'!B63</f>
        <v>Gross Distribution Plant</v>
      </c>
      <c r="C63" s="119">
        <f>'Alloc Amt'!C67</f>
        <v>0</v>
      </c>
      <c r="D63" s="119">
        <f>'Alloc Amt'!D67</f>
        <v>0</v>
      </c>
      <c r="E63" s="119">
        <f>'Alloc Amt'!E67</f>
        <v>0</v>
      </c>
      <c r="F63" s="145">
        <f t="shared" si="3"/>
        <v>0.99999999999999989</v>
      </c>
      <c r="G63" s="145">
        <f>'Alloc Amt'!G63/'Alloc Amt'!$F63</f>
        <v>0.50461741541884797</v>
      </c>
      <c r="H63" s="145">
        <f>'Alloc Amt'!H63/'Alloc Amt'!$F63</f>
        <v>0.14927090046145908</v>
      </c>
      <c r="I63" s="145">
        <f>'Alloc Amt'!I63/'Alloc Amt'!$F63</f>
        <v>9.2050676863891148E-3</v>
      </c>
      <c r="J63" s="145">
        <f>'Alloc Amt'!J63/'Alloc Amt'!$F63</f>
        <v>0.11025544633066525</v>
      </c>
      <c r="K63" s="145">
        <f>'Alloc Amt'!K63/'Alloc Amt'!$F63</f>
        <v>2.1709373992318468E-2</v>
      </c>
      <c r="L63" s="145">
        <f>'Alloc Amt'!L63/'Alloc Amt'!$F63</f>
        <v>1.5752127558222112E-2</v>
      </c>
      <c r="M63" s="145">
        <f>'Alloc Amt'!M63/'Alloc Amt'!$F63</f>
        <v>9.4323058144965971E-2</v>
      </c>
      <c r="N63" s="145">
        <f>'Alloc Amt'!N63/'Alloc Amt'!$F63</f>
        <v>1.2046253145961039E-3</v>
      </c>
      <c r="O63" s="145">
        <f>'Alloc Amt'!O63/'Alloc Amt'!$F63</f>
        <v>4.425762612773809E-5</v>
      </c>
      <c r="P63" s="145">
        <f>'Alloc Amt'!P63/'Alloc Amt'!$F63</f>
        <v>9.3469885200713532E-2</v>
      </c>
      <c r="Q63" s="145">
        <f>'Alloc Amt'!Q63/'Alloc Amt'!$F63</f>
        <v>3.513648768979467E-6</v>
      </c>
      <c r="R63" s="145">
        <f>'Alloc Amt'!R63/'Alloc Amt'!$F63</f>
        <v>1.4432861692569073E-4</v>
      </c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X63" s="121"/>
      <c r="FY63" s="121"/>
      <c r="FZ63" s="121"/>
      <c r="GA63" s="121"/>
      <c r="GB63" s="121"/>
      <c r="GC63" s="121"/>
      <c r="GD63" s="121"/>
      <c r="GE63" s="121"/>
      <c r="GF63" s="121"/>
      <c r="GG63" s="121"/>
      <c r="GH63" s="121"/>
      <c r="GI63" s="121"/>
      <c r="GJ63" s="121"/>
      <c r="GK63" s="121"/>
      <c r="GL63" s="121"/>
      <c r="GM63" s="121"/>
      <c r="GN63" s="121"/>
      <c r="GO63" s="121"/>
      <c r="GP63" s="121"/>
      <c r="GQ63" s="121"/>
      <c r="GR63" s="121"/>
      <c r="GS63" s="121"/>
      <c r="GT63" s="121"/>
      <c r="GU63" s="121"/>
      <c r="GV63" s="121"/>
      <c r="GW63" s="121"/>
      <c r="GX63" s="121"/>
      <c r="GY63" s="121"/>
      <c r="GZ63" s="121"/>
      <c r="HA63" s="121"/>
      <c r="HB63" s="121"/>
      <c r="HC63" s="121"/>
      <c r="HD63" s="121"/>
      <c r="HE63" s="121"/>
      <c r="HF63" s="121"/>
      <c r="HG63" s="121"/>
      <c r="HH63" s="121"/>
      <c r="HI63" s="121"/>
      <c r="HJ63" s="121"/>
      <c r="HK63" s="121"/>
      <c r="HL63" s="121"/>
      <c r="HM63" s="121"/>
      <c r="HN63" s="121"/>
      <c r="HO63" s="121"/>
      <c r="HP63" s="121"/>
      <c r="HQ63" s="121"/>
      <c r="HR63" s="121"/>
      <c r="HS63" s="121"/>
      <c r="HT63" s="121"/>
      <c r="HU63" s="121"/>
      <c r="HV63" s="121"/>
      <c r="HW63" s="121"/>
      <c r="HX63" s="121"/>
      <c r="HY63" s="121"/>
      <c r="HZ63" s="121"/>
      <c r="IA63" s="121"/>
      <c r="IB63" s="121"/>
      <c r="IC63" s="121"/>
      <c r="ID63" s="121"/>
      <c r="IE63" s="121"/>
      <c r="IF63" s="121"/>
      <c r="IG63" s="121"/>
      <c r="IH63" s="121"/>
      <c r="II63" s="121"/>
      <c r="IJ63" s="121"/>
      <c r="IK63" s="121"/>
      <c r="IL63" s="121"/>
      <c r="IM63" s="121"/>
      <c r="IN63" s="121"/>
      <c r="IO63" s="121"/>
      <c r="IP63" s="121"/>
      <c r="IQ63" s="121"/>
      <c r="IR63" s="121"/>
      <c r="IS63" s="121"/>
      <c r="IT63" s="121"/>
      <c r="IU63" s="121"/>
      <c r="IV63" s="121"/>
    </row>
    <row r="64" spans="1:256" x14ac:dyDescent="0.2">
      <c r="A64" s="119">
        <f>'Alloc Amt'!A64</f>
        <v>54</v>
      </c>
      <c r="B64" s="144" t="str">
        <f>'Alloc Amt'!B64</f>
        <v>Total Prod.,Trans., Distrib Plant</v>
      </c>
      <c r="C64" s="119">
        <f>'Alloc Amt'!C68</f>
        <v>0</v>
      </c>
      <c r="D64" s="119">
        <f>'Alloc Amt'!D68</f>
        <v>0</v>
      </c>
      <c r="E64" s="119">
        <f>'Alloc Amt'!E68</f>
        <v>0</v>
      </c>
      <c r="F64" s="145">
        <f t="shared" si="3"/>
        <v>1.0000000000000002</v>
      </c>
      <c r="G64" s="145">
        <f>'Alloc Amt'!G64/'Alloc Amt'!$F64</f>
        <v>0.38840075984783934</v>
      </c>
      <c r="H64" s="145">
        <f>'Alloc Amt'!H64/'Alloc Amt'!$F64</f>
        <v>0.11919364022369308</v>
      </c>
      <c r="I64" s="145">
        <f>'Alloc Amt'!I64/'Alloc Amt'!$F64</f>
        <v>8.5243741544661477E-3</v>
      </c>
      <c r="J64" s="145">
        <f>'Alloc Amt'!J64/'Alloc Amt'!$F64</f>
        <v>0.15366416765418345</v>
      </c>
      <c r="K64" s="145">
        <f>'Alloc Amt'!K64/'Alloc Amt'!$F64</f>
        <v>3.3528580618110676E-2</v>
      </c>
      <c r="L64" s="145">
        <f>'Alloc Amt'!L64/'Alloc Amt'!$F64</f>
        <v>2.4172636261976809E-2</v>
      </c>
      <c r="M64" s="145">
        <f>'Alloc Amt'!M64/'Alloc Amt'!$F64</f>
        <v>0.16687035804852896</v>
      </c>
      <c r="N64" s="145">
        <f>'Alloc Amt'!N64/'Alloc Amt'!$F64</f>
        <v>5.9573801312531101E-2</v>
      </c>
      <c r="O64" s="145">
        <f>'Alloc Amt'!O64/'Alloc Amt'!$F64</f>
        <v>1.9076640380114137E-2</v>
      </c>
      <c r="P64" s="145">
        <f>'Alloc Amt'!P64/'Alloc Amt'!$F64</f>
        <v>2.6912836235578674E-2</v>
      </c>
      <c r="Q64" s="145">
        <f>'Alloc Amt'!Q64/'Alloc Amt'!$F64</f>
        <v>2.1318026449209517E-6</v>
      </c>
      <c r="R64" s="145">
        <f>'Alloc Amt'!R64/'Alloc Amt'!$F64</f>
        <v>8.0073460332865932E-5</v>
      </c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X64" s="121"/>
      <c r="FY64" s="121"/>
      <c r="FZ64" s="121"/>
      <c r="GA64" s="121"/>
      <c r="GB64" s="121"/>
      <c r="GC64" s="121"/>
      <c r="GD64" s="121"/>
      <c r="GE64" s="121"/>
      <c r="GF64" s="121"/>
      <c r="GG64" s="121"/>
      <c r="GH64" s="121"/>
      <c r="GI64" s="121"/>
      <c r="GJ64" s="121"/>
      <c r="GK64" s="121"/>
      <c r="GL64" s="121"/>
      <c r="GM64" s="121"/>
      <c r="GN64" s="121"/>
      <c r="GO64" s="121"/>
      <c r="GP64" s="121"/>
      <c r="GQ64" s="121"/>
      <c r="GR64" s="121"/>
      <c r="GS64" s="121"/>
      <c r="GT64" s="121"/>
      <c r="GU64" s="121"/>
      <c r="GV64" s="121"/>
      <c r="GW64" s="121"/>
      <c r="GX64" s="121"/>
      <c r="GY64" s="121"/>
      <c r="GZ64" s="121"/>
      <c r="HA64" s="121"/>
      <c r="HB64" s="121"/>
      <c r="HC64" s="121"/>
      <c r="HD64" s="121"/>
      <c r="HE64" s="121"/>
      <c r="HF64" s="121"/>
      <c r="HG64" s="121"/>
      <c r="HH64" s="121"/>
      <c r="HI64" s="121"/>
      <c r="HJ64" s="121"/>
      <c r="HK64" s="121"/>
      <c r="HL64" s="121"/>
      <c r="HM64" s="121"/>
      <c r="HN64" s="121"/>
      <c r="HO64" s="121"/>
      <c r="HP64" s="121"/>
      <c r="HQ64" s="121"/>
      <c r="HR64" s="121"/>
      <c r="HS64" s="121"/>
      <c r="HT64" s="121"/>
      <c r="HU64" s="121"/>
      <c r="HV64" s="121"/>
      <c r="HW64" s="121"/>
      <c r="HX64" s="121"/>
      <c r="HY64" s="121"/>
      <c r="HZ64" s="121"/>
      <c r="IA64" s="121"/>
      <c r="IB64" s="121"/>
      <c r="IC64" s="121"/>
      <c r="ID64" s="121"/>
      <c r="IE64" s="121"/>
      <c r="IF64" s="121"/>
      <c r="IG64" s="121"/>
      <c r="IH64" s="121"/>
      <c r="II64" s="121"/>
      <c r="IJ64" s="121"/>
      <c r="IK64" s="121"/>
      <c r="IL64" s="121"/>
      <c r="IM64" s="121"/>
      <c r="IN64" s="121"/>
      <c r="IO64" s="121"/>
      <c r="IP64" s="121"/>
      <c r="IQ64" s="121"/>
      <c r="IR64" s="121"/>
      <c r="IS64" s="121"/>
      <c r="IT64" s="121"/>
      <c r="IU64" s="121"/>
      <c r="IV64" s="121"/>
    </row>
    <row r="65" spans="1:256" x14ac:dyDescent="0.2">
      <c r="A65" s="119">
        <f>'Alloc Amt'!A65</f>
        <v>55</v>
      </c>
      <c r="B65" s="144" t="str">
        <f>'Alloc Amt'!B65</f>
        <v>Dist. Overhead Lines Gross Plant</v>
      </c>
      <c r="C65" s="119">
        <f>'Alloc Amt'!C69</f>
        <v>0</v>
      </c>
      <c r="D65" s="119">
        <f>'Alloc Amt'!D69</f>
        <v>0</v>
      </c>
      <c r="E65" s="119">
        <f>'Alloc Amt'!E69</f>
        <v>0</v>
      </c>
      <c r="F65" s="145">
        <f t="shared" si="3"/>
        <v>0.99999999999999956</v>
      </c>
      <c r="G65" s="145">
        <f>'Alloc Amt'!G65/'Alloc Amt'!$F65</f>
        <v>0.48723112334202134</v>
      </c>
      <c r="H65" s="145">
        <f>'Alloc Amt'!H65/'Alloc Amt'!$F65</f>
        <v>0.14175229682739768</v>
      </c>
      <c r="I65" s="145">
        <f>'Alloc Amt'!I65/'Alloc Amt'!$F65</f>
        <v>1.2502703965865326E-2</v>
      </c>
      <c r="J65" s="145">
        <f>'Alloc Amt'!J65/'Alloc Amt'!$F65</f>
        <v>0.14859980194448855</v>
      </c>
      <c r="K65" s="145">
        <f>'Alloc Amt'!K65/'Alloc Amt'!$F65</f>
        <v>3.246182484425187E-2</v>
      </c>
      <c r="L65" s="145">
        <f>'Alloc Amt'!L65/'Alloc Amt'!$F65</f>
        <v>2.2039912419192391E-2</v>
      </c>
      <c r="M65" s="145">
        <f>'Alloc Amt'!M65/'Alloc Amt'!$F65</f>
        <v>0.14806368715925669</v>
      </c>
      <c r="N65" s="145">
        <f>'Alloc Amt'!N65/'Alloc Amt'!$F65</f>
        <v>0</v>
      </c>
      <c r="O65" s="145">
        <f>'Alloc Amt'!O65/'Alloc Amt'!$F65</f>
        <v>0</v>
      </c>
      <c r="P65" s="145">
        <f>'Alloc Amt'!P65/'Alloc Amt'!$F65</f>
        <v>7.3095672672444682E-3</v>
      </c>
      <c r="Q65" s="145">
        <f>'Alloc Amt'!Q65/'Alloc Amt'!$F65</f>
        <v>2.4509832234330779E-6</v>
      </c>
      <c r="R65" s="145">
        <f>'Alloc Amt'!R65/'Alloc Amt'!$F65</f>
        <v>3.663124705798479E-5</v>
      </c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X65" s="121"/>
      <c r="FY65" s="121"/>
      <c r="FZ65" s="121"/>
      <c r="GA65" s="121"/>
      <c r="GB65" s="121"/>
      <c r="GC65" s="121"/>
      <c r="GD65" s="121"/>
      <c r="GE65" s="121"/>
      <c r="GF65" s="121"/>
      <c r="GG65" s="121"/>
      <c r="GH65" s="121"/>
      <c r="GI65" s="121"/>
      <c r="GJ65" s="121"/>
      <c r="GK65" s="121"/>
      <c r="GL65" s="121"/>
      <c r="GM65" s="121"/>
      <c r="GN65" s="121"/>
      <c r="GO65" s="121"/>
      <c r="GP65" s="121"/>
      <c r="GQ65" s="121"/>
      <c r="GR65" s="121"/>
      <c r="GS65" s="121"/>
      <c r="GT65" s="121"/>
      <c r="GU65" s="121"/>
      <c r="GV65" s="121"/>
      <c r="GW65" s="121"/>
      <c r="GX65" s="121"/>
      <c r="GY65" s="121"/>
      <c r="GZ65" s="121"/>
      <c r="HA65" s="121"/>
      <c r="HB65" s="121"/>
      <c r="HC65" s="121"/>
      <c r="HD65" s="121"/>
      <c r="HE65" s="121"/>
      <c r="HF65" s="121"/>
      <c r="HG65" s="121"/>
      <c r="HH65" s="121"/>
      <c r="HI65" s="121"/>
      <c r="HJ65" s="121"/>
      <c r="HK65" s="121"/>
      <c r="HL65" s="121"/>
      <c r="HM65" s="121"/>
      <c r="HN65" s="121"/>
      <c r="HO65" s="121"/>
      <c r="HP65" s="121"/>
      <c r="HQ65" s="121"/>
      <c r="HR65" s="121"/>
      <c r="HS65" s="121"/>
      <c r="HT65" s="121"/>
      <c r="HU65" s="121"/>
      <c r="HV65" s="121"/>
      <c r="HW65" s="121"/>
      <c r="HX65" s="121"/>
      <c r="HY65" s="121"/>
      <c r="HZ65" s="121"/>
      <c r="IA65" s="121"/>
      <c r="IB65" s="121"/>
      <c r="IC65" s="121"/>
      <c r="ID65" s="121"/>
      <c r="IE65" s="121"/>
      <c r="IF65" s="121"/>
      <c r="IG65" s="121"/>
      <c r="IH65" s="121"/>
      <c r="II65" s="121"/>
      <c r="IJ65" s="121"/>
      <c r="IK65" s="121"/>
      <c r="IL65" s="121"/>
      <c r="IM65" s="121"/>
      <c r="IN65" s="121"/>
      <c r="IO65" s="121"/>
      <c r="IP65" s="121"/>
      <c r="IQ65" s="121"/>
      <c r="IR65" s="121"/>
      <c r="IS65" s="121"/>
      <c r="IT65" s="121"/>
      <c r="IU65" s="121"/>
      <c r="IV65" s="121"/>
    </row>
    <row r="66" spans="1:256" x14ac:dyDescent="0.2">
      <c r="A66" s="119">
        <f>'Alloc Amt'!A66</f>
        <v>56</v>
      </c>
      <c r="B66" s="144" t="str">
        <f>'Alloc Amt'!B66</f>
        <v>Gross Intangible Plant</v>
      </c>
      <c r="C66" s="119">
        <f>'Alloc Amt'!C70</f>
        <v>0</v>
      </c>
      <c r="D66" s="119">
        <f>'Alloc Amt'!D70</f>
        <v>0</v>
      </c>
      <c r="E66" s="119">
        <f>'Alloc Amt'!E70</f>
        <v>0</v>
      </c>
      <c r="F66" s="145">
        <f t="shared" si="3"/>
        <v>1.0000000000000002</v>
      </c>
      <c r="G66" s="145">
        <f>'Alloc Amt'!G66/'Alloc Amt'!$F66</f>
        <v>0.38840075984783928</v>
      </c>
      <c r="H66" s="145">
        <f>'Alloc Amt'!H66/'Alloc Amt'!$F66</f>
        <v>0.11919364022369307</v>
      </c>
      <c r="I66" s="145">
        <f>'Alloc Amt'!I66/'Alloc Amt'!$F66</f>
        <v>8.524374154466146E-3</v>
      </c>
      <c r="J66" s="145">
        <f>'Alloc Amt'!J66/'Alloc Amt'!$F66</f>
        <v>0.15366416765418342</v>
      </c>
      <c r="K66" s="145">
        <f>'Alloc Amt'!K66/'Alloc Amt'!$F66</f>
        <v>3.3528580618110676E-2</v>
      </c>
      <c r="L66" s="145">
        <f>'Alloc Amt'!L66/'Alloc Amt'!$F66</f>
        <v>2.4172636261976809E-2</v>
      </c>
      <c r="M66" s="145">
        <f>'Alloc Amt'!M66/'Alloc Amt'!$F66</f>
        <v>0.16687035804852893</v>
      </c>
      <c r="N66" s="145">
        <f>'Alloc Amt'!N66/'Alloc Amt'!$F66</f>
        <v>5.9573801312531094E-2</v>
      </c>
      <c r="O66" s="145">
        <f>'Alloc Amt'!O66/'Alloc Amt'!$F66</f>
        <v>1.9076640380114137E-2</v>
      </c>
      <c r="P66" s="145">
        <f>'Alloc Amt'!P66/'Alloc Amt'!$F66</f>
        <v>2.691283623557867E-2</v>
      </c>
      <c r="Q66" s="145">
        <f>'Alloc Amt'!Q66/'Alloc Amt'!$F66</f>
        <v>2.1318026449209513E-6</v>
      </c>
      <c r="R66" s="145">
        <f>'Alloc Amt'!R66/'Alloc Amt'!$F66</f>
        <v>8.0073460332865919E-5</v>
      </c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X66" s="121"/>
      <c r="FY66" s="121"/>
      <c r="FZ66" s="121"/>
      <c r="GA66" s="121"/>
      <c r="GB66" s="121"/>
      <c r="GC66" s="121"/>
      <c r="GD66" s="121"/>
      <c r="GE66" s="121"/>
      <c r="GF66" s="121"/>
      <c r="GG66" s="121"/>
      <c r="GH66" s="121"/>
      <c r="GI66" s="121"/>
      <c r="GJ66" s="121"/>
      <c r="GK66" s="121"/>
      <c r="GL66" s="121"/>
      <c r="GM66" s="121"/>
      <c r="GN66" s="121"/>
      <c r="GO66" s="121"/>
      <c r="GP66" s="121"/>
      <c r="GQ66" s="121"/>
      <c r="GR66" s="121"/>
      <c r="GS66" s="121"/>
      <c r="GT66" s="121"/>
      <c r="GU66" s="121"/>
      <c r="GV66" s="121"/>
      <c r="GW66" s="121"/>
      <c r="GX66" s="121"/>
      <c r="GY66" s="121"/>
      <c r="GZ66" s="121"/>
      <c r="HA66" s="121"/>
      <c r="HB66" s="121"/>
      <c r="HC66" s="121"/>
      <c r="HD66" s="121"/>
      <c r="HE66" s="121"/>
      <c r="HF66" s="121"/>
      <c r="HG66" s="121"/>
      <c r="HH66" s="121"/>
      <c r="HI66" s="121"/>
      <c r="HJ66" s="121"/>
      <c r="HK66" s="121"/>
      <c r="HL66" s="121"/>
      <c r="HM66" s="121"/>
      <c r="HN66" s="121"/>
      <c r="HO66" s="121"/>
      <c r="HP66" s="121"/>
      <c r="HQ66" s="121"/>
      <c r="HR66" s="121"/>
      <c r="HS66" s="121"/>
      <c r="HT66" s="121"/>
      <c r="HU66" s="121"/>
      <c r="HV66" s="121"/>
      <c r="HW66" s="121"/>
      <c r="HX66" s="121"/>
      <c r="HY66" s="121"/>
      <c r="HZ66" s="121"/>
      <c r="IA66" s="121"/>
      <c r="IB66" s="121"/>
      <c r="IC66" s="121"/>
      <c r="ID66" s="121"/>
      <c r="IE66" s="121"/>
      <c r="IF66" s="121"/>
      <c r="IG66" s="121"/>
      <c r="IH66" s="121"/>
      <c r="II66" s="121"/>
      <c r="IJ66" s="121"/>
      <c r="IK66" s="121"/>
      <c r="IL66" s="121"/>
      <c r="IM66" s="121"/>
      <c r="IN66" s="121"/>
      <c r="IO66" s="121"/>
      <c r="IP66" s="121"/>
      <c r="IQ66" s="121"/>
      <c r="IR66" s="121"/>
      <c r="IS66" s="121"/>
      <c r="IT66" s="121"/>
      <c r="IU66" s="121"/>
      <c r="IV66" s="121"/>
    </row>
    <row r="67" spans="1:256" x14ac:dyDescent="0.2">
      <c r="A67" s="119">
        <f>'Alloc Amt'!A67</f>
        <v>57</v>
      </c>
      <c r="B67" s="144" t="str">
        <f>'Alloc Amt'!B67</f>
        <v>Gross Total Plant in Service</v>
      </c>
      <c r="C67" s="119">
        <f>'Alloc Amt'!C71</f>
        <v>0</v>
      </c>
      <c r="D67" s="119">
        <f>'Alloc Amt'!D71</f>
        <v>0</v>
      </c>
      <c r="E67" s="119">
        <f>'Alloc Amt'!E71</f>
        <v>0</v>
      </c>
      <c r="F67" s="145">
        <f t="shared" si="3"/>
        <v>1</v>
      </c>
      <c r="G67" s="145">
        <f>'Alloc Amt'!G67/'Alloc Amt'!$F67</f>
        <v>0.38843179623306895</v>
      </c>
      <c r="H67" s="145">
        <f>'Alloc Amt'!H67/'Alloc Amt'!$F67</f>
        <v>0.11920167254428259</v>
      </c>
      <c r="I67" s="145">
        <f>'Alloc Amt'!I67/'Alloc Amt'!$F67</f>
        <v>8.5245559379340686E-3</v>
      </c>
      <c r="J67" s="145">
        <f>'Alloc Amt'!J67/'Alloc Amt'!$F67</f>
        <v>0.15365257508347399</v>
      </c>
      <c r="K67" s="145">
        <f>'Alloc Amt'!K67/'Alloc Amt'!$F67</f>
        <v>3.3525424225008982E-2</v>
      </c>
      <c r="L67" s="145">
        <f>'Alloc Amt'!L67/'Alloc Amt'!$F67</f>
        <v>2.417038751242645E-2</v>
      </c>
      <c r="M67" s="145">
        <f>'Alloc Amt'!M67/'Alloc Amt'!$F67</f>
        <v>0.16685098383804156</v>
      </c>
      <c r="N67" s="145">
        <f>'Alloc Amt'!N67/'Alloc Amt'!$F67</f>
        <v>5.9558213458768633E-2</v>
      </c>
      <c r="O67" s="145">
        <f>'Alloc Amt'!O67/'Alloc Amt'!$F67</f>
        <v>1.9071557663182671E-2</v>
      </c>
      <c r="P67" s="145">
        <f>'Alloc Amt'!P67/'Alloc Amt'!$F67</f>
        <v>2.6930610712062052E-2</v>
      </c>
      <c r="Q67" s="145">
        <f>'Alloc Amt'!Q67/'Alloc Amt'!$F67</f>
        <v>2.1321716755768717E-6</v>
      </c>
      <c r="R67" s="145">
        <f>'Alloc Amt'!R67/'Alloc Amt'!$F67</f>
        <v>8.009062007458452E-5</v>
      </c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  <c r="DK67" s="121"/>
      <c r="DL67" s="121"/>
      <c r="DM67" s="121"/>
      <c r="DN67" s="121"/>
      <c r="DO67" s="121"/>
      <c r="DP67" s="121"/>
      <c r="DQ67" s="121"/>
      <c r="DR67" s="121"/>
      <c r="DS67" s="121"/>
      <c r="DT67" s="121"/>
      <c r="DU67" s="121"/>
      <c r="DV67" s="121"/>
      <c r="DW67" s="121"/>
      <c r="DX67" s="121"/>
      <c r="DY67" s="121"/>
      <c r="DZ67" s="121"/>
      <c r="EA67" s="121"/>
      <c r="EB67" s="121"/>
      <c r="EC67" s="121"/>
      <c r="ED67" s="121"/>
      <c r="EE67" s="121"/>
      <c r="EF67" s="121"/>
      <c r="EG67" s="121"/>
      <c r="EH67" s="121"/>
      <c r="EI67" s="121"/>
      <c r="EJ67" s="121"/>
      <c r="EK67" s="121"/>
      <c r="EL67" s="121"/>
      <c r="EM67" s="121"/>
      <c r="EN67" s="121"/>
      <c r="EO67" s="121"/>
      <c r="EP67" s="121"/>
      <c r="EQ67" s="121"/>
      <c r="ER67" s="121"/>
      <c r="ES67" s="121"/>
      <c r="ET67" s="121"/>
      <c r="EU67" s="121"/>
      <c r="EV67" s="121"/>
      <c r="EW67" s="121"/>
      <c r="EX67" s="121"/>
      <c r="EY67" s="121"/>
      <c r="EZ67" s="121"/>
      <c r="FA67" s="121"/>
      <c r="FB67" s="121"/>
      <c r="FC67" s="121"/>
      <c r="FD67" s="121"/>
      <c r="FE67" s="121"/>
      <c r="FF67" s="121"/>
      <c r="FG67" s="121"/>
      <c r="FH67" s="121"/>
      <c r="FI67" s="121"/>
      <c r="FJ67" s="121"/>
      <c r="FK67" s="121"/>
      <c r="FL67" s="121"/>
      <c r="FM67" s="121"/>
      <c r="FN67" s="121"/>
      <c r="FO67" s="121"/>
      <c r="FP67" s="121"/>
      <c r="FQ67" s="121"/>
      <c r="FR67" s="121"/>
      <c r="FS67" s="121"/>
      <c r="FT67" s="121"/>
      <c r="FU67" s="121"/>
      <c r="FV67" s="121"/>
      <c r="FW67" s="121"/>
      <c r="FX67" s="121"/>
      <c r="FY67" s="121"/>
      <c r="FZ67" s="121"/>
      <c r="GA67" s="121"/>
      <c r="GB67" s="121"/>
      <c r="GC67" s="121"/>
      <c r="GD67" s="121"/>
      <c r="GE67" s="121"/>
      <c r="GF67" s="121"/>
      <c r="GG67" s="121"/>
      <c r="GH67" s="121"/>
      <c r="GI67" s="121"/>
      <c r="GJ67" s="121"/>
      <c r="GK67" s="121"/>
      <c r="GL67" s="121"/>
      <c r="GM67" s="121"/>
      <c r="GN67" s="121"/>
      <c r="GO67" s="121"/>
      <c r="GP67" s="121"/>
      <c r="GQ67" s="121"/>
      <c r="GR67" s="121"/>
      <c r="GS67" s="121"/>
      <c r="GT67" s="121"/>
      <c r="GU67" s="121"/>
      <c r="GV67" s="121"/>
      <c r="GW67" s="121"/>
      <c r="GX67" s="121"/>
      <c r="GY67" s="121"/>
      <c r="GZ67" s="121"/>
      <c r="HA67" s="121"/>
      <c r="HB67" s="121"/>
      <c r="HC67" s="121"/>
      <c r="HD67" s="121"/>
      <c r="HE67" s="121"/>
      <c r="HF67" s="121"/>
      <c r="HG67" s="121"/>
      <c r="HH67" s="121"/>
      <c r="HI67" s="121"/>
      <c r="HJ67" s="121"/>
      <c r="HK67" s="121"/>
      <c r="HL67" s="121"/>
      <c r="HM67" s="121"/>
      <c r="HN67" s="121"/>
      <c r="HO67" s="121"/>
      <c r="HP67" s="121"/>
      <c r="HQ67" s="121"/>
      <c r="HR67" s="121"/>
      <c r="HS67" s="121"/>
      <c r="HT67" s="121"/>
      <c r="HU67" s="121"/>
      <c r="HV67" s="121"/>
      <c r="HW67" s="121"/>
      <c r="HX67" s="121"/>
      <c r="HY67" s="121"/>
      <c r="HZ67" s="121"/>
      <c r="IA67" s="121"/>
      <c r="IB67" s="121"/>
      <c r="IC67" s="121"/>
      <c r="ID67" s="121"/>
      <c r="IE67" s="121"/>
      <c r="IF67" s="121"/>
      <c r="IG67" s="121"/>
      <c r="IH67" s="121"/>
      <c r="II67" s="121"/>
      <c r="IJ67" s="121"/>
      <c r="IK67" s="121"/>
      <c r="IL67" s="121"/>
      <c r="IM67" s="121"/>
      <c r="IN67" s="121"/>
      <c r="IO67" s="121"/>
      <c r="IP67" s="121"/>
      <c r="IQ67" s="121"/>
      <c r="IR67" s="121"/>
      <c r="IS67" s="121"/>
      <c r="IT67" s="121"/>
      <c r="IU67" s="121"/>
      <c r="IV67" s="121"/>
    </row>
    <row r="68" spans="1:256" x14ac:dyDescent="0.2">
      <c r="A68" s="119">
        <f>'Alloc Amt'!A68</f>
        <v>58</v>
      </c>
      <c r="B68" s="144" t="str">
        <f>'Alloc Amt'!B68</f>
        <v>Dist. Underground Lines Gross Plant</v>
      </c>
      <c r="C68" s="119">
        <f>'Alloc Amt'!C72</f>
        <v>0</v>
      </c>
      <c r="D68" s="119">
        <f>'Alloc Amt'!D72</f>
        <v>0</v>
      </c>
      <c r="E68" s="119">
        <f>'Alloc Amt'!E72</f>
        <v>0</v>
      </c>
      <c r="F68" s="145">
        <f t="shared" si="3"/>
        <v>1</v>
      </c>
      <c r="G68" s="145">
        <f>'Alloc Amt'!G68/'Alloc Amt'!$F68</f>
        <v>0.48723112224641285</v>
      </c>
      <c r="H68" s="145">
        <f>'Alloc Amt'!H68/'Alloc Amt'!$F68</f>
        <v>0.14175229673090983</v>
      </c>
      <c r="I68" s="145">
        <f>'Alloc Amt'!I68/'Alloc Amt'!$F68</f>
        <v>1.2502703983363143E-2</v>
      </c>
      <c r="J68" s="145">
        <f>'Alloc Amt'!J68/'Alloc Amt'!$F68</f>
        <v>0.14859980208697776</v>
      </c>
      <c r="K68" s="145">
        <f>'Alloc Amt'!K68/'Alloc Amt'!$F68</f>
        <v>3.246182502414701E-2</v>
      </c>
      <c r="L68" s="145">
        <f>'Alloc Amt'!L68/'Alloc Amt'!$F68</f>
        <v>2.2039912438385611E-2</v>
      </c>
      <c r="M68" s="145">
        <f>'Alloc Amt'!M68/'Alloc Amt'!$F68</f>
        <v>0.14806368797978778</v>
      </c>
      <c r="N68" s="145">
        <f>'Alloc Amt'!N68/'Alloc Amt'!$F68</f>
        <v>0</v>
      </c>
      <c r="O68" s="145">
        <f>'Alloc Amt'!O68/'Alloc Amt'!$F68</f>
        <v>0</v>
      </c>
      <c r="P68" s="145">
        <f>'Alloc Amt'!P68/'Alloc Amt'!$F68</f>
        <v>7.3095672796800555E-3</v>
      </c>
      <c r="Q68" s="145">
        <f>'Alloc Amt'!Q68/'Alloc Amt'!$F68</f>
        <v>2.4509832276028754E-6</v>
      </c>
      <c r="R68" s="145">
        <f>'Alloc Amt'!R68/'Alloc Amt'!$F68</f>
        <v>3.6631247108496421E-5</v>
      </c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  <c r="DK68" s="121"/>
      <c r="DL68" s="121"/>
      <c r="DM68" s="121"/>
      <c r="DN68" s="121"/>
      <c r="DO68" s="121"/>
      <c r="DP68" s="121"/>
      <c r="DQ68" s="121"/>
      <c r="DR68" s="121"/>
      <c r="DS68" s="121"/>
      <c r="DT68" s="121"/>
      <c r="DU68" s="121"/>
      <c r="DV68" s="121"/>
      <c r="DW68" s="121"/>
      <c r="DX68" s="121"/>
      <c r="DY68" s="121"/>
      <c r="DZ68" s="121"/>
      <c r="EA68" s="121"/>
      <c r="EB68" s="121"/>
      <c r="EC68" s="121"/>
      <c r="ED68" s="121"/>
      <c r="EE68" s="121"/>
      <c r="EF68" s="121"/>
      <c r="EG68" s="121"/>
      <c r="EH68" s="121"/>
      <c r="EI68" s="121"/>
      <c r="EJ68" s="121"/>
      <c r="EK68" s="121"/>
      <c r="EL68" s="121"/>
      <c r="EM68" s="121"/>
      <c r="EN68" s="121"/>
      <c r="EO68" s="121"/>
      <c r="EP68" s="121"/>
      <c r="EQ68" s="121"/>
      <c r="ER68" s="121"/>
      <c r="ES68" s="121"/>
      <c r="ET68" s="121"/>
      <c r="EU68" s="121"/>
      <c r="EV68" s="121"/>
      <c r="EW68" s="121"/>
      <c r="EX68" s="121"/>
      <c r="EY68" s="121"/>
      <c r="EZ68" s="121"/>
      <c r="FA68" s="121"/>
      <c r="FB68" s="121"/>
      <c r="FC68" s="121"/>
      <c r="FD68" s="121"/>
      <c r="FE68" s="121"/>
      <c r="FF68" s="121"/>
      <c r="FG68" s="121"/>
      <c r="FH68" s="121"/>
      <c r="FI68" s="121"/>
      <c r="FJ68" s="121"/>
      <c r="FK68" s="121"/>
      <c r="FL68" s="121"/>
      <c r="FM68" s="121"/>
      <c r="FN68" s="121"/>
      <c r="FO68" s="121"/>
      <c r="FP68" s="121"/>
      <c r="FQ68" s="121"/>
      <c r="FR68" s="121"/>
      <c r="FS68" s="121"/>
      <c r="FT68" s="121"/>
      <c r="FU68" s="121"/>
      <c r="FV68" s="121"/>
      <c r="FW68" s="121"/>
      <c r="FX68" s="121"/>
      <c r="FY68" s="121"/>
      <c r="FZ68" s="121"/>
      <c r="GA68" s="121"/>
      <c r="GB68" s="121"/>
      <c r="GC68" s="121"/>
      <c r="GD68" s="121"/>
      <c r="GE68" s="121"/>
      <c r="GF68" s="121"/>
      <c r="GG68" s="121"/>
      <c r="GH68" s="121"/>
      <c r="GI68" s="121"/>
      <c r="GJ68" s="121"/>
      <c r="GK68" s="121"/>
      <c r="GL68" s="121"/>
      <c r="GM68" s="121"/>
      <c r="GN68" s="121"/>
      <c r="GO68" s="121"/>
      <c r="GP68" s="121"/>
      <c r="GQ68" s="121"/>
      <c r="GR68" s="121"/>
      <c r="GS68" s="121"/>
      <c r="GT68" s="121"/>
      <c r="GU68" s="121"/>
      <c r="GV68" s="121"/>
      <c r="GW68" s="121"/>
      <c r="GX68" s="121"/>
      <c r="GY68" s="121"/>
      <c r="GZ68" s="121"/>
      <c r="HA68" s="121"/>
      <c r="HB68" s="121"/>
      <c r="HC68" s="121"/>
      <c r="HD68" s="121"/>
      <c r="HE68" s="121"/>
      <c r="HF68" s="121"/>
      <c r="HG68" s="121"/>
      <c r="HH68" s="121"/>
      <c r="HI68" s="121"/>
      <c r="HJ68" s="121"/>
      <c r="HK68" s="121"/>
      <c r="HL68" s="121"/>
      <c r="HM68" s="121"/>
      <c r="HN68" s="121"/>
      <c r="HO68" s="121"/>
      <c r="HP68" s="121"/>
      <c r="HQ68" s="121"/>
      <c r="HR68" s="121"/>
      <c r="HS68" s="121"/>
      <c r="HT68" s="121"/>
      <c r="HU68" s="121"/>
      <c r="HV68" s="121"/>
      <c r="HW68" s="121"/>
      <c r="HX68" s="121"/>
      <c r="HY68" s="121"/>
      <c r="HZ68" s="121"/>
      <c r="IA68" s="121"/>
      <c r="IB68" s="121"/>
      <c r="IC68" s="121"/>
      <c r="ID68" s="121"/>
      <c r="IE68" s="121"/>
      <c r="IF68" s="121"/>
      <c r="IG68" s="121"/>
      <c r="IH68" s="121"/>
      <c r="II68" s="121"/>
      <c r="IJ68" s="121"/>
      <c r="IK68" s="121"/>
      <c r="IL68" s="121"/>
      <c r="IM68" s="121"/>
      <c r="IN68" s="121"/>
      <c r="IO68" s="121"/>
      <c r="IP68" s="121"/>
      <c r="IQ68" s="121"/>
      <c r="IR68" s="121"/>
      <c r="IS68" s="121"/>
      <c r="IT68" s="121"/>
      <c r="IU68" s="121"/>
      <c r="IV68" s="121"/>
    </row>
    <row r="69" spans="1:256" x14ac:dyDescent="0.2">
      <c r="A69" s="119">
        <f>'Alloc Amt'!A69</f>
        <v>59</v>
      </c>
      <c r="B69" s="144" t="str">
        <f>'Alloc Amt'!B69</f>
        <v>Gross General Plant</v>
      </c>
      <c r="C69" s="119">
        <f>'Alloc Amt'!C73</f>
        <v>0</v>
      </c>
      <c r="D69" s="119">
        <f>'Alloc Amt'!D73</f>
        <v>0</v>
      </c>
      <c r="E69" s="119">
        <f>'Alloc Amt'!E73</f>
        <v>0</v>
      </c>
      <c r="F69" s="145">
        <f t="shared" si="3"/>
        <v>1</v>
      </c>
      <c r="G69" s="145">
        <f>'Alloc Amt'!G69/'Alloc Amt'!$F69</f>
        <v>0.38840075984783923</v>
      </c>
      <c r="H69" s="145">
        <f>'Alloc Amt'!H69/'Alloc Amt'!$F69</f>
        <v>0.11919364022369305</v>
      </c>
      <c r="I69" s="145">
        <f>'Alloc Amt'!I69/'Alloc Amt'!$F69</f>
        <v>8.524374154466146E-3</v>
      </c>
      <c r="J69" s="145">
        <f>'Alloc Amt'!J69/'Alloc Amt'!$F69</f>
        <v>0.15366416765418339</v>
      </c>
      <c r="K69" s="145">
        <f>'Alloc Amt'!K69/'Alloc Amt'!$F69</f>
        <v>3.3528580618110669E-2</v>
      </c>
      <c r="L69" s="145">
        <f>'Alloc Amt'!L69/'Alloc Amt'!$F69</f>
        <v>2.4172636261976802E-2</v>
      </c>
      <c r="M69" s="145">
        <f>'Alloc Amt'!M69/'Alloc Amt'!$F69</f>
        <v>0.1668703580485289</v>
      </c>
      <c r="N69" s="145">
        <f>'Alloc Amt'!N69/'Alloc Amt'!$F69</f>
        <v>5.9573801312531087E-2</v>
      </c>
      <c r="O69" s="145">
        <f>'Alloc Amt'!O69/'Alloc Amt'!$F69</f>
        <v>1.9076640380114133E-2</v>
      </c>
      <c r="P69" s="145">
        <f>'Alloc Amt'!P69/'Alloc Amt'!$F69</f>
        <v>2.691283623557867E-2</v>
      </c>
      <c r="Q69" s="145">
        <f>'Alloc Amt'!Q69/'Alloc Amt'!$F69</f>
        <v>2.1318026449209513E-6</v>
      </c>
      <c r="R69" s="145">
        <f>'Alloc Amt'!R69/'Alloc Amt'!$F69</f>
        <v>8.0073460332865905E-5</v>
      </c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  <c r="DK69" s="121"/>
      <c r="DL69" s="121"/>
      <c r="DM69" s="121"/>
      <c r="DN69" s="121"/>
      <c r="DO69" s="121"/>
      <c r="DP69" s="121"/>
      <c r="DQ69" s="121"/>
      <c r="DR69" s="121"/>
      <c r="DS69" s="121"/>
      <c r="DT69" s="121"/>
      <c r="DU69" s="121"/>
      <c r="DV69" s="121"/>
      <c r="DW69" s="121"/>
      <c r="DX69" s="121"/>
      <c r="DY69" s="121"/>
      <c r="DZ69" s="121"/>
      <c r="EA69" s="121"/>
      <c r="EB69" s="121"/>
      <c r="EC69" s="121"/>
      <c r="ED69" s="121"/>
      <c r="EE69" s="121"/>
      <c r="EF69" s="121"/>
      <c r="EG69" s="121"/>
      <c r="EH69" s="121"/>
      <c r="EI69" s="121"/>
      <c r="EJ69" s="121"/>
      <c r="EK69" s="121"/>
      <c r="EL69" s="121"/>
      <c r="EM69" s="121"/>
      <c r="EN69" s="121"/>
      <c r="EO69" s="121"/>
      <c r="EP69" s="121"/>
      <c r="EQ69" s="121"/>
      <c r="ER69" s="121"/>
      <c r="ES69" s="121"/>
      <c r="ET69" s="121"/>
      <c r="EU69" s="121"/>
      <c r="EV69" s="121"/>
      <c r="EW69" s="121"/>
      <c r="EX69" s="121"/>
      <c r="EY69" s="121"/>
      <c r="EZ69" s="121"/>
      <c r="FA69" s="121"/>
      <c r="FB69" s="121"/>
      <c r="FC69" s="121"/>
      <c r="FD69" s="121"/>
      <c r="FE69" s="121"/>
      <c r="FF69" s="121"/>
      <c r="FG69" s="121"/>
      <c r="FH69" s="121"/>
      <c r="FI69" s="121"/>
      <c r="FJ69" s="121"/>
      <c r="FK69" s="121"/>
      <c r="FL69" s="121"/>
      <c r="FM69" s="121"/>
      <c r="FN69" s="121"/>
      <c r="FO69" s="121"/>
      <c r="FP69" s="121"/>
      <c r="FQ69" s="121"/>
      <c r="FR69" s="121"/>
      <c r="FS69" s="121"/>
      <c r="FT69" s="121"/>
      <c r="FU69" s="121"/>
      <c r="FV69" s="121"/>
      <c r="FW69" s="121"/>
      <c r="FX69" s="121"/>
      <c r="FY69" s="121"/>
      <c r="FZ69" s="121"/>
      <c r="GA69" s="121"/>
      <c r="GB69" s="121"/>
      <c r="GC69" s="121"/>
      <c r="GD69" s="121"/>
      <c r="GE69" s="121"/>
      <c r="GF69" s="121"/>
      <c r="GG69" s="121"/>
      <c r="GH69" s="121"/>
      <c r="GI69" s="121"/>
      <c r="GJ69" s="121"/>
      <c r="GK69" s="121"/>
      <c r="GL69" s="121"/>
      <c r="GM69" s="121"/>
      <c r="GN69" s="121"/>
      <c r="GO69" s="121"/>
      <c r="GP69" s="121"/>
      <c r="GQ69" s="121"/>
      <c r="GR69" s="121"/>
      <c r="GS69" s="121"/>
      <c r="GT69" s="121"/>
      <c r="GU69" s="121"/>
      <c r="GV69" s="121"/>
      <c r="GW69" s="121"/>
      <c r="GX69" s="121"/>
      <c r="GY69" s="121"/>
      <c r="GZ69" s="121"/>
      <c r="HA69" s="121"/>
      <c r="HB69" s="121"/>
      <c r="HC69" s="121"/>
      <c r="HD69" s="121"/>
      <c r="HE69" s="121"/>
      <c r="HF69" s="121"/>
      <c r="HG69" s="121"/>
      <c r="HH69" s="121"/>
      <c r="HI69" s="121"/>
      <c r="HJ69" s="121"/>
      <c r="HK69" s="121"/>
      <c r="HL69" s="121"/>
      <c r="HM69" s="121"/>
      <c r="HN69" s="121"/>
      <c r="HO69" s="121"/>
      <c r="HP69" s="121"/>
      <c r="HQ69" s="121"/>
      <c r="HR69" s="121"/>
      <c r="HS69" s="121"/>
      <c r="HT69" s="121"/>
      <c r="HU69" s="121"/>
      <c r="HV69" s="121"/>
      <c r="HW69" s="121"/>
      <c r="HX69" s="121"/>
      <c r="HY69" s="121"/>
      <c r="HZ69" s="121"/>
      <c r="IA69" s="121"/>
      <c r="IB69" s="121"/>
      <c r="IC69" s="121"/>
      <c r="ID69" s="121"/>
      <c r="IE69" s="121"/>
      <c r="IF69" s="121"/>
      <c r="IG69" s="121"/>
      <c r="IH69" s="121"/>
      <c r="II69" s="121"/>
      <c r="IJ69" s="121"/>
      <c r="IK69" s="121"/>
      <c r="IL69" s="121"/>
      <c r="IM69" s="121"/>
      <c r="IN69" s="121"/>
      <c r="IO69" s="121"/>
      <c r="IP69" s="121"/>
      <c r="IQ69" s="121"/>
      <c r="IR69" s="121"/>
      <c r="IS69" s="121"/>
      <c r="IT69" s="121"/>
      <c r="IU69" s="121"/>
      <c r="IV69" s="121"/>
    </row>
    <row r="70" spans="1:256" x14ac:dyDescent="0.2">
      <c r="A70" s="119">
        <f>'Alloc Amt'!A70</f>
        <v>60</v>
      </c>
      <c r="B70" s="144" t="str">
        <f>'Alloc Amt'!B70</f>
        <v>Labor Accts 501-507</v>
      </c>
      <c r="C70" s="119">
        <f>'Alloc Amt'!C74</f>
        <v>0</v>
      </c>
      <c r="D70" s="119">
        <f>'Alloc Amt'!D74</f>
        <v>0</v>
      </c>
      <c r="E70" s="119">
        <f>'Alloc Amt'!E74</f>
        <v>0</v>
      </c>
      <c r="F70" s="145">
        <f t="shared" si="3"/>
        <v>0.99999999999999967</v>
      </c>
      <c r="G70" s="145">
        <f>'Alloc Amt'!G70/'Alloc Amt'!$F70</f>
        <v>0.34764016427396621</v>
      </c>
      <c r="H70" s="145">
        <f>'Alloc Amt'!H70/'Alloc Amt'!$F70</f>
        <v>0.10869579223786358</v>
      </c>
      <c r="I70" s="145">
        <f>'Alloc Amt'!I70/'Alloc Amt'!$F70</f>
        <v>8.3839962443273876E-3</v>
      </c>
      <c r="J70" s="145">
        <f>'Alloc Amt'!J70/'Alloc Amt'!$F70</f>
        <v>0.16849662728705717</v>
      </c>
      <c r="K70" s="145">
        <f>'Alloc Amt'!K70/'Alloc Amt'!$F70</f>
        <v>3.7255782583010565E-2</v>
      </c>
      <c r="L70" s="145">
        <f>'Alloc Amt'!L70/'Alloc Amt'!$F70</f>
        <v>2.7064126493293074E-2</v>
      </c>
      <c r="M70" s="145">
        <f>'Alloc Amt'!M70/'Alloc Amt'!$F70</f>
        <v>0.19217764723894423</v>
      </c>
      <c r="N70" s="145">
        <f>'Alloc Amt'!N70/'Alloc Amt'!$F70</f>
        <v>7.922498898226718E-2</v>
      </c>
      <c r="O70" s="145">
        <f>'Alloc Amt'!O70/'Alloc Amt'!$F70</f>
        <v>2.5529065089985092E-2</v>
      </c>
      <c r="P70" s="145">
        <f>'Alloc Amt'!P70/'Alloc Amt'!$F70</f>
        <v>5.469706853410315E-3</v>
      </c>
      <c r="Q70" s="145">
        <f>'Alloc Amt'!Q70/'Alloc Amt'!$F70</f>
        <v>1.7786510050105039E-6</v>
      </c>
      <c r="R70" s="145">
        <f>'Alloc Amt'!R70/'Alloc Amt'!$F70</f>
        <v>6.0324064869931658E-5</v>
      </c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  <c r="DK70" s="121"/>
      <c r="DL70" s="121"/>
      <c r="DM70" s="121"/>
      <c r="DN70" s="121"/>
      <c r="DO70" s="121"/>
      <c r="DP70" s="121"/>
      <c r="DQ70" s="121"/>
      <c r="DR70" s="121"/>
      <c r="DS70" s="121"/>
      <c r="DT70" s="121"/>
      <c r="DU70" s="121"/>
      <c r="DV70" s="121"/>
      <c r="DW70" s="121"/>
      <c r="DX70" s="121"/>
      <c r="DY70" s="121"/>
      <c r="DZ70" s="121"/>
      <c r="EA70" s="121"/>
      <c r="EB70" s="121"/>
      <c r="EC70" s="121"/>
      <c r="ED70" s="121"/>
      <c r="EE70" s="121"/>
      <c r="EF70" s="121"/>
      <c r="EG70" s="121"/>
      <c r="EH70" s="121"/>
      <c r="EI70" s="121"/>
      <c r="EJ70" s="121"/>
      <c r="EK70" s="121"/>
      <c r="EL70" s="121"/>
      <c r="EM70" s="121"/>
      <c r="EN70" s="121"/>
      <c r="EO70" s="121"/>
      <c r="EP70" s="121"/>
      <c r="EQ70" s="121"/>
      <c r="ER70" s="121"/>
      <c r="ES70" s="121"/>
      <c r="ET70" s="121"/>
      <c r="EU70" s="121"/>
      <c r="EV70" s="121"/>
      <c r="EW70" s="121"/>
      <c r="EX70" s="121"/>
      <c r="EY70" s="121"/>
      <c r="EZ70" s="121"/>
      <c r="FA70" s="121"/>
      <c r="FB70" s="121"/>
      <c r="FC70" s="121"/>
      <c r="FD70" s="121"/>
      <c r="FE70" s="121"/>
      <c r="FF70" s="121"/>
      <c r="FG70" s="121"/>
      <c r="FH70" s="121"/>
      <c r="FI70" s="121"/>
      <c r="FJ70" s="121"/>
      <c r="FK70" s="121"/>
      <c r="FL70" s="121"/>
      <c r="FM70" s="121"/>
      <c r="FN70" s="121"/>
      <c r="FO70" s="121"/>
      <c r="FP70" s="121"/>
      <c r="FQ70" s="121"/>
      <c r="FR70" s="121"/>
      <c r="FS70" s="121"/>
      <c r="FT70" s="121"/>
      <c r="FU70" s="121"/>
      <c r="FV70" s="121"/>
      <c r="FW70" s="121"/>
      <c r="FX70" s="121"/>
      <c r="FY70" s="121"/>
      <c r="FZ70" s="121"/>
      <c r="GA70" s="121"/>
      <c r="GB70" s="121"/>
      <c r="GC70" s="121"/>
      <c r="GD70" s="121"/>
      <c r="GE70" s="121"/>
      <c r="GF70" s="121"/>
      <c r="GG70" s="121"/>
      <c r="GH70" s="121"/>
      <c r="GI70" s="121"/>
      <c r="GJ70" s="121"/>
      <c r="GK70" s="121"/>
      <c r="GL70" s="121"/>
      <c r="GM70" s="121"/>
      <c r="GN70" s="121"/>
      <c r="GO70" s="121"/>
      <c r="GP70" s="121"/>
      <c r="GQ70" s="121"/>
      <c r="GR70" s="121"/>
      <c r="GS70" s="121"/>
      <c r="GT70" s="121"/>
      <c r="GU70" s="121"/>
      <c r="GV70" s="121"/>
      <c r="GW70" s="121"/>
      <c r="GX70" s="121"/>
      <c r="GY70" s="121"/>
      <c r="GZ70" s="121"/>
      <c r="HA70" s="121"/>
      <c r="HB70" s="121"/>
      <c r="HC70" s="121"/>
      <c r="HD70" s="121"/>
      <c r="HE70" s="121"/>
      <c r="HF70" s="121"/>
      <c r="HG70" s="121"/>
      <c r="HH70" s="121"/>
      <c r="HI70" s="121"/>
      <c r="HJ70" s="121"/>
      <c r="HK70" s="121"/>
      <c r="HL70" s="121"/>
      <c r="HM70" s="121"/>
      <c r="HN70" s="121"/>
      <c r="HO70" s="121"/>
      <c r="HP70" s="121"/>
      <c r="HQ70" s="121"/>
      <c r="HR70" s="121"/>
      <c r="HS70" s="121"/>
      <c r="HT70" s="121"/>
      <c r="HU70" s="121"/>
      <c r="HV70" s="121"/>
      <c r="HW70" s="121"/>
      <c r="HX70" s="121"/>
      <c r="HY70" s="121"/>
      <c r="HZ70" s="121"/>
      <c r="IA70" s="121"/>
      <c r="IB70" s="121"/>
      <c r="IC70" s="121"/>
      <c r="ID70" s="121"/>
      <c r="IE70" s="121"/>
      <c r="IF70" s="121"/>
      <c r="IG70" s="121"/>
      <c r="IH70" s="121"/>
      <c r="II70" s="121"/>
      <c r="IJ70" s="121"/>
      <c r="IK70" s="121"/>
      <c r="IL70" s="121"/>
      <c r="IM70" s="121"/>
      <c r="IN70" s="121"/>
      <c r="IO70" s="121"/>
      <c r="IP70" s="121"/>
      <c r="IQ70" s="121"/>
      <c r="IR70" s="121"/>
      <c r="IS70" s="121"/>
      <c r="IT70" s="121"/>
      <c r="IU70" s="121"/>
      <c r="IV70" s="121"/>
    </row>
    <row r="71" spans="1:256" x14ac:dyDescent="0.2">
      <c r="A71" s="119">
        <f>'Alloc Amt'!A71</f>
        <v>61</v>
      </c>
      <c r="B71" s="144" t="str">
        <f>'Alloc Amt'!B71</f>
        <v>Labor Accts 511-514</v>
      </c>
      <c r="C71" s="119">
        <f>'Alloc Amt'!C75</f>
        <v>0</v>
      </c>
      <c r="D71" s="119">
        <f>'Alloc Amt'!D75</f>
        <v>0</v>
      </c>
      <c r="E71" s="119">
        <f>'Alloc Amt'!E75</f>
        <v>0</v>
      </c>
      <c r="F71" s="145">
        <f t="shared" si="3"/>
        <v>0.99999999999999989</v>
      </c>
      <c r="G71" s="145">
        <f>'Alloc Amt'!G71/'Alloc Amt'!$F71</f>
        <v>0.33558770502189061</v>
      </c>
      <c r="H71" s="145">
        <f>'Alloc Amt'!H71/'Alloc Amt'!$F71</f>
        <v>0.10579742847002498</v>
      </c>
      <c r="I71" s="145">
        <f>'Alloc Amt'!I71/'Alloc Amt'!$F71</f>
        <v>8.738262636219846E-3</v>
      </c>
      <c r="J71" s="145">
        <f>'Alloc Amt'!J71/'Alloc Amt'!$F71</f>
        <v>0.17130411589429861</v>
      </c>
      <c r="K71" s="145">
        <f>'Alloc Amt'!K71/'Alloc Amt'!$F71</f>
        <v>3.6675408717555272E-2</v>
      </c>
      <c r="L71" s="145">
        <f>'Alloc Amt'!L71/'Alloc Amt'!$F71</f>
        <v>2.7670325822467978E-2</v>
      </c>
      <c r="M71" s="145">
        <f>'Alloc Amt'!M71/'Alloc Amt'!$F71</f>
        <v>0.19910876396655328</v>
      </c>
      <c r="N71" s="145">
        <f>'Alloc Amt'!N71/'Alloc Amt'!$F71</f>
        <v>8.1733806729730948E-2</v>
      </c>
      <c r="O71" s="145">
        <f>'Alloc Amt'!O71/'Alloc Amt'!$F71</f>
        <v>2.6540535587693769E-2</v>
      </c>
      <c r="P71" s="145">
        <f>'Alloc Amt'!P71/'Alloc Amt'!$F71</f>
        <v>6.7757463173172385E-3</v>
      </c>
      <c r="Q71" s="145">
        <f>'Alloc Amt'!Q71/'Alloc Amt'!$F71</f>
        <v>2.2033517188363395E-6</v>
      </c>
      <c r="R71" s="145">
        <f>'Alloc Amt'!R71/'Alloc Amt'!$F71</f>
        <v>6.5697484528500497E-5</v>
      </c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  <c r="DK71" s="121"/>
      <c r="DL71" s="121"/>
      <c r="DM71" s="121"/>
      <c r="DN71" s="121"/>
      <c r="DO71" s="121"/>
      <c r="DP71" s="121"/>
      <c r="DQ71" s="121"/>
      <c r="DR71" s="121"/>
      <c r="DS71" s="121"/>
      <c r="DT71" s="121"/>
      <c r="DU71" s="121"/>
      <c r="DV71" s="121"/>
      <c r="DW71" s="121"/>
      <c r="DX71" s="121"/>
      <c r="DY71" s="121"/>
      <c r="DZ71" s="121"/>
      <c r="EA71" s="121"/>
      <c r="EB71" s="121"/>
      <c r="EC71" s="121"/>
      <c r="ED71" s="121"/>
      <c r="EE71" s="121"/>
      <c r="EF71" s="121"/>
      <c r="EG71" s="121"/>
      <c r="EH71" s="121"/>
      <c r="EI71" s="121"/>
      <c r="EJ71" s="121"/>
      <c r="EK71" s="121"/>
      <c r="EL71" s="121"/>
      <c r="EM71" s="121"/>
      <c r="EN71" s="121"/>
      <c r="EO71" s="121"/>
      <c r="EP71" s="121"/>
      <c r="EQ71" s="121"/>
      <c r="ER71" s="121"/>
      <c r="ES71" s="121"/>
      <c r="ET71" s="121"/>
      <c r="EU71" s="121"/>
      <c r="EV71" s="121"/>
      <c r="EW71" s="121"/>
      <c r="EX71" s="121"/>
      <c r="EY71" s="121"/>
      <c r="EZ71" s="121"/>
      <c r="FA71" s="121"/>
      <c r="FB71" s="121"/>
      <c r="FC71" s="121"/>
      <c r="FD71" s="121"/>
      <c r="FE71" s="121"/>
      <c r="FF71" s="121"/>
      <c r="FG71" s="121"/>
      <c r="FH71" s="121"/>
      <c r="FI71" s="121"/>
      <c r="FJ71" s="121"/>
      <c r="FK71" s="121"/>
      <c r="FL71" s="121"/>
      <c r="FM71" s="121"/>
      <c r="FN71" s="121"/>
      <c r="FO71" s="121"/>
      <c r="FP71" s="121"/>
      <c r="FQ71" s="121"/>
      <c r="FR71" s="121"/>
      <c r="FS71" s="121"/>
      <c r="FT71" s="121"/>
      <c r="FU71" s="121"/>
      <c r="FV71" s="121"/>
      <c r="FW71" s="121"/>
      <c r="FX71" s="121"/>
      <c r="FY71" s="121"/>
      <c r="FZ71" s="121"/>
      <c r="GA71" s="121"/>
      <c r="GB71" s="121"/>
      <c r="GC71" s="121"/>
      <c r="GD71" s="121"/>
      <c r="GE71" s="121"/>
      <c r="GF71" s="121"/>
      <c r="GG71" s="121"/>
      <c r="GH71" s="121"/>
      <c r="GI71" s="121"/>
      <c r="GJ71" s="121"/>
      <c r="GK71" s="121"/>
      <c r="GL71" s="121"/>
      <c r="GM71" s="121"/>
      <c r="GN71" s="121"/>
      <c r="GO71" s="121"/>
      <c r="GP71" s="121"/>
      <c r="GQ71" s="121"/>
      <c r="GR71" s="121"/>
      <c r="GS71" s="121"/>
      <c r="GT71" s="121"/>
      <c r="GU71" s="121"/>
      <c r="GV71" s="121"/>
      <c r="GW71" s="121"/>
      <c r="GX71" s="121"/>
      <c r="GY71" s="121"/>
      <c r="GZ71" s="121"/>
      <c r="HA71" s="121"/>
      <c r="HB71" s="121"/>
      <c r="HC71" s="121"/>
      <c r="HD71" s="121"/>
      <c r="HE71" s="121"/>
      <c r="HF71" s="121"/>
      <c r="HG71" s="121"/>
      <c r="HH71" s="121"/>
      <c r="HI71" s="121"/>
      <c r="HJ71" s="121"/>
      <c r="HK71" s="121"/>
      <c r="HL71" s="121"/>
      <c r="HM71" s="121"/>
      <c r="HN71" s="121"/>
      <c r="HO71" s="121"/>
      <c r="HP71" s="121"/>
      <c r="HQ71" s="121"/>
      <c r="HR71" s="121"/>
      <c r="HS71" s="121"/>
      <c r="HT71" s="121"/>
      <c r="HU71" s="121"/>
      <c r="HV71" s="121"/>
      <c r="HW71" s="121"/>
      <c r="HX71" s="121"/>
      <c r="HY71" s="121"/>
      <c r="HZ71" s="121"/>
      <c r="IA71" s="121"/>
      <c r="IB71" s="121"/>
      <c r="IC71" s="121"/>
      <c r="ID71" s="121"/>
      <c r="IE71" s="121"/>
      <c r="IF71" s="121"/>
      <c r="IG71" s="121"/>
      <c r="IH71" s="121"/>
      <c r="II71" s="121"/>
      <c r="IJ71" s="121"/>
      <c r="IK71" s="121"/>
      <c r="IL71" s="121"/>
      <c r="IM71" s="121"/>
      <c r="IN71" s="121"/>
      <c r="IO71" s="121"/>
      <c r="IP71" s="121"/>
      <c r="IQ71" s="121"/>
      <c r="IR71" s="121"/>
      <c r="IS71" s="121"/>
      <c r="IT71" s="121"/>
      <c r="IU71" s="121"/>
      <c r="IV71" s="121"/>
    </row>
    <row r="72" spans="1:256" x14ac:dyDescent="0.2">
      <c r="A72" s="119">
        <f>'Alloc Amt'!A72</f>
        <v>62</v>
      </c>
      <c r="B72" s="144" t="str">
        <f>'Alloc Amt'!B72</f>
        <v>Labor Accts 536-540</v>
      </c>
      <c r="C72" s="119">
        <f>'Alloc Amt'!C76</f>
        <v>0</v>
      </c>
      <c r="D72" s="119">
        <f>'Alloc Amt'!D76</f>
        <v>0</v>
      </c>
      <c r="E72" s="119">
        <f>'Alloc Amt'!E76</f>
        <v>0</v>
      </c>
      <c r="F72" s="145">
        <f t="shared" si="3"/>
        <v>1</v>
      </c>
      <c r="G72" s="145">
        <f>'Alloc Amt'!G72/'Alloc Amt'!$F72</f>
        <v>0.35043049194500403</v>
      </c>
      <c r="H72" s="145">
        <f>'Alloc Amt'!H72/'Alloc Amt'!$F72</f>
        <v>0.10936680754295497</v>
      </c>
      <c r="I72" s="145">
        <f>'Alloc Amt'!I72/'Alloc Amt'!$F72</f>
        <v>8.3019781851461534E-3</v>
      </c>
      <c r="J72" s="145">
        <f>'Alloc Amt'!J72/'Alloc Amt'!$F72</f>
        <v>0.16784665096412879</v>
      </c>
      <c r="K72" s="145">
        <f>'Alloc Amt'!K72/'Alloc Amt'!$F72</f>
        <v>3.7390147962096845E-2</v>
      </c>
      <c r="L72" s="145">
        <f>'Alloc Amt'!L72/'Alloc Amt'!$F72</f>
        <v>2.6923782126472683E-2</v>
      </c>
      <c r="M72" s="145">
        <f>'Alloc Amt'!M72/'Alloc Amt'!$F72</f>
        <v>0.19057298827335525</v>
      </c>
      <c r="N72" s="145">
        <f>'Alloc Amt'!N72/'Alloc Amt'!$F72</f>
        <v>7.8644159507060052E-2</v>
      </c>
      <c r="O72" s="145">
        <f>'Alloc Amt'!O72/'Alloc Amt'!$F72</f>
        <v>2.5294894282254829E-2</v>
      </c>
      <c r="P72" s="145">
        <f>'Alloc Amt'!P72/'Alloc Amt'!$F72</f>
        <v>5.1673388487245451E-3</v>
      </c>
      <c r="Q72" s="145">
        <f>'Alloc Amt'!Q72/'Alloc Amt'!$F72</f>
        <v>1.6803263287836514E-6</v>
      </c>
      <c r="R72" s="145">
        <f>'Alloc Amt'!R72/'Alloc Amt'!$F72</f>
        <v>5.9080036473086409E-5</v>
      </c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X72" s="121"/>
      <c r="FY72" s="121"/>
      <c r="FZ72" s="121"/>
      <c r="GA72" s="121"/>
      <c r="GB72" s="121"/>
      <c r="GC72" s="121"/>
      <c r="GD72" s="121"/>
      <c r="GE72" s="121"/>
      <c r="GF72" s="121"/>
      <c r="GG72" s="121"/>
      <c r="GH72" s="121"/>
      <c r="GI72" s="121"/>
      <c r="GJ72" s="121"/>
      <c r="GK72" s="121"/>
      <c r="GL72" s="121"/>
      <c r="GM72" s="121"/>
      <c r="GN72" s="121"/>
      <c r="GO72" s="121"/>
      <c r="GP72" s="121"/>
      <c r="GQ72" s="121"/>
      <c r="GR72" s="121"/>
      <c r="GS72" s="121"/>
      <c r="GT72" s="121"/>
      <c r="GU72" s="121"/>
      <c r="GV72" s="121"/>
      <c r="GW72" s="121"/>
      <c r="GX72" s="121"/>
      <c r="GY72" s="121"/>
      <c r="GZ72" s="121"/>
      <c r="HA72" s="121"/>
      <c r="HB72" s="121"/>
      <c r="HC72" s="121"/>
      <c r="HD72" s="121"/>
      <c r="HE72" s="121"/>
      <c r="HF72" s="121"/>
      <c r="HG72" s="121"/>
      <c r="HH72" s="121"/>
      <c r="HI72" s="121"/>
      <c r="HJ72" s="121"/>
      <c r="HK72" s="121"/>
      <c r="HL72" s="121"/>
      <c r="HM72" s="121"/>
      <c r="HN72" s="121"/>
      <c r="HO72" s="121"/>
      <c r="HP72" s="121"/>
      <c r="HQ72" s="121"/>
      <c r="HR72" s="121"/>
      <c r="HS72" s="121"/>
      <c r="HT72" s="121"/>
      <c r="HU72" s="121"/>
      <c r="HV72" s="121"/>
      <c r="HW72" s="121"/>
      <c r="HX72" s="121"/>
      <c r="HY72" s="121"/>
      <c r="HZ72" s="121"/>
      <c r="IA72" s="121"/>
      <c r="IB72" s="121"/>
      <c r="IC72" s="121"/>
      <c r="ID72" s="121"/>
      <c r="IE72" s="121"/>
      <c r="IF72" s="121"/>
      <c r="IG72" s="121"/>
      <c r="IH72" s="121"/>
      <c r="II72" s="121"/>
      <c r="IJ72" s="121"/>
      <c r="IK72" s="121"/>
      <c r="IL72" s="121"/>
      <c r="IM72" s="121"/>
      <c r="IN72" s="121"/>
      <c r="IO72" s="121"/>
      <c r="IP72" s="121"/>
      <c r="IQ72" s="121"/>
      <c r="IR72" s="121"/>
      <c r="IS72" s="121"/>
      <c r="IT72" s="121"/>
      <c r="IU72" s="121"/>
      <c r="IV72" s="121"/>
    </row>
    <row r="73" spans="1:256" x14ac:dyDescent="0.2">
      <c r="A73" s="119">
        <f>'Alloc Amt'!A73</f>
        <v>63</v>
      </c>
      <c r="B73" s="144" t="str">
        <f>'Alloc Amt'!B73</f>
        <v>Labor Accts 542-545</v>
      </c>
      <c r="C73" s="119">
        <f>'Alloc Amt'!C77</f>
        <v>0</v>
      </c>
      <c r="D73" s="119">
        <f>'Alloc Amt'!D77</f>
        <v>0</v>
      </c>
      <c r="E73" s="119">
        <f>'Alloc Amt'!E77</f>
        <v>0</v>
      </c>
      <c r="F73" s="145">
        <f t="shared" si="3"/>
        <v>0.99999999999999989</v>
      </c>
      <c r="G73" s="145">
        <f>'Alloc Amt'!G73/'Alloc Amt'!$F73</f>
        <v>0.33873545544547462</v>
      </c>
      <c r="H73" s="145">
        <f>'Alloc Amt'!H73/'Alloc Amt'!$F73</f>
        <v>0.1065543964536623</v>
      </c>
      <c r="I73" s="145">
        <f>'Alloc Amt'!I73/'Alloc Amt'!$F73</f>
        <v>8.645738599272864E-3</v>
      </c>
      <c r="J73" s="145">
        <f>'Alloc Amt'!J73/'Alloc Amt'!$F73</f>
        <v>0.17057088184904523</v>
      </c>
      <c r="K73" s="145">
        <f>'Alloc Amt'!K73/'Alloc Amt'!$F73</f>
        <v>3.682698542423523E-2</v>
      </c>
      <c r="L73" s="145">
        <f>'Alloc Amt'!L73/'Alloc Amt'!$F73</f>
        <v>2.7512004258770678E-2</v>
      </c>
      <c r="M73" s="145">
        <f>'Alloc Amt'!M73/'Alloc Amt'!$F73</f>
        <v>0.19729855866662799</v>
      </c>
      <c r="N73" s="145">
        <f>'Alloc Amt'!N73/'Alloc Amt'!$F73</f>
        <v>8.1078576791831447E-2</v>
      </c>
      <c r="O73" s="145">
        <f>'Alloc Amt'!O73/'Alloc Amt'!$F73</f>
        <v>2.6276369028735536E-2</v>
      </c>
      <c r="P73" s="145">
        <f>'Alloc Amt'!P73/'Alloc Amt'!$F73</f>
        <v>6.4346469458323339E-3</v>
      </c>
      <c r="Q73" s="145">
        <f>'Alloc Amt'!Q73/'Alloc Amt'!$F73</f>
        <v>2.0924322936898527E-6</v>
      </c>
      <c r="R73" s="145">
        <f>'Alloc Amt'!R73/'Alloc Amt'!$F73</f>
        <v>6.4294104218092765E-5</v>
      </c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X73" s="121"/>
      <c r="FY73" s="121"/>
      <c r="FZ73" s="121"/>
      <c r="GA73" s="121"/>
      <c r="GB73" s="121"/>
      <c r="GC73" s="121"/>
      <c r="GD73" s="121"/>
      <c r="GE73" s="121"/>
      <c r="GF73" s="121"/>
      <c r="GG73" s="121"/>
      <c r="GH73" s="121"/>
      <c r="GI73" s="121"/>
      <c r="GJ73" s="121"/>
      <c r="GK73" s="121"/>
      <c r="GL73" s="121"/>
      <c r="GM73" s="121"/>
      <c r="GN73" s="121"/>
      <c r="GO73" s="121"/>
      <c r="GP73" s="121"/>
      <c r="GQ73" s="121"/>
      <c r="GR73" s="121"/>
      <c r="GS73" s="121"/>
      <c r="GT73" s="121"/>
      <c r="GU73" s="121"/>
      <c r="GV73" s="121"/>
      <c r="GW73" s="121"/>
      <c r="GX73" s="121"/>
      <c r="GY73" s="121"/>
      <c r="GZ73" s="121"/>
      <c r="HA73" s="121"/>
      <c r="HB73" s="121"/>
      <c r="HC73" s="121"/>
      <c r="HD73" s="121"/>
      <c r="HE73" s="121"/>
      <c r="HF73" s="121"/>
      <c r="HG73" s="121"/>
      <c r="HH73" s="121"/>
      <c r="HI73" s="121"/>
      <c r="HJ73" s="121"/>
      <c r="HK73" s="121"/>
      <c r="HL73" s="121"/>
      <c r="HM73" s="121"/>
      <c r="HN73" s="121"/>
      <c r="HO73" s="121"/>
      <c r="HP73" s="121"/>
      <c r="HQ73" s="121"/>
      <c r="HR73" s="121"/>
      <c r="HS73" s="121"/>
      <c r="HT73" s="121"/>
      <c r="HU73" s="121"/>
      <c r="HV73" s="121"/>
      <c r="HW73" s="121"/>
      <c r="HX73" s="121"/>
      <c r="HY73" s="121"/>
      <c r="HZ73" s="121"/>
      <c r="IA73" s="121"/>
      <c r="IB73" s="121"/>
      <c r="IC73" s="121"/>
      <c r="ID73" s="121"/>
      <c r="IE73" s="121"/>
      <c r="IF73" s="121"/>
      <c r="IG73" s="121"/>
      <c r="IH73" s="121"/>
      <c r="II73" s="121"/>
      <c r="IJ73" s="121"/>
      <c r="IK73" s="121"/>
      <c r="IL73" s="121"/>
      <c r="IM73" s="121"/>
      <c r="IN73" s="121"/>
      <c r="IO73" s="121"/>
      <c r="IP73" s="121"/>
      <c r="IQ73" s="121"/>
      <c r="IR73" s="121"/>
      <c r="IS73" s="121"/>
      <c r="IT73" s="121"/>
      <c r="IU73" s="121"/>
      <c r="IV73" s="121"/>
    </row>
    <row r="74" spans="1:256" x14ac:dyDescent="0.2">
      <c r="A74" s="119">
        <f>'Alloc Amt'!A74</f>
        <v>64</v>
      </c>
      <c r="B74" s="144" t="str">
        <f>'Alloc Amt'!B74</f>
        <v>Labor Accts 581-588</v>
      </c>
      <c r="C74" s="119">
        <f>'Alloc Amt'!C78</f>
        <v>0</v>
      </c>
      <c r="D74" s="119">
        <f>'Alloc Amt'!D78</f>
        <v>0</v>
      </c>
      <c r="E74" s="119">
        <f>'Alloc Amt'!E78</f>
        <v>0</v>
      </c>
      <c r="F74" s="145">
        <f t="shared" si="3"/>
        <v>0.99999999999999978</v>
      </c>
      <c r="G74" s="145">
        <f>'Alloc Amt'!G74/'Alloc Amt'!$F74</f>
        <v>0.54638744739898448</v>
      </c>
      <c r="H74" s="145">
        <f>'Alloc Amt'!H74/'Alloc Amt'!$F74</f>
        <v>0.18038053165657644</v>
      </c>
      <c r="I74" s="145">
        <f>'Alloc Amt'!I74/'Alloc Amt'!$F74</f>
        <v>8.6661068040391944E-3</v>
      </c>
      <c r="J74" s="145">
        <f>'Alloc Amt'!J74/'Alloc Amt'!$F74</f>
        <v>0.10444825734438416</v>
      </c>
      <c r="K74" s="145">
        <f>'Alloc Amt'!K74/'Alloc Amt'!$F74</f>
        <v>2.7153973761466631E-2</v>
      </c>
      <c r="L74" s="145">
        <f>'Alloc Amt'!L74/'Alloc Amt'!$F74</f>
        <v>1.2150905511758283E-2</v>
      </c>
      <c r="M74" s="145">
        <f>'Alloc Amt'!M74/'Alloc Amt'!$F74</f>
        <v>8.2234864138156075E-2</v>
      </c>
      <c r="N74" s="145">
        <f>'Alloc Amt'!N74/'Alloc Amt'!$F74</f>
        <v>1.0673986905339104E-2</v>
      </c>
      <c r="O74" s="145">
        <f>'Alloc Amt'!O74/'Alloc Amt'!$F74</f>
        <v>3.9215955038041165E-4</v>
      </c>
      <c r="P74" s="145">
        <f>'Alloc Amt'!P74/'Alloc Amt'!$F74</f>
        <v>2.6994172837094692E-2</v>
      </c>
      <c r="Q74" s="145">
        <f>'Alloc Amt'!Q74/'Alloc Amt'!$F74</f>
        <v>8.720273164613931E-6</v>
      </c>
      <c r="R74" s="145">
        <f>'Alloc Amt'!R74/'Alloc Amt'!$F74</f>
        <v>5.0887381865584978E-4</v>
      </c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X74" s="121"/>
      <c r="FY74" s="121"/>
      <c r="FZ74" s="121"/>
      <c r="GA74" s="121"/>
      <c r="GB74" s="121"/>
      <c r="GC74" s="121"/>
      <c r="GD74" s="121"/>
      <c r="GE74" s="121"/>
      <c r="GF74" s="121"/>
      <c r="GG74" s="121"/>
      <c r="GH74" s="121"/>
      <c r="GI74" s="121"/>
      <c r="GJ74" s="121"/>
      <c r="GK74" s="121"/>
      <c r="GL74" s="121"/>
      <c r="GM74" s="121"/>
      <c r="GN74" s="121"/>
      <c r="GO74" s="121"/>
      <c r="GP74" s="121"/>
      <c r="GQ74" s="121"/>
      <c r="GR74" s="121"/>
      <c r="GS74" s="121"/>
      <c r="GT74" s="121"/>
      <c r="GU74" s="121"/>
      <c r="GV74" s="121"/>
      <c r="GW74" s="121"/>
      <c r="GX74" s="121"/>
      <c r="GY74" s="121"/>
      <c r="GZ74" s="121"/>
      <c r="HA74" s="121"/>
      <c r="HB74" s="121"/>
      <c r="HC74" s="121"/>
      <c r="HD74" s="121"/>
      <c r="HE74" s="121"/>
      <c r="HF74" s="121"/>
      <c r="HG74" s="121"/>
      <c r="HH74" s="121"/>
      <c r="HI74" s="121"/>
      <c r="HJ74" s="121"/>
      <c r="HK74" s="121"/>
      <c r="HL74" s="121"/>
      <c r="HM74" s="121"/>
      <c r="HN74" s="121"/>
      <c r="HO74" s="121"/>
      <c r="HP74" s="121"/>
      <c r="HQ74" s="121"/>
      <c r="HR74" s="121"/>
      <c r="HS74" s="121"/>
      <c r="HT74" s="121"/>
      <c r="HU74" s="121"/>
      <c r="HV74" s="121"/>
      <c r="HW74" s="121"/>
      <c r="HX74" s="121"/>
      <c r="HY74" s="121"/>
      <c r="HZ74" s="121"/>
      <c r="IA74" s="121"/>
      <c r="IB74" s="121"/>
      <c r="IC74" s="121"/>
      <c r="ID74" s="121"/>
      <c r="IE74" s="121"/>
      <c r="IF74" s="121"/>
      <c r="IG74" s="121"/>
      <c r="IH74" s="121"/>
      <c r="II74" s="121"/>
      <c r="IJ74" s="121"/>
      <c r="IK74" s="121"/>
      <c r="IL74" s="121"/>
      <c r="IM74" s="121"/>
      <c r="IN74" s="121"/>
      <c r="IO74" s="121"/>
      <c r="IP74" s="121"/>
      <c r="IQ74" s="121"/>
      <c r="IR74" s="121"/>
      <c r="IS74" s="121"/>
      <c r="IT74" s="121"/>
      <c r="IU74" s="121"/>
      <c r="IV74" s="121"/>
    </row>
    <row r="75" spans="1:256" x14ac:dyDescent="0.2">
      <c r="A75" s="119">
        <f>'Alloc Amt'!A75</f>
        <v>65</v>
      </c>
      <c r="B75" s="144" t="str">
        <f>'Alloc Amt'!B75</f>
        <v>Labor Accts 591-598</v>
      </c>
      <c r="C75" s="119">
        <f>'Alloc Amt'!C79</f>
        <v>0</v>
      </c>
      <c r="D75" s="119">
        <f>'Alloc Amt'!D79</f>
        <v>0</v>
      </c>
      <c r="E75" s="119">
        <f>'Alloc Amt'!E79</f>
        <v>0</v>
      </c>
      <c r="F75" s="145">
        <f t="shared" si="3"/>
        <v>0.99999999999999989</v>
      </c>
      <c r="G75" s="145">
        <f>'Alloc Amt'!G75/'Alloc Amt'!$F75</f>
        <v>0.48819822986106776</v>
      </c>
      <c r="H75" s="145">
        <f>'Alloc Amt'!H75/'Alloc Amt'!$F75</f>
        <v>0.14183410722613046</v>
      </c>
      <c r="I75" s="145">
        <f>'Alloc Amt'!I75/'Alloc Amt'!$F75</f>
        <v>1.2429070273922486E-2</v>
      </c>
      <c r="J75" s="145">
        <f>'Alloc Amt'!J75/'Alloc Amt'!$F75</f>
        <v>0.14767857696655726</v>
      </c>
      <c r="K75" s="145">
        <f>'Alloc Amt'!K75/'Alloc Amt'!$F75</f>
        <v>3.2310505872249311E-2</v>
      </c>
      <c r="L75" s="145">
        <f>'Alloc Amt'!L75/'Alloc Amt'!$F75</f>
        <v>2.1890341910409769E-2</v>
      </c>
      <c r="M75" s="145">
        <f>'Alloc Amt'!M75/'Alloc Amt'!$F75</f>
        <v>0.14732820149856699</v>
      </c>
      <c r="N75" s="145">
        <f>'Alloc Amt'!N75/'Alloc Amt'!$F75</f>
        <v>1.1616836880908148E-5</v>
      </c>
      <c r="O75" s="145">
        <f>'Alloc Amt'!O75/'Alloc Amt'!$F75</f>
        <v>4.2679961746822051E-7</v>
      </c>
      <c r="P75" s="145">
        <f>'Alloc Amt'!P75/'Alloc Amt'!$F75</f>
        <v>8.278234868564445E-3</v>
      </c>
      <c r="Q75" s="145">
        <f>'Alloc Amt'!Q75/'Alloc Amt'!$F75</f>
        <v>2.4629607387479246E-6</v>
      </c>
      <c r="R75" s="145">
        <f>'Alloc Amt'!R75/'Alloc Amt'!$F75</f>
        <v>3.8224925294392476E-5</v>
      </c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X75" s="121"/>
      <c r="FY75" s="121"/>
      <c r="FZ75" s="121"/>
      <c r="GA75" s="121"/>
      <c r="GB75" s="121"/>
      <c r="GC75" s="121"/>
      <c r="GD75" s="121"/>
      <c r="GE75" s="121"/>
      <c r="GF75" s="121"/>
      <c r="GG75" s="121"/>
      <c r="GH75" s="121"/>
      <c r="GI75" s="121"/>
      <c r="GJ75" s="121"/>
      <c r="GK75" s="121"/>
      <c r="GL75" s="121"/>
      <c r="GM75" s="121"/>
      <c r="GN75" s="121"/>
      <c r="GO75" s="121"/>
      <c r="GP75" s="121"/>
      <c r="GQ75" s="121"/>
      <c r="GR75" s="121"/>
      <c r="GS75" s="121"/>
      <c r="GT75" s="121"/>
      <c r="GU75" s="121"/>
      <c r="GV75" s="121"/>
      <c r="GW75" s="121"/>
      <c r="GX75" s="121"/>
      <c r="GY75" s="121"/>
      <c r="GZ75" s="121"/>
      <c r="HA75" s="121"/>
      <c r="HB75" s="121"/>
      <c r="HC75" s="121"/>
      <c r="HD75" s="121"/>
      <c r="HE75" s="121"/>
      <c r="HF75" s="121"/>
      <c r="HG75" s="121"/>
      <c r="HH75" s="121"/>
      <c r="HI75" s="121"/>
      <c r="HJ75" s="121"/>
      <c r="HK75" s="121"/>
      <c r="HL75" s="121"/>
      <c r="HM75" s="121"/>
      <c r="HN75" s="121"/>
      <c r="HO75" s="121"/>
      <c r="HP75" s="121"/>
      <c r="HQ75" s="121"/>
      <c r="HR75" s="121"/>
      <c r="HS75" s="121"/>
      <c r="HT75" s="121"/>
      <c r="HU75" s="121"/>
      <c r="HV75" s="121"/>
      <c r="HW75" s="121"/>
      <c r="HX75" s="121"/>
      <c r="HY75" s="121"/>
      <c r="HZ75" s="121"/>
      <c r="IA75" s="121"/>
      <c r="IB75" s="121"/>
      <c r="IC75" s="121"/>
      <c r="ID75" s="121"/>
      <c r="IE75" s="121"/>
      <c r="IF75" s="121"/>
      <c r="IG75" s="121"/>
      <c r="IH75" s="121"/>
      <c r="II75" s="121"/>
      <c r="IJ75" s="121"/>
      <c r="IK75" s="121"/>
      <c r="IL75" s="121"/>
      <c r="IM75" s="121"/>
      <c r="IN75" s="121"/>
      <c r="IO75" s="121"/>
      <c r="IP75" s="121"/>
      <c r="IQ75" s="121"/>
      <c r="IR75" s="121"/>
      <c r="IS75" s="121"/>
      <c r="IT75" s="121"/>
      <c r="IU75" s="121"/>
      <c r="IV75" s="121"/>
    </row>
    <row r="76" spans="1:256" x14ac:dyDescent="0.2">
      <c r="A76" s="119">
        <f>'Alloc Amt'!A76</f>
        <v>66</v>
      </c>
      <c r="B76" s="144" t="str">
        <f>'Alloc Amt'!B76</f>
        <v>Labor Accts 500-916</v>
      </c>
      <c r="C76" s="119">
        <f>'Alloc Amt'!C80</f>
        <v>0</v>
      </c>
      <c r="D76" s="119">
        <f>'Alloc Amt'!D80</f>
        <v>0</v>
      </c>
      <c r="E76" s="119">
        <f>'Alloc Amt'!E80</f>
        <v>0</v>
      </c>
      <c r="F76" s="145">
        <f t="shared" si="3"/>
        <v>1</v>
      </c>
      <c r="G76" s="145">
        <f>'Alloc Amt'!G76/'Alloc Amt'!$F76</f>
        <v>0.43685397684954819</v>
      </c>
      <c r="H76" s="145">
        <f>'Alloc Amt'!H76/'Alloc Amt'!$F76</f>
        <v>0.14551216974905826</v>
      </c>
      <c r="I76" s="145">
        <f>'Alloc Amt'!I76/'Alloc Amt'!$F76</f>
        <v>9.1062060652946693E-3</v>
      </c>
      <c r="J76" s="145">
        <f>'Alloc Amt'!J76/'Alloc Amt'!$F76</f>
        <v>0.13714862463587496</v>
      </c>
      <c r="K76" s="145">
        <f>'Alloc Amt'!K76/'Alloc Amt'!$F76</f>
        <v>2.9454453021716825E-2</v>
      </c>
      <c r="L76" s="145">
        <f>'Alloc Amt'!L76/'Alloc Amt'!$F76</f>
        <v>2.0931973672861998E-2</v>
      </c>
      <c r="M76" s="145">
        <f>'Alloc Amt'!M76/'Alloc Amt'!$F76</f>
        <v>0.14269871659371133</v>
      </c>
      <c r="N76" s="145">
        <f>'Alloc Amt'!N76/'Alloc Amt'!$F76</f>
        <v>4.959078172941335E-2</v>
      </c>
      <c r="O76" s="145">
        <f>'Alloc Amt'!O76/'Alloc Amt'!$F76</f>
        <v>1.5523078619878504E-2</v>
      </c>
      <c r="P76" s="145">
        <f>'Alloc Amt'!P76/'Alloc Amt'!$F76</f>
        <v>1.3042369773445524E-2</v>
      </c>
      <c r="Q76" s="145">
        <f>'Alloc Amt'!Q76/'Alloc Amt'!$F76</f>
        <v>2.9101157103700911E-6</v>
      </c>
      <c r="R76" s="145">
        <f>'Alloc Amt'!R76/'Alloc Amt'!$F76</f>
        <v>1.3473917348599991E-4</v>
      </c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  <c r="DK76" s="121"/>
      <c r="DL76" s="121"/>
      <c r="DM76" s="121"/>
      <c r="DN76" s="121"/>
      <c r="DO76" s="121"/>
      <c r="DP76" s="121"/>
      <c r="DQ76" s="121"/>
      <c r="DR76" s="121"/>
      <c r="DS76" s="121"/>
      <c r="DT76" s="121"/>
      <c r="DU76" s="121"/>
      <c r="DV76" s="121"/>
      <c r="DW76" s="121"/>
      <c r="DX76" s="121"/>
      <c r="DY76" s="121"/>
      <c r="DZ76" s="121"/>
      <c r="EA76" s="121"/>
      <c r="EB76" s="121"/>
      <c r="EC76" s="121"/>
      <c r="ED76" s="121"/>
      <c r="EE76" s="121"/>
      <c r="EF76" s="121"/>
      <c r="EG76" s="121"/>
      <c r="EH76" s="121"/>
      <c r="EI76" s="121"/>
      <c r="EJ76" s="121"/>
      <c r="EK76" s="121"/>
      <c r="EL76" s="121"/>
      <c r="EM76" s="121"/>
      <c r="EN76" s="121"/>
      <c r="EO76" s="121"/>
      <c r="EP76" s="121"/>
      <c r="EQ76" s="121"/>
      <c r="ER76" s="121"/>
      <c r="ES76" s="121"/>
      <c r="ET76" s="121"/>
      <c r="EU76" s="121"/>
      <c r="EV76" s="121"/>
      <c r="EW76" s="121"/>
      <c r="EX76" s="121"/>
      <c r="EY76" s="121"/>
      <c r="EZ76" s="121"/>
      <c r="FA76" s="121"/>
      <c r="FB76" s="121"/>
      <c r="FC76" s="121"/>
      <c r="FD76" s="121"/>
      <c r="FE76" s="121"/>
      <c r="FF76" s="121"/>
      <c r="FG76" s="121"/>
      <c r="FH76" s="121"/>
      <c r="FI76" s="121"/>
      <c r="FJ76" s="121"/>
      <c r="FK76" s="121"/>
      <c r="FL76" s="121"/>
      <c r="FM76" s="121"/>
      <c r="FN76" s="121"/>
      <c r="FO76" s="121"/>
      <c r="FP76" s="121"/>
      <c r="FQ76" s="121"/>
      <c r="FR76" s="121"/>
      <c r="FS76" s="121"/>
      <c r="FT76" s="121"/>
      <c r="FU76" s="121"/>
      <c r="FV76" s="121"/>
      <c r="FW76" s="121"/>
      <c r="FX76" s="121"/>
      <c r="FY76" s="121"/>
      <c r="FZ76" s="121"/>
      <c r="GA76" s="121"/>
      <c r="GB76" s="121"/>
      <c r="GC76" s="121"/>
      <c r="GD76" s="121"/>
      <c r="GE76" s="121"/>
      <c r="GF76" s="121"/>
      <c r="GG76" s="121"/>
      <c r="GH76" s="121"/>
      <c r="GI76" s="121"/>
      <c r="GJ76" s="121"/>
      <c r="GK76" s="121"/>
      <c r="GL76" s="121"/>
      <c r="GM76" s="121"/>
      <c r="GN76" s="121"/>
      <c r="GO76" s="121"/>
      <c r="GP76" s="121"/>
      <c r="GQ76" s="121"/>
      <c r="GR76" s="121"/>
      <c r="GS76" s="121"/>
      <c r="GT76" s="121"/>
      <c r="GU76" s="121"/>
      <c r="GV76" s="121"/>
      <c r="GW76" s="121"/>
      <c r="GX76" s="121"/>
      <c r="GY76" s="121"/>
      <c r="GZ76" s="121"/>
      <c r="HA76" s="121"/>
      <c r="HB76" s="121"/>
      <c r="HC76" s="121"/>
      <c r="HD76" s="121"/>
      <c r="HE76" s="121"/>
      <c r="HF76" s="121"/>
      <c r="HG76" s="121"/>
      <c r="HH76" s="121"/>
      <c r="HI76" s="121"/>
      <c r="HJ76" s="121"/>
      <c r="HK76" s="121"/>
      <c r="HL76" s="121"/>
      <c r="HM76" s="121"/>
      <c r="HN76" s="121"/>
      <c r="HO76" s="121"/>
      <c r="HP76" s="121"/>
      <c r="HQ76" s="121"/>
      <c r="HR76" s="121"/>
      <c r="HS76" s="121"/>
      <c r="HT76" s="121"/>
      <c r="HU76" s="121"/>
      <c r="HV76" s="121"/>
      <c r="HW76" s="121"/>
      <c r="HX76" s="121"/>
      <c r="HY76" s="121"/>
      <c r="HZ76" s="121"/>
      <c r="IA76" s="121"/>
      <c r="IB76" s="121"/>
      <c r="IC76" s="121"/>
      <c r="ID76" s="121"/>
      <c r="IE76" s="121"/>
      <c r="IF76" s="121"/>
      <c r="IG76" s="121"/>
      <c r="IH76" s="121"/>
      <c r="II76" s="121"/>
      <c r="IJ76" s="121"/>
      <c r="IK76" s="121"/>
      <c r="IL76" s="121"/>
      <c r="IM76" s="121"/>
      <c r="IN76" s="121"/>
      <c r="IO76" s="121"/>
      <c r="IP76" s="121"/>
      <c r="IQ76" s="121"/>
      <c r="IR76" s="121"/>
      <c r="IS76" s="121"/>
      <c r="IT76" s="121"/>
      <c r="IU76" s="121"/>
      <c r="IV76" s="121"/>
    </row>
    <row r="77" spans="1:256" x14ac:dyDescent="0.2">
      <c r="A77" s="119">
        <f>'Alloc Amt'!A77</f>
        <v>67</v>
      </c>
      <c r="B77" s="144" t="str">
        <f>'Alloc Amt'!B77</f>
        <v>O&amp;M less Purchased Power</v>
      </c>
      <c r="C77" s="119" t="str">
        <f>'Alloc Amt'!C81</f>
        <v>DET</v>
      </c>
      <c r="D77" s="119">
        <f>'Alloc Amt'!D81</f>
        <v>0</v>
      </c>
      <c r="E77" s="119">
        <f>'Alloc Amt'!E81</f>
        <v>0</v>
      </c>
      <c r="F77" s="145">
        <f t="shared" si="3"/>
        <v>1</v>
      </c>
      <c r="G77" s="145">
        <f>'Alloc Amt'!G77/'Alloc Amt'!$F77</f>
        <v>0.37557118577340587</v>
      </c>
      <c r="H77" s="145">
        <f>'Alloc Amt'!H77/'Alloc Amt'!$F77</f>
        <v>0.12133738830340904</v>
      </c>
      <c r="I77" s="145">
        <f>'Alloc Amt'!I77/'Alloc Amt'!$F77</f>
        <v>8.964212869724748E-3</v>
      </c>
      <c r="J77" s="145">
        <f>'Alloc Amt'!J77/'Alloc Amt'!$F77</f>
        <v>0.1579908326402632</v>
      </c>
      <c r="K77" s="145">
        <f>'Alloc Amt'!K77/'Alloc Amt'!$F77</f>
        <v>3.3674687216731287E-2</v>
      </c>
      <c r="L77" s="145">
        <f>'Alloc Amt'!L77/'Alloc Amt'!$F77</f>
        <v>2.5087636403097326E-2</v>
      </c>
      <c r="M77" s="145">
        <f>'Alloc Amt'!M77/'Alloc Amt'!$F77</f>
        <v>0.17719247277247585</v>
      </c>
      <c r="N77" s="145">
        <f>'Alloc Amt'!N77/'Alloc Amt'!$F77</f>
        <v>6.8510526097503383E-2</v>
      </c>
      <c r="O77" s="145">
        <f>'Alloc Amt'!O77/'Alloc Amt'!$F77</f>
        <v>2.2083147322933219E-2</v>
      </c>
      <c r="P77" s="145">
        <f>'Alloc Amt'!P77/'Alloc Amt'!$F77</f>
        <v>9.500581360088375E-3</v>
      </c>
      <c r="Q77" s="145">
        <f>'Alloc Amt'!Q77/'Alloc Amt'!$F77</f>
        <v>2.385808179180032E-6</v>
      </c>
      <c r="R77" s="145">
        <f>'Alloc Amt'!R77/'Alloc Amt'!$F77</f>
        <v>8.494343218860049E-5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  <c r="DK77" s="121"/>
      <c r="DL77" s="121"/>
      <c r="DM77" s="121"/>
      <c r="DN77" s="121"/>
      <c r="DO77" s="121"/>
      <c r="DP77" s="121"/>
      <c r="DQ77" s="121"/>
      <c r="DR77" s="121"/>
      <c r="DS77" s="121"/>
      <c r="DT77" s="121"/>
      <c r="DU77" s="121"/>
      <c r="DV77" s="121"/>
      <c r="DW77" s="121"/>
      <c r="DX77" s="121"/>
      <c r="DY77" s="121"/>
      <c r="DZ77" s="121"/>
      <c r="EA77" s="121"/>
      <c r="EB77" s="121"/>
      <c r="EC77" s="121"/>
      <c r="ED77" s="121"/>
      <c r="EE77" s="121"/>
      <c r="EF77" s="121"/>
      <c r="EG77" s="121"/>
      <c r="EH77" s="121"/>
      <c r="EI77" s="121"/>
      <c r="EJ77" s="121"/>
      <c r="EK77" s="121"/>
      <c r="EL77" s="121"/>
      <c r="EM77" s="121"/>
      <c r="EN77" s="121"/>
      <c r="EO77" s="121"/>
      <c r="EP77" s="121"/>
      <c r="EQ77" s="121"/>
      <c r="ER77" s="121"/>
      <c r="ES77" s="121"/>
      <c r="ET77" s="121"/>
      <c r="EU77" s="121"/>
      <c r="EV77" s="121"/>
      <c r="EW77" s="121"/>
      <c r="EX77" s="121"/>
      <c r="EY77" s="121"/>
      <c r="EZ77" s="121"/>
      <c r="FA77" s="121"/>
      <c r="FB77" s="121"/>
      <c r="FC77" s="121"/>
      <c r="FD77" s="121"/>
      <c r="FE77" s="121"/>
      <c r="FF77" s="121"/>
      <c r="FG77" s="121"/>
      <c r="FH77" s="121"/>
      <c r="FI77" s="121"/>
      <c r="FJ77" s="121"/>
      <c r="FK77" s="121"/>
      <c r="FL77" s="121"/>
      <c r="FM77" s="121"/>
      <c r="FN77" s="121"/>
      <c r="FO77" s="121"/>
      <c r="FP77" s="121"/>
      <c r="FQ77" s="121"/>
      <c r="FR77" s="121"/>
      <c r="FS77" s="121"/>
      <c r="FT77" s="121"/>
      <c r="FU77" s="121"/>
      <c r="FV77" s="121"/>
      <c r="FW77" s="121"/>
      <c r="FX77" s="121"/>
      <c r="FY77" s="121"/>
      <c r="FZ77" s="121"/>
      <c r="GA77" s="121"/>
      <c r="GB77" s="121"/>
      <c r="GC77" s="121"/>
      <c r="GD77" s="121"/>
      <c r="GE77" s="121"/>
      <c r="GF77" s="121"/>
      <c r="GG77" s="121"/>
      <c r="GH77" s="121"/>
      <c r="GI77" s="121"/>
      <c r="GJ77" s="121"/>
      <c r="GK77" s="121"/>
      <c r="GL77" s="121"/>
      <c r="GM77" s="121"/>
      <c r="GN77" s="121"/>
      <c r="GO77" s="121"/>
      <c r="GP77" s="121"/>
      <c r="GQ77" s="121"/>
      <c r="GR77" s="121"/>
      <c r="GS77" s="121"/>
      <c r="GT77" s="121"/>
      <c r="GU77" s="121"/>
      <c r="GV77" s="121"/>
      <c r="GW77" s="121"/>
      <c r="GX77" s="121"/>
      <c r="GY77" s="121"/>
      <c r="GZ77" s="121"/>
      <c r="HA77" s="121"/>
      <c r="HB77" s="121"/>
      <c r="HC77" s="121"/>
      <c r="HD77" s="121"/>
      <c r="HE77" s="121"/>
      <c r="HF77" s="121"/>
      <c r="HG77" s="121"/>
      <c r="HH77" s="121"/>
      <c r="HI77" s="121"/>
      <c r="HJ77" s="121"/>
      <c r="HK77" s="121"/>
      <c r="HL77" s="121"/>
      <c r="HM77" s="121"/>
      <c r="HN77" s="121"/>
      <c r="HO77" s="121"/>
      <c r="HP77" s="121"/>
      <c r="HQ77" s="121"/>
      <c r="HR77" s="121"/>
      <c r="HS77" s="121"/>
      <c r="HT77" s="121"/>
      <c r="HU77" s="121"/>
      <c r="HV77" s="121"/>
      <c r="HW77" s="121"/>
      <c r="HX77" s="121"/>
      <c r="HY77" s="121"/>
      <c r="HZ77" s="121"/>
      <c r="IA77" s="121"/>
      <c r="IB77" s="121"/>
      <c r="IC77" s="121"/>
      <c r="ID77" s="121"/>
      <c r="IE77" s="121"/>
      <c r="IF77" s="121"/>
      <c r="IG77" s="121"/>
      <c r="IH77" s="121"/>
      <c r="II77" s="121"/>
      <c r="IJ77" s="121"/>
      <c r="IK77" s="121"/>
      <c r="IL77" s="121"/>
      <c r="IM77" s="121"/>
      <c r="IN77" s="121"/>
      <c r="IO77" s="121"/>
      <c r="IP77" s="121"/>
      <c r="IQ77" s="121"/>
      <c r="IR77" s="121"/>
      <c r="IS77" s="121"/>
      <c r="IT77" s="121"/>
      <c r="IU77" s="121"/>
      <c r="IV77" s="121"/>
    </row>
    <row r="78" spans="1:256" x14ac:dyDescent="0.2">
      <c r="A78" s="119">
        <f>'Alloc Amt'!A78</f>
        <v>68</v>
      </c>
      <c r="B78" s="144" t="str">
        <f>'Alloc Amt'!B78</f>
        <v>Dist. Lines Gross Plant</v>
      </c>
      <c r="C78" s="119" t="str">
        <f>'Alloc Amt'!C82</f>
        <v>LBT</v>
      </c>
      <c r="D78" s="119">
        <f>'Alloc Amt'!D82</f>
        <v>0</v>
      </c>
      <c r="E78" s="119">
        <f>'Alloc Amt'!E82</f>
        <v>0</v>
      </c>
      <c r="F78" s="145">
        <f t="shared" si="3"/>
        <v>1</v>
      </c>
      <c r="G78" s="145">
        <f>'Alloc Amt'!G78/'Alloc Amt'!$F78</f>
        <v>0.48723112311378292</v>
      </c>
      <c r="H78" s="145">
        <f>'Alloc Amt'!H78/'Alloc Amt'!$F78</f>
        <v>0.14175229680729723</v>
      </c>
      <c r="I78" s="145">
        <f>'Alloc Amt'!I78/'Alloc Amt'!$F78</f>
        <v>1.2502703969510495E-2</v>
      </c>
      <c r="J78" s="145">
        <f>'Alloc Amt'!J78/'Alloc Amt'!$F78</f>
        <v>0.14859980197417211</v>
      </c>
      <c r="K78" s="145">
        <f>'Alloc Amt'!K78/'Alloc Amt'!$F78</f>
        <v>3.2461824881727865E-2</v>
      </c>
      <c r="L78" s="145">
        <f>'Alloc Amt'!L78/'Alloc Amt'!$F78</f>
        <v>2.2039912423190748E-2</v>
      </c>
      <c r="M78" s="145">
        <f>'Alloc Amt'!M78/'Alloc Amt'!$F78</f>
        <v>0.14806368733019079</v>
      </c>
      <c r="N78" s="145">
        <f>'Alloc Amt'!N78/'Alloc Amt'!$F78</f>
        <v>0</v>
      </c>
      <c r="O78" s="145">
        <f>'Alloc Amt'!O78/'Alloc Amt'!$F78</f>
        <v>0</v>
      </c>
      <c r="P78" s="145">
        <f>'Alloc Amt'!P78/'Alloc Amt'!$F78</f>
        <v>7.3095672698350669E-3</v>
      </c>
      <c r="Q78" s="145">
        <f>'Alloc Amt'!Q78/'Alloc Amt'!$F78</f>
        <v>2.450983224301736E-6</v>
      </c>
      <c r="R78" s="145">
        <f>'Alloc Amt'!R78/'Alloc Amt'!$F78</f>
        <v>3.663124706850744E-5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  <c r="DK78" s="121"/>
      <c r="DL78" s="121"/>
      <c r="DM78" s="121"/>
      <c r="DN78" s="121"/>
      <c r="DO78" s="121"/>
      <c r="DP78" s="121"/>
      <c r="DQ78" s="121"/>
      <c r="DR78" s="121"/>
      <c r="DS78" s="121"/>
      <c r="DT78" s="121"/>
      <c r="DU78" s="121"/>
      <c r="DV78" s="121"/>
      <c r="DW78" s="121"/>
      <c r="DX78" s="121"/>
      <c r="DY78" s="121"/>
      <c r="DZ78" s="121"/>
      <c r="EA78" s="121"/>
      <c r="EB78" s="121"/>
      <c r="EC78" s="121"/>
      <c r="ED78" s="121"/>
      <c r="EE78" s="121"/>
      <c r="EF78" s="121"/>
      <c r="EG78" s="121"/>
      <c r="EH78" s="121"/>
      <c r="EI78" s="121"/>
      <c r="EJ78" s="121"/>
      <c r="EK78" s="121"/>
      <c r="EL78" s="121"/>
      <c r="EM78" s="121"/>
      <c r="EN78" s="121"/>
      <c r="EO78" s="121"/>
      <c r="EP78" s="121"/>
      <c r="EQ78" s="121"/>
      <c r="ER78" s="121"/>
      <c r="ES78" s="121"/>
      <c r="ET78" s="121"/>
      <c r="EU78" s="121"/>
      <c r="EV78" s="121"/>
      <c r="EW78" s="121"/>
      <c r="EX78" s="121"/>
      <c r="EY78" s="121"/>
      <c r="EZ78" s="121"/>
      <c r="FA78" s="121"/>
      <c r="FB78" s="121"/>
      <c r="FC78" s="121"/>
      <c r="FD78" s="121"/>
      <c r="FE78" s="121"/>
      <c r="FF78" s="121"/>
      <c r="FG78" s="121"/>
      <c r="FH78" s="121"/>
      <c r="FI78" s="121"/>
      <c r="FJ78" s="121"/>
      <c r="FK78" s="121"/>
      <c r="FL78" s="121"/>
      <c r="FM78" s="121"/>
      <c r="FN78" s="121"/>
      <c r="FO78" s="121"/>
      <c r="FP78" s="121"/>
      <c r="FQ78" s="121"/>
      <c r="FR78" s="121"/>
      <c r="FS78" s="121"/>
      <c r="FT78" s="121"/>
      <c r="FU78" s="121"/>
      <c r="FV78" s="121"/>
      <c r="FW78" s="121"/>
      <c r="FX78" s="121"/>
      <c r="FY78" s="121"/>
      <c r="FZ78" s="121"/>
      <c r="GA78" s="121"/>
      <c r="GB78" s="121"/>
      <c r="GC78" s="121"/>
      <c r="GD78" s="121"/>
      <c r="GE78" s="121"/>
      <c r="GF78" s="121"/>
      <c r="GG78" s="121"/>
      <c r="GH78" s="121"/>
      <c r="GI78" s="121"/>
      <c r="GJ78" s="121"/>
      <c r="GK78" s="121"/>
      <c r="GL78" s="121"/>
      <c r="GM78" s="121"/>
      <c r="GN78" s="121"/>
      <c r="GO78" s="121"/>
      <c r="GP78" s="121"/>
      <c r="GQ78" s="121"/>
      <c r="GR78" s="121"/>
      <c r="GS78" s="121"/>
      <c r="GT78" s="121"/>
      <c r="GU78" s="121"/>
      <c r="GV78" s="121"/>
      <c r="GW78" s="121"/>
      <c r="GX78" s="121"/>
      <c r="GY78" s="121"/>
      <c r="GZ78" s="121"/>
      <c r="HA78" s="121"/>
      <c r="HB78" s="121"/>
      <c r="HC78" s="121"/>
      <c r="HD78" s="121"/>
      <c r="HE78" s="121"/>
      <c r="HF78" s="121"/>
      <c r="HG78" s="121"/>
      <c r="HH78" s="121"/>
      <c r="HI78" s="121"/>
      <c r="HJ78" s="121"/>
      <c r="HK78" s="121"/>
      <c r="HL78" s="121"/>
      <c r="HM78" s="121"/>
      <c r="HN78" s="121"/>
      <c r="HO78" s="121"/>
      <c r="HP78" s="121"/>
      <c r="HQ78" s="121"/>
      <c r="HR78" s="121"/>
      <c r="HS78" s="121"/>
      <c r="HT78" s="121"/>
      <c r="HU78" s="121"/>
      <c r="HV78" s="121"/>
      <c r="HW78" s="121"/>
      <c r="HX78" s="121"/>
      <c r="HY78" s="121"/>
      <c r="HZ78" s="121"/>
      <c r="IA78" s="121"/>
      <c r="IB78" s="121"/>
      <c r="IC78" s="121"/>
      <c r="ID78" s="121"/>
      <c r="IE78" s="121"/>
      <c r="IF78" s="121"/>
      <c r="IG78" s="121"/>
      <c r="IH78" s="121"/>
      <c r="II78" s="121"/>
      <c r="IJ78" s="121"/>
      <c r="IK78" s="121"/>
      <c r="IL78" s="121"/>
      <c r="IM78" s="121"/>
      <c r="IN78" s="121"/>
      <c r="IO78" s="121"/>
      <c r="IP78" s="121"/>
      <c r="IQ78" s="121"/>
      <c r="IR78" s="121"/>
      <c r="IS78" s="121"/>
      <c r="IT78" s="121"/>
      <c r="IU78" s="121"/>
      <c r="IV78" s="121"/>
    </row>
    <row r="79" spans="1:256" x14ac:dyDescent="0.2">
      <c r="A79" s="119">
        <f>'Alloc Amt'!A79</f>
        <v>69</v>
      </c>
      <c r="B79" s="144" t="str">
        <f>'Alloc Amt'!B79</f>
        <v>Rate Base</v>
      </c>
      <c r="C79" s="119">
        <f>'Alloc Amt'!C83</f>
        <v>0</v>
      </c>
      <c r="D79" s="119">
        <f>'Alloc Amt'!D83</f>
        <v>0</v>
      </c>
      <c r="E79" s="119">
        <f>'Alloc Amt'!E83</f>
        <v>0</v>
      </c>
      <c r="F79" s="145">
        <f t="shared" si="3"/>
        <v>1</v>
      </c>
      <c r="G79" s="145">
        <f>'Alloc Amt'!G79/'Alloc Amt'!$F79</f>
        <v>0.38626943160634114</v>
      </c>
      <c r="H79" s="145">
        <f>'Alloc Amt'!H79/'Alloc Amt'!$F79</f>
        <v>0.11879455119755565</v>
      </c>
      <c r="I79" s="145">
        <f>'Alloc Amt'!I79/'Alloc Amt'!$F79</f>
        <v>8.5231744885134655E-3</v>
      </c>
      <c r="J79" s="145">
        <f>'Alloc Amt'!J79/'Alloc Amt'!$F79</f>
        <v>0.15442076595692111</v>
      </c>
      <c r="K79" s="145">
        <f>'Alloc Amt'!K79/'Alloc Amt'!$F79</f>
        <v>3.3705999276251862E-2</v>
      </c>
      <c r="L79" s="145">
        <f>'Alloc Amt'!L79/'Alloc Amt'!$F79</f>
        <v>2.4322445343392275E-2</v>
      </c>
      <c r="M79" s="145">
        <f>'Alloc Amt'!M79/'Alloc Amt'!$F79</f>
        <v>0.16822834846043874</v>
      </c>
      <c r="N79" s="145">
        <f>'Alloc Amt'!N79/'Alloc Amt'!$F79</f>
        <v>6.0721012851114829E-2</v>
      </c>
      <c r="O79" s="145">
        <f>'Alloc Amt'!O79/'Alloc Amt'!$F79</f>
        <v>1.9452957611139771E-2</v>
      </c>
      <c r="P79" s="145">
        <f>'Alloc Amt'!P79/'Alloc Amt'!$F79</f>
        <v>2.5479889180892466E-2</v>
      </c>
      <c r="Q79" s="145">
        <f>'Alloc Amt'!Q79/'Alloc Amt'!$F79</f>
        <v>2.1183371969938106E-6</v>
      </c>
      <c r="R79" s="145">
        <f>'Alloc Amt'!R79/'Alloc Amt'!$F79</f>
        <v>7.9305690241769977E-5</v>
      </c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  <c r="DK79" s="121"/>
      <c r="DL79" s="121"/>
      <c r="DM79" s="121"/>
      <c r="DN79" s="121"/>
      <c r="DO79" s="121"/>
      <c r="DP79" s="121"/>
      <c r="DQ79" s="121"/>
      <c r="DR79" s="121"/>
      <c r="DS79" s="121"/>
      <c r="DT79" s="121"/>
      <c r="DU79" s="121"/>
      <c r="DV79" s="121"/>
      <c r="DW79" s="121"/>
      <c r="DX79" s="121"/>
      <c r="DY79" s="121"/>
      <c r="DZ79" s="121"/>
      <c r="EA79" s="121"/>
      <c r="EB79" s="121"/>
      <c r="EC79" s="121"/>
      <c r="ED79" s="121"/>
      <c r="EE79" s="121"/>
      <c r="EF79" s="121"/>
      <c r="EG79" s="121"/>
      <c r="EH79" s="121"/>
      <c r="EI79" s="121"/>
      <c r="EJ79" s="121"/>
      <c r="EK79" s="121"/>
      <c r="EL79" s="121"/>
      <c r="EM79" s="121"/>
      <c r="EN79" s="121"/>
      <c r="EO79" s="121"/>
      <c r="EP79" s="121"/>
      <c r="EQ79" s="121"/>
      <c r="ER79" s="121"/>
      <c r="ES79" s="121"/>
      <c r="ET79" s="121"/>
      <c r="EU79" s="121"/>
      <c r="EV79" s="121"/>
      <c r="EW79" s="121"/>
      <c r="EX79" s="121"/>
      <c r="EY79" s="121"/>
      <c r="EZ79" s="121"/>
      <c r="FA79" s="121"/>
      <c r="FB79" s="121"/>
      <c r="FC79" s="121"/>
      <c r="FD79" s="121"/>
      <c r="FE79" s="121"/>
      <c r="FF79" s="121"/>
      <c r="FG79" s="121"/>
      <c r="FH79" s="121"/>
      <c r="FI79" s="121"/>
      <c r="FJ79" s="121"/>
      <c r="FK79" s="121"/>
      <c r="FL79" s="121"/>
      <c r="FM79" s="121"/>
      <c r="FN79" s="121"/>
      <c r="FO79" s="121"/>
      <c r="FP79" s="121"/>
      <c r="FQ79" s="121"/>
      <c r="FR79" s="121"/>
      <c r="FS79" s="121"/>
      <c r="FT79" s="121"/>
      <c r="FU79" s="121"/>
      <c r="FV79" s="121"/>
      <c r="FW79" s="121"/>
      <c r="FX79" s="121"/>
      <c r="FY79" s="121"/>
      <c r="FZ79" s="121"/>
      <c r="GA79" s="121"/>
      <c r="GB79" s="121"/>
      <c r="GC79" s="121"/>
      <c r="GD79" s="121"/>
      <c r="GE79" s="121"/>
      <c r="GF79" s="121"/>
      <c r="GG79" s="121"/>
      <c r="GH79" s="121"/>
      <c r="GI79" s="121"/>
      <c r="GJ79" s="121"/>
      <c r="GK79" s="121"/>
      <c r="GL79" s="121"/>
      <c r="GM79" s="121"/>
      <c r="GN79" s="121"/>
      <c r="GO79" s="121"/>
      <c r="GP79" s="121"/>
      <c r="GQ79" s="121"/>
      <c r="GR79" s="121"/>
      <c r="GS79" s="121"/>
      <c r="GT79" s="121"/>
      <c r="GU79" s="121"/>
      <c r="GV79" s="121"/>
      <c r="GW79" s="121"/>
      <c r="GX79" s="121"/>
      <c r="GY79" s="121"/>
      <c r="GZ79" s="121"/>
      <c r="HA79" s="121"/>
      <c r="HB79" s="121"/>
      <c r="HC79" s="121"/>
      <c r="HD79" s="121"/>
      <c r="HE79" s="121"/>
      <c r="HF79" s="121"/>
      <c r="HG79" s="121"/>
      <c r="HH79" s="121"/>
      <c r="HI79" s="121"/>
      <c r="HJ79" s="121"/>
      <c r="HK79" s="121"/>
      <c r="HL79" s="121"/>
      <c r="HM79" s="121"/>
      <c r="HN79" s="121"/>
      <c r="HO79" s="121"/>
      <c r="HP79" s="121"/>
      <c r="HQ79" s="121"/>
      <c r="HR79" s="121"/>
      <c r="HS79" s="121"/>
      <c r="HT79" s="121"/>
      <c r="HU79" s="121"/>
      <c r="HV79" s="121"/>
      <c r="HW79" s="121"/>
      <c r="HX79" s="121"/>
      <c r="HY79" s="121"/>
      <c r="HZ79" s="121"/>
      <c r="IA79" s="121"/>
      <c r="IB79" s="121"/>
      <c r="IC79" s="121"/>
      <c r="ID79" s="121"/>
      <c r="IE79" s="121"/>
      <c r="IF79" s="121"/>
      <c r="IG79" s="121"/>
      <c r="IH79" s="121"/>
      <c r="II79" s="121"/>
      <c r="IJ79" s="121"/>
      <c r="IK79" s="121"/>
      <c r="IL79" s="121"/>
      <c r="IM79" s="121"/>
      <c r="IN79" s="121"/>
      <c r="IO79" s="121"/>
      <c r="IP79" s="121"/>
      <c r="IQ79" s="121"/>
      <c r="IR79" s="121"/>
      <c r="IS79" s="121"/>
      <c r="IT79" s="121"/>
      <c r="IU79" s="121"/>
      <c r="IV79" s="121"/>
    </row>
    <row r="80" spans="1:256" x14ac:dyDescent="0.2">
      <c r="A80" s="119">
        <f>'Alloc Amt'!A80</f>
        <v>70</v>
      </c>
      <c r="B80" s="144" t="str">
        <f>'Alloc Amt'!B80</f>
        <v>Gross Transformer Plant</v>
      </c>
      <c r="C80" s="119" t="str">
        <f>'Alloc Amt'!C84</f>
        <v>R01</v>
      </c>
      <c r="D80" s="119">
        <f>'Alloc Amt'!D84</f>
        <v>0</v>
      </c>
      <c r="E80" s="119">
        <f>'Alloc Amt'!E84</f>
        <v>0</v>
      </c>
      <c r="F80" s="145">
        <f t="shared" si="3"/>
        <v>0.99999999999999989</v>
      </c>
      <c r="G80" s="145">
        <f>'Alloc Amt'!G80/'Alloc Amt'!$F80</f>
        <v>0.73623802125253468</v>
      </c>
      <c r="H80" s="145">
        <f>'Alloc Amt'!H80/'Alloc Amt'!$F80</f>
        <v>0.15752760129596396</v>
      </c>
      <c r="I80" s="145">
        <f>'Alloc Amt'!I80/'Alloc Amt'!$F80</f>
        <v>5.5983406398806912E-3</v>
      </c>
      <c r="J80" s="145">
        <f>'Alloc Amt'!J80/'Alloc Amt'!$F80</f>
        <v>7.1144036924587165E-2</v>
      </c>
      <c r="K80" s="145">
        <f>'Alloc Amt'!K80/'Alloc Amt'!$F80</f>
        <v>0</v>
      </c>
      <c r="L80" s="145">
        <f>'Alloc Amt'!L80/'Alloc Amt'!$F80</f>
        <v>1.0130669421288372E-2</v>
      </c>
      <c r="M80" s="145">
        <f>'Alloc Amt'!M80/'Alloc Amt'!$F80</f>
        <v>0</v>
      </c>
      <c r="N80" s="145">
        <f>'Alloc Amt'!N80/'Alloc Amt'!$F80</f>
        <v>0</v>
      </c>
      <c r="O80" s="145">
        <f>'Alloc Amt'!O80/'Alloc Amt'!$F80</f>
        <v>0</v>
      </c>
      <c r="P80" s="145">
        <f>'Alloc Amt'!P80/'Alloc Amt'!$F80</f>
        <v>1.9274572383535464E-2</v>
      </c>
      <c r="Q80" s="145">
        <f>'Alloc Amt'!Q80/'Alloc Amt'!$F80</f>
        <v>1.9839596656686894E-6</v>
      </c>
      <c r="R80" s="145">
        <f>'Alloc Amt'!R80/'Alloc Amt'!$F80</f>
        <v>8.477412254384661E-5</v>
      </c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  <c r="DK80" s="121"/>
      <c r="DL80" s="121"/>
      <c r="DM80" s="121"/>
      <c r="DN80" s="121"/>
      <c r="DO80" s="121"/>
      <c r="DP80" s="121"/>
      <c r="DQ80" s="121"/>
      <c r="DR80" s="121"/>
      <c r="DS80" s="121"/>
      <c r="DT80" s="121"/>
      <c r="DU80" s="121"/>
      <c r="DV80" s="121"/>
      <c r="DW80" s="121"/>
      <c r="DX80" s="121"/>
      <c r="DY80" s="121"/>
      <c r="DZ80" s="121"/>
      <c r="EA80" s="121"/>
      <c r="EB80" s="121"/>
      <c r="EC80" s="121"/>
      <c r="ED80" s="121"/>
      <c r="EE80" s="121"/>
      <c r="EF80" s="121"/>
      <c r="EG80" s="121"/>
      <c r="EH80" s="121"/>
      <c r="EI80" s="121"/>
      <c r="EJ80" s="121"/>
      <c r="EK80" s="121"/>
      <c r="EL80" s="121"/>
      <c r="EM80" s="121"/>
      <c r="EN80" s="121"/>
      <c r="EO80" s="121"/>
      <c r="EP80" s="121"/>
      <c r="EQ80" s="121"/>
      <c r="ER80" s="121"/>
      <c r="ES80" s="121"/>
      <c r="ET80" s="121"/>
      <c r="EU80" s="121"/>
      <c r="EV80" s="121"/>
      <c r="EW80" s="121"/>
      <c r="EX80" s="121"/>
      <c r="EY80" s="121"/>
      <c r="EZ80" s="121"/>
      <c r="FA80" s="121"/>
      <c r="FB80" s="121"/>
      <c r="FC80" s="121"/>
      <c r="FD80" s="121"/>
      <c r="FE80" s="121"/>
      <c r="FF80" s="121"/>
      <c r="FG80" s="121"/>
      <c r="FH80" s="121"/>
      <c r="FI80" s="121"/>
      <c r="FJ80" s="121"/>
      <c r="FK80" s="121"/>
      <c r="FL80" s="121"/>
      <c r="FM80" s="121"/>
      <c r="FN80" s="121"/>
      <c r="FO80" s="121"/>
      <c r="FP80" s="121"/>
      <c r="FQ80" s="121"/>
      <c r="FR80" s="121"/>
      <c r="FS80" s="121"/>
      <c r="FT80" s="121"/>
      <c r="FU80" s="121"/>
      <c r="FV80" s="121"/>
      <c r="FW80" s="121"/>
      <c r="FX80" s="121"/>
      <c r="FY80" s="121"/>
      <c r="FZ80" s="121"/>
      <c r="GA80" s="121"/>
      <c r="GB80" s="121"/>
      <c r="GC80" s="121"/>
      <c r="GD80" s="121"/>
      <c r="GE80" s="121"/>
      <c r="GF80" s="121"/>
      <c r="GG80" s="121"/>
      <c r="GH80" s="121"/>
      <c r="GI80" s="121"/>
      <c r="GJ80" s="121"/>
      <c r="GK80" s="121"/>
      <c r="GL80" s="121"/>
      <c r="GM80" s="121"/>
      <c r="GN80" s="121"/>
      <c r="GO80" s="121"/>
      <c r="GP80" s="121"/>
      <c r="GQ80" s="121"/>
      <c r="GR80" s="121"/>
      <c r="GS80" s="121"/>
      <c r="GT80" s="121"/>
      <c r="GU80" s="121"/>
      <c r="GV80" s="121"/>
      <c r="GW80" s="121"/>
      <c r="GX80" s="121"/>
      <c r="GY80" s="121"/>
      <c r="GZ80" s="121"/>
      <c r="HA80" s="121"/>
      <c r="HB80" s="121"/>
      <c r="HC80" s="121"/>
      <c r="HD80" s="121"/>
      <c r="HE80" s="121"/>
      <c r="HF80" s="121"/>
      <c r="HG80" s="121"/>
      <c r="HH80" s="121"/>
      <c r="HI80" s="121"/>
      <c r="HJ80" s="121"/>
      <c r="HK80" s="121"/>
      <c r="HL80" s="121"/>
      <c r="HM80" s="121"/>
      <c r="HN80" s="121"/>
      <c r="HO80" s="121"/>
      <c r="HP80" s="121"/>
      <c r="HQ80" s="121"/>
      <c r="HR80" s="121"/>
      <c r="HS80" s="121"/>
      <c r="HT80" s="121"/>
      <c r="HU80" s="121"/>
      <c r="HV80" s="121"/>
      <c r="HW80" s="121"/>
      <c r="HX80" s="121"/>
      <c r="HY80" s="121"/>
      <c r="HZ80" s="121"/>
      <c r="IA80" s="121"/>
      <c r="IB80" s="121"/>
      <c r="IC80" s="121"/>
      <c r="ID80" s="121"/>
      <c r="IE80" s="121"/>
      <c r="IF80" s="121"/>
      <c r="IG80" s="121"/>
      <c r="IH80" s="121"/>
      <c r="II80" s="121"/>
      <c r="IJ80" s="121"/>
      <c r="IK80" s="121"/>
      <c r="IL80" s="121"/>
      <c r="IM80" s="121"/>
      <c r="IN80" s="121"/>
      <c r="IO80" s="121"/>
      <c r="IP80" s="121"/>
      <c r="IQ80" s="121"/>
      <c r="IR80" s="121"/>
      <c r="IS80" s="121"/>
      <c r="IT80" s="121"/>
      <c r="IU80" s="121"/>
      <c r="IV80" s="121"/>
    </row>
    <row r="81" spans="1:256" x14ac:dyDescent="0.2">
      <c r="A81" s="119">
        <f>'Alloc Amt'!A81</f>
        <v>71</v>
      </c>
      <c r="B81" s="144" t="str">
        <f>'Alloc Amt'!B81</f>
        <v>Depreciation Expense</v>
      </c>
      <c r="C81" s="119">
        <f>'Alloc Amt'!C85</f>
        <v>0</v>
      </c>
      <c r="D81" s="119">
        <f>'Alloc Amt'!D85</f>
        <v>0</v>
      </c>
      <c r="E81" s="119">
        <f>'Alloc Amt'!E85</f>
        <v>0</v>
      </c>
      <c r="F81" s="145">
        <f t="shared" si="3"/>
        <v>1</v>
      </c>
      <c r="G81" s="145">
        <f>'Alloc Amt'!G81/'Alloc Amt'!$F81</f>
        <v>0.38330525536775167</v>
      </c>
      <c r="H81" s="145">
        <f>'Alloc Amt'!H81/'Alloc Amt'!$F81</f>
        <v>0.11787490657456771</v>
      </c>
      <c r="I81" s="145">
        <f>'Alloc Amt'!I81/'Alloc Amt'!$F81</f>
        <v>8.4945292331470926E-3</v>
      </c>
      <c r="J81" s="145">
        <f>'Alloc Amt'!J81/'Alloc Amt'!$F81</f>
        <v>0.15556741751877537</v>
      </c>
      <c r="K81" s="145">
        <f>'Alloc Amt'!K81/'Alloc Amt'!$F81</f>
        <v>3.4046792229147846E-2</v>
      </c>
      <c r="L81" s="145">
        <f>'Alloc Amt'!L81/'Alloc Amt'!$F81</f>
        <v>2.454183239495606E-2</v>
      </c>
      <c r="M81" s="145">
        <f>'Alloc Amt'!M81/'Alloc Amt'!$F81</f>
        <v>0.17005118518436915</v>
      </c>
      <c r="N81" s="145">
        <f>'Alloc Amt'!N81/'Alloc Amt'!$F81</f>
        <v>6.2132990409267508E-2</v>
      </c>
      <c r="O81" s="145">
        <f>'Alloc Amt'!O81/'Alloc Amt'!$F81</f>
        <v>1.9911112780934725E-2</v>
      </c>
      <c r="P81" s="145">
        <f>'Alloc Amt'!P81/'Alloc Amt'!$F81</f>
        <v>2.3994650890139631E-2</v>
      </c>
      <c r="Q81" s="145">
        <f>'Alloc Amt'!Q81/'Alloc Amt'!$F81</f>
        <v>2.0712157773903358E-6</v>
      </c>
      <c r="R81" s="145">
        <f>'Alloc Amt'!R81/'Alloc Amt'!$F81</f>
        <v>7.7256201165676924E-5</v>
      </c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  <c r="DK81" s="121"/>
      <c r="DL81" s="121"/>
      <c r="DM81" s="121"/>
      <c r="DN81" s="121"/>
      <c r="DO81" s="121"/>
      <c r="DP81" s="121"/>
      <c r="DQ81" s="121"/>
      <c r="DR81" s="121"/>
      <c r="DS81" s="121"/>
      <c r="DT81" s="121"/>
      <c r="DU81" s="121"/>
      <c r="DV81" s="121"/>
      <c r="DW81" s="121"/>
      <c r="DX81" s="121"/>
      <c r="DY81" s="121"/>
      <c r="DZ81" s="121"/>
      <c r="EA81" s="121"/>
      <c r="EB81" s="121"/>
      <c r="EC81" s="121"/>
      <c r="ED81" s="121"/>
      <c r="EE81" s="121"/>
      <c r="EF81" s="121"/>
      <c r="EG81" s="121"/>
      <c r="EH81" s="121"/>
      <c r="EI81" s="121"/>
      <c r="EJ81" s="121"/>
      <c r="EK81" s="121"/>
      <c r="EL81" s="121"/>
      <c r="EM81" s="121"/>
      <c r="EN81" s="121"/>
      <c r="EO81" s="121"/>
      <c r="EP81" s="121"/>
      <c r="EQ81" s="121"/>
      <c r="ER81" s="121"/>
      <c r="ES81" s="121"/>
      <c r="ET81" s="121"/>
      <c r="EU81" s="121"/>
      <c r="EV81" s="121"/>
      <c r="EW81" s="121"/>
      <c r="EX81" s="121"/>
      <c r="EY81" s="121"/>
      <c r="EZ81" s="121"/>
      <c r="FA81" s="121"/>
      <c r="FB81" s="121"/>
      <c r="FC81" s="121"/>
      <c r="FD81" s="121"/>
      <c r="FE81" s="121"/>
      <c r="FF81" s="121"/>
      <c r="FG81" s="121"/>
      <c r="FH81" s="121"/>
      <c r="FI81" s="121"/>
      <c r="FJ81" s="121"/>
      <c r="FK81" s="121"/>
      <c r="FL81" s="121"/>
      <c r="FM81" s="121"/>
      <c r="FN81" s="121"/>
      <c r="FO81" s="121"/>
      <c r="FP81" s="121"/>
      <c r="FQ81" s="121"/>
      <c r="FR81" s="121"/>
      <c r="FS81" s="121"/>
      <c r="FT81" s="121"/>
      <c r="FU81" s="121"/>
      <c r="FV81" s="121"/>
      <c r="FW81" s="121"/>
      <c r="FX81" s="121"/>
      <c r="FY81" s="121"/>
      <c r="FZ81" s="121"/>
      <c r="GA81" s="121"/>
      <c r="GB81" s="121"/>
      <c r="GC81" s="121"/>
      <c r="GD81" s="121"/>
      <c r="GE81" s="121"/>
      <c r="GF81" s="121"/>
      <c r="GG81" s="121"/>
      <c r="GH81" s="121"/>
      <c r="GI81" s="121"/>
      <c r="GJ81" s="121"/>
      <c r="GK81" s="121"/>
      <c r="GL81" s="121"/>
      <c r="GM81" s="121"/>
      <c r="GN81" s="121"/>
      <c r="GO81" s="121"/>
      <c r="GP81" s="121"/>
      <c r="GQ81" s="121"/>
      <c r="GR81" s="121"/>
      <c r="GS81" s="121"/>
      <c r="GT81" s="121"/>
      <c r="GU81" s="121"/>
      <c r="GV81" s="121"/>
      <c r="GW81" s="121"/>
      <c r="GX81" s="121"/>
      <c r="GY81" s="121"/>
      <c r="GZ81" s="121"/>
      <c r="HA81" s="121"/>
      <c r="HB81" s="121"/>
      <c r="HC81" s="121"/>
      <c r="HD81" s="121"/>
      <c r="HE81" s="121"/>
      <c r="HF81" s="121"/>
      <c r="HG81" s="121"/>
      <c r="HH81" s="121"/>
      <c r="HI81" s="121"/>
      <c r="HJ81" s="121"/>
      <c r="HK81" s="121"/>
      <c r="HL81" s="121"/>
      <c r="HM81" s="121"/>
      <c r="HN81" s="121"/>
      <c r="HO81" s="121"/>
      <c r="HP81" s="121"/>
      <c r="HQ81" s="121"/>
      <c r="HR81" s="121"/>
      <c r="HS81" s="121"/>
      <c r="HT81" s="121"/>
      <c r="HU81" s="121"/>
      <c r="HV81" s="121"/>
      <c r="HW81" s="121"/>
      <c r="HX81" s="121"/>
      <c r="HY81" s="121"/>
      <c r="HZ81" s="121"/>
      <c r="IA81" s="121"/>
      <c r="IB81" s="121"/>
      <c r="IC81" s="121"/>
      <c r="ID81" s="121"/>
      <c r="IE81" s="121"/>
      <c r="IF81" s="121"/>
      <c r="IG81" s="121"/>
      <c r="IH81" s="121"/>
      <c r="II81" s="121"/>
      <c r="IJ81" s="121"/>
      <c r="IK81" s="121"/>
      <c r="IL81" s="121"/>
      <c r="IM81" s="121"/>
      <c r="IN81" s="121"/>
      <c r="IO81" s="121"/>
      <c r="IP81" s="121"/>
      <c r="IQ81" s="121"/>
      <c r="IR81" s="121"/>
      <c r="IS81" s="121"/>
      <c r="IT81" s="121"/>
      <c r="IU81" s="121"/>
      <c r="IV81" s="121"/>
    </row>
    <row r="82" spans="1:256" x14ac:dyDescent="0.2">
      <c r="A82" s="119">
        <f>'Alloc Amt'!A82</f>
        <v>72</v>
      </c>
      <c r="B82" s="144" t="str">
        <f>'Alloc Amt'!B82</f>
        <v>Total Labor</v>
      </c>
      <c r="C82" s="119">
        <f>'Alloc Amt'!C86</f>
        <v>0</v>
      </c>
      <c r="D82" s="119">
        <f>'Alloc Amt'!D86</f>
        <v>0</v>
      </c>
      <c r="E82" s="119">
        <f>'Alloc Amt'!E86</f>
        <v>0</v>
      </c>
      <c r="F82" s="145">
        <f t="shared" si="3"/>
        <v>0.99999999999999967</v>
      </c>
      <c r="G82" s="145">
        <f>'Alloc Amt'!G82/'Alloc Amt'!$F82</f>
        <v>0.43504267964622706</v>
      </c>
      <c r="H82" s="145">
        <f>'Alloc Amt'!H82/'Alloc Amt'!$F82</f>
        <v>0.14452832013339423</v>
      </c>
      <c r="I82" s="145">
        <f>'Alloc Amt'!I82/'Alloc Amt'!$F82</f>
        <v>9.084455796105121E-3</v>
      </c>
      <c r="J82" s="145">
        <f>'Alloc Amt'!J82/'Alloc Amt'!$F82</f>
        <v>0.13776601515670114</v>
      </c>
      <c r="K82" s="145">
        <f>'Alloc Amt'!K82/'Alloc Amt'!$F82</f>
        <v>2.9606753660930532E-2</v>
      </c>
      <c r="L82" s="145">
        <f>'Alloc Amt'!L82/'Alloc Amt'!$F82</f>
        <v>2.1053117395565972E-2</v>
      </c>
      <c r="M82" s="145">
        <f>'Alloc Amt'!M82/'Alloc Amt'!$F82</f>
        <v>0.14360231039565113</v>
      </c>
      <c r="N82" s="145">
        <f>'Alloc Amt'!N82/'Alloc Amt'!$F82</f>
        <v>4.9963970891465516E-2</v>
      </c>
      <c r="O82" s="145">
        <f>'Alloc Amt'!O82/'Alloc Amt'!$F82</f>
        <v>1.5655919262387675E-2</v>
      </c>
      <c r="P82" s="145">
        <f>'Alloc Amt'!P82/'Alloc Amt'!$F82</f>
        <v>1.3560881002756341E-2</v>
      </c>
      <c r="Q82" s="145">
        <f>'Alloc Amt'!Q82/'Alloc Amt'!$F82</f>
        <v>2.881020505428249E-6</v>
      </c>
      <c r="R82" s="145">
        <f>'Alloc Amt'!R82/'Alloc Amt'!$F82</f>
        <v>1.3269563830961873E-4</v>
      </c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  <c r="DK82" s="121"/>
      <c r="DL82" s="121"/>
      <c r="DM82" s="121"/>
      <c r="DN82" s="121"/>
      <c r="DO82" s="121"/>
      <c r="DP82" s="121"/>
      <c r="DQ82" s="121"/>
      <c r="DR82" s="121"/>
      <c r="DS82" s="121"/>
      <c r="DT82" s="121"/>
      <c r="DU82" s="121"/>
      <c r="DV82" s="121"/>
      <c r="DW82" s="121"/>
      <c r="DX82" s="121"/>
      <c r="DY82" s="121"/>
      <c r="DZ82" s="121"/>
      <c r="EA82" s="121"/>
      <c r="EB82" s="121"/>
      <c r="EC82" s="121"/>
      <c r="ED82" s="121"/>
      <c r="EE82" s="121"/>
      <c r="EF82" s="121"/>
      <c r="EG82" s="121"/>
      <c r="EH82" s="121"/>
      <c r="EI82" s="121"/>
      <c r="EJ82" s="121"/>
      <c r="EK82" s="121"/>
      <c r="EL82" s="121"/>
      <c r="EM82" s="121"/>
      <c r="EN82" s="121"/>
      <c r="EO82" s="121"/>
      <c r="EP82" s="121"/>
      <c r="EQ82" s="121"/>
      <c r="ER82" s="121"/>
      <c r="ES82" s="121"/>
      <c r="ET82" s="121"/>
      <c r="EU82" s="121"/>
      <c r="EV82" s="121"/>
      <c r="EW82" s="121"/>
      <c r="EX82" s="121"/>
      <c r="EY82" s="121"/>
      <c r="EZ82" s="121"/>
      <c r="FA82" s="121"/>
      <c r="FB82" s="121"/>
      <c r="FC82" s="121"/>
      <c r="FD82" s="121"/>
      <c r="FE82" s="121"/>
      <c r="FF82" s="121"/>
      <c r="FG82" s="121"/>
      <c r="FH82" s="121"/>
      <c r="FI82" s="121"/>
      <c r="FJ82" s="121"/>
      <c r="FK82" s="121"/>
      <c r="FL82" s="121"/>
      <c r="FM82" s="121"/>
      <c r="FN82" s="121"/>
      <c r="FO82" s="121"/>
      <c r="FP82" s="121"/>
      <c r="FQ82" s="121"/>
      <c r="FR82" s="121"/>
      <c r="FS82" s="121"/>
      <c r="FT82" s="121"/>
      <c r="FU82" s="121"/>
      <c r="FV82" s="121"/>
      <c r="FW82" s="121"/>
      <c r="FX82" s="121"/>
      <c r="FY82" s="121"/>
      <c r="FZ82" s="121"/>
      <c r="GA82" s="121"/>
      <c r="GB82" s="121"/>
      <c r="GC82" s="121"/>
      <c r="GD82" s="121"/>
      <c r="GE82" s="121"/>
      <c r="GF82" s="121"/>
      <c r="GG82" s="121"/>
      <c r="GH82" s="121"/>
      <c r="GI82" s="121"/>
      <c r="GJ82" s="121"/>
      <c r="GK82" s="121"/>
      <c r="GL82" s="121"/>
      <c r="GM82" s="121"/>
      <c r="GN82" s="121"/>
      <c r="GO82" s="121"/>
      <c r="GP82" s="121"/>
      <c r="GQ82" s="121"/>
      <c r="GR82" s="121"/>
      <c r="GS82" s="121"/>
      <c r="GT82" s="121"/>
      <c r="GU82" s="121"/>
      <c r="GV82" s="121"/>
      <c r="GW82" s="121"/>
      <c r="GX82" s="121"/>
      <c r="GY82" s="121"/>
      <c r="GZ82" s="121"/>
      <c r="HA82" s="121"/>
      <c r="HB82" s="121"/>
      <c r="HC82" s="121"/>
      <c r="HD82" s="121"/>
      <c r="HE82" s="121"/>
      <c r="HF82" s="121"/>
      <c r="HG82" s="121"/>
      <c r="HH82" s="121"/>
      <c r="HI82" s="121"/>
      <c r="HJ82" s="121"/>
      <c r="HK82" s="121"/>
      <c r="HL82" s="121"/>
      <c r="HM82" s="121"/>
      <c r="HN82" s="121"/>
      <c r="HO82" s="121"/>
      <c r="HP82" s="121"/>
      <c r="HQ82" s="121"/>
      <c r="HR82" s="121"/>
      <c r="HS82" s="121"/>
      <c r="HT82" s="121"/>
      <c r="HU82" s="121"/>
      <c r="HV82" s="121"/>
      <c r="HW82" s="121"/>
      <c r="HX82" s="121"/>
      <c r="HY82" s="121"/>
      <c r="HZ82" s="121"/>
      <c r="IA82" s="121"/>
      <c r="IB82" s="121"/>
      <c r="IC82" s="121"/>
      <c r="ID82" s="121"/>
      <c r="IE82" s="121"/>
      <c r="IF82" s="121"/>
      <c r="IG82" s="121"/>
      <c r="IH82" s="121"/>
      <c r="II82" s="121"/>
      <c r="IJ82" s="121"/>
      <c r="IK82" s="121"/>
      <c r="IL82" s="121"/>
      <c r="IM82" s="121"/>
      <c r="IN82" s="121"/>
      <c r="IO82" s="121"/>
      <c r="IP82" s="121"/>
      <c r="IQ82" s="121"/>
      <c r="IR82" s="121"/>
      <c r="IS82" s="121"/>
      <c r="IT82" s="121"/>
      <c r="IU82" s="121"/>
      <c r="IV82" s="121"/>
    </row>
    <row r="83" spans="1:256" x14ac:dyDescent="0.2">
      <c r="A83" s="119">
        <f>'Alloc Amt'!A83</f>
        <v>73</v>
      </c>
      <c r="B83" s="144"/>
      <c r="C83" s="119"/>
      <c r="D83" s="119"/>
      <c r="E83" s="119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  <c r="DK83" s="121"/>
      <c r="DL83" s="121"/>
      <c r="DM83" s="121"/>
      <c r="DN83" s="121"/>
      <c r="DO83" s="121"/>
      <c r="DP83" s="121"/>
      <c r="DQ83" s="121"/>
      <c r="DR83" s="121"/>
      <c r="DS83" s="121"/>
      <c r="DT83" s="121"/>
      <c r="DU83" s="121"/>
      <c r="DV83" s="121"/>
      <c r="DW83" s="121"/>
      <c r="DX83" s="121"/>
      <c r="DY83" s="121"/>
      <c r="DZ83" s="121"/>
      <c r="EA83" s="121"/>
      <c r="EB83" s="121"/>
      <c r="EC83" s="121"/>
      <c r="ED83" s="121"/>
      <c r="EE83" s="121"/>
      <c r="EF83" s="121"/>
      <c r="EG83" s="121"/>
      <c r="EH83" s="121"/>
      <c r="EI83" s="121"/>
      <c r="EJ83" s="121"/>
      <c r="EK83" s="121"/>
      <c r="EL83" s="121"/>
      <c r="EM83" s="121"/>
      <c r="EN83" s="121"/>
      <c r="EO83" s="121"/>
      <c r="EP83" s="121"/>
      <c r="EQ83" s="121"/>
      <c r="ER83" s="121"/>
      <c r="ES83" s="121"/>
      <c r="ET83" s="121"/>
      <c r="EU83" s="121"/>
      <c r="EV83" s="121"/>
      <c r="EW83" s="121"/>
      <c r="EX83" s="121"/>
      <c r="EY83" s="121"/>
      <c r="EZ83" s="121"/>
      <c r="FA83" s="121"/>
      <c r="FB83" s="121"/>
      <c r="FC83" s="121"/>
      <c r="FD83" s="121"/>
      <c r="FE83" s="121"/>
      <c r="FF83" s="121"/>
      <c r="FG83" s="121"/>
      <c r="FH83" s="121"/>
      <c r="FI83" s="121"/>
      <c r="FJ83" s="121"/>
      <c r="FK83" s="121"/>
      <c r="FL83" s="121"/>
      <c r="FM83" s="121"/>
      <c r="FN83" s="121"/>
      <c r="FO83" s="121"/>
      <c r="FP83" s="121"/>
      <c r="FQ83" s="121"/>
      <c r="FR83" s="121"/>
      <c r="FS83" s="121"/>
      <c r="FT83" s="121"/>
      <c r="FU83" s="121"/>
      <c r="FV83" s="121"/>
      <c r="FW83" s="121"/>
      <c r="FX83" s="121"/>
      <c r="FY83" s="121"/>
      <c r="FZ83" s="121"/>
      <c r="GA83" s="121"/>
      <c r="GB83" s="121"/>
      <c r="GC83" s="121"/>
      <c r="GD83" s="121"/>
      <c r="GE83" s="121"/>
      <c r="GF83" s="121"/>
      <c r="GG83" s="121"/>
      <c r="GH83" s="121"/>
      <c r="GI83" s="121"/>
      <c r="GJ83" s="121"/>
      <c r="GK83" s="121"/>
      <c r="GL83" s="121"/>
      <c r="GM83" s="121"/>
      <c r="GN83" s="121"/>
      <c r="GO83" s="121"/>
      <c r="GP83" s="121"/>
      <c r="GQ83" s="121"/>
      <c r="GR83" s="121"/>
      <c r="GS83" s="121"/>
      <c r="GT83" s="121"/>
      <c r="GU83" s="121"/>
      <c r="GV83" s="121"/>
      <c r="GW83" s="121"/>
      <c r="GX83" s="121"/>
      <c r="GY83" s="121"/>
      <c r="GZ83" s="121"/>
      <c r="HA83" s="121"/>
      <c r="HB83" s="121"/>
      <c r="HC83" s="121"/>
      <c r="HD83" s="121"/>
      <c r="HE83" s="121"/>
      <c r="HF83" s="121"/>
      <c r="HG83" s="121"/>
      <c r="HH83" s="121"/>
      <c r="HI83" s="121"/>
      <c r="HJ83" s="121"/>
      <c r="HK83" s="121"/>
      <c r="HL83" s="121"/>
      <c r="HM83" s="121"/>
      <c r="HN83" s="121"/>
      <c r="HO83" s="121"/>
      <c r="HP83" s="121"/>
      <c r="HQ83" s="121"/>
      <c r="HR83" s="121"/>
      <c r="HS83" s="121"/>
      <c r="HT83" s="121"/>
      <c r="HU83" s="121"/>
      <c r="HV83" s="121"/>
      <c r="HW83" s="121"/>
      <c r="HX83" s="121"/>
      <c r="HY83" s="121"/>
      <c r="HZ83" s="121"/>
      <c r="IA83" s="121"/>
      <c r="IB83" s="121"/>
      <c r="IC83" s="121"/>
      <c r="ID83" s="121"/>
      <c r="IE83" s="121"/>
      <c r="IF83" s="121"/>
      <c r="IG83" s="121"/>
      <c r="IH83" s="121"/>
      <c r="II83" s="121"/>
      <c r="IJ83" s="121"/>
      <c r="IK83" s="121"/>
      <c r="IL83" s="121"/>
      <c r="IM83" s="121"/>
      <c r="IN83" s="121"/>
      <c r="IO83" s="121"/>
      <c r="IP83" s="121"/>
      <c r="IQ83" s="121"/>
      <c r="IR83" s="121"/>
      <c r="IS83" s="121"/>
      <c r="IT83" s="121"/>
      <c r="IU83" s="121"/>
      <c r="IV83" s="121"/>
    </row>
    <row r="84" spans="1:256" x14ac:dyDescent="0.2">
      <c r="A84" s="119">
        <f>'Alloc Amt'!A84</f>
        <v>74</v>
      </c>
      <c r="B84" s="144" t="str">
        <f>'Alloc Amt'!B84</f>
        <v>Sales  Revenue</v>
      </c>
      <c r="C84" s="119" t="str">
        <f>'Alloc Amt'!C88</f>
        <v>OMT</v>
      </c>
      <c r="D84" s="119">
        <f>'Alloc Amt'!D88</f>
        <v>0</v>
      </c>
      <c r="E84" s="119">
        <f>'Alloc Amt'!E88</f>
        <v>0</v>
      </c>
      <c r="F84" s="145">
        <f>SUM(G84:R84)</f>
        <v>0.99999999999999989</v>
      </c>
      <c r="G84" s="145">
        <f>'Alloc Amt'!G84/'Alloc Amt'!$F84</f>
        <v>0.36708040196947428</v>
      </c>
      <c r="H84" s="145">
        <f>'Alloc Amt'!H84/'Alloc Amt'!$F84</f>
        <v>0.14049092798227689</v>
      </c>
      <c r="I84" s="145">
        <f>'Alloc Amt'!I84/'Alloc Amt'!$F84</f>
        <v>8.6019112765773273E-3</v>
      </c>
      <c r="J84" s="145">
        <f>'Alloc Amt'!J84/'Alloc Amt'!$F84</f>
        <v>0.17201166675506432</v>
      </c>
      <c r="K84" s="145">
        <f>'Alloc Amt'!K84/'Alloc Amt'!$F84</f>
        <v>3.9828698136791046E-2</v>
      </c>
      <c r="L84" s="145">
        <f>'Alloc Amt'!L84/'Alloc Amt'!$F84</f>
        <v>1.9508978962137113E-2</v>
      </c>
      <c r="M84" s="145">
        <f>'Alloc Amt'!M84/'Alloc Amt'!$F84</f>
        <v>0.15668056077401871</v>
      </c>
      <c r="N84" s="145">
        <f>'Alloc Amt'!N84/'Alloc Amt'!$F84</f>
        <v>6.6362533089796075E-2</v>
      </c>
      <c r="O84" s="145">
        <f>'Alloc Amt'!O84/'Alloc Amt'!$F84</f>
        <v>1.1406586509988723E-2</v>
      </c>
      <c r="P84" s="145">
        <f>'Alloc Amt'!P84/'Alloc Amt'!$F84</f>
        <v>1.7943170086558803E-2</v>
      </c>
      <c r="Q84" s="145">
        <f>'Alloc Amt'!Q84/'Alloc Amt'!$F84</f>
        <v>1.7426632618644497E-6</v>
      </c>
      <c r="R84" s="145">
        <f>'Alloc Amt'!R84/'Alloc Amt'!$F84</f>
        <v>8.2821794054873705E-5</v>
      </c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  <c r="DK84" s="121"/>
      <c r="DL84" s="121"/>
      <c r="DM84" s="121"/>
      <c r="DN84" s="121"/>
      <c r="DO84" s="121"/>
      <c r="DP84" s="121"/>
      <c r="DQ84" s="121"/>
      <c r="DR84" s="121"/>
      <c r="DS84" s="121"/>
      <c r="DT84" s="121"/>
      <c r="DU84" s="121"/>
      <c r="DV84" s="121"/>
      <c r="DW84" s="121"/>
      <c r="DX84" s="121"/>
      <c r="DY84" s="121"/>
      <c r="DZ84" s="121"/>
      <c r="EA84" s="121"/>
      <c r="EB84" s="121"/>
      <c r="EC84" s="121"/>
      <c r="ED84" s="121"/>
      <c r="EE84" s="121"/>
      <c r="EF84" s="121"/>
      <c r="EG84" s="121"/>
      <c r="EH84" s="121"/>
      <c r="EI84" s="121"/>
      <c r="EJ84" s="121"/>
      <c r="EK84" s="121"/>
      <c r="EL84" s="121"/>
      <c r="EM84" s="121"/>
      <c r="EN84" s="121"/>
      <c r="EO84" s="121"/>
      <c r="EP84" s="121"/>
      <c r="EQ84" s="121"/>
      <c r="ER84" s="121"/>
      <c r="ES84" s="121"/>
      <c r="ET84" s="121"/>
      <c r="EU84" s="121"/>
      <c r="EV84" s="121"/>
      <c r="EW84" s="121"/>
      <c r="EX84" s="121"/>
      <c r="EY84" s="121"/>
      <c r="EZ84" s="121"/>
      <c r="FA84" s="121"/>
      <c r="FB84" s="121"/>
      <c r="FC84" s="121"/>
      <c r="FD84" s="121"/>
      <c r="FE84" s="121"/>
      <c r="FF84" s="121"/>
      <c r="FG84" s="121"/>
      <c r="FH84" s="121"/>
      <c r="FI84" s="121"/>
      <c r="FJ84" s="121"/>
      <c r="FK84" s="121"/>
      <c r="FL84" s="121"/>
      <c r="FM84" s="121"/>
      <c r="FN84" s="121"/>
      <c r="FO84" s="121"/>
      <c r="FP84" s="121"/>
      <c r="FQ84" s="121"/>
      <c r="FR84" s="121"/>
      <c r="FS84" s="121"/>
      <c r="FT84" s="121"/>
      <c r="FU84" s="121"/>
      <c r="FV84" s="121"/>
      <c r="FW84" s="121"/>
      <c r="FX84" s="121"/>
      <c r="FY84" s="121"/>
      <c r="FZ84" s="121"/>
      <c r="GA84" s="121"/>
      <c r="GB84" s="121"/>
      <c r="GC84" s="121"/>
      <c r="GD84" s="121"/>
      <c r="GE84" s="121"/>
      <c r="GF84" s="121"/>
      <c r="GG84" s="121"/>
      <c r="GH84" s="121"/>
      <c r="GI84" s="121"/>
      <c r="GJ84" s="121"/>
      <c r="GK84" s="121"/>
      <c r="GL84" s="121"/>
      <c r="GM84" s="121"/>
      <c r="GN84" s="121"/>
      <c r="GO84" s="121"/>
      <c r="GP84" s="121"/>
      <c r="GQ84" s="121"/>
      <c r="GR84" s="121"/>
      <c r="GS84" s="121"/>
      <c r="GT84" s="121"/>
      <c r="GU84" s="121"/>
      <c r="GV84" s="121"/>
      <c r="GW84" s="121"/>
      <c r="GX84" s="121"/>
      <c r="GY84" s="121"/>
      <c r="GZ84" s="121"/>
      <c r="HA84" s="121"/>
      <c r="HB84" s="121"/>
      <c r="HC84" s="121"/>
      <c r="HD84" s="121"/>
      <c r="HE84" s="121"/>
      <c r="HF84" s="121"/>
      <c r="HG84" s="121"/>
      <c r="HH84" s="121"/>
      <c r="HI84" s="121"/>
      <c r="HJ84" s="121"/>
      <c r="HK84" s="121"/>
      <c r="HL84" s="121"/>
      <c r="HM84" s="121"/>
      <c r="HN84" s="121"/>
      <c r="HO84" s="121"/>
      <c r="HP84" s="121"/>
      <c r="HQ84" s="121"/>
      <c r="HR84" s="121"/>
      <c r="HS84" s="121"/>
      <c r="HT84" s="121"/>
      <c r="HU84" s="121"/>
      <c r="HV84" s="121"/>
      <c r="HW84" s="121"/>
      <c r="HX84" s="121"/>
      <c r="HY84" s="121"/>
      <c r="HZ84" s="121"/>
      <c r="IA84" s="121"/>
      <c r="IB84" s="121"/>
      <c r="IC84" s="121"/>
      <c r="ID84" s="121"/>
      <c r="IE84" s="121"/>
      <c r="IF84" s="121"/>
      <c r="IG84" s="121"/>
      <c r="IH84" s="121"/>
      <c r="II84" s="121"/>
      <c r="IJ84" s="121"/>
      <c r="IK84" s="121"/>
      <c r="IL84" s="121"/>
      <c r="IM84" s="121"/>
      <c r="IN84" s="121"/>
      <c r="IO84" s="121"/>
      <c r="IP84" s="121"/>
      <c r="IQ84" s="121"/>
      <c r="IR84" s="121"/>
      <c r="IS84" s="121"/>
      <c r="IT84" s="121"/>
      <c r="IU84" s="121"/>
      <c r="IV84" s="121"/>
    </row>
    <row r="85" spans="1:256" x14ac:dyDescent="0.2">
      <c r="A85" s="119">
        <f>'Alloc Amt'!A85</f>
        <v>75</v>
      </c>
      <c r="B85" s="144"/>
      <c r="C85" s="119"/>
      <c r="D85" s="119"/>
      <c r="E85" s="119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  <c r="DK85" s="121"/>
      <c r="DL85" s="121"/>
      <c r="DM85" s="121"/>
      <c r="DN85" s="121"/>
      <c r="DO85" s="121"/>
      <c r="DP85" s="121"/>
      <c r="DQ85" s="121"/>
      <c r="DR85" s="121"/>
      <c r="DS85" s="121"/>
      <c r="DT85" s="121"/>
      <c r="DU85" s="121"/>
      <c r="DV85" s="121"/>
      <c r="DW85" s="121"/>
      <c r="DX85" s="121"/>
      <c r="DY85" s="121"/>
      <c r="DZ85" s="121"/>
      <c r="EA85" s="121"/>
      <c r="EB85" s="121"/>
      <c r="EC85" s="121"/>
      <c r="ED85" s="121"/>
      <c r="EE85" s="121"/>
      <c r="EF85" s="121"/>
      <c r="EG85" s="121"/>
      <c r="EH85" s="121"/>
      <c r="EI85" s="121"/>
      <c r="EJ85" s="121"/>
      <c r="EK85" s="121"/>
      <c r="EL85" s="121"/>
      <c r="EM85" s="121"/>
      <c r="EN85" s="121"/>
      <c r="EO85" s="121"/>
      <c r="EP85" s="121"/>
      <c r="EQ85" s="121"/>
      <c r="ER85" s="121"/>
      <c r="ES85" s="121"/>
      <c r="ET85" s="121"/>
      <c r="EU85" s="121"/>
      <c r="EV85" s="121"/>
      <c r="EW85" s="121"/>
      <c r="EX85" s="121"/>
      <c r="EY85" s="121"/>
      <c r="EZ85" s="121"/>
      <c r="FA85" s="121"/>
      <c r="FB85" s="121"/>
      <c r="FC85" s="121"/>
      <c r="FD85" s="121"/>
      <c r="FE85" s="121"/>
      <c r="FF85" s="121"/>
      <c r="FG85" s="121"/>
      <c r="FH85" s="121"/>
      <c r="FI85" s="121"/>
      <c r="FJ85" s="121"/>
      <c r="FK85" s="121"/>
      <c r="FL85" s="121"/>
      <c r="FM85" s="121"/>
      <c r="FN85" s="121"/>
      <c r="FO85" s="121"/>
      <c r="FP85" s="121"/>
      <c r="FQ85" s="121"/>
      <c r="FR85" s="121"/>
      <c r="FS85" s="121"/>
      <c r="FT85" s="121"/>
      <c r="FU85" s="121"/>
      <c r="FV85" s="121"/>
      <c r="FW85" s="121"/>
      <c r="FX85" s="121"/>
      <c r="FY85" s="121"/>
      <c r="FZ85" s="121"/>
      <c r="GA85" s="121"/>
      <c r="GB85" s="121"/>
      <c r="GC85" s="121"/>
      <c r="GD85" s="121"/>
      <c r="GE85" s="121"/>
      <c r="GF85" s="121"/>
      <c r="GG85" s="121"/>
      <c r="GH85" s="121"/>
      <c r="GI85" s="121"/>
      <c r="GJ85" s="121"/>
      <c r="GK85" s="121"/>
      <c r="GL85" s="121"/>
      <c r="GM85" s="121"/>
      <c r="GN85" s="121"/>
      <c r="GO85" s="121"/>
      <c r="GP85" s="121"/>
      <c r="GQ85" s="121"/>
      <c r="GR85" s="121"/>
      <c r="GS85" s="121"/>
      <c r="GT85" s="121"/>
      <c r="GU85" s="121"/>
      <c r="GV85" s="121"/>
      <c r="GW85" s="121"/>
      <c r="GX85" s="121"/>
      <c r="GY85" s="121"/>
      <c r="GZ85" s="121"/>
      <c r="HA85" s="121"/>
      <c r="HB85" s="121"/>
      <c r="HC85" s="121"/>
      <c r="HD85" s="121"/>
      <c r="HE85" s="121"/>
      <c r="HF85" s="121"/>
      <c r="HG85" s="121"/>
      <c r="HH85" s="121"/>
      <c r="HI85" s="121"/>
      <c r="HJ85" s="121"/>
      <c r="HK85" s="121"/>
      <c r="HL85" s="121"/>
      <c r="HM85" s="121"/>
      <c r="HN85" s="121"/>
      <c r="HO85" s="121"/>
      <c r="HP85" s="121"/>
      <c r="HQ85" s="121"/>
      <c r="HR85" s="121"/>
      <c r="HS85" s="121"/>
      <c r="HT85" s="121"/>
      <c r="HU85" s="121"/>
      <c r="HV85" s="121"/>
      <c r="HW85" s="121"/>
      <c r="HX85" s="121"/>
      <c r="HY85" s="121"/>
      <c r="HZ85" s="121"/>
      <c r="IA85" s="121"/>
      <c r="IB85" s="121"/>
      <c r="IC85" s="121"/>
      <c r="ID85" s="121"/>
      <c r="IE85" s="121"/>
      <c r="IF85" s="121"/>
      <c r="IG85" s="121"/>
      <c r="IH85" s="121"/>
      <c r="II85" s="121"/>
      <c r="IJ85" s="121"/>
      <c r="IK85" s="121"/>
      <c r="IL85" s="121"/>
      <c r="IM85" s="121"/>
      <c r="IN85" s="121"/>
      <c r="IO85" s="121"/>
      <c r="IP85" s="121"/>
      <c r="IQ85" s="121"/>
      <c r="IR85" s="121"/>
      <c r="IS85" s="121"/>
      <c r="IT85" s="121"/>
      <c r="IU85" s="121"/>
      <c r="IV85" s="121"/>
    </row>
    <row r="86" spans="1:256" x14ac:dyDescent="0.2">
      <c r="A86" s="119">
        <f>'Alloc Amt'!A86</f>
        <v>76</v>
      </c>
      <c r="B86" s="144" t="str">
        <f>'Alloc Amt'!B86</f>
        <v>Late Payment Revenue</v>
      </c>
      <c r="C86" s="119">
        <f>'Alloc Amt'!C90</f>
        <v>0</v>
      </c>
      <c r="D86" s="119">
        <f>'Alloc Amt'!D90</f>
        <v>0</v>
      </c>
      <c r="E86" s="119">
        <f>'Alloc Amt'!E90</f>
        <v>0</v>
      </c>
      <c r="F86" s="145">
        <f>SUM(G86:R86)</f>
        <v>1</v>
      </c>
      <c r="G86" s="145">
        <f>'Alloc Amt'!G86/'Alloc Amt'!$F86</f>
        <v>0.75633387086318105</v>
      </c>
      <c r="H86" s="145">
        <f>'Alloc Amt'!H86/'Alloc Amt'!$F86</f>
        <v>0.1633277978949513</v>
      </c>
      <c r="I86" s="145">
        <f>'Alloc Amt'!I86/'Alloc Amt'!$F86</f>
        <v>8.4710150631838745E-4</v>
      </c>
      <c r="J86" s="145">
        <f>'Alloc Amt'!J86/'Alloc Amt'!$F86</f>
        <v>3.2605883347147813E-2</v>
      </c>
      <c r="K86" s="145">
        <f>'Alloc Amt'!K86/'Alloc Amt'!$F86</f>
        <v>4.2284169996804916E-3</v>
      </c>
      <c r="L86" s="145">
        <f>'Alloc Amt'!L86/'Alloc Amt'!$F86</f>
        <v>1.0901186347282097E-2</v>
      </c>
      <c r="M86" s="145">
        <f>'Alloc Amt'!M86/'Alloc Amt'!$F86</f>
        <v>2.603542024569706E-2</v>
      </c>
      <c r="N86" s="145">
        <f>'Alloc Amt'!N86/'Alloc Amt'!$F86</f>
        <v>5.7016558851993686E-3</v>
      </c>
      <c r="O86" s="145">
        <f>'Alloc Amt'!O86/'Alloc Amt'!$F86</f>
        <v>0</v>
      </c>
      <c r="P86" s="145">
        <f>'Alloc Amt'!P86/'Alloc Amt'!$F86</f>
        <v>1.8088091610829935E-5</v>
      </c>
      <c r="Q86" s="145">
        <f>'Alloc Amt'!Q86/'Alloc Amt'!$F86</f>
        <v>0</v>
      </c>
      <c r="R86" s="145">
        <f>'Alloc Amt'!R86/'Alloc Amt'!$F86</f>
        <v>5.7881893154655789E-7</v>
      </c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  <c r="DK86" s="121"/>
      <c r="DL86" s="121"/>
      <c r="DM86" s="121"/>
      <c r="DN86" s="121"/>
      <c r="DO86" s="121"/>
      <c r="DP86" s="121"/>
      <c r="DQ86" s="121"/>
      <c r="DR86" s="121"/>
      <c r="DS86" s="121"/>
      <c r="DT86" s="121"/>
      <c r="DU86" s="121"/>
      <c r="DV86" s="121"/>
      <c r="DW86" s="121"/>
      <c r="DX86" s="121"/>
      <c r="DY86" s="121"/>
      <c r="DZ86" s="121"/>
      <c r="EA86" s="121"/>
      <c r="EB86" s="121"/>
      <c r="EC86" s="121"/>
      <c r="ED86" s="121"/>
      <c r="EE86" s="121"/>
      <c r="EF86" s="121"/>
      <c r="EG86" s="121"/>
      <c r="EH86" s="121"/>
      <c r="EI86" s="121"/>
      <c r="EJ86" s="121"/>
      <c r="EK86" s="121"/>
      <c r="EL86" s="121"/>
      <c r="EM86" s="121"/>
      <c r="EN86" s="121"/>
      <c r="EO86" s="121"/>
      <c r="EP86" s="121"/>
      <c r="EQ86" s="121"/>
      <c r="ER86" s="121"/>
      <c r="ES86" s="121"/>
      <c r="ET86" s="121"/>
      <c r="EU86" s="121"/>
      <c r="EV86" s="121"/>
      <c r="EW86" s="121"/>
      <c r="EX86" s="121"/>
      <c r="EY86" s="121"/>
      <c r="EZ86" s="121"/>
      <c r="FA86" s="121"/>
      <c r="FB86" s="121"/>
      <c r="FC86" s="121"/>
      <c r="FD86" s="121"/>
      <c r="FE86" s="121"/>
      <c r="FF86" s="121"/>
      <c r="FG86" s="121"/>
      <c r="FH86" s="121"/>
      <c r="FI86" s="121"/>
      <c r="FJ86" s="121"/>
      <c r="FK86" s="121"/>
      <c r="FL86" s="121"/>
      <c r="FM86" s="121"/>
      <c r="FN86" s="121"/>
      <c r="FO86" s="121"/>
      <c r="FP86" s="121"/>
      <c r="FQ86" s="121"/>
      <c r="FR86" s="121"/>
      <c r="FS86" s="121"/>
      <c r="FT86" s="121"/>
      <c r="FU86" s="121"/>
      <c r="FV86" s="121"/>
      <c r="FW86" s="121"/>
      <c r="FX86" s="121"/>
      <c r="FY86" s="121"/>
      <c r="FZ86" s="121"/>
      <c r="GA86" s="121"/>
      <c r="GB86" s="121"/>
      <c r="GC86" s="121"/>
      <c r="GD86" s="121"/>
      <c r="GE86" s="121"/>
      <c r="GF86" s="121"/>
      <c r="GG86" s="121"/>
      <c r="GH86" s="121"/>
      <c r="GI86" s="121"/>
      <c r="GJ86" s="121"/>
      <c r="GK86" s="121"/>
      <c r="GL86" s="121"/>
      <c r="GM86" s="121"/>
      <c r="GN86" s="121"/>
      <c r="GO86" s="121"/>
      <c r="GP86" s="121"/>
      <c r="GQ86" s="121"/>
      <c r="GR86" s="121"/>
      <c r="GS86" s="121"/>
      <c r="GT86" s="121"/>
      <c r="GU86" s="121"/>
      <c r="GV86" s="121"/>
      <c r="GW86" s="121"/>
      <c r="GX86" s="121"/>
      <c r="GY86" s="121"/>
      <c r="GZ86" s="121"/>
      <c r="HA86" s="121"/>
      <c r="HB86" s="121"/>
      <c r="HC86" s="121"/>
      <c r="HD86" s="121"/>
      <c r="HE86" s="121"/>
      <c r="HF86" s="121"/>
      <c r="HG86" s="121"/>
      <c r="HH86" s="121"/>
      <c r="HI86" s="121"/>
      <c r="HJ86" s="121"/>
      <c r="HK86" s="121"/>
      <c r="HL86" s="121"/>
      <c r="HM86" s="121"/>
      <c r="HN86" s="121"/>
      <c r="HO86" s="121"/>
      <c r="HP86" s="121"/>
      <c r="HQ86" s="121"/>
      <c r="HR86" s="121"/>
      <c r="HS86" s="121"/>
      <c r="HT86" s="121"/>
      <c r="HU86" s="121"/>
      <c r="HV86" s="121"/>
      <c r="HW86" s="121"/>
      <c r="HX86" s="121"/>
      <c r="HY86" s="121"/>
      <c r="HZ86" s="121"/>
      <c r="IA86" s="121"/>
      <c r="IB86" s="121"/>
      <c r="IC86" s="121"/>
      <c r="ID86" s="121"/>
      <c r="IE86" s="121"/>
      <c r="IF86" s="121"/>
      <c r="IG86" s="121"/>
      <c r="IH86" s="121"/>
      <c r="II86" s="121"/>
      <c r="IJ86" s="121"/>
      <c r="IK86" s="121"/>
      <c r="IL86" s="121"/>
      <c r="IM86" s="121"/>
      <c r="IN86" s="121"/>
      <c r="IO86" s="121"/>
      <c r="IP86" s="121"/>
      <c r="IQ86" s="121"/>
      <c r="IR86" s="121"/>
      <c r="IS86" s="121"/>
      <c r="IT86" s="121"/>
      <c r="IU86" s="121"/>
      <c r="IV86" s="121"/>
    </row>
    <row r="87" spans="1:256" x14ac:dyDescent="0.2">
      <c r="A87" s="119">
        <f>'Alloc Amt'!A87</f>
        <v>77</v>
      </c>
      <c r="B87" s="144"/>
      <c r="C87" s="119"/>
      <c r="D87" s="119"/>
      <c r="E87" s="119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  <c r="DK87" s="121"/>
      <c r="DL87" s="121"/>
      <c r="DM87" s="121"/>
      <c r="DN87" s="121"/>
      <c r="DO87" s="121"/>
      <c r="DP87" s="121"/>
      <c r="DQ87" s="121"/>
      <c r="DR87" s="121"/>
      <c r="DS87" s="121"/>
      <c r="DT87" s="121"/>
      <c r="DU87" s="121"/>
      <c r="DV87" s="121"/>
      <c r="DW87" s="121"/>
      <c r="DX87" s="121"/>
      <c r="DY87" s="121"/>
      <c r="DZ87" s="121"/>
      <c r="EA87" s="121"/>
      <c r="EB87" s="121"/>
      <c r="EC87" s="121"/>
      <c r="ED87" s="121"/>
      <c r="EE87" s="121"/>
      <c r="EF87" s="121"/>
      <c r="EG87" s="121"/>
      <c r="EH87" s="121"/>
      <c r="EI87" s="121"/>
      <c r="EJ87" s="121"/>
      <c r="EK87" s="121"/>
      <c r="EL87" s="121"/>
      <c r="EM87" s="121"/>
      <c r="EN87" s="121"/>
      <c r="EO87" s="121"/>
      <c r="EP87" s="121"/>
      <c r="EQ87" s="121"/>
      <c r="ER87" s="121"/>
      <c r="ES87" s="121"/>
      <c r="ET87" s="121"/>
      <c r="EU87" s="121"/>
      <c r="EV87" s="121"/>
      <c r="EW87" s="121"/>
      <c r="EX87" s="121"/>
      <c r="EY87" s="121"/>
      <c r="EZ87" s="121"/>
      <c r="FA87" s="121"/>
      <c r="FB87" s="121"/>
      <c r="FC87" s="121"/>
      <c r="FD87" s="121"/>
      <c r="FE87" s="121"/>
      <c r="FF87" s="121"/>
      <c r="FG87" s="121"/>
      <c r="FH87" s="121"/>
      <c r="FI87" s="121"/>
      <c r="FJ87" s="121"/>
      <c r="FK87" s="121"/>
      <c r="FL87" s="121"/>
      <c r="FM87" s="121"/>
      <c r="FN87" s="121"/>
      <c r="FO87" s="121"/>
      <c r="FP87" s="121"/>
      <c r="FQ87" s="121"/>
      <c r="FR87" s="121"/>
      <c r="FS87" s="121"/>
      <c r="FT87" s="121"/>
      <c r="FU87" s="121"/>
      <c r="FV87" s="121"/>
      <c r="FW87" s="121"/>
      <c r="FX87" s="121"/>
      <c r="FY87" s="121"/>
      <c r="FZ87" s="121"/>
      <c r="GA87" s="121"/>
      <c r="GB87" s="121"/>
      <c r="GC87" s="121"/>
      <c r="GD87" s="121"/>
      <c r="GE87" s="121"/>
      <c r="GF87" s="121"/>
      <c r="GG87" s="121"/>
      <c r="GH87" s="121"/>
      <c r="GI87" s="121"/>
      <c r="GJ87" s="121"/>
      <c r="GK87" s="121"/>
      <c r="GL87" s="121"/>
      <c r="GM87" s="121"/>
      <c r="GN87" s="121"/>
      <c r="GO87" s="121"/>
      <c r="GP87" s="121"/>
      <c r="GQ87" s="121"/>
      <c r="GR87" s="121"/>
      <c r="GS87" s="121"/>
      <c r="GT87" s="121"/>
      <c r="GU87" s="121"/>
      <c r="GV87" s="121"/>
      <c r="GW87" s="121"/>
      <c r="GX87" s="121"/>
      <c r="GY87" s="121"/>
      <c r="GZ87" s="121"/>
      <c r="HA87" s="121"/>
      <c r="HB87" s="121"/>
      <c r="HC87" s="121"/>
      <c r="HD87" s="121"/>
      <c r="HE87" s="121"/>
      <c r="HF87" s="121"/>
      <c r="HG87" s="121"/>
      <c r="HH87" s="121"/>
      <c r="HI87" s="121"/>
      <c r="HJ87" s="121"/>
      <c r="HK87" s="121"/>
      <c r="HL87" s="121"/>
      <c r="HM87" s="121"/>
      <c r="HN87" s="121"/>
      <c r="HO87" s="121"/>
      <c r="HP87" s="121"/>
      <c r="HQ87" s="121"/>
      <c r="HR87" s="121"/>
      <c r="HS87" s="121"/>
      <c r="HT87" s="121"/>
      <c r="HU87" s="121"/>
      <c r="HV87" s="121"/>
      <c r="HW87" s="121"/>
      <c r="HX87" s="121"/>
      <c r="HY87" s="121"/>
      <c r="HZ87" s="121"/>
      <c r="IA87" s="121"/>
      <c r="IB87" s="121"/>
      <c r="IC87" s="121"/>
      <c r="ID87" s="121"/>
      <c r="IE87" s="121"/>
      <c r="IF87" s="121"/>
      <c r="IG87" s="121"/>
      <c r="IH87" s="121"/>
      <c r="II87" s="121"/>
      <c r="IJ87" s="121"/>
      <c r="IK87" s="121"/>
      <c r="IL87" s="121"/>
      <c r="IM87" s="121"/>
      <c r="IN87" s="121"/>
      <c r="IO87" s="121"/>
      <c r="IP87" s="121"/>
      <c r="IQ87" s="121"/>
      <c r="IR87" s="121"/>
      <c r="IS87" s="121"/>
      <c r="IT87" s="121"/>
      <c r="IU87" s="121"/>
      <c r="IV87" s="121"/>
    </row>
    <row r="88" spans="1:256" x14ac:dyDescent="0.2">
      <c r="A88" s="119">
        <f>'Alloc Amt'!A88</f>
        <v>78</v>
      </c>
      <c r="B88" s="144" t="str">
        <f>'Alloc Amt'!B88</f>
        <v>O&amp;M Expenses</v>
      </c>
      <c r="C88" s="119" t="str">
        <f>'Alloc Amt'!C92</f>
        <v>OSSALL</v>
      </c>
      <c r="D88" s="119">
        <f>'Alloc Amt'!D92</f>
        <v>0</v>
      </c>
      <c r="E88" s="119">
        <f>'Alloc Amt'!E92</f>
        <v>0</v>
      </c>
      <c r="F88" s="145">
        <f t="shared" ref="F88:F98" si="4">SUM(G88:R88)</f>
        <v>1</v>
      </c>
      <c r="G88" s="145">
        <f>'Alloc Amt'!G88/'Alloc Amt'!$F88</f>
        <v>0.37136749214172754</v>
      </c>
      <c r="H88" s="145">
        <f>'Alloc Amt'!H88/'Alloc Amt'!$F88</f>
        <v>0.11970516010609229</v>
      </c>
      <c r="I88" s="145">
        <f>'Alloc Amt'!I88/'Alloc Amt'!$F88</f>
        <v>8.9408304500975724E-3</v>
      </c>
      <c r="J88" s="145">
        <f>'Alloc Amt'!J88/'Alloc Amt'!$F88</f>
        <v>0.15938947002941856</v>
      </c>
      <c r="K88" s="145">
        <f>'Alloc Amt'!K88/'Alloc Amt'!$F88</f>
        <v>3.3988858932997912E-2</v>
      </c>
      <c r="L88" s="145">
        <f>'Alloc Amt'!L88/'Alloc Amt'!$F88</f>
        <v>2.5359017233237864E-2</v>
      </c>
      <c r="M88" s="145">
        <f>'Alloc Amt'!M88/'Alloc Amt'!$F88</f>
        <v>0.17949694551788936</v>
      </c>
      <c r="N88" s="145">
        <f>'Alloc Amt'!N88/'Alloc Amt'!$F88</f>
        <v>6.9899461175824212E-2</v>
      </c>
      <c r="O88" s="145">
        <f>'Alloc Amt'!O88/'Alloc Amt'!$F88</f>
        <v>2.255148488319458E-2</v>
      </c>
      <c r="P88" s="145">
        <f>'Alloc Amt'!P88/'Alloc Amt'!$F88</f>
        <v>9.2159826162390608E-3</v>
      </c>
      <c r="Q88" s="145">
        <f>'Alloc Amt'!Q88/'Alloc Amt'!$F88</f>
        <v>2.3670491370642244E-6</v>
      </c>
      <c r="R88" s="145">
        <f>'Alloc Amt'!R88/'Alloc Amt'!$F88</f>
        <v>8.2929864143939014E-5</v>
      </c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  <c r="DK88" s="121"/>
      <c r="DL88" s="121"/>
      <c r="DM88" s="121"/>
      <c r="DN88" s="121"/>
      <c r="DO88" s="121"/>
      <c r="DP88" s="121"/>
      <c r="DQ88" s="121"/>
      <c r="DR88" s="121"/>
      <c r="DS88" s="121"/>
      <c r="DT88" s="121"/>
      <c r="DU88" s="121"/>
      <c r="DV88" s="121"/>
      <c r="DW88" s="121"/>
      <c r="DX88" s="121"/>
      <c r="DY88" s="121"/>
      <c r="DZ88" s="121"/>
      <c r="EA88" s="121"/>
      <c r="EB88" s="121"/>
      <c r="EC88" s="121"/>
      <c r="ED88" s="121"/>
      <c r="EE88" s="121"/>
      <c r="EF88" s="121"/>
      <c r="EG88" s="121"/>
      <c r="EH88" s="121"/>
      <c r="EI88" s="121"/>
      <c r="EJ88" s="121"/>
      <c r="EK88" s="121"/>
      <c r="EL88" s="121"/>
      <c r="EM88" s="121"/>
      <c r="EN88" s="121"/>
      <c r="EO88" s="121"/>
      <c r="EP88" s="121"/>
      <c r="EQ88" s="121"/>
      <c r="ER88" s="121"/>
      <c r="ES88" s="121"/>
      <c r="ET88" s="121"/>
      <c r="EU88" s="121"/>
      <c r="EV88" s="121"/>
      <c r="EW88" s="121"/>
      <c r="EX88" s="121"/>
      <c r="EY88" s="121"/>
      <c r="EZ88" s="121"/>
      <c r="FA88" s="121"/>
      <c r="FB88" s="121"/>
      <c r="FC88" s="121"/>
      <c r="FD88" s="121"/>
      <c r="FE88" s="121"/>
      <c r="FF88" s="121"/>
      <c r="FG88" s="121"/>
      <c r="FH88" s="121"/>
      <c r="FI88" s="121"/>
      <c r="FJ88" s="121"/>
      <c r="FK88" s="121"/>
      <c r="FL88" s="121"/>
      <c r="FM88" s="121"/>
      <c r="FN88" s="121"/>
      <c r="FO88" s="121"/>
      <c r="FP88" s="121"/>
      <c r="FQ88" s="121"/>
      <c r="FR88" s="121"/>
      <c r="FS88" s="121"/>
      <c r="FT88" s="121"/>
      <c r="FU88" s="121"/>
      <c r="FV88" s="121"/>
      <c r="FW88" s="121"/>
      <c r="FX88" s="121"/>
      <c r="FY88" s="121"/>
      <c r="FZ88" s="121"/>
      <c r="GA88" s="121"/>
      <c r="GB88" s="121"/>
      <c r="GC88" s="121"/>
      <c r="GD88" s="121"/>
      <c r="GE88" s="121"/>
      <c r="GF88" s="121"/>
      <c r="GG88" s="121"/>
      <c r="GH88" s="121"/>
      <c r="GI88" s="121"/>
      <c r="GJ88" s="121"/>
      <c r="GK88" s="121"/>
      <c r="GL88" s="121"/>
      <c r="GM88" s="121"/>
      <c r="GN88" s="121"/>
      <c r="GO88" s="121"/>
      <c r="GP88" s="121"/>
      <c r="GQ88" s="121"/>
      <c r="GR88" s="121"/>
      <c r="GS88" s="121"/>
      <c r="GT88" s="121"/>
      <c r="GU88" s="121"/>
      <c r="GV88" s="121"/>
      <c r="GW88" s="121"/>
      <c r="GX88" s="121"/>
      <c r="GY88" s="121"/>
      <c r="GZ88" s="121"/>
      <c r="HA88" s="121"/>
      <c r="HB88" s="121"/>
      <c r="HC88" s="121"/>
      <c r="HD88" s="121"/>
      <c r="HE88" s="121"/>
      <c r="HF88" s="121"/>
      <c r="HG88" s="121"/>
      <c r="HH88" s="121"/>
      <c r="HI88" s="121"/>
      <c r="HJ88" s="121"/>
      <c r="HK88" s="121"/>
      <c r="HL88" s="121"/>
      <c r="HM88" s="121"/>
      <c r="HN88" s="121"/>
      <c r="HO88" s="121"/>
      <c r="HP88" s="121"/>
      <c r="HQ88" s="121"/>
      <c r="HR88" s="121"/>
      <c r="HS88" s="121"/>
      <c r="HT88" s="121"/>
      <c r="HU88" s="121"/>
      <c r="HV88" s="121"/>
      <c r="HW88" s="121"/>
      <c r="HX88" s="121"/>
      <c r="HY88" s="121"/>
      <c r="HZ88" s="121"/>
      <c r="IA88" s="121"/>
      <c r="IB88" s="121"/>
      <c r="IC88" s="121"/>
      <c r="ID88" s="121"/>
      <c r="IE88" s="121"/>
      <c r="IF88" s="121"/>
      <c r="IG88" s="121"/>
      <c r="IH88" s="121"/>
      <c r="II88" s="121"/>
      <c r="IJ88" s="121"/>
      <c r="IK88" s="121"/>
      <c r="IL88" s="121"/>
      <c r="IM88" s="121"/>
      <c r="IN88" s="121"/>
      <c r="IO88" s="121"/>
      <c r="IP88" s="121"/>
      <c r="IQ88" s="121"/>
      <c r="IR88" s="121"/>
      <c r="IS88" s="121"/>
      <c r="IT88" s="121"/>
      <c r="IU88" s="121"/>
      <c r="IV88" s="121"/>
    </row>
    <row r="89" spans="1:256" x14ac:dyDescent="0.2">
      <c r="A89" s="119">
        <f>'Alloc Amt'!A89</f>
        <v>79</v>
      </c>
      <c r="B89" s="144" t="str">
        <f>'Alloc Amt'!B89</f>
        <v>Steam Production Plant</v>
      </c>
      <c r="C89" s="119">
        <f>'Alloc Amt'!C93</f>
        <v>0</v>
      </c>
      <c r="D89" s="119">
        <f>'Alloc Amt'!D93</f>
        <v>0</v>
      </c>
      <c r="E89" s="119">
        <f>'Alloc Amt'!E93</f>
        <v>0</v>
      </c>
      <c r="F89" s="145">
        <f t="shared" si="4"/>
        <v>0.99999999999999978</v>
      </c>
      <c r="G89" s="145">
        <f>'Alloc Amt'!G89/'Alloc Amt'!$F89</f>
        <v>0.35043049194500392</v>
      </c>
      <c r="H89" s="145">
        <f>'Alloc Amt'!H89/'Alloc Amt'!$F89</f>
        <v>0.10936680754295496</v>
      </c>
      <c r="I89" s="145">
        <f>'Alloc Amt'!I89/'Alloc Amt'!$F89</f>
        <v>8.3019781851461517E-3</v>
      </c>
      <c r="J89" s="145">
        <f>'Alloc Amt'!J89/'Alloc Amt'!$F89</f>
        <v>0.16784665096412874</v>
      </c>
      <c r="K89" s="145">
        <f>'Alloc Amt'!K89/'Alloc Amt'!$F89</f>
        <v>3.7390147962096831E-2</v>
      </c>
      <c r="L89" s="145">
        <f>'Alloc Amt'!L89/'Alloc Amt'!$F89</f>
        <v>2.6923782126472676E-2</v>
      </c>
      <c r="M89" s="145">
        <f>'Alloc Amt'!M89/'Alloc Amt'!$F89</f>
        <v>0.19057298827335523</v>
      </c>
      <c r="N89" s="145">
        <f>'Alloc Amt'!N89/'Alloc Amt'!$F89</f>
        <v>7.8644159507060038E-2</v>
      </c>
      <c r="O89" s="145">
        <f>'Alloc Amt'!O89/'Alloc Amt'!$F89</f>
        <v>2.5294894282254822E-2</v>
      </c>
      <c r="P89" s="145">
        <f>'Alloc Amt'!P89/'Alloc Amt'!$F89</f>
        <v>5.1673388487245443E-3</v>
      </c>
      <c r="Q89" s="145">
        <f>'Alloc Amt'!Q89/'Alloc Amt'!$F89</f>
        <v>1.680326328783651E-6</v>
      </c>
      <c r="R89" s="145">
        <f>'Alloc Amt'!R89/'Alloc Amt'!$F89</f>
        <v>5.9080036473086395E-5</v>
      </c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  <c r="DK89" s="121"/>
      <c r="DL89" s="121"/>
      <c r="DM89" s="121"/>
      <c r="DN89" s="121"/>
      <c r="DO89" s="121"/>
      <c r="DP89" s="121"/>
      <c r="DQ89" s="121"/>
      <c r="DR89" s="121"/>
      <c r="DS89" s="121"/>
      <c r="DT89" s="121"/>
      <c r="DU89" s="121"/>
      <c r="DV89" s="121"/>
      <c r="DW89" s="121"/>
      <c r="DX89" s="121"/>
      <c r="DY89" s="121"/>
      <c r="DZ89" s="121"/>
      <c r="EA89" s="121"/>
      <c r="EB89" s="121"/>
      <c r="EC89" s="121"/>
      <c r="ED89" s="121"/>
      <c r="EE89" s="121"/>
      <c r="EF89" s="121"/>
      <c r="EG89" s="121"/>
      <c r="EH89" s="121"/>
      <c r="EI89" s="121"/>
      <c r="EJ89" s="121"/>
      <c r="EK89" s="121"/>
      <c r="EL89" s="121"/>
      <c r="EM89" s="121"/>
      <c r="EN89" s="121"/>
      <c r="EO89" s="121"/>
      <c r="EP89" s="121"/>
      <c r="EQ89" s="121"/>
      <c r="ER89" s="121"/>
      <c r="ES89" s="121"/>
      <c r="ET89" s="121"/>
      <c r="EU89" s="121"/>
      <c r="EV89" s="121"/>
      <c r="EW89" s="121"/>
      <c r="EX89" s="121"/>
      <c r="EY89" s="121"/>
      <c r="EZ89" s="121"/>
      <c r="FA89" s="121"/>
      <c r="FB89" s="121"/>
      <c r="FC89" s="121"/>
      <c r="FD89" s="121"/>
      <c r="FE89" s="121"/>
      <c r="FF89" s="121"/>
      <c r="FG89" s="121"/>
      <c r="FH89" s="121"/>
      <c r="FI89" s="121"/>
      <c r="FJ89" s="121"/>
      <c r="FK89" s="121"/>
      <c r="FL89" s="121"/>
      <c r="FM89" s="121"/>
      <c r="FN89" s="121"/>
      <c r="FO89" s="121"/>
      <c r="FP89" s="121"/>
      <c r="FQ89" s="121"/>
      <c r="FR89" s="121"/>
      <c r="FS89" s="121"/>
      <c r="FT89" s="121"/>
      <c r="FU89" s="121"/>
      <c r="FV89" s="121"/>
      <c r="FW89" s="121"/>
      <c r="FX89" s="121"/>
      <c r="FY89" s="121"/>
      <c r="FZ89" s="121"/>
      <c r="GA89" s="121"/>
      <c r="GB89" s="121"/>
      <c r="GC89" s="121"/>
      <c r="GD89" s="121"/>
      <c r="GE89" s="121"/>
      <c r="GF89" s="121"/>
      <c r="GG89" s="121"/>
      <c r="GH89" s="121"/>
      <c r="GI89" s="121"/>
      <c r="GJ89" s="121"/>
      <c r="GK89" s="121"/>
      <c r="GL89" s="121"/>
      <c r="GM89" s="121"/>
      <c r="GN89" s="121"/>
      <c r="GO89" s="121"/>
      <c r="GP89" s="121"/>
      <c r="GQ89" s="121"/>
      <c r="GR89" s="121"/>
      <c r="GS89" s="121"/>
      <c r="GT89" s="121"/>
      <c r="GU89" s="121"/>
      <c r="GV89" s="121"/>
      <c r="GW89" s="121"/>
      <c r="GX89" s="121"/>
      <c r="GY89" s="121"/>
      <c r="GZ89" s="121"/>
      <c r="HA89" s="121"/>
      <c r="HB89" s="121"/>
      <c r="HC89" s="121"/>
      <c r="HD89" s="121"/>
      <c r="HE89" s="121"/>
      <c r="HF89" s="121"/>
      <c r="HG89" s="121"/>
      <c r="HH89" s="121"/>
      <c r="HI89" s="121"/>
      <c r="HJ89" s="121"/>
      <c r="HK89" s="121"/>
      <c r="HL89" s="121"/>
      <c r="HM89" s="121"/>
      <c r="HN89" s="121"/>
      <c r="HO89" s="121"/>
      <c r="HP89" s="121"/>
      <c r="HQ89" s="121"/>
      <c r="HR89" s="121"/>
      <c r="HS89" s="121"/>
      <c r="HT89" s="121"/>
      <c r="HU89" s="121"/>
      <c r="HV89" s="121"/>
      <c r="HW89" s="121"/>
      <c r="HX89" s="121"/>
      <c r="HY89" s="121"/>
      <c r="HZ89" s="121"/>
      <c r="IA89" s="121"/>
      <c r="IB89" s="121"/>
      <c r="IC89" s="121"/>
      <c r="ID89" s="121"/>
      <c r="IE89" s="121"/>
      <c r="IF89" s="121"/>
      <c r="IG89" s="121"/>
      <c r="IH89" s="121"/>
      <c r="II89" s="121"/>
      <c r="IJ89" s="121"/>
      <c r="IK89" s="121"/>
      <c r="IL89" s="121"/>
      <c r="IM89" s="121"/>
      <c r="IN89" s="121"/>
      <c r="IO89" s="121"/>
      <c r="IP89" s="121"/>
      <c r="IQ89" s="121"/>
      <c r="IR89" s="121"/>
      <c r="IS89" s="121"/>
      <c r="IT89" s="121"/>
      <c r="IU89" s="121"/>
      <c r="IV89" s="121"/>
    </row>
    <row r="90" spans="1:256" x14ac:dyDescent="0.2">
      <c r="A90" s="119">
        <f>'Alloc Amt'!A90</f>
        <v>80</v>
      </c>
      <c r="B90" s="144" t="str">
        <f>'Alloc Amt'!B90</f>
        <v>Hydro Production Plant</v>
      </c>
      <c r="C90" s="119">
        <f>'Alloc Amt'!C94</f>
        <v>0</v>
      </c>
      <c r="D90" s="119">
        <f>'Alloc Amt'!D94</f>
        <v>0</v>
      </c>
      <c r="E90" s="119">
        <f>'Alloc Amt'!E94</f>
        <v>0</v>
      </c>
      <c r="F90" s="145">
        <f t="shared" si="4"/>
        <v>0.99999999999999989</v>
      </c>
      <c r="G90" s="145">
        <f>'Alloc Amt'!G90/'Alloc Amt'!$F90</f>
        <v>0.35043049194500397</v>
      </c>
      <c r="H90" s="145">
        <f>'Alloc Amt'!H90/'Alloc Amt'!$F90</f>
        <v>0.10936680754295497</v>
      </c>
      <c r="I90" s="145">
        <f>'Alloc Amt'!I90/'Alloc Amt'!$F90</f>
        <v>8.3019781851461534E-3</v>
      </c>
      <c r="J90" s="145">
        <f>'Alloc Amt'!J90/'Alloc Amt'!$F90</f>
        <v>0.16784665096412879</v>
      </c>
      <c r="K90" s="145">
        <f>'Alloc Amt'!K90/'Alloc Amt'!$F90</f>
        <v>3.7390147962096838E-2</v>
      </c>
      <c r="L90" s="145">
        <f>'Alloc Amt'!L90/'Alloc Amt'!$F90</f>
        <v>2.692378212647268E-2</v>
      </c>
      <c r="M90" s="145">
        <f>'Alloc Amt'!M90/'Alloc Amt'!$F90</f>
        <v>0.19057298827335528</v>
      </c>
      <c r="N90" s="145">
        <f>'Alloc Amt'!N90/'Alloc Amt'!$F90</f>
        <v>7.8644159507060052E-2</v>
      </c>
      <c r="O90" s="145">
        <f>'Alloc Amt'!O90/'Alloc Amt'!$F90</f>
        <v>2.5294894282254822E-2</v>
      </c>
      <c r="P90" s="145">
        <f>'Alloc Amt'!P90/'Alloc Amt'!$F90</f>
        <v>5.1673388487245451E-3</v>
      </c>
      <c r="Q90" s="145">
        <f>'Alloc Amt'!Q90/'Alloc Amt'!$F90</f>
        <v>1.680326328783651E-6</v>
      </c>
      <c r="R90" s="145">
        <f>'Alloc Amt'!R90/'Alloc Amt'!$F90</f>
        <v>5.9080036473086402E-5</v>
      </c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  <c r="DK90" s="121"/>
      <c r="DL90" s="121"/>
      <c r="DM90" s="121"/>
      <c r="DN90" s="121"/>
      <c r="DO90" s="121"/>
      <c r="DP90" s="121"/>
      <c r="DQ90" s="121"/>
      <c r="DR90" s="121"/>
      <c r="DS90" s="121"/>
      <c r="DT90" s="121"/>
      <c r="DU90" s="121"/>
      <c r="DV90" s="121"/>
      <c r="DW90" s="121"/>
      <c r="DX90" s="121"/>
      <c r="DY90" s="121"/>
      <c r="DZ90" s="121"/>
      <c r="EA90" s="121"/>
      <c r="EB90" s="121"/>
      <c r="EC90" s="121"/>
      <c r="ED90" s="121"/>
      <c r="EE90" s="121"/>
      <c r="EF90" s="121"/>
      <c r="EG90" s="121"/>
      <c r="EH90" s="121"/>
      <c r="EI90" s="121"/>
      <c r="EJ90" s="121"/>
      <c r="EK90" s="121"/>
      <c r="EL90" s="121"/>
      <c r="EM90" s="121"/>
      <c r="EN90" s="121"/>
      <c r="EO90" s="121"/>
      <c r="EP90" s="121"/>
      <c r="EQ90" s="121"/>
      <c r="ER90" s="121"/>
      <c r="ES90" s="121"/>
      <c r="ET90" s="121"/>
      <c r="EU90" s="121"/>
      <c r="EV90" s="121"/>
      <c r="EW90" s="121"/>
      <c r="EX90" s="121"/>
      <c r="EY90" s="121"/>
      <c r="EZ90" s="121"/>
      <c r="FA90" s="121"/>
      <c r="FB90" s="121"/>
      <c r="FC90" s="121"/>
      <c r="FD90" s="121"/>
      <c r="FE90" s="121"/>
      <c r="FF90" s="121"/>
      <c r="FG90" s="121"/>
      <c r="FH90" s="121"/>
      <c r="FI90" s="121"/>
      <c r="FJ90" s="121"/>
      <c r="FK90" s="121"/>
      <c r="FL90" s="121"/>
      <c r="FM90" s="121"/>
      <c r="FN90" s="121"/>
      <c r="FO90" s="121"/>
      <c r="FP90" s="121"/>
      <c r="FQ90" s="121"/>
      <c r="FR90" s="121"/>
      <c r="FS90" s="121"/>
      <c r="FT90" s="121"/>
      <c r="FU90" s="121"/>
      <c r="FV90" s="121"/>
      <c r="FW90" s="121"/>
      <c r="FX90" s="121"/>
      <c r="FY90" s="121"/>
      <c r="FZ90" s="121"/>
      <c r="GA90" s="121"/>
      <c r="GB90" s="121"/>
      <c r="GC90" s="121"/>
      <c r="GD90" s="121"/>
      <c r="GE90" s="121"/>
      <c r="GF90" s="121"/>
      <c r="GG90" s="121"/>
      <c r="GH90" s="121"/>
      <c r="GI90" s="121"/>
      <c r="GJ90" s="121"/>
      <c r="GK90" s="121"/>
      <c r="GL90" s="121"/>
      <c r="GM90" s="121"/>
      <c r="GN90" s="121"/>
      <c r="GO90" s="121"/>
      <c r="GP90" s="121"/>
      <c r="GQ90" s="121"/>
      <c r="GR90" s="121"/>
      <c r="GS90" s="121"/>
      <c r="GT90" s="121"/>
      <c r="GU90" s="121"/>
      <c r="GV90" s="121"/>
      <c r="GW90" s="121"/>
      <c r="GX90" s="121"/>
      <c r="GY90" s="121"/>
      <c r="GZ90" s="121"/>
      <c r="HA90" s="121"/>
      <c r="HB90" s="121"/>
      <c r="HC90" s="121"/>
      <c r="HD90" s="121"/>
      <c r="HE90" s="121"/>
      <c r="HF90" s="121"/>
      <c r="HG90" s="121"/>
      <c r="HH90" s="121"/>
      <c r="HI90" s="121"/>
      <c r="HJ90" s="121"/>
      <c r="HK90" s="121"/>
      <c r="HL90" s="121"/>
      <c r="HM90" s="121"/>
      <c r="HN90" s="121"/>
      <c r="HO90" s="121"/>
      <c r="HP90" s="121"/>
      <c r="HQ90" s="121"/>
      <c r="HR90" s="121"/>
      <c r="HS90" s="121"/>
      <c r="HT90" s="121"/>
      <c r="HU90" s="121"/>
      <c r="HV90" s="121"/>
      <c r="HW90" s="121"/>
      <c r="HX90" s="121"/>
      <c r="HY90" s="121"/>
      <c r="HZ90" s="121"/>
      <c r="IA90" s="121"/>
      <c r="IB90" s="121"/>
      <c r="IC90" s="121"/>
      <c r="ID90" s="121"/>
      <c r="IE90" s="121"/>
      <c r="IF90" s="121"/>
      <c r="IG90" s="121"/>
      <c r="IH90" s="121"/>
      <c r="II90" s="121"/>
      <c r="IJ90" s="121"/>
      <c r="IK90" s="121"/>
      <c r="IL90" s="121"/>
      <c r="IM90" s="121"/>
      <c r="IN90" s="121"/>
      <c r="IO90" s="121"/>
      <c r="IP90" s="121"/>
      <c r="IQ90" s="121"/>
      <c r="IR90" s="121"/>
      <c r="IS90" s="121"/>
      <c r="IT90" s="121"/>
      <c r="IU90" s="121"/>
      <c r="IV90" s="121"/>
    </row>
    <row r="91" spans="1:256" x14ac:dyDescent="0.2">
      <c r="A91" s="119">
        <f>'Alloc Amt'!A91</f>
        <v>81</v>
      </c>
      <c r="B91" s="144" t="str">
        <f>'Alloc Amt'!B91</f>
        <v>Other Production Plant</v>
      </c>
      <c r="C91" s="119">
        <f>'Alloc Amt'!C95</f>
        <v>0</v>
      </c>
      <c r="D91" s="119">
        <f>'Alloc Amt'!D95</f>
        <v>0</v>
      </c>
      <c r="E91" s="119">
        <f>'Alloc Amt'!E95</f>
        <v>0</v>
      </c>
      <c r="F91" s="145">
        <f t="shared" si="4"/>
        <v>1.0000000000000002</v>
      </c>
      <c r="G91" s="145">
        <f>'Alloc Amt'!G91/'Alloc Amt'!$F91</f>
        <v>0.35043049194500403</v>
      </c>
      <c r="H91" s="145">
        <f>'Alloc Amt'!H91/'Alloc Amt'!$F91</f>
        <v>0.10936680754295498</v>
      </c>
      <c r="I91" s="145">
        <f>'Alloc Amt'!I91/'Alloc Amt'!$F91</f>
        <v>8.3019781851461534E-3</v>
      </c>
      <c r="J91" s="145">
        <f>'Alloc Amt'!J91/'Alloc Amt'!$F91</f>
        <v>0.16784665096412879</v>
      </c>
      <c r="K91" s="145">
        <f>'Alloc Amt'!K91/'Alloc Amt'!$F91</f>
        <v>3.7390147962096845E-2</v>
      </c>
      <c r="L91" s="145">
        <f>'Alloc Amt'!L91/'Alloc Amt'!$F91</f>
        <v>2.6923782126472683E-2</v>
      </c>
      <c r="M91" s="145">
        <f>'Alloc Amt'!M91/'Alloc Amt'!$F91</f>
        <v>0.19057298827335531</v>
      </c>
      <c r="N91" s="145">
        <f>'Alloc Amt'!N91/'Alloc Amt'!$F91</f>
        <v>7.8644159507060066E-2</v>
      </c>
      <c r="O91" s="145">
        <f>'Alloc Amt'!O91/'Alloc Amt'!$F91</f>
        <v>2.5294894282254825E-2</v>
      </c>
      <c r="P91" s="145">
        <f>'Alloc Amt'!P91/'Alloc Amt'!$F91</f>
        <v>5.167338848724546E-3</v>
      </c>
      <c r="Q91" s="145">
        <f>'Alloc Amt'!Q91/'Alloc Amt'!$F91</f>
        <v>1.6803263287836514E-6</v>
      </c>
      <c r="R91" s="145">
        <f>'Alloc Amt'!R91/'Alloc Amt'!$F91</f>
        <v>5.9080036473086416E-5</v>
      </c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  <c r="DK91" s="121"/>
      <c r="DL91" s="121"/>
      <c r="DM91" s="121"/>
      <c r="DN91" s="121"/>
      <c r="DO91" s="121"/>
      <c r="DP91" s="121"/>
      <c r="DQ91" s="121"/>
      <c r="DR91" s="121"/>
      <c r="DS91" s="121"/>
      <c r="DT91" s="121"/>
      <c r="DU91" s="121"/>
      <c r="DV91" s="121"/>
      <c r="DW91" s="121"/>
      <c r="DX91" s="121"/>
      <c r="DY91" s="121"/>
      <c r="DZ91" s="121"/>
      <c r="EA91" s="121"/>
      <c r="EB91" s="121"/>
      <c r="EC91" s="121"/>
      <c r="ED91" s="121"/>
      <c r="EE91" s="121"/>
      <c r="EF91" s="121"/>
      <c r="EG91" s="121"/>
      <c r="EH91" s="121"/>
      <c r="EI91" s="121"/>
      <c r="EJ91" s="121"/>
      <c r="EK91" s="121"/>
      <c r="EL91" s="121"/>
      <c r="EM91" s="121"/>
      <c r="EN91" s="121"/>
      <c r="EO91" s="121"/>
      <c r="EP91" s="121"/>
      <c r="EQ91" s="121"/>
      <c r="ER91" s="121"/>
      <c r="ES91" s="121"/>
      <c r="ET91" s="121"/>
      <c r="EU91" s="121"/>
      <c r="EV91" s="121"/>
      <c r="EW91" s="121"/>
      <c r="EX91" s="121"/>
      <c r="EY91" s="121"/>
      <c r="EZ91" s="121"/>
      <c r="FA91" s="121"/>
      <c r="FB91" s="121"/>
      <c r="FC91" s="121"/>
      <c r="FD91" s="121"/>
      <c r="FE91" s="121"/>
      <c r="FF91" s="121"/>
      <c r="FG91" s="121"/>
      <c r="FH91" s="121"/>
      <c r="FI91" s="121"/>
      <c r="FJ91" s="121"/>
      <c r="FK91" s="121"/>
      <c r="FL91" s="121"/>
      <c r="FM91" s="121"/>
      <c r="FN91" s="121"/>
      <c r="FO91" s="121"/>
      <c r="FP91" s="121"/>
      <c r="FQ91" s="121"/>
      <c r="FR91" s="121"/>
      <c r="FS91" s="121"/>
      <c r="FT91" s="121"/>
      <c r="FU91" s="121"/>
      <c r="FV91" s="121"/>
      <c r="FW91" s="121"/>
      <c r="FX91" s="121"/>
      <c r="FY91" s="121"/>
      <c r="FZ91" s="121"/>
      <c r="GA91" s="121"/>
      <c r="GB91" s="121"/>
      <c r="GC91" s="121"/>
      <c r="GD91" s="121"/>
      <c r="GE91" s="121"/>
      <c r="GF91" s="121"/>
      <c r="GG91" s="121"/>
      <c r="GH91" s="121"/>
      <c r="GI91" s="121"/>
      <c r="GJ91" s="121"/>
      <c r="GK91" s="121"/>
      <c r="GL91" s="121"/>
      <c r="GM91" s="121"/>
      <c r="GN91" s="121"/>
      <c r="GO91" s="121"/>
      <c r="GP91" s="121"/>
      <c r="GQ91" s="121"/>
      <c r="GR91" s="121"/>
      <c r="GS91" s="121"/>
      <c r="GT91" s="121"/>
      <c r="GU91" s="121"/>
      <c r="GV91" s="121"/>
      <c r="GW91" s="121"/>
      <c r="GX91" s="121"/>
      <c r="GY91" s="121"/>
      <c r="GZ91" s="121"/>
      <c r="HA91" s="121"/>
      <c r="HB91" s="121"/>
      <c r="HC91" s="121"/>
      <c r="HD91" s="121"/>
      <c r="HE91" s="121"/>
      <c r="HF91" s="121"/>
      <c r="HG91" s="121"/>
      <c r="HH91" s="121"/>
      <c r="HI91" s="121"/>
      <c r="HJ91" s="121"/>
      <c r="HK91" s="121"/>
      <c r="HL91" s="121"/>
      <c r="HM91" s="121"/>
      <c r="HN91" s="121"/>
      <c r="HO91" s="121"/>
      <c r="HP91" s="121"/>
      <c r="HQ91" s="121"/>
      <c r="HR91" s="121"/>
      <c r="HS91" s="121"/>
      <c r="HT91" s="121"/>
      <c r="HU91" s="121"/>
      <c r="HV91" s="121"/>
      <c r="HW91" s="121"/>
      <c r="HX91" s="121"/>
      <c r="HY91" s="121"/>
      <c r="HZ91" s="121"/>
      <c r="IA91" s="121"/>
      <c r="IB91" s="121"/>
      <c r="IC91" s="121"/>
      <c r="ID91" s="121"/>
      <c r="IE91" s="121"/>
      <c r="IF91" s="121"/>
      <c r="IG91" s="121"/>
      <c r="IH91" s="121"/>
      <c r="II91" s="121"/>
      <c r="IJ91" s="121"/>
      <c r="IK91" s="121"/>
      <c r="IL91" s="121"/>
      <c r="IM91" s="121"/>
      <c r="IN91" s="121"/>
      <c r="IO91" s="121"/>
      <c r="IP91" s="121"/>
      <c r="IQ91" s="121"/>
      <c r="IR91" s="121"/>
      <c r="IS91" s="121"/>
      <c r="IT91" s="121"/>
      <c r="IU91" s="121"/>
      <c r="IV91" s="121"/>
    </row>
    <row r="92" spans="1:256" x14ac:dyDescent="0.2">
      <c r="A92" s="119">
        <f>'Alloc Amt'!A92</f>
        <v>82</v>
      </c>
      <c r="B92" s="144" t="str">
        <f>'Alloc Amt'!B92</f>
        <v xml:space="preserve">Off-System Sales </v>
      </c>
      <c r="C92" s="119">
        <f>'Alloc Amt'!C96</f>
        <v>0</v>
      </c>
      <c r="D92" s="119">
        <f>'Alloc Amt'!D96</f>
        <v>0</v>
      </c>
      <c r="E92" s="119">
        <f>'Alloc Amt'!E96</f>
        <v>0</v>
      </c>
      <c r="F92" s="145">
        <f t="shared" si="4"/>
        <v>1</v>
      </c>
      <c r="G92" s="145">
        <f>'Alloc Amt'!G92/'Alloc Amt'!$F92</f>
        <v>0.36642607974041852</v>
      </c>
      <c r="H92" s="145">
        <f>'Alloc Amt'!H92/'Alloc Amt'!$F92</f>
        <v>0.11243118777383246</v>
      </c>
      <c r="I92" s="145">
        <f>'Alloc Amt'!I92/'Alloc Amt'!$F92</f>
        <v>8.4338869976529375E-3</v>
      </c>
      <c r="J92" s="145">
        <f>'Alloc Amt'!J92/'Alloc Amt'!$F92</f>
        <v>0.16166572915344932</v>
      </c>
      <c r="K92" s="145">
        <f>'Alloc Amt'!K92/'Alloc Amt'!$F92</f>
        <v>3.7018653685784018E-2</v>
      </c>
      <c r="L92" s="145">
        <f>'Alloc Amt'!L92/'Alloc Amt'!$F92</f>
        <v>2.4602258038469028E-2</v>
      </c>
      <c r="M92" s="145">
        <f>'Alloc Amt'!M92/'Alloc Amt'!$F92</f>
        <v>0.18363593862488864</v>
      </c>
      <c r="N92" s="145">
        <f>'Alloc Amt'!N92/'Alloc Amt'!$F92</f>
        <v>7.7215239690125309E-2</v>
      </c>
      <c r="O92" s="145">
        <f>'Alloc Amt'!O92/'Alloc Amt'!$F92</f>
        <v>2.3981226213005264E-2</v>
      </c>
      <c r="P92" s="145">
        <f>'Alloc Amt'!P92/'Alloc Amt'!$F92</f>
        <v>4.5331421665851289E-3</v>
      </c>
      <c r="Q92" s="145">
        <f>'Alloc Amt'!Q92/'Alloc Amt'!$F92</f>
        <v>1.5267103057016863E-6</v>
      </c>
      <c r="R92" s="145">
        <f>'Alloc Amt'!R92/'Alloc Amt'!$F92</f>
        <v>5.5131205483672E-5</v>
      </c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  <c r="DK92" s="121"/>
      <c r="DL92" s="121"/>
      <c r="DM92" s="121"/>
      <c r="DN92" s="121"/>
      <c r="DO92" s="121"/>
      <c r="DP92" s="121"/>
      <c r="DQ92" s="121"/>
      <c r="DR92" s="121"/>
      <c r="DS92" s="121"/>
      <c r="DT92" s="121"/>
      <c r="DU92" s="121"/>
      <c r="DV92" s="121"/>
      <c r="DW92" s="121"/>
      <c r="DX92" s="121"/>
      <c r="DY92" s="121"/>
      <c r="DZ92" s="121"/>
      <c r="EA92" s="121"/>
      <c r="EB92" s="121"/>
      <c r="EC92" s="121"/>
      <c r="ED92" s="121"/>
      <c r="EE92" s="121"/>
      <c r="EF92" s="121"/>
      <c r="EG92" s="121"/>
      <c r="EH92" s="121"/>
      <c r="EI92" s="121"/>
      <c r="EJ92" s="121"/>
      <c r="EK92" s="121"/>
      <c r="EL92" s="121"/>
      <c r="EM92" s="121"/>
      <c r="EN92" s="121"/>
      <c r="EO92" s="121"/>
      <c r="EP92" s="121"/>
      <c r="EQ92" s="121"/>
      <c r="ER92" s="121"/>
      <c r="ES92" s="121"/>
      <c r="ET92" s="121"/>
      <c r="EU92" s="121"/>
      <c r="EV92" s="121"/>
      <c r="EW92" s="121"/>
      <c r="EX92" s="121"/>
      <c r="EY92" s="121"/>
      <c r="EZ92" s="121"/>
      <c r="FA92" s="121"/>
      <c r="FB92" s="121"/>
      <c r="FC92" s="121"/>
      <c r="FD92" s="121"/>
      <c r="FE92" s="121"/>
      <c r="FF92" s="121"/>
      <c r="FG92" s="121"/>
      <c r="FH92" s="121"/>
      <c r="FI92" s="121"/>
      <c r="FJ92" s="121"/>
      <c r="FK92" s="121"/>
      <c r="FL92" s="121"/>
      <c r="FM92" s="121"/>
      <c r="FN92" s="121"/>
      <c r="FO92" s="121"/>
      <c r="FP92" s="121"/>
      <c r="FQ92" s="121"/>
      <c r="FR92" s="121"/>
      <c r="FS92" s="121"/>
      <c r="FT92" s="121"/>
      <c r="FU92" s="121"/>
      <c r="FV92" s="121"/>
      <c r="FW92" s="121"/>
      <c r="FX92" s="121"/>
      <c r="FY92" s="121"/>
      <c r="FZ92" s="121"/>
      <c r="GA92" s="121"/>
      <c r="GB92" s="121"/>
      <c r="GC92" s="121"/>
      <c r="GD92" s="121"/>
      <c r="GE92" s="121"/>
      <c r="GF92" s="121"/>
      <c r="GG92" s="121"/>
      <c r="GH92" s="121"/>
      <c r="GI92" s="121"/>
      <c r="GJ92" s="121"/>
      <c r="GK92" s="121"/>
      <c r="GL92" s="121"/>
      <c r="GM92" s="121"/>
      <c r="GN92" s="121"/>
      <c r="GO92" s="121"/>
      <c r="GP92" s="121"/>
      <c r="GQ92" s="121"/>
      <c r="GR92" s="121"/>
      <c r="GS92" s="121"/>
      <c r="GT92" s="121"/>
      <c r="GU92" s="121"/>
      <c r="GV92" s="121"/>
      <c r="GW92" s="121"/>
      <c r="GX92" s="121"/>
      <c r="GY92" s="121"/>
      <c r="GZ92" s="121"/>
      <c r="HA92" s="121"/>
      <c r="HB92" s="121"/>
      <c r="HC92" s="121"/>
      <c r="HD92" s="121"/>
      <c r="HE92" s="121"/>
      <c r="HF92" s="121"/>
      <c r="HG92" s="121"/>
      <c r="HH92" s="121"/>
      <c r="HI92" s="121"/>
      <c r="HJ92" s="121"/>
      <c r="HK92" s="121"/>
      <c r="HL92" s="121"/>
      <c r="HM92" s="121"/>
      <c r="HN92" s="121"/>
      <c r="HO92" s="121"/>
      <c r="HP92" s="121"/>
      <c r="HQ92" s="121"/>
      <c r="HR92" s="121"/>
      <c r="HS92" s="121"/>
      <c r="HT92" s="121"/>
      <c r="HU92" s="121"/>
      <c r="HV92" s="121"/>
      <c r="HW92" s="121"/>
      <c r="HX92" s="121"/>
      <c r="HY92" s="121"/>
      <c r="HZ92" s="121"/>
      <c r="IA92" s="121"/>
      <c r="IB92" s="121"/>
      <c r="IC92" s="121"/>
      <c r="ID92" s="121"/>
      <c r="IE92" s="121"/>
      <c r="IF92" s="121"/>
      <c r="IG92" s="121"/>
      <c r="IH92" s="121"/>
      <c r="II92" s="121"/>
      <c r="IJ92" s="121"/>
      <c r="IK92" s="121"/>
      <c r="IL92" s="121"/>
      <c r="IM92" s="121"/>
      <c r="IN92" s="121"/>
      <c r="IO92" s="121"/>
      <c r="IP92" s="121"/>
      <c r="IQ92" s="121"/>
      <c r="IR92" s="121"/>
      <c r="IS92" s="121"/>
      <c r="IT92" s="121"/>
      <c r="IU92" s="121"/>
      <c r="IV92" s="121"/>
    </row>
    <row r="93" spans="1:256" x14ac:dyDescent="0.2">
      <c r="A93" s="119">
        <f>'Alloc Amt'!A93</f>
        <v>83</v>
      </c>
      <c r="B93" s="144" t="str">
        <f>'Alloc Amt'!B93</f>
        <v>Misc. Service Revenue</v>
      </c>
      <c r="C93" s="119">
        <f>'Alloc Amt'!C97</f>
        <v>0</v>
      </c>
      <c r="D93" s="119">
        <f>'Alloc Amt'!D97</f>
        <v>0</v>
      </c>
      <c r="E93" s="119">
        <f>'Alloc Amt'!E97</f>
        <v>0</v>
      </c>
      <c r="F93" s="145">
        <f t="shared" si="4"/>
        <v>0.99999999999999989</v>
      </c>
      <c r="G93" s="145">
        <f>'Alloc Amt'!G93/'Alloc Amt'!$F93</f>
        <v>0.90713199999999983</v>
      </c>
      <c r="H93" s="145">
        <f>'Alloc Amt'!H93/'Alloc Amt'!$F93</f>
        <v>3.2256999999999994E-2</v>
      </c>
      <c r="I93" s="145">
        <f>'Alloc Amt'!I93/'Alloc Amt'!$F93</f>
        <v>3.9899999999999989E-4</v>
      </c>
      <c r="J93" s="145">
        <f>'Alloc Amt'!J93/'Alloc Amt'!$F93</f>
        <v>1.9969999999999996E-3</v>
      </c>
      <c r="K93" s="145">
        <f>'Alloc Amt'!K93/'Alloc Amt'!$F93</f>
        <v>3.8077999999999994E-2</v>
      </c>
      <c r="L93" s="145">
        <f>'Alloc Amt'!L93/'Alloc Amt'!$F93</f>
        <v>1.5729999999999995E-3</v>
      </c>
      <c r="M93" s="145">
        <f>'Alloc Amt'!M93/'Alloc Amt'!$F93</f>
        <v>5.8999999999999984E-5</v>
      </c>
      <c r="N93" s="145">
        <f>'Alloc Amt'!N93/'Alloc Amt'!$F93</f>
        <v>0</v>
      </c>
      <c r="O93" s="145">
        <f>'Alloc Amt'!O93/'Alloc Amt'!$F93</f>
        <v>7.5999999999999991E-5</v>
      </c>
      <c r="P93" s="145">
        <f>'Alloc Amt'!P93/'Alloc Amt'!$F93</f>
        <v>1.8428999999999997E-2</v>
      </c>
      <c r="Q93" s="145">
        <f>'Alloc Amt'!Q93/'Alloc Amt'!$F93</f>
        <v>0</v>
      </c>
      <c r="R93" s="145">
        <f>'Alloc Amt'!R93/'Alloc Amt'!$F93</f>
        <v>0</v>
      </c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  <c r="DK93" s="121"/>
      <c r="DL93" s="121"/>
      <c r="DM93" s="121"/>
      <c r="DN93" s="121"/>
      <c r="DO93" s="121"/>
      <c r="DP93" s="121"/>
      <c r="DQ93" s="121"/>
      <c r="DR93" s="121"/>
      <c r="DS93" s="121"/>
      <c r="DT93" s="121"/>
      <c r="DU93" s="121"/>
      <c r="DV93" s="121"/>
      <c r="DW93" s="121"/>
      <c r="DX93" s="121"/>
      <c r="DY93" s="121"/>
      <c r="DZ93" s="121"/>
      <c r="EA93" s="121"/>
      <c r="EB93" s="121"/>
      <c r="EC93" s="121"/>
      <c r="ED93" s="121"/>
      <c r="EE93" s="121"/>
      <c r="EF93" s="121"/>
      <c r="EG93" s="121"/>
      <c r="EH93" s="121"/>
      <c r="EI93" s="121"/>
      <c r="EJ93" s="121"/>
      <c r="EK93" s="121"/>
      <c r="EL93" s="121"/>
      <c r="EM93" s="121"/>
      <c r="EN93" s="121"/>
      <c r="EO93" s="121"/>
      <c r="EP93" s="121"/>
      <c r="EQ93" s="121"/>
      <c r="ER93" s="121"/>
      <c r="ES93" s="121"/>
      <c r="ET93" s="121"/>
      <c r="EU93" s="121"/>
      <c r="EV93" s="121"/>
      <c r="EW93" s="121"/>
      <c r="EX93" s="121"/>
      <c r="EY93" s="121"/>
      <c r="EZ93" s="121"/>
      <c r="FA93" s="121"/>
      <c r="FB93" s="121"/>
      <c r="FC93" s="121"/>
      <c r="FD93" s="121"/>
      <c r="FE93" s="121"/>
      <c r="FF93" s="121"/>
      <c r="FG93" s="121"/>
      <c r="FH93" s="121"/>
      <c r="FI93" s="121"/>
      <c r="FJ93" s="121"/>
      <c r="FK93" s="121"/>
      <c r="FL93" s="121"/>
      <c r="FM93" s="121"/>
      <c r="FN93" s="121"/>
      <c r="FO93" s="121"/>
      <c r="FP93" s="121"/>
      <c r="FQ93" s="121"/>
      <c r="FR93" s="121"/>
      <c r="FS93" s="121"/>
      <c r="FT93" s="121"/>
      <c r="FU93" s="121"/>
      <c r="FV93" s="121"/>
      <c r="FW93" s="121"/>
      <c r="FX93" s="121"/>
      <c r="FY93" s="121"/>
      <c r="FZ93" s="121"/>
      <c r="GA93" s="121"/>
      <c r="GB93" s="121"/>
      <c r="GC93" s="121"/>
      <c r="GD93" s="121"/>
      <c r="GE93" s="121"/>
      <c r="GF93" s="121"/>
      <c r="GG93" s="121"/>
      <c r="GH93" s="121"/>
      <c r="GI93" s="121"/>
      <c r="GJ93" s="121"/>
      <c r="GK93" s="121"/>
      <c r="GL93" s="121"/>
      <c r="GM93" s="121"/>
      <c r="GN93" s="121"/>
      <c r="GO93" s="121"/>
      <c r="GP93" s="121"/>
      <c r="GQ93" s="121"/>
      <c r="GR93" s="121"/>
      <c r="GS93" s="121"/>
      <c r="GT93" s="121"/>
      <c r="GU93" s="121"/>
      <c r="GV93" s="121"/>
      <c r="GW93" s="121"/>
      <c r="GX93" s="121"/>
      <c r="GY93" s="121"/>
      <c r="GZ93" s="121"/>
      <c r="HA93" s="121"/>
      <c r="HB93" s="121"/>
      <c r="HC93" s="121"/>
      <c r="HD93" s="121"/>
      <c r="HE93" s="121"/>
      <c r="HF93" s="121"/>
      <c r="HG93" s="121"/>
      <c r="HH93" s="121"/>
      <c r="HI93" s="121"/>
      <c r="HJ93" s="121"/>
      <c r="HK93" s="121"/>
      <c r="HL93" s="121"/>
      <c r="HM93" s="121"/>
      <c r="HN93" s="121"/>
      <c r="HO93" s="121"/>
      <c r="HP93" s="121"/>
      <c r="HQ93" s="121"/>
      <c r="HR93" s="121"/>
      <c r="HS93" s="121"/>
      <c r="HT93" s="121"/>
      <c r="HU93" s="121"/>
      <c r="HV93" s="121"/>
      <c r="HW93" s="121"/>
      <c r="HX93" s="121"/>
      <c r="HY93" s="121"/>
      <c r="HZ93" s="121"/>
      <c r="IA93" s="121"/>
      <c r="IB93" s="121"/>
      <c r="IC93" s="121"/>
      <c r="ID93" s="121"/>
      <c r="IE93" s="121"/>
      <c r="IF93" s="121"/>
      <c r="IG93" s="121"/>
      <c r="IH93" s="121"/>
      <c r="II93" s="121"/>
      <c r="IJ93" s="121"/>
      <c r="IK93" s="121"/>
      <c r="IL93" s="121"/>
      <c r="IM93" s="121"/>
      <c r="IN93" s="121"/>
      <c r="IO93" s="121"/>
      <c r="IP93" s="121"/>
      <c r="IQ93" s="121"/>
      <c r="IR93" s="121"/>
      <c r="IS93" s="121"/>
      <c r="IT93" s="121"/>
      <c r="IU93" s="121"/>
      <c r="IV93" s="121"/>
    </row>
    <row r="94" spans="1:256" x14ac:dyDescent="0.2">
      <c r="A94" s="119">
        <f>'Alloc Amt'!A94</f>
        <v>84</v>
      </c>
      <c r="B94" s="144" t="str">
        <f>'Alloc Amt'!B94</f>
        <v>Rate Switching Allocator</v>
      </c>
      <c r="C94" s="119">
        <f>'Alloc Amt'!C98</f>
        <v>0</v>
      </c>
      <c r="D94" s="119">
        <f>'Alloc Amt'!D98</f>
        <v>0</v>
      </c>
      <c r="E94" s="119">
        <f>'Alloc Amt'!E98</f>
        <v>0</v>
      </c>
      <c r="F94" s="145">
        <f t="shared" si="4"/>
        <v>1.0000000000000002</v>
      </c>
      <c r="G94" s="145">
        <f>'Alloc Amt'!G94/'Alloc Amt'!$F94</f>
        <v>3.7000580203976913E-3</v>
      </c>
      <c r="H94" s="145">
        <f>'Alloc Amt'!H94/'Alloc Amt'!$F94</f>
        <v>0.40089100358039992</v>
      </c>
      <c r="I94" s="145">
        <f>'Alloc Amt'!I94/'Alloc Amt'!$F94</f>
        <v>2.4480200000287465E-3</v>
      </c>
      <c r="J94" s="145">
        <f>'Alloc Amt'!J94/'Alloc Amt'!$F94</f>
        <v>0.16213886374884595</v>
      </c>
      <c r="K94" s="145">
        <f>'Alloc Amt'!K94/'Alloc Amt'!$F94</f>
        <v>0.64514861318792616</v>
      </c>
      <c r="L94" s="145">
        <f>'Alloc Amt'!L94/'Alloc Amt'!$F94</f>
        <v>-0.30160401725376185</v>
      </c>
      <c r="M94" s="145">
        <f>'Alloc Amt'!M94/'Alloc Amt'!$F94</f>
        <v>-0.39707272480748101</v>
      </c>
      <c r="N94" s="145">
        <f>'Alloc Amt'!N94/'Alloc Amt'!$F94</f>
        <v>0.35325438854118707</v>
      </c>
      <c r="O94" s="145">
        <f>'Alloc Amt'!O94/'Alloc Amt'!$F94</f>
        <v>0.13110417943299074</v>
      </c>
      <c r="P94" s="145">
        <f>'Alloc Amt'!P94/'Alloc Amt'!$F94</f>
        <v>0</v>
      </c>
      <c r="Q94" s="145">
        <f>'Alloc Amt'!Q94/'Alloc Amt'!$F94</f>
        <v>0</v>
      </c>
      <c r="R94" s="145">
        <f>'Alloc Amt'!R94/'Alloc Amt'!$F94</f>
        <v>-8.3844505334187434E-6</v>
      </c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  <c r="DK94" s="121"/>
      <c r="DL94" s="121"/>
      <c r="DM94" s="121"/>
      <c r="DN94" s="121"/>
      <c r="DO94" s="121"/>
      <c r="DP94" s="121"/>
      <c r="DQ94" s="121"/>
      <c r="DR94" s="121"/>
      <c r="DS94" s="121"/>
      <c r="DT94" s="121"/>
      <c r="DU94" s="121"/>
      <c r="DV94" s="121"/>
      <c r="DW94" s="121"/>
      <c r="DX94" s="121"/>
      <c r="DY94" s="121"/>
      <c r="DZ94" s="121"/>
      <c r="EA94" s="121"/>
      <c r="EB94" s="121"/>
      <c r="EC94" s="121"/>
      <c r="ED94" s="121"/>
      <c r="EE94" s="121"/>
      <c r="EF94" s="121"/>
      <c r="EG94" s="121"/>
      <c r="EH94" s="121"/>
      <c r="EI94" s="121"/>
      <c r="EJ94" s="121"/>
      <c r="EK94" s="121"/>
      <c r="EL94" s="121"/>
      <c r="EM94" s="121"/>
      <c r="EN94" s="121"/>
      <c r="EO94" s="121"/>
      <c r="EP94" s="121"/>
      <c r="EQ94" s="121"/>
      <c r="ER94" s="121"/>
      <c r="ES94" s="121"/>
      <c r="ET94" s="121"/>
      <c r="EU94" s="121"/>
      <c r="EV94" s="121"/>
      <c r="EW94" s="121"/>
      <c r="EX94" s="121"/>
      <c r="EY94" s="121"/>
      <c r="EZ94" s="121"/>
      <c r="FA94" s="121"/>
      <c r="FB94" s="121"/>
      <c r="FC94" s="121"/>
      <c r="FD94" s="121"/>
      <c r="FE94" s="121"/>
      <c r="FF94" s="121"/>
      <c r="FG94" s="121"/>
      <c r="FH94" s="121"/>
      <c r="FI94" s="121"/>
      <c r="FJ94" s="121"/>
      <c r="FK94" s="121"/>
      <c r="FL94" s="121"/>
      <c r="FM94" s="121"/>
      <c r="FN94" s="121"/>
      <c r="FO94" s="121"/>
      <c r="FP94" s="121"/>
      <c r="FQ94" s="121"/>
      <c r="FR94" s="121"/>
      <c r="FS94" s="121"/>
      <c r="FT94" s="121"/>
      <c r="FU94" s="121"/>
      <c r="FV94" s="121"/>
      <c r="FW94" s="121"/>
      <c r="FX94" s="121"/>
      <c r="FY94" s="121"/>
      <c r="FZ94" s="121"/>
      <c r="GA94" s="121"/>
      <c r="GB94" s="121"/>
      <c r="GC94" s="121"/>
      <c r="GD94" s="121"/>
      <c r="GE94" s="121"/>
      <c r="GF94" s="121"/>
      <c r="GG94" s="121"/>
      <c r="GH94" s="121"/>
      <c r="GI94" s="121"/>
      <c r="GJ94" s="121"/>
      <c r="GK94" s="121"/>
      <c r="GL94" s="121"/>
      <c r="GM94" s="121"/>
      <c r="GN94" s="121"/>
      <c r="GO94" s="121"/>
      <c r="GP94" s="121"/>
      <c r="GQ94" s="121"/>
      <c r="GR94" s="121"/>
      <c r="GS94" s="121"/>
      <c r="GT94" s="121"/>
      <c r="GU94" s="121"/>
      <c r="GV94" s="121"/>
      <c r="GW94" s="121"/>
      <c r="GX94" s="121"/>
      <c r="GY94" s="121"/>
      <c r="GZ94" s="121"/>
      <c r="HA94" s="121"/>
      <c r="HB94" s="121"/>
      <c r="HC94" s="121"/>
      <c r="HD94" s="121"/>
      <c r="HE94" s="121"/>
      <c r="HF94" s="121"/>
      <c r="HG94" s="121"/>
      <c r="HH94" s="121"/>
      <c r="HI94" s="121"/>
      <c r="HJ94" s="121"/>
      <c r="HK94" s="121"/>
      <c r="HL94" s="121"/>
      <c r="HM94" s="121"/>
      <c r="HN94" s="121"/>
      <c r="HO94" s="121"/>
      <c r="HP94" s="121"/>
      <c r="HQ94" s="121"/>
      <c r="HR94" s="121"/>
      <c r="HS94" s="121"/>
      <c r="HT94" s="121"/>
      <c r="HU94" s="121"/>
      <c r="HV94" s="121"/>
      <c r="HW94" s="121"/>
      <c r="HX94" s="121"/>
      <c r="HY94" s="121"/>
      <c r="HZ94" s="121"/>
      <c r="IA94" s="121"/>
      <c r="IB94" s="121"/>
      <c r="IC94" s="121"/>
      <c r="ID94" s="121"/>
      <c r="IE94" s="121"/>
      <c r="IF94" s="121"/>
      <c r="IG94" s="121"/>
      <c r="IH94" s="121"/>
      <c r="II94" s="121"/>
      <c r="IJ94" s="121"/>
      <c r="IK94" s="121"/>
      <c r="IL94" s="121"/>
      <c r="IM94" s="121"/>
      <c r="IN94" s="121"/>
      <c r="IO94" s="121"/>
      <c r="IP94" s="121"/>
      <c r="IQ94" s="121"/>
      <c r="IR94" s="121"/>
      <c r="IS94" s="121"/>
      <c r="IT94" s="121"/>
      <c r="IU94" s="121"/>
      <c r="IV94" s="121"/>
    </row>
    <row r="95" spans="1:256" x14ac:dyDescent="0.2">
      <c r="A95" s="119">
        <f>'Alloc Amt'!A95</f>
        <v>85</v>
      </c>
      <c r="B95" s="144" t="str">
        <f>'Alloc Amt'!B95</f>
        <v>Billing Determinant Rev net of CSR &amp; HEA</v>
      </c>
      <c r="C95" s="119">
        <f>'Alloc Amt'!C99</f>
        <v>0</v>
      </c>
      <c r="D95" s="119">
        <f>'Alloc Amt'!D99</f>
        <v>0</v>
      </c>
      <c r="E95" s="119">
        <f>'Alloc Amt'!E99</f>
        <v>0</v>
      </c>
      <c r="F95" s="145">
        <f t="shared" si="4"/>
        <v>1</v>
      </c>
      <c r="G95" s="145">
        <f>'Alloc Amt'!G95/'Alloc Amt'!$F95</f>
        <v>0.36708040187500518</v>
      </c>
      <c r="H95" s="145">
        <f>'Alloc Amt'!H95/'Alloc Amt'!$F95</f>
        <v>0.14049092798553631</v>
      </c>
      <c r="I95" s="145">
        <f>'Alloc Amt'!I95/'Alloc Amt'!$F95</f>
        <v>8.601910933388586E-3</v>
      </c>
      <c r="J95" s="145">
        <f>'Alloc Amt'!J95/'Alloc Amt'!$F95</f>
        <v>0.17201166684305783</v>
      </c>
      <c r="K95" s="145">
        <f>'Alloc Amt'!K95/'Alloc Amt'!$F95</f>
        <v>3.9828698075347072E-2</v>
      </c>
      <c r="L95" s="145">
        <f>'Alloc Amt'!L95/'Alloc Amt'!$F95</f>
        <v>1.9508979019036102E-2</v>
      </c>
      <c r="M95" s="145">
        <f>'Alloc Amt'!M95/'Alloc Amt'!$F95</f>
        <v>0.15668056097015437</v>
      </c>
      <c r="N95" s="145">
        <f>'Alloc Amt'!N95/'Alloc Amt'!$F95</f>
        <v>6.6362533064415599E-2</v>
      </c>
      <c r="O95" s="145">
        <f>'Alloc Amt'!O95/'Alloc Amt'!$F95</f>
        <v>1.1406586271524386E-2</v>
      </c>
      <c r="P95" s="145">
        <f>'Alloc Amt'!P95/'Alloc Amt'!$F95</f>
        <v>1.7943170447624255E-2</v>
      </c>
      <c r="Q95" s="145">
        <f>'Alloc Amt'!Q95/'Alloc Amt'!$F95</f>
        <v>1.7426939477473442E-6</v>
      </c>
      <c r="R95" s="145">
        <f>'Alloc Amt'!R95/'Alloc Amt'!$F95</f>
        <v>8.282182096256354E-5</v>
      </c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  <c r="DK95" s="121"/>
      <c r="DL95" s="121"/>
      <c r="DM95" s="121"/>
      <c r="DN95" s="121"/>
      <c r="DO95" s="121"/>
      <c r="DP95" s="121"/>
      <c r="DQ95" s="121"/>
      <c r="DR95" s="121"/>
      <c r="DS95" s="121"/>
      <c r="DT95" s="121"/>
      <c r="DU95" s="121"/>
      <c r="DV95" s="121"/>
      <c r="DW95" s="121"/>
      <c r="DX95" s="121"/>
      <c r="DY95" s="121"/>
      <c r="DZ95" s="121"/>
      <c r="EA95" s="121"/>
      <c r="EB95" s="121"/>
      <c r="EC95" s="121"/>
      <c r="ED95" s="121"/>
      <c r="EE95" s="121"/>
      <c r="EF95" s="121"/>
      <c r="EG95" s="121"/>
      <c r="EH95" s="121"/>
      <c r="EI95" s="121"/>
      <c r="EJ95" s="121"/>
      <c r="EK95" s="121"/>
      <c r="EL95" s="121"/>
      <c r="EM95" s="121"/>
      <c r="EN95" s="121"/>
      <c r="EO95" s="121"/>
      <c r="EP95" s="121"/>
      <c r="EQ95" s="121"/>
      <c r="ER95" s="121"/>
      <c r="ES95" s="121"/>
      <c r="ET95" s="121"/>
      <c r="EU95" s="121"/>
      <c r="EV95" s="121"/>
      <c r="EW95" s="121"/>
      <c r="EX95" s="121"/>
      <c r="EY95" s="121"/>
      <c r="EZ95" s="121"/>
      <c r="FA95" s="121"/>
      <c r="FB95" s="121"/>
      <c r="FC95" s="121"/>
      <c r="FD95" s="121"/>
      <c r="FE95" s="121"/>
      <c r="FF95" s="121"/>
      <c r="FG95" s="121"/>
      <c r="FH95" s="121"/>
      <c r="FI95" s="121"/>
      <c r="FJ95" s="121"/>
      <c r="FK95" s="121"/>
      <c r="FL95" s="121"/>
      <c r="FM95" s="121"/>
      <c r="FN95" s="121"/>
      <c r="FO95" s="121"/>
      <c r="FP95" s="121"/>
      <c r="FQ95" s="121"/>
      <c r="FR95" s="121"/>
      <c r="FS95" s="121"/>
      <c r="FT95" s="121"/>
      <c r="FU95" s="121"/>
      <c r="FV95" s="121"/>
      <c r="FW95" s="121"/>
      <c r="FX95" s="121"/>
      <c r="FY95" s="121"/>
      <c r="FZ95" s="121"/>
      <c r="GA95" s="121"/>
      <c r="GB95" s="121"/>
      <c r="GC95" s="121"/>
      <c r="GD95" s="121"/>
      <c r="GE95" s="121"/>
      <c r="GF95" s="121"/>
      <c r="GG95" s="121"/>
      <c r="GH95" s="121"/>
      <c r="GI95" s="121"/>
      <c r="GJ95" s="121"/>
      <c r="GK95" s="121"/>
      <c r="GL95" s="121"/>
      <c r="GM95" s="121"/>
      <c r="GN95" s="121"/>
      <c r="GO95" s="121"/>
      <c r="GP95" s="121"/>
      <c r="GQ95" s="121"/>
      <c r="GR95" s="121"/>
      <c r="GS95" s="121"/>
      <c r="GT95" s="121"/>
      <c r="GU95" s="121"/>
      <c r="GV95" s="121"/>
      <c r="GW95" s="121"/>
      <c r="GX95" s="121"/>
      <c r="GY95" s="121"/>
      <c r="GZ95" s="121"/>
      <c r="HA95" s="121"/>
      <c r="HB95" s="121"/>
      <c r="HC95" s="121"/>
      <c r="HD95" s="121"/>
      <c r="HE95" s="121"/>
      <c r="HF95" s="121"/>
      <c r="HG95" s="121"/>
      <c r="HH95" s="121"/>
      <c r="HI95" s="121"/>
      <c r="HJ95" s="121"/>
      <c r="HK95" s="121"/>
      <c r="HL95" s="121"/>
      <c r="HM95" s="121"/>
      <c r="HN95" s="121"/>
      <c r="HO95" s="121"/>
      <c r="HP95" s="121"/>
      <c r="HQ95" s="121"/>
      <c r="HR95" s="121"/>
      <c r="HS95" s="121"/>
      <c r="HT95" s="121"/>
      <c r="HU95" s="121"/>
      <c r="HV95" s="121"/>
      <c r="HW95" s="121"/>
      <c r="HX95" s="121"/>
      <c r="HY95" s="121"/>
      <c r="HZ95" s="121"/>
      <c r="IA95" s="121"/>
      <c r="IB95" s="121"/>
      <c r="IC95" s="121"/>
      <c r="ID95" s="121"/>
      <c r="IE95" s="121"/>
      <c r="IF95" s="121"/>
      <c r="IG95" s="121"/>
      <c r="IH95" s="121"/>
      <c r="II95" s="121"/>
      <c r="IJ95" s="121"/>
      <c r="IK95" s="121"/>
      <c r="IL95" s="121"/>
      <c r="IM95" s="121"/>
      <c r="IN95" s="121"/>
      <c r="IO95" s="121"/>
      <c r="IP95" s="121"/>
      <c r="IQ95" s="121"/>
      <c r="IR95" s="121"/>
      <c r="IS95" s="121"/>
      <c r="IT95" s="121"/>
      <c r="IU95" s="121"/>
      <c r="IV95" s="121"/>
    </row>
    <row r="96" spans="1:256" x14ac:dyDescent="0.2">
      <c r="A96" s="119">
        <f>'Alloc Amt'!A96</f>
        <v>86</v>
      </c>
      <c r="B96" s="144" t="str">
        <f>'Alloc Amt'!B96</f>
        <v>Year End Rev Adjustment</v>
      </c>
      <c r="C96" s="119">
        <f>'Alloc Amt'!C100</f>
        <v>0</v>
      </c>
      <c r="D96" s="119">
        <f>'Alloc Amt'!D100</f>
        <v>0</v>
      </c>
      <c r="E96" s="119">
        <f>'Alloc Amt'!E100</f>
        <v>0</v>
      </c>
      <c r="F96" s="145">
        <f t="shared" si="4"/>
        <v>1</v>
      </c>
      <c r="G96" s="145">
        <f>'Alloc Amt'!G96/'Alloc Amt'!$F96</f>
        <v>0.20833991187782866</v>
      </c>
      <c r="H96" s="145">
        <f>'Alloc Amt'!H96/'Alloc Amt'!$F96</f>
        <v>-1.2531907163580082E-2</v>
      </c>
      <c r="I96" s="145">
        <f>'Alloc Amt'!I96/'Alloc Amt'!$F96</f>
        <v>-2.1569213233468582E-2</v>
      </c>
      <c r="J96" s="145">
        <f>'Alloc Amt'!J96/'Alloc Amt'!$F96</f>
        <v>0.45836617714469846</v>
      </c>
      <c r="K96" s="145">
        <f>'Alloc Amt'!K96/'Alloc Amt'!$F96</f>
        <v>-5.0361228122793499E-2</v>
      </c>
      <c r="L96" s="145">
        <f>'Alloc Amt'!L96/'Alloc Amt'!$F96</f>
        <v>-3.4138684130672489E-2</v>
      </c>
      <c r="M96" s="145">
        <f>'Alloc Amt'!M96/'Alloc Amt'!$F96</f>
        <v>0.53275410838663173</v>
      </c>
      <c r="N96" s="145">
        <f>'Alloc Amt'!N96/'Alloc Amt'!$F96</f>
        <v>-4.8983989045476184E-2</v>
      </c>
      <c r="O96" s="145">
        <f>'Alloc Amt'!O96/'Alloc Amt'!$F96</f>
        <v>0</v>
      </c>
      <c r="P96" s="145">
        <f>'Alloc Amt'!P96/'Alloc Amt'!$F96</f>
        <v>-2.8628260488058548E-2</v>
      </c>
      <c r="Q96" s="145">
        <f>'Alloc Amt'!Q96/'Alloc Amt'!$F96</f>
        <v>0</v>
      </c>
      <c r="R96" s="145">
        <f>'Alloc Amt'!R96/'Alloc Amt'!$F96</f>
        <v>-3.2469152251094779E-3</v>
      </c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  <c r="DK96" s="121"/>
      <c r="DL96" s="121"/>
      <c r="DM96" s="121"/>
      <c r="DN96" s="121"/>
      <c r="DO96" s="121"/>
      <c r="DP96" s="121"/>
      <c r="DQ96" s="121"/>
      <c r="DR96" s="121"/>
      <c r="DS96" s="121"/>
      <c r="DT96" s="121"/>
      <c r="DU96" s="121"/>
      <c r="DV96" s="121"/>
      <c r="DW96" s="121"/>
      <c r="DX96" s="121"/>
      <c r="DY96" s="121"/>
      <c r="DZ96" s="121"/>
      <c r="EA96" s="121"/>
      <c r="EB96" s="121"/>
      <c r="EC96" s="121"/>
      <c r="ED96" s="121"/>
      <c r="EE96" s="121"/>
      <c r="EF96" s="121"/>
      <c r="EG96" s="121"/>
      <c r="EH96" s="121"/>
      <c r="EI96" s="121"/>
      <c r="EJ96" s="121"/>
      <c r="EK96" s="121"/>
      <c r="EL96" s="121"/>
      <c r="EM96" s="121"/>
      <c r="EN96" s="121"/>
      <c r="EO96" s="121"/>
      <c r="EP96" s="121"/>
      <c r="EQ96" s="121"/>
      <c r="ER96" s="121"/>
      <c r="ES96" s="121"/>
      <c r="ET96" s="121"/>
      <c r="EU96" s="121"/>
      <c r="EV96" s="121"/>
      <c r="EW96" s="121"/>
      <c r="EX96" s="121"/>
      <c r="EY96" s="121"/>
      <c r="EZ96" s="121"/>
      <c r="FA96" s="121"/>
      <c r="FB96" s="121"/>
      <c r="FC96" s="121"/>
      <c r="FD96" s="121"/>
      <c r="FE96" s="121"/>
      <c r="FF96" s="121"/>
      <c r="FG96" s="121"/>
      <c r="FH96" s="121"/>
      <c r="FI96" s="121"/>
      <c r="FJ96" s="121"/>
      <c r="FK96" s="121"/>
      <c r="FL96" s="121"/>
      <c r="FM96" s="121"/>
      <c r="FN96" s="121"/>
      <c r="FO96" s="121"/>
      <c r="FP96" s="121"/>
      <c r="FQ96" s="121"/>
      <c r="FR96" s="121"/>
      <c r="FS96" s="121"/>
      <c r="FT96" s="121"/>
      <c r="FU96" s="121"/>
      <c r="FV96" s="121"/>
      <c r="FW96" s="121"/>
      <c r="FX96" s="121"/>
      <c r="FY96" s="121"/>
      <c r="FZ96" s="121"/>
      <c r="GA96" s="121"/>
      <c r="GB96" s="121"/>
      <c r="GC96" s="121"/>
      <c r="GD96" s="121"/>
      <c r="GE96" s="121"/>
      <c r="GF96" s="121"/>
      <c r="GG96" s="121"/>
      <c r="GH96" s="121"/>
      <c r="GI96" s="121"/>
      <c r="GJ96" s="121"/>
      <c r="GK96" s="121"/>
      <c r="GL96" s="121"/>
      <c r="GM96" s="121"/>
      <c r="GN96" s="121"/>
      <c r="GO96" s="121"/>
      <c r="GP96" s="121"/>
      <c r="GQ96" s="121"/>
      <c r="GR96" s="121"/>
      <c r="GS96" s="121"/>
      <c r="GT96" s="121"/>
      <c r="GU96" s="121"/>
      <c r="GV96" s="121"/>
      <c r="GW96" s="121"/>
      <c r="GX96" s="121"/>
      <c r="GY96" s="121"/>
      <c r="GZ96" s="121"/>
      <c r="HA96" s="121"/>
      <c r="HB96" s="121"/>
      <c r="HC96" s="121"/>
      <c r="HD96" s="121"/>
      <c r="HE96" s="121"/>
      <c r="HF96" s="121"/>
      <c r="HG96" s="121"/>
      <c r="HH96" s="121"/>
      <c r="HI96" s="121"/>
      <c r="HJ96" s="121"/>
      <c r="HK96" s="121"/>
      <c r="HL96" s="121"/>
      <c r="HM96" s="121"/>
      <c r="HN96" s="121"/>
      <c r="HO96" s="121"/>
      <c r="HP96" s="121"/>
      <c r="HQ96" s="121"/>
      <c r="HR96" s="121"/>
      <c r="HS96" s="121"/>
      <c r="HT96" s="121"/>
      <c r="HU96" s="121"/>
      <c r="HV96" s="121"/>
      <c r="HW96" s="121"/>
      <c r="HX96" s="121"/>
      <c r="HY96" s="121"/>
      <c r="HZ96" s="121"/>
      <c r="IA96" s="121"/>
      <c r="IB96" s="121"/>
      <c r="IC96" s="121"/>
      <c r="ID96" s="121"/>
      <c r="IE96" s="121"/>
      <c r="IF96" s="121"/>
      <c r="IG96" s="121"/>
      <c r="IH96" s="121"/>
      <c r="II96" s="121"/>
      <c r="IJ96" s="121"/>
      <c r="IK96" s="121"/>
      <c r="IL96" s="121"/>
      <c r="IM96" s="121"/>
      <c r="IN96" s="121"/>
      <c r="IO96" s="121"/>
      <c r="IP96" s="121"/>
      <c r="IQ96" s="121"/>
      <c r="IR96" s="121"/>
      <c r="IS96" s="121"/>
      <c r="IT96" s="121"/>
      <c r="IU96" s="121"/>
      <c r="IV96" s="121"/>
    </row>
    <row r="97" spans="1:256" x14ac:dyDescent="0.2">
      <c r="A97" s="119">
        <f>'Alloc Amt'!A97</f>
        <v>87</v>
      </c>
      <c r="B97" s="144" t="str">
        <f>'Alloc Amt'!B97</f>
        <v>O&amp;M less Fuel &amp; Purchased Power</v>
      </c>
      <c r="C97" s="119">
        <f>'Alloc Amt'!C101</f>
        <v>0</v>
      </c>
      <c r="D97" s="119">
        <f>'Alloc Amt'!D101</f>
        <v>0</v>
      </c>
      <c r="E97" s="119">
        <f>'Alloc Amt'!E101</f>
        <v>0</v>
      </c>
      <c r="F97" s="145">
        <f t="shared" si="4"/>
        <v>1</v>
      </c>
      <c r="G97" s="145">
        <f>'Alloc Amt'!G97/'Alloc Amt'!$F97</f>
        <v>0.4335910419928557</v>
      </c>
      <c r="H97" s="145">
        <f>'Alloc Amt'!H97/'Alloc Amt'!$F97</f>
        <v>0.14358237954607797</v>
      </c>
      <c r="I97" s="145">
        <f>'Alloc Amt'!I97/'Alloc Amt'!$F97</f>
        <v>9.2199609075672428E-3</v>
      </c>
      <c r="J97" s="145">
        <f>'Alloc Amt'!J97/'Alloc Amt'!$F97</f>
        <v>0.13887786244715486</v>
      </c>
      <c r="K97" s="145">
        <f>'Alloc Amt'!K97/'Alloc Amt'!$F97</f>
        <v>2.957392324657835E-2</v>
      </c>
      <c r="L97" s="145">
        <f>'Alloc Amt'!L97/'Alloc Amt'!$F97</f>
        <v>2.1369332651873008E-2</v>
      </c>
      <c r="M97" s="145">
        <f>'Alloc Amt'!M97/'Alloc Amt'!$F97</f>
        <v>0.14533437967225063</v>
      </c>
      <c r="N97" s="145">
        <f>'Alloc Amt'!N97/'Alloc Amt'!$F97</f>
        <v>4.9574528212937501E-2</v>
      </c>
      <c r="O97" s="145">
        <f>'Alloc Amt'!O97/'Alloc Amt'!$F97</f>
        <v>1.5671769759771172E-2</v>
      </c>
      <c r="P97" s="145">
        <f>'Alloc Amt'!P97/'Alloc Amt'!$F97</f>
        <v>1.3091290046370309E-2</v>
      </c>
      <c r="Q97" s="145">
        <f>'Alloc Amt'!Q97/'Alloc Amt'!$F97</f>
        <v>2.5686536561806917E-6</v>
      </c>
      <c r="R97" s="145">
        <f>'Alloc Amt'!R97/'Alloc Amt'!$F97</f>
        <v>1.1096286290701232E-4</v>
      </c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  <c r="DK97" s="121"/>
      <c r="DL97" s="121"/>
      <c r="DM97" s="121"/>
      <c r="DN97" s="121"/>
      <c r="DO97" s="121"/>
      <c r="DP97" s="121"/>
      <c r="DQ97" s="121"/>
      <c r="DR97" s="121"/>
      <c r="DS97" s="121"/>
      <c r="DT97" s="121"/>
      <c r="DU97" s="121"/>
      <c r="DV97" s="121"/>
      <c r="DW97" s="121"/>
      <c r="DX97" s="121"/>
      <c r="DY97" s="121"/>
      <c r="DZ97" s="121"/>
      <c r="EA97" s="121"/>
      <c r="EB97" s="121"/>
      <c r="EC97" s="121"/>
      <c r="ED97" s="121"/>
      <c r="EE97" s="121"/>
      <c r="EF97" s="121"/>
      <c r="EG97" s="121"/>
      <c r="EH97" s="121"/>
      <c r="EI97" s="121"/>
      <c r="EJ97" s="121"/>
      <c r="EK97" s="121"/>
      <c r="EL97" s="121"/>
      <c r="EM97" s="121"/>
      <c r="EN97" s="121"/>
      <c r="EO97" s="121"/>
      <c r="EP97" s="121"/>
      <c r="EQ97" s="121"/>
      <c r="ER97" s="121"/>
      <c r="ES97" s="121"/>
      <c r="ET97" s="121"/>
      <c r="EU97" s="121"/>
      <c r="EV97" s="121"/>
      <c r="EW97" s="121"/>
      <c r="EX97" s="121"/>
      <c r="EY97" s="121"/>
      <c r="EZ97" s="121"/>
      <c r="FA97" s="121"/>
      <c r="FB97" s="121"/>
      <c r="FC97" s="121"/>
      <c r="FD97" s="121"/>
      <c r="FE97" s="121"/>
      <c r="FF97" s="121"/>
      <c r="FG97" s="121"/>
      <c r="FH97" s="121"/>
      <c r="FI97" s="121"/>
      <c r="FJ97" s="121"/>
      <c r="FK97" s="121"/>
      <c r="FL97" s="121"/>
      <c r="FM97" s="121"/>
      <c r="FN97" s="121"/>
      <c r="FO97" s="121"/>
      <c r="FP97" s="121"/>
      <c r="FQ97" s="121"/>
      <c r="FR97" s="121"/>
      <c r="FS97" s="121"/>
      <c r="FT97" s="121"/>
      <c r="FU97" s="121"/>
      <c r="FV97" s="121"/>
      <c r="FW97" s="121"/>
      <c r="FX97" s="121"/>
      <c r="FY97" s="121"/>
      <c r="FZ97" s="121"/>
      <c r="GA97" s="121"/>
      <c r="GB97" s="121"/>
      <c r="GC97" s="121"/>
      <c r="GD97" s="121"/>
      <c r="GE97" s="121"/>
      <c r="GF97" s="121"/>
      <c r="GG97" s="121"/>
      <c r="GH97" s="121"/>
      <c r="GI97" s="121"/>
      <c r="GJ97" s="121"/>
      <c r="GK97" s="121"/>
      <c r="GL97" s="121"/>
      <c r="GM97" s="121"/>
      <c r="GN97" s="121"/>
      <c r="GO97" s="121"/>
      <c r="GP97" s="121"/>
      <c r="GQ97" s="121"/>
      <c r="GR97" s="121"/>
      <c r="GS97" s="121"/>
      <c r="GT97" s="121"/>
      <c r="GU97" s="121"/>
      <c r="GV97" s="121"/>
      <c r="GW97" s="121"/>
      <c r="GX97" s="121"/>
      <c r="GY97" s="121"/>
      <c r="GZ97" s="121"/>
      <c r="HA97" s="121"/>
      <c r="HB97" s="121"/>
      <c r="HC97" s="121"/>
      <c r="HD97" s="121"/>
      <c r="HE97" s="121"/>
      <c r="HF97" s="121"/>
      <c r="HG97" s="121"/>
      <c r="HH97" s="121"/>
      <c r="HI97" s="121"/>
      <c r="HJ97" s="121"/>
      <c r="HK97" s="121"/>
      <c r="HL97" s="121"/>
      <c r="HM97" s="121"/>
      <c r="HN97" s="121"/>
      <c r="HO97" s="121"/>
      <c r="HP97" s="121"/>
      <c r="HQ97" s="121"/>
      <c r="HR97" s="121"/>
      <c r="HS97" s="121"/>
      <c r="HT97" s="121"/>
      <c r="HU97" s="121"/>
      <c r="HV97" s="121"/>
      <c r="HW97" s="121"/>
      <c r="HX97" s="121"/>
      <c r="HY97" s="121"/>
      <c r="HZ97" s="121"/>
      <c r="IA97" s="121"/>
      <c r="IB97" s="121"/>
      <c r="IC97" s="121"/>
      <c r="ID97" s="121"/>
      <c r="IE97" s="121"/>
      <c r="IF97" s="121"/>
      <c r="IG97" s="121"/>
      <c r="IH97" s="121"/>
      <c r="II97" s="121"/>
      <c r="IJ97" s="121"/>
      <c r="IK97" s="121"/>
      <c r="IL97" s="121"/>
      <c r="IM97" s="121"/>
      <c r="IN97" s="121"/>
      <c r="IO97" s="121"/>
      <c r="IP97" s="121"/>
      <c r="IQ97" s="121"/>
      <c r="IR97" s="121"/>
      <c r="IS97" s="121"/>
      <c r="IT97" s="121"/>
      <c r="IU97" s="121"/>
      <c r="IV97" s="121"/>
    </row>
    <row r="98" spans="1:256" x14ac:dyDescent="0.2">
      <c r="A98" s="119">
        <f>'Alloc Amt'!A98</f>
        <v>88</v>
      </c>
      <c r="B98" s="144" t="str">
        <f>'Alloc Amt'!B98</f>
        <v>Intermediate &amp; Peak Production Plant Allocated Amount</v>
      </c>
      <c r="C98" s="119">
        <f>'Alloc Amt'!C102</f>
        <v>0</v>
      </c>
      <c r="D98" s="119">
        <f>'Alloc Amt'!D102</f>
        <v>0</v>
      </c>
      <c r="E98" s="119">
        <f>'Alloc Amt'!E102</f>
        <v>0</v>
      </c>
      <c r="F98" s="145">
        <f t="shared" si="4"/>
        <v>0.99999999999999989</v>
      </c>
      <c r="G98" s="145">
        <f>'Alloc Amt'!G98/'Alloc Amt'!$F98</f>
        <v>0.39811598892808653</v>
      </c>
      <c r="H98" s="145">
        <f>'Alloc Amt'!H98/'Alloc Amt'!$F98</f>
        <v>0.12083416983114022</v>
      </c>
      <c r="I98" s="145">
        <f>'Alloc Amt'!I98/'Alloc Amt'!$F98</f>
        <v>6.9003249118620401E-3</v>
      </c>
      <c r="J98" s="145">
        <f>'Alloc Amt'!J98/'Alloc Amt'!$F98</f>
        <v>0.15673883581116779</v>
      </c>
      <c r="K98" s="145">
        <f>'Alloc Amt'!K98/'Alloc Amt'!$F98</f>
        <v>3.9686394365540341E-2</v>
      </c>
      <c r="L98" s="145">
        <f>'Alloc Amt'!L98/'Alloc Amt'!$F98</f>
        <v>2.4525357400204624E-2</v>
      </c>
      <c r="M98" s="145">
        <f>'Alloc Amt'!M98/'Alloc Amt'!$F98</f>
        <v>0.16315005832261761</v>
      </c>
      <c r="N98" s="145">
        <f>'Alloc Amt'!N98/'Alloc Amt'!$F98</f>
        <v>6.8718034172333506E-2</v>
      </c>
      <c r="O98" s="145">
        <f>'Alloc Amt'!O98/'Alloc Amt'!$F98</f>
        <v>2.1293016129573464E-2</v>
      </c>
      <c r="P98" s="145">
        <f>'Alloc Amt'!P98/'Alloc Amt'!$F98</f>
        <v>0</v>
      </c>
      <c r="Q98" s="145">
        <f>'Alloc Amt'!Q98/'Alloc Amt'!$F98</f>
        <v>0</v>
      </c>
      <c r="R98" s="145">
        <f>'Alloc Amt'!R98/'Alloc Amt'!$F98</f>
        <v>3.7820127473734917E-5</v>
      </c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  <c r="DK98" s="121"/>
      <c r="DL98" s="121"/>
      <c r="DM98" s="121"/>
      <c r="DN98" s="121"/>
      <c r="DO98" s="121"/>
      <c r="DP98" s="121"/>
      <c r="DQ98" s="121"/>
      <c r="DR98" s="121"/>
      <c r="DS98" s="121"/>
      <c r="DT98" s="121"/>
      <c r="DU98" s="121"/>
      <c r="DV98" s="121"/>
      <c r="DW98" s="121"/>
      <c r="DX98" s="121"/>
      <c r="DY98" s="121"/>
      <c r="DZ98" s="121"/>
      <c r="EA98" s="121"/>
      <c r="EB98" s="121"/>
      <c r="EC98" s="121"/>
      <c r="ED98" s="121"/>
      <c r="EE98" s="121"/>
      <c r="EF98" s="121"/>
      <c r="EG98" s="121"/>
      <c r="EH98" s="121"/>
      <c r="EI98" s="121"/>
      <c r="EJ98" s="121"/>
      <c r="EK98" s="121"/>
      <c r="EL98" s="121"/>
      <c r="EM98" s="121"/>
      <c r="EN98" s="121"/>
      <c r="EO98" s="121"/>
      <c r="EP98" s="121"/>
      <c r="EQ98" s="121"/>
      <c r="ER98" s="121"/>
      <c r="ES98" s="121"/>
      <c r="ET98" s="121"/>
      <c r="EU98" s="121"/>
      <c r="EV98" s="121"/>
      <c r="EW98" s="121"/>
      <c r="EX98" s="121"/>
      <c r="EY98" s="121"/>
      <c r="EZ98" s="121"/>
      <c r="FA98" s="121"/>
      <c r="FB98" s="121"/>
      <c r="FC98" s="121"/>
      <c r="FD98" s="121"/>
      <c r="FE98" s="121"/>
      <c r="FF98" s="121"/>
      <c r="FG98" s="121"/>
      <c r="FH98" s="121"/>
      <c r="FI98" s="121"/>
      <c r="FJ98" s="121"/>
      <c r="FK98" s="121"/>
      <c r="FL98" s="121"/>
      <c r="FM98" s="121"/>
      <c r="FN98" s="121"/>
      <c r="FO98" s="121"/>
      <c r="FP98" s="121"/>
      <c r="FQ98" s="121"/>
      <c r="FR98" s="121"/>
      <c r="FS98" s="121"/>
      <c r="FT98" s="121"/>
      <c r="FU98" s="121"/>
      <c r="FV98" s="121"/>
      <c r="FW98" s="121"/>
      <c r="FX98" s="121"/>
      <c r="FY98" s="121"/>
      <c r="FZ98" s="121"/>
      <c r="GA98" s="121"/>
      <c r="GB98" s="121"/>
      <c r="GC98" s="121"/>
      <c r="GD98" s="121"/>
      <c r="GE98" s="121"/>
      <c r="GF98" s="121"/>
      <c r="GG98" s="121"/>
      <c r="GH98" s="121"/>
      <c r="GI98" s="121"/>
      <c r="GJ98" s="121"/>
      <c r="GK98" s="121"/>
      <c r="GL98" s="121"/>
      <c r="GM98" s="121"/>
      <c r="GN98" s="121"/>
      <c r="GO98" s="121"/>
      <c r="GP98" s="121"/>
      <c r="GQ98" s="121"/>
      <c r="GR98" s="121"/>
      <c r="GS98" s="121"/>
      <c r="GT98" s="121"/>
      <c r="GU98" s="121"/>
      <c r="GV98" s="121"/>
      <c r="GW98" s="121"/>
      <c r="GX98" s="121"/>
      <c r="GY98" s="121"/>
      <c r="GZ98" s="121"/>
      <c r="HA98" s="121"/>
      <c r="HB98" s="121"/>
      <c r="HC98" s="121"/>
      <c r="HD98" s="121"/>
      <c r="HE98" s="121"/>
      <c r="HF98" s="121"/>
      <c r="HG98" s="121"/>
      <c r="HH98" s="121"/>
      <c r="HI98" s="121"/>
      <c r="HJ98" s="121"/>
      <c r="HK98" s="121"/>
      <c r="HL98" s="121"/>
      <c r="HM98" s="121"/>
      <c r="HN98" s="121"/>
      <c r="HO98" s="121"/>
      <c r="HP98" s="121"/>
      <c r="HQ98" s="121"/>
      <c r="HR98" s="121"/>
      <c r="HS98" s="121"/>
      <c r="HT98" s="121"/>
      <c r="HU98" s="121"/>
      <c r="HV98" s="121"/>
      <c r="HW98" s="121"/>
      <c r="HX98" s="121"/>
      <c r="HY98" s="121"/>
      <c r="HZ98" s="121"/>
      <c r="IA98" s="121"/>
      <c r="IB98" s="121"/>
      <c r="IC98" s="121"/>
      <c r="ID98" s="121"/>
      <c r="IE98" s="121"/>
      <c r="IF98" s="121"/>
      <c r="IG98" s="121"/>
      <c r="IH98" s="121"/>
      <c r="II98" s="121"/>
      <c r="IJ98" s="121"/>
      <c r="IK98" s="121"/>
      <c r="IL98" s="121"/>
      <c r="IM98" s="121"/>
      <c r="IN98" s="121"/>
      <c r="IO98" s="121"/>
      <c r="IP98" s="121"/>
      <c r="IQ98" s="121"/>
      <c r="IR98" s="121"/>
      <c r="IS98" s="121"/>
      <c r="IT98" s="121"/>
      <c r="IU98" s="121"/>
      <c r="IV98" s="121"/>
    </row>
    <row r="99" spans="1:256" x14ac:dyDescent="0.2">
      <c r="A99" s="119">
        <f>'Alloc Amt'!A99</f>
        <v>89</v>
      </c>
      <c r="B99" s="144"/>
      <c r="C99" s="119"/>
      <c r="D99" s="119"/>
      <c r="E99" s="119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  <c r="DK99" s="121"/>
      <c r="DL99" s="121"/>
      <c r="DM99" s="121"/>
      <c r="DN99" s="121"/>
      <c r="DO99" s="121"/>
      <c r="DP99" s="121"/>
      <c r="DQ99" s="121"/>
      <c r="DR99" s="121"/>
      <c r="DS99" s="121"/>
      <c r="DT99" s="121"/>
      <c r="DU99" s="121"/>
      <c r="DV99" s="121"/>
      <c r="DW99" s="121"/>
      <c r="DX99" s="121"/>
      <c r="DY99" s="121"/>
      <c r="DZ99" s="121"/>
      <c r="EA99" s="121"/>
      <c r="EB99" s="121"/>
      <c r="EC99" s="121"/>
      <c r="ED99" s="121"/>
      <c r="EE99" s="121"/>
      <c r="EF99" s="121"/>
      <c r="EG99" s="121"/>
      <c r="EH99" s="121"/>
      <c r="EI99" s="121"/>
      <c r="EJ99" s="121"/>
      <c r="EK99" s="121"/>
      <c r="EL99" s="121"/>
      <c r="EM99" s="121"/>
      <c r="EN99" s="121"/>
      <c r="EO99" s="121"/>
      <c r="EP99" s="121"/>
      <c r="EQ99" s="121"/>
      <c r="ER99" s="121"/>
      <c r="ES99" s="121"/>
      <c r="ET99" s="121"/>
      <c r="EU99" s="121"/>
      <c r="EV99" s="121"/>
      <c r="EW99" s="121"/>
      <c r="EX99" s="121"/>
      <c r="EY99" s="121"/>
      <c r="EZ99" s="121"/>
      <c r="FA99" s="121"/>
      <c r="FB99" s="121"/>
      <c r="FC99" s="121"/>
      <c r="FD99" s="121"/>
      <c r="FE99" s="121"/>
      <c r="FF99" s="121"/>
      <c r="FG99" s="121"/>
      <c r="FH99" s="121"/>
      <c r="FI99" s="121"/>
      <c r="FJ99" s="121"/>
      <c r="FK99" s="121"/>
      <c r="FL99" s="121"/>
      <c r="FM99" s="121"/>
      <c r="FN99" s="121"/>
      <c r="FO99" s="121"/>
      <c r="FP99" s="121"/>
      <c r="FQ99" s="121"/>
      <c r="FR99" s="121"/>
      <c r="FS99" s="121"/>
      <c r="FT99" s="121"/>
      <c r="FU99" s="121"/>
      <c r="FV99" s="121"/>
      <c r="FW99" s="121"/>
      <c r="FX99" s="121"/>
      <c r="FY99" s="121"/>
      <c r="FZ99" s="121"/>
      <c r="GA99" s="121"/>
      <c r="GB99" s="121"/>
      <c r="GC99" s="121"/>
      <c r="GD99" s="121"/>
      <c r="GE99" s="121"/>
      <c r="GF99" s="121"/>
      <c r="GG99" s="121"/>
      <c r="GH99" s="121"/>
      <c r="GI99" s="121"/>
      <c r="GJ99" s="121"/>
      <c r="GK99" s="121"/>
      <c r="GL99" s="121"/>
      <c r="GM99" s="121"/>
      <c r="GN99" s="121"/>
      <c r="GO99" s="121"/>
      <c r="GP99" s="121"/>
      <c r="GQ99" s="121"/>
      <c r="GR99" s="121"/>
      <c r="GS99" s="121"/>
      <c r="GT99" s="121"/>
      <c r="GU99" s="121"/>
      <c r="GV99" s="121"/>
      <c r="GW99" s="121"/>
      <c r="GX99" s="121"/>
      <c r="GY99" s="121"/>
      <c r="GZ99" s="121"/>
      <c r="HA99" s="121"/>
      <c r="HB99" s="121"/>
      <c r="HC99" s="121"/>
      <c r="HD99" s="121"/>
      <c r="HE99" s="121"/>
      <c r="HF99" s="121"/>
      <c r="HG99" s="121"/>
      <c r="HH99" s="121"/>
      <c r="HI99" s="121"/>
      <c r="HJ99" s="121"/>
      <c r="HK99" s="121"/>
      <c r="HL99" s="121"/>
      <c r="HM99" s="121"/>
      <c r="HN99" s="121"/>
      <c r="HO99" s="121"/>
      <c r="HP99" s="121"/>
      <c r="HQ99" s="121"/>
      <c r="HR99" s="121"/>
      <c r="HS99" s="121"/>
      <c r="HT99" s="121"/>
      <c r="HU99" s="121"/>
      <c r="HV99" s="121"/>
      <c r="HW99" s="121"/>
      <c r="HX99" s="121"/>
      <c r="HY99" s="121"/>
      <c r="HZ99" s="121"/>
      <c r="IA99" s="121"/>
      <c r="IB99" s="121"/>
      <c r="IC99" s="121"/>
      <c r="ID99" s="121"/>
      <c r="IE99" s="121"/>
      <c r="IF99" s="121"/>
      <c r="IG99" s="121"/>
      <c r="IH99" s="121"/>
      <c r="II99" s="121"/>
      <c r="IJ99" s="121"/>
      <c r="IK99" s="121"/>
      <c r="IL99" s="121"/>
      <c r="IM99" s="121"/>
      <c r="IN99" s="121"/>
      <c r="IO99" s="121"/>
      <c r="IP99" s="121"/>
      <c r="IQ99" s="121"/>
      <c r="IR99" s="121"/>
      <c r="IS99" s="121"/>
      <c r="IT99" s="121"/>
      <c r="IU99" s="121"/>
      <c r="IV99" s="121"/>
    </row>
    <row r="100" spans="1:256" x14ac:dyDescent="0.2">
      <c r="A100" s="119" t="str">
        <f>'Alloc Amt'!A100</f>
        <v>MEMO</v>
      </c>
      <c r="B100" s="144"/>
      <c r="C100" s="119"/>
      <c r="D100" s="119"/>
      <c r="E100" s="119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  <c r="DK100" s="121"/>
      <c r="DL100" s="121"/>
      <c r="DM100" s="121"/>
      <c r="DN100" s="121"/>
      <c r="DO100" s="121"/>
      <c r="DP100" s="121"/>
      <c r="DQ100" s="121"/>
      <c r="DR100" s="121"/>
      <c r="DS100" s="121"/>
      <c r="DT100" s="121"/>
      <c r="DU100" s="121"/>
      <c r="DV100" s="121"/>
      <c r="DW100" s="121"/>
      <c r="DX100" s="121"/>
      <c r="DY100" s="121"/>
      <c r="DZ100" s="121"/>
      <c r="EA100" s="121"/>
      <c r="EB100" s="121"/>
      <c r="EC100" s="121"/>
      <c r="ED100" s="121"/>
      <c r="EE100" s="121"/>
      <c r="EF100" s="121"/>
      <c r="EG100" s="121"/>
      <c r="EH100" s="121"/>
      <c r="EI100" s="121"/>
      <c r="EJ100" s="121"/>
      <c r="EK100" s="121"/>
      <c r="EL100" s="121"/>
      <c r="EM100" s="121"/>
      <c r="EN100" s="121"/>
      <c r="EO100" s="121"/>
      <c r="EP100" s="121"/>
      <c r="EQ100" s="121"/>
      <c r="ER100" s="121"/>
      <c r="ES100" s="121"/>
      <c r="ET100" s="121"/>
      <c r="EU100" s="121"/>
      <c r="EV100" s="121"/>
      <c r="EW100" s="121"/>
      <c r="EX100" s="121"/>
      <c r="EY100" s="121"/>
      <c r="EZ100" s="121"/>
      <c r="FA100" s="121"/>
      <c r="FB100" s="121"/>
      <c r="FC100" s="121"/>
      <c r="FD100" s="121"/>
      <c r="FE100" s="121"/>
      <c r="FF100" s="121"/>
      <c r="FG100" s="121"/>
      <c r="FH100" s="121"/>
      <c r="FI100" s="121"/>
      <c r="FJ100" s="121"/>
      <c r="FK100" s="121"/>
      <c r="FL100" s="121"/>
      <c r="FM100" s="121"/>
      <c r="FN100" s="121"/>
      <c r="FO100" s="121"/>
      <c r="FP100" s="121"/>
      <c r="FQ100" s="121"/>
      <c r="FR100" s="121"/>
      <c r="FS100" s="121"/>
      <c r="FT100" s="121"/>
      <c r="FU100" s="121"/>
      <c r="FV100" s="121"/>
      <c r="FW100" s="121"/>
      <c r="FX100" s="121"/>
      <c r="FY100" s="121"/>
      <c r="FZ100" s="121"/>
      <c r="GA100" s="121"/>
      <c r="GB100" s="121"/>
      <c r="GC100" s="121"/>
      <c r="GD100" s="121"/>
      <c r="GE100" s="121"/>
      <c r="GF100" s="121"/>
      <c r="GG100" s="121"/>
      <c r="GH100" s="121"/>
      <c r="GI100" s="121"/>
      <c r="GJ100" s="121"/>
      <c r="GK100" s="121"/>
      <c r="GL100" s="121"/>
      <c r="GM100" s="121"/>
      <c r="GN100" s="121"/>
      <c r="GO100" s="121"/>
      <c r="GP100" s="121"/>
      <c r="GQ100" s="121"/>
      <c r="GR100" s="121"/>
      <c r="GS100" s="121"/>
      <c r="GT100" s="121"/>
      <c r="GU100" s="121"/>
      <c r="GV100" s="121"/>
      <c r="GW100" s="121"/>
      <c r="GX100" s="121"/>
      <c r="GY100" s="121"/>
      <c r="GZ100" s="121"/>
      <c r="HA100" s="121"/>
      <c r="HB100" s="121"/>
      <c r="HC100" s="121"/>
      <c r="HD100" s="121"/>
      <c r="HE100" s="121"/>
      <c r="HF100" s="121"/>
      <c r="HG100" s="121"/>
      <c r="HH100" s="121"/>
      <c r="HI100" s="121"/>
      <c r="HJ100" s="121"/>
      <c r="HK100" s="121"/>
      <c r="HL100" s="121"/>
      <c r="HM100" s="121"/>
      <c r="HN100" s="121"/>
      <c r="HO100" s="121"/>
      <c r="HP100" s="121"/>
      <c r="HQ100" s="121"/>
      <c r="HR100" s="121"/>
      <c r="HS100" s="121"/>
      <c r="HT100" s="121"/>
      <c r="HU100" s="121"/>
      <c r="HV100" s="121"/>
      <c r="HW100" s="121"/>
      <c r="HX100" s="121"/>
      <c r="HY100" s="121"/>
      <c r="HZ100" s="121"/>
      <c r="IA100" s="121"/>
      <c r="IB100" s="121"/>
      <c r="IC100" s="121"/>
      <c r="ID100" s="121"/>
      <c r="IE100" s="121"/>
      <c r="IF100" s="121"/>
      <c r="IG100" s="121"/>
      <c r="IH100" s="121"/>
      <c r="II100" s="121"/>
      <c r="IJ100" s="121"/>
      <c r="IK100" s="121"/>
      <c r="IL100" s="121"/>
      <c r="IM100" s="121"/>
      <c r="IN100" s="121"/>
      <c r="IO100" s="121"/>
      <c r="IP100" s="121"/>
      <c r="IQ100" s="121"/>
      <c r="IR100" s="121"/>
      <c r="IS100" s="121"/>
      <c r="IT100" s="121"/>
      <c r="IU100" s="121"/>
      <c r="IV100" s="121"/>
    </row>
    <row r="101" spans="1:256" x14ac:dyDescent="0.2">
      <c r="A101" s="119">
        <f>'Alloc Amt'!A101</f>
        <v>91</v>
      </c>
      <c r="B101" s="144"/>
      <c r="C101" s="119"/>
      <c r="D101" s="119"/>
      <c r="E101" s="119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  <c r="DK101" s="121"/>
      <c r="DL101" s="121"/>
      <c r="DM101" s="121"/>
      <c r="DN101" s="121"/>
      <c r="DO101" s="121"/>
      <c r="DP101" s="121"/>
      <c r="DQ101" s="121"/>
      <c r="DR101" s="121"/>
      <c r="DS101" s="121"/>
      <c r="DT101" s="121"/>
      <c r="DU101" s="121"/>
      <c r="DV101" s="121"/>
      <c r="DW101" s="121"/>
      <c r="DX101" s="121"/>
      <c r="DY101" s="121"/>
      <c r="DZ101" s="121"/>
      <c r="EA101" s="121"/>
      <c r="EB101" s="121"/>
      <c r="EC101" s="121"/>
      <c r="ED101" s="121"/>
      <c r="EE101" s="121"/>
      <c r="EF101" s="121"/>
      <c r="EG101" s="121"/>
      <c r="EH101" s="121"/>
      <c r="EI101" s="121"/>
      <c r="EJ101" s="121"/>
      <c r="EK101" s="121"/>
      <c r="EL101" s="121"/>
      <c r="EM101" s="121"/>
      <c r="EN101" s="121"/>
      <c r="EO101" s="121"/>
      <c r="EP101" s="121"/>
      <c r="EQ101" s="121"/>
      <c r="ER101" s="121"/>
      <c r="ES101" s="121"/>
      <c r="ET101" s="121"/>
      <c r="EU101" s="121"/>
      <c r="EV101" s="121"/>
      <c r="EW101" s="121"/>
      <c r="EX101" s="121"/>
      <c r="EY101" s="121"/>
      <c r="EZ101" s="121"/>
      <c r="FA101" s="121"/>
      <c r="FB101" s="121"/>
      <c r="FC101" s="121"/>
      <c r="FD101" s="121"/>
      <c r="FE101" s="121"/>
      <c r="FF101" s="121"/>
      <c r="FG101" s="121"/>
      <c r="FH101" s="121"/>
      <c r="FI101" s="121"/>
      <c r="FJ101" s="121"/>
      <c r="FK101" s="121"/>
      <c r="FL101" s="121"/>
      <c r="FM101" s="121"/>
      <c r="FN101" s="121"/>
      <c r="FO101" s="121"/>
      <c r="FP101" s="121"/>
      <c r="FQ101" s="121"/>
      <c r="FR101" s="121"/>
      <c r="FS101" s="121"/>
      <c r="FT101" s="121"/>
      <c r="FU101" s="121"/>
      <c r="FV101" s="121"/>
      <c r="FW101" s="121"/>
      <c r="FX101" s="121"/>
      <c r="FY101" s="121"/>
      <c r="FZ101" s="121"/>
      <c r="GA101" s="121"/>
      <c r="GB101" s="121"/>
      <c r="GC101" s="121"/>
      <c r="GD101" s="121"/>
      <c r="GE101" s="121"/>
      <c r="GF101" s="121"/>
      <c r="GG101" s="121"/>
      <c r="GH101" s="121"/>
      <c r="GI101" s="121"/>
      <c r="GJ101" s="121"/>
      <c r="GK101" s="121"/>
      <c r="GL101" s="121"/>
      <c r="GM101" s="121"/>
      <c r="GN101" s="121"/>
      <c r="GO101" s="121"/>
      <c r="GP101" s="121"/>
      <c r="GQ101" s="121"/>
      <c r="GR101" s="121"/>
      <c r="GS101" s="121"/>
      <c r="GT101" s="121"/>
      <c r="GU101" s="121"/>
      <c r="GV101" s="121"/>
      <c r="GW101" s="121"/>
      <c r="GX101" s="121"/>
      <c r="GY101" s="121"/>
      <c r="GZ101" s="121"/>
      <c r="HA101" s="121"/>
      <c r="HB101" s="121"/>
      <c r="HC101" s="121"/>
      <c r="HD101" s="121"/>
      <c r="HE101" s="121"/>
      <c r="HF101" s="121"/>
      <c r="HG101" s="121"/>
      <c r="HH101" s="121"/>
      <c r="HI101" s="121"/>
      <c r="HJ101" s="121"/>
      <c r="HK101" s="121"/>
      <c r="HL101" s="121"/>
      <c r="HM101" s="121"/>
      <c r="HN101" s="121"/>
      <c r="HO101" s="121"/>
      <c r="HP101" s="121"/>
      <c r="HQ101" s="121"/>
      <c r="HR101" s="121"/>
      <c r="HS101" s="121"/>
      <c r="HT101" s="121"/>
      <c r="HU101" s="121"/>
      <c r="HV101" s="121"/>
      <c r="HW101" s="121"/>
      <c r="HX101" s="121"/>
      <c r="HY101" s="121"/>
      <c r="HZ101" s="121"/>
      <c r="IA101" s="121"/>
      <c r="IB101" s="121"/>
      <c r="IC101" s="121"/>
      <c r="ID101" s="121"/>
      <c r="IE101" s="121"/>
      <c r="IF101" s="121"/>
      <c r="IG101" s="121"/>
      <c r="IH101" s="121"/>
      <c r="II101" s="121"/>
      <c r="IJ101" s="121"/>
      <c r="IK101" s="121"/>
      <c r="IL101" s="121"/>
      <c r="IM101" s="121"/>
      <c r="IN101" s="121"/>
      <c r="IO101" s="121"/>
      <c r="IP101" s="121"/>
      <c r="IQ101" s="121"/>
      <c r="IR101" s="121"/>
      <c r="IS101" s="121"/>
      <c r="IT101" s="121"/>
      <c r="IU101" s="121"/>
      <c r="IV101" s="121"/>
    </row>
    <row r="102" spans="1:256" x14ac:dyDescent="0.2">
      <c r="A102" s="119">
        <f>'Alloc Amt'!A102</f>
        <v>92</v>
      </c>
      <c r="B102" s="144"/>
      <c r="C102" s="119"/>
      <c r="D102" s="119"/>
      <c r="E102" s="119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  <c r="DK102" s="121"/>
      <c r="DL102" s="121"/>
      <c r="DM102" s="121"/>
      <c r="DN102" s="121"/>
      <c r="DO102" s="121"/>
      <c r="DP102" s="121"/>
      <c r="DQ102" s="121"/>
      <c r="DR102" s="121"/>
      <c r="DS102" s="121"/>
      <c r="DT102" s="121"/>
      <c r="DU102" s="121"/>
      <c r="DV102" s="121"/>
      <c r="DW102" s="121"/>
      <c r="DX102" s="121"/>
      <c r="DY102" s="121"/>
      <c r="DZ102" s="121"/>
      <c r="EA102" s="121"/>
      <c r="EB102" s="121"/>
      <c r="EC102" s="121"/>
      <c r="ED102" s="121"/>
      <c r="EE102" s="121"/>
      <c r="EF102" s="121"/>
      <c r="EG102" s="121"/>
      <c r="EH102" s="121"/>
      <c r="EI102" s="121"/>
      <c r="EJ102" s="121"/>
      <c r="EK102" s="121"/>
      <c r="EL102" s="121"/>
      <c r="EM102" s="121"/>
      <c r="EN102" s="121"/>
      <c r="EO102" s="121"/>
      <c r="EP102" s="121"/>
      <c r="EQ102" s="121"/>
      <c r="ER102" s="121"/>
      <c r="ES102" s="121"/>
      <c r="ET102" s="121"/>
      <c r="EU102" s="121"/>
      <c r="EV102" s="121"/>
      <c r="EW102" s="121"/>
      <c r="EX102" s="121"/>
      <c r="EY102" s="121"/>
      <c r="EZ102" s="121"/>
      <c r="FA102" s="121"/>
      <c r="FB102" s="121"/>
      <c r="FC102" s="121"/>
      <c r="FD102" s="121"/>
      <c r="FE102" s="121"/>
      <c r="FF102" s="121"/>
      <c r="FG102" s="121"/>
      <c r="FH102" s="121"/>
      <c r="FI102" s="121"/>
      <c r="FJ102" s="121"/>
      <c r="FK102" s="121"/>
      <c r="FL102" s="121"/>
      <c r="FM102" s="121"/>
      <c r="FN102" s="121"/>
      <c r="FO102" s="121"/>
      <c r="FP102" s="121"/>
      <c r="FQ102" s="121"/>
      <c r="FR102" s="121"/>
      <c r="FS102" s="121"/>
      <c r="FT102" s="121"/>
      <c r="FU102" s="121"/>
      <c r="FV102" s="121"/>
      <c r="FW102" s="121"/>
      <c r="FX102" s="121"/>
      <c r="FY102" s="121"/>
      <c r="FZ102" s="121"/>
      <c r="GA102" s="121"/>
      <c r="GB102" s="121"/>
      <c r="GC102" s="121"/>
      <c r="GD102" s="121"/>
      <c r="GE102" s="121"/>
      <c r="GF102" s="121"/>
      <c r="GG102" s="121"/>
      <c r="GH102" s="121"/>
      <c r="GI102" s="121"/>
      <c r="GJ102" s="121"/>
      <c r="GK102" s="121"/>
      <c r="GL102" s="121"/>
      <c r="GM102" s="121"/>
      <c r="GN102" s="121"/>
      <c r="GO102" s="121"/>
      <c r="GP102" s="121"/>
      <c r="GQ102" s="121"/>
      <c r="GR102" s="121"/>
      <c r="GS102" s="121"/>
      <c r="GT102" s="121"/>
      <c r="GU102" s="121"/>
      <c r="GV102" s="121"/>
      <c r="GW102" s="121"/>
      <c r="GX102" s="121"/>
      <c r="GY102" s="121"/>
      <c r="GZ102" s="121"/>
      <c r="HA102" s="121"/>
      <c r="HB102" s="121"/>
      <c r="HC102" s="121"/>
      <c r="HD102" s="121"/>
      <c r="HE102" s="121"/>
      <c r="HF102" s="121"/>
      <c r="HG102" s="121"/>
      <c r="HH102" s="121"/>
      <c r="HI102" s="121"/>
      <c r="HJ102" s="121"/>
      <c r="HK102" s="121"/>
      <c r="HL102" s="121"/>
      <c r="HM102" s="121"/>
      <c r="HN102" s="121"/>
      <c r="HO102" s="121"/>
      <c r="HP102" s="121"/>
      <c r="HQ102" s="121"/>
      <c r="HR102" s="121"/>
      <c r="HS102" s="121"/>
      <c r="HT102" s="121"/>
      <c r="HU102" s="121"/>
      <c r="HV102" s="121"/>
      <c r="HW102" s="121"/>
      <c r="HX102" s="121"/>
      <c r="HY102" s="121"/>
      <c r="HZ102" s="121"/>
      <c r="IA102" s="121"/>
      <c r="IB102" s="121"/>
      <c r="IC102" s="121"/>
      <c r="ID102" s="121"/>
      <c r="IE102" s="121"/>
      <c r="IF102" s="121"/>
      <c r="IG102" s="121"/>
      <c r="IH102" s="121"/>
      <c r="II102" s="121"/>
      <c r="IJ102" s="121"/>
      <c r="IK102" s="121"/>
      <c r="IL102" s="121"/>
      <c r="IM102" s="121"/>
      <c r="IN102" s="121"/>
      <c r="IO102" s="121"/>
      <c r="IP102" s="121"/>
      <c r="IQ102" s="121"/>
      <c r="IR102" s="121"/>
      <c r="IS102" s="121"/>
      <c r="IT102" s="121"/>
      <c r="IU102" s="121"/>
      <c r="IV102" s="121"/>
    </row>
    <row r="103" spans="1:256" x14ac:dyDescent="0.2">
      <c r="A103" s="119">
        <f>'Alloc Amt'!A103</f>
        <v>93</v>
      </c>
      <c r="B103" s="144"/>
      <c r="C103" s="121"/>
      <c r="D103" s="121"/>
      <c r="E103" s="121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  <c r="DK103" s="121"/>
      <c r="DL103" s="121"/>
      <c r="DM103" s="121"/>
      <c r="DN103" s="121"/>
      <c r="DO103" s="121"/>
      <c r="DP103" s="121"/>
      <c r="DQ103" s="121"/>
      <c r="DR103" s="121"/>
      <c r="DS103" s="121"/>
      <c r="DT103" s="121"/>
      <c r="DU103" s="121"/>
      <c r="DV103" s="121"/>
      <c r="DW103" s="121"/>
      <c r="DX103" s="121"/>
      <c r="DY103" s="121"/>
      <c r="DZ103" s="121"/>
      <c r="EA103" s="121"/>
      <c r="EB103" s="121"/>
      <c r="EC103" s="121"/>
      <c r="ED103" s="121"/>
      <c r="EE103" s="121"/>
      <c r="EF103" s="121"/>
      <c r="EG103" s="121"/>
      <c r="EH103" s="121"/>
      <c r="EI103" s="121"/>
      <c r="EJ103" s="121"/>
      <c r="EK103" s="121"/>
      <c r="EL103" s="121"/>
      <c r="EM103" s="121"/>
      <c r="EN103" s="121"/>
      <c r="EO103" s="121"/>
      <c r="EP103" s="121"/>
      <c r="EQ103" s="121"/>
      <c r="ER103" s="121"/>
      <c r="ES103" s="121"/>
      <c r="ET103" s="121"/>
      <c r="EU103" s="121"/>
      <c r="EV103" s="121"/>
      <c r="EW103" s="121"/>
      <c r="EX103" s="121"/>
      <c r="EY103" s="121"/>
      <c r="EZ103" s="121"/>
      <c r="FA103" s="121"/>
      <c r="FB103" s="121"/>
      <c r="FC103" s="121"/>
      <c r="FD103" s="121"/>
      <c r="FE103" s="121"/>
      <c r="FF103" s="121"/>
      <c r="FG103" s="121"/>
      <c r="FH103" s="121"/>
      <c r="FI103" s="121"/>
      <c r="FJ103" s="121"/>
      <c r="FK103" s="121"/>
      <c r="FL103" s="121"/>
      <c r="FM103" s="121"/>
      <c r="FN103" s="121"/>
      <c r="FO103" s="121"/>
      <c r="FP103" s="121"/>
      <c r="FQ103" s="121"/>
      <c r="FR103" s="121"/>
      <c r="FS103" s="121"/>
      <c r="FT103" s="121"/>
      <c r="FU103" s="121"/>
      <c r="FV103" s="121"/>
      <c r="FW103" s="121"/>
      <c r="FX103" s="121"/>
      <c r="FY103" s="121"/>
      <c r="FZ103" s="121"/>
      <c r="GA103" s="121"/>
      <c r="GB103" s="121"/>
      <c r="GC103" s="121"/>
      <c r="GD103" s="121"/>
      <c r="GE103" s="121"/>
      <c r="GF103" s="121"/>
      <c r="GG103" s="121"/>
      <c r="GH103" s="121"/>
      <c r="GI103" s="121"/>
      <c r="GJ103" s="121"/>
      <c r="GK103" s="121"/>
      <c r="GL103" s="121"/>
      <c r="GM103" s="121"/>
      <c r="GN103" s="121"/>
      <c r="GO103" s="121"/>
      <c r="GP103" s="121"/>
      <c r="GQ103" s="121"/>
      <c r="GR103" s="121"/>
      <c r="GS103" s="121"/>
      <c r="GT103" s="121"/>
      <c r="GU103" s="121"/>
      <c r="GV103" s="121"/>
      <c r="GW103" s="121"/>
      <c r="GX103" s="121"/>
      <c r="GY103" s="121"/>
      <c r="GZ103" s="121"/>
      <c r="HA103" s="121"/>
      <c r="HB103" s="121"/>
      <c r="HC103" s="121"/>
      <c r="HD103" s="121"/>
      <c r="HE103" s="121"/>
      <c r="HF103" s="121"/>
      <c r="HG103" s="121"/>
      <c r="HH103" s="121"/>
      <c r="HI103" s="121"/>
      <c r="HJ103" s="121"/>
      <c r="HK103" s="121"/>
      <c r="HL103" s="121"/>
      <c r="HM103" s="121"/>
      <c r="HN103" s="121"/>
      <c r="HO103" s="121"/>
      <c r="HP103" s="121"/>
      <c r="HQ103" s="121"/>
      <c r="HR103" s="121"/>
      <c r="HS103" s="121"/>
      <c r="HT103" s="121"/>
      <c r="HU103" s="121"/>
      <c r="HV103" s="121"/>
      <c r="HW103" s="121"/>
      <c r="HX103" s="121"/>
      <c r="HY103" s="121"/>
      <c r="HZ103" s="121"/>
      <c r="IA103" s="121"/>
      <c r="IB103" s="121"/>
      <c r="IC103" s="121"/>
      <c r="ID103" s="121"/>
      <c r="IE103" s="121"/>
      <c r="IF103" s="121"/>
      <c r="IG103" s="121"/>
      <c r="IH103" s="121"/>
      <c r="II103" s="121"/>
      <c r="IJ103" s="121"/>
      <c r="IK103" s="121"/>
      <c r="IL103" s="121"/>
      <c r="IM103" s="121"/>
      <c r="IN103" s="121"/>
      <c r="IO103" s="121"/>
      <c r="IP103" s="121"/>
      <c r="IQ103" s="121"/>
      <c r="IR103" s="121"/>
      <c r="IS103" s="121"/>
      <c r="IT103" s="121"/>
      <c r="IU103" s="121"/>
      <c r="IV103" s="121"/>
    </row>
    <row r="104" spans="1:256" x14ac:dyDescent="0.2">
      <c r="A104" s="119">
        <f>'Alloc Amt'!A104</f>
        <v>94</v>
      </c>
      <c r="B104" s="144"/>
      <c r="C104" s="121"/>
      <c r="D104" s="121"/>
      <c r="E104" s="121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  <c r="DK104" s="121"/>
      <c r="DL104" s="121"/>
      <c r="DM104" s="121"/>
      <c r="DN104" s="121"/>
      <c r="DO104" s="121"/>
      <c r="DP104" s="121"/>
      <c r="DQ104" s="121"/>
      <c r="DR104" s="121"/>
      <c r="DS104" s="121"/>
      <c r="DT104" s="121"/>
      <c r="DU104" s="121"/>
      <c r="DV104" s="121"/>
      <c r="DW104" s="121"/>
      <c r="DX104" s="121"/>
      <c r="DY104" s="121"/>
      <c r="DZ104" s="121"/>
      <c r="EA104" s="121"/>
      <c r="EB104" s="121"/>
      <c r="EC104" s="121"/>
      <c r="ED104" s="121"/>
      <c r="EE104" s="121"/>
      <c r="EF104" s="121"/>
      <c r="EG104" s="121"/>
      <c r="EH104" s="121"/>
      <c r="EI104" s="121"/>
      <c r="EJ104" s="121"/>
      <c r="EK104" s="121"/>
      <c r="EL104" s="121"/>
      <c r="EM104" s="121"/>
      <c r="EN104" s="121"/>
      <c r="EO104" s="121"/>
      <c r="EP104" s="121"/>
      <c r="EQ104" s="121"/>
      <c r="ER104" s="121"/>
      <c r="ES104" s="121"/>
      <c r="ET104" s="121"/>
      <c r="EU104" s="121"/>
      <c r="EV104" s="121"/>
      <c r="EW104" s="121"/>
      <c r="EX104" s="121"/>
      <c r="EY104" s="121"/>
      <c r="EZ104" s="121"/>
      <c r="FA104" s="121"/>
      <c r="FB104" s="121"/>
      <c r="FC104" s="121"/>
      <c r="FD104" s="121"/>
      <c r="FE104" s="121"/>
      <c r="FF104" s="121"/>
      <c r="FG104" s="121"/>
      <c r="FH104" s="121"/>
      <c r="FI104" s="121"/>
      <c r="FJ104" s="121"/>
      <c r="FK104" s="121"/>
      <c r="FL104" s="121"/>
      <c r="FM104" s="121"/>
      <c r="FN104" s="121"/>
      <c r="FO104" s="121"/>
      <c r="FP104" s="121"/>
      <c r="FQ104" s="121"/>
      <c r="FR104" s="121"/>
      <c r="FS104" s="121"/>
      <c r="FT104" s="121"/>
      <c r="FU104" s="121"/>
      <c r="FV104" s="121"/>
      <c r="FW104" s="121"/>
      <c r="FX104" s="121"/>
      <c r="FY104" s="121"/>
      <c r="FZ104" s="121"/>
      <c r="GA104" s="121"/>
      <c r="GB104" s="121"/>
      <c r="GC104" s="121"/>
      <c r="GD104" s="121"/>
      <c r="GE104" s="121"/>
      <c r="GF104" s="121"/>
      <c r="GG104" s="121"/>
      <c r="GH104" s="121"/>
      <c r="GI104" s="121"/>
      <c r="GJ104" s="121"/>
      <c r="GK104" s="121"/>
      <c r="GL104" s="121"/>
      <c r="GM104" s="121"/>
      <c r="GN104" s="121"/>
      <c r="GO104" s="121"/>
      <c r="GP104" s="121"/>
      <c r="GQ104" s="121"/>
      <c r="GR104" s="121"/>
      <c r="GS104" s="121"/>
      <c r="GT104" s="121"/>
      <c r="GU104" s="121"/>
      <c r="GV104" s="121"/>
      <c r="GW104" s="121"/>
      <c r="GX104" s="121"/>
      <c r="GY104" s="121"/>
      <c r="GZ104" s="121"/>
      <c r="HA104" s="121"/>
      <c r="HB104" s="121"/>
      <c r="HC104" s="121"/>
      <c r="HD104" s="121"/>
      <c r="HE104" s="121"/>
      <c r="HF104" s="121"/>
      <c r="HG104" s="121"/>
      <c r="HH104" s="121"/>
      <c r="HI104" s="121"/>
      <c r="HJ104" s="121"/>
      <c r="HK104" s="121"/>
      <c r="HL104" s="121"/>
      <c r="HM104" s="121"/>
      <c r="HN104" s="121"/>
      <c r="HO104" s="121"/>
      <c r="HP104" s="121"/>
      <c r="HQ104" s="121"/>
      <c r="HR104" s="121"/>
      <c r="HS104" s="121"/>
      <c r="HT104" s="121"/>
      <c r="HU104" s="121"/>
      <c r="HV104" s="121"/>
      <c r="HW104" s="121"/>
      <c r="HX104" s="121"/>
      <c r="HY104" s="121"/>
      <c r="HZ104" s="121"/>
      <c r="IA104" s="121"/>
      <c r="IB104" s="121"/>
      <c r="IC104" s="121"/>
      <c r="ID104" s="121"/>
      <c r="IE104" s="121"/>
      <c r="IF104" s="121"/>
      <c r="IG104" s="121"/>
      <c r="IH104" s="121"/>
      <c r="II104" s="121"/>
      <c r="IJ104" s="121"/>
      <c r="IK104" s="121"/>
      <c r="IL104" s="121"/>
      <c r="IM104" s="121"/>
      <c r="IN104" s="121"/>
      <c r="IO104" s="121"/>
      <c r="IP104" s="121"/>
      <c r="IQ104" s="121"/>
      <c r="IR104" s="121"/>
      <c r="IS104" s="121"/>
      <c r="IT104" s="121"/>
      <c r="IU104" s="121"/>
      <c r="IV104" s="121"/>
    </row>
    <row r="105" spans="1:256" x14ac:dyDescent="0.2">
      <c r="A105" s="119">
        <f>'Alloc Amt'!A105</f>
        <v>95</v>
      </c>
      <c r="B105" s="144"/>
      <c r="C105" s="121"/>
      <c r="D105" s="121"/>
      <c r="E105" s="121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  <c r="DK105" s="121"/>
      <c r="DL105" s="121"/>
      <c r="DM105" s="121"/>
      <c r="DN105" s="121"/>
      <c r="DO105" s="121"/>
      <c r="DP105" s="121"/>
      <c r="DQ105" s="121"/>
      <c r="DR105" s="121"/>
      <c r="DS105" s="121"/>
      <c r="DT105" s="121"/>
      <c r="DU105" s="121"/>
      <c r="DV105" s="121"/>
      <c r="DW105" s="121"/>
      <c r="DX105" s="121"/>
      <c r="DY105" s="121"/>
      <c r="DZ105" s="121"/>
      <c r="EA105" s="121"/>
      <c r="EB105" s="121"/>
      <c r="EC105" s="121"/>
      <c r="ED105" s="121"/>
      <c r="EE105" s="121"/>
      <c r="EF105" s="121"/>
      <c r="EG105" s="121"/>
      <c r="EH105" s="121"/>
      <c r="EI105" s="121"/>
      <c r="EJ105" s="121"/>
      <c r="EK105" s="121"/>
      <c r="EL105" s="121"/>
      <c r="EM105" s="121"/>
      <c r="EN105" s="121"/>
      <c r="EO105" s="121"/>
      <c r="EP105" s="121"/>
      <c r="EQ105" s="121"/>
      <c r="ER105" s="121"/>
      <c r="ES105" s="121"/>
      <c r="ET105" s="121"/>
      <c r="EU105" s="121"/>
      <c r="EV105" s="121"/>
      <c r="EW105" s="121"/>
      <c r="EX105" s="121"/>
      <c r="EY105" s="121"/>
      <c r="EZ105" s="121"/>
      <c r="FA105" s="121"/>
      <c r="FB105" s="121"/>
      <c r="FC105" s="121"/>
      <c r="FD105" s="121"/>
      <c r="FE105" s="121"/>
      <c r="FF105" s="121"/>
      <c r="FG105" s="121"/>
      <c r="FH105" s="121"/>
      <c r="FI105" s="121"/>
      <c r="FJ105" s="121"/>
      <c r="FK105" s="121"/>
      <c r="FL105" s="121"/>
      <c r="FM105" s="121"/>
      <c r="FN105" s="121"/>
      <c r="FO105" s="121"/>
      <c r="FP105" s="121"/>
      <c r="FQ105" s="121"/>
      <c r="FR105" s="121"/>
      <c r="FS105" s="121"/>
      <c r="FT105" s="121"/>
      <c r="FU105" s="121"/>
      <c r="FV105" s="121"/>
      <c r="FW105" s="121"/>
      <c r="FX105" s="121"/>
      <c r="FY105" s="121"/>
      <c r="FZ105" s="121"/>
      <c r="GA105" s="121"/>
      <c r="GB105" s="121"/>
      <c r="GC105" s="121"/>
      <c r="GD105" s="121"/>
      <c r="GE105" s="121"/>
      <c r="GF105" s="121"/>
      <c r="GG105" s="121"/>
      <c r="GH105" s="121"/>
      <c r="GI105" s="121"/>
      <c r="GJ105" s="121"/>
      <c r="GK105" s="121"/>
      <c r="GL105" s="121"/>
      <c r="GM105" s="121"/>
      <c r="GN105" s="121"/>
      <c r="GO105" s="121"/>
      <c r="GP105" s="121"/>
      <c r="GQ105" s="121"/>
      <c r="GR105" s="121"/>
      <c r="GS105" s="121"/>
      <c r="GT105" s="121"/>
      <c r="GU105" s="121"/>
      <c r="GV105" s="121"/>
      <c r="GW105" s="121"/>
      <c r="GX105" s="121"/>
      <c r="GY105" s="121"/>
      <c r="GZ105" s="121"/>
      <c r="HA105" s="121"/>
      <c r="HB105" s="121"/>
      <c r="HC105" s="121"/>
      <c r="HD105" s="121"/>
      <c r="HE105" s="121"/>
      <c r="HF105" s="121"/>
      <c r="HG105" s="121"/>
      <c r="HH105" s="121"/>
      <c r="HI105" s="121"/>
      <c r="HJ105" s="121"/>
      <c r="HK105" s="121"/>
      <c r="HL105" s="121"/>
      <c r="HM105" s="121"/>
      <c r="HN105" s="121"/>
      <c r="HO105" s="121"/>
      <c r="HP105" s="121"/>
      <c r="HQ105" s="121"/>
      <c r="HR105" s="121"/>
      <c r="HS105" s="121"/>
      <c r="HT105" s="121"/>
      <c r="HU105" s="121"/>
      <c r="HV105" s="121"/>
      <c r="HW105" s="121"/>
      <c r="HX105" s="121"/>
      <c r="HY105" s="121"/>
      <c r="HZ105" s="121"/>
      <c r="IA105" s="121"/>
      <c r="IB105" s="121"/>
      <c r="IC105" s="121"/>
      <c r="ID105" s="121"/>
      <c r="IE105" s="121"/>
      <c r="IF105" s="121"/>
      <c r="IG105" s="121"/>
      <c r="IH105" s="121"/>
      <c r="II105" s="121"/>
      <c r="IJ105" s="121"/>
      <c r="IK105" s="121"/>
      <c r="IL105" s="121"/>
      <c r="IM105" s="121"/>
      <c r="IN105" s="121"/>
      <c r="IO105" s="121"/>
      <c r="IP105" s="121"/>
      <c r="IQ105" s="121"/>
      <c r="IR105" s="121"/>
      <c r="IS105" s="121"/>
      <c r="IT105" s="121"/>
      <c r="IU105" s="121"/>
      <c r="IV105" s="121"/>
    </row>
    <row r="106" spans="1:256" x14ac:dyDescent="0.2">
      <c r="A106" s="119" t="str">
        <f>'Alloc Amt'!A106</f>
        <v>MEMO</v>
      </c>
      <c r="B106" s="144"/>
      <c r="C106" s="121"/>
      <c r="D106" s="121"/>
      <c r="E106" s="121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  <c r="DK106" s="121"/>
      <c r="DL106" s="121"/>
      <c r="DM106" s="121"/>
      <c r="DN106" s="121"/>
      <c r="DO106" s="121"/>
      <c r="DP106" s="121"/>
      <c r="DQ106" s="121"/>
      <c r="DR106" s="121"/>
      <c r="DS106" s="121"/>
      <c r="DT106" s="121"/>
      <c r="DU106" s="121"/>
      <c r="DV106" s="121"/>
      <c r="DW106" s="121"/>
      <c r="DX106" s="121"/>
      <c r="DY106" s="121"/>
      <c r="DZ106" s="121"/>
      <c r="EA106" s="121"/>
      <c r="EB106" s="121"/>
      <c r="EC106" s="121"/>
      <c r="ED106" s="121"/>
      <c r="EE106" s="121"/>
      <c r="EF106" s="121"/>
      <c r="EG106" s="121"/>
      <c r="EH106" s="121"/>
      <c r="EI106" s="121"/>
      <c r="EJ106" s="121"/>
      <c r="EK106" s="121"/>
      <c r="EL106" s="121"/>
      <c r="EM106" s="121"/>
      <c r="EN106" s="121"/>
      <c r="EO106" s="121"/>
      <c r="EP106" s="121"/>
      <c r="EQ106" s="121"/>
      <c r="ER106" s="121"/>
      <c r="ES106" s="121"/>
      <c r="ET106" s="121"/>
      <c r="EU106" s="121"/>
      <c r="EV106" s="121"/>
      <c r="EW106" s="121"/>
      <c r="EX106" s="121"/>
      <c r="EY106" s="121"/>
      <c r="EZ106" s="121"/>
      <c r="FA106" s="121"/>
      <c r="FB106" s="121"/>
      <c r="FC106" s="121"/>
      <c r="FD106" s="121"/>
      <c r="FE106" s="121"/>
      <c r="FF106" s="121"/>
      <c r="FG106" s="121"/>
      <c r="FH106" s="121"/>
      <c r="FI106" s="121"/>
      <c r="FJ106" s="121"/>
      <c r="FK106" s="121"/>
      <c r="FL106" s="121"/>
      <c r="FM106" s="121"/>
      <c r="FN106" s="121"/>
      <c r="FO106" s="121"/>
      <c r="FP106" s="121"/>
      <c r="FQ106" s="121"/>
      <c r="FR106" s="121"/>
      <c r="FS106" s="121"/>
      <c r="FT106" s="121"/>
      <c r="FU106" s="121"/>
      <c r="FV106" s="121"/>
      <c r="FW106" s="121"/>
      <c r="FX106" s="121"/>
      <c r="FY106" s="121"/>
      <c r="FZ106" s="121"/>
      <c r="GA106" s="121"/>
      <c r="GB106" s="121"/>
      <c r="GC106" s="121"/>
      <c r="GD106" s="121"/>
      <c r="GE106" s="121"/>
      <c r="GF106" s="121"/>
      <c r="GG106" s="121"/>
      <c r="GH106" s="121"/>
      <c r="GI106" s="121"/>
      <c r="GJ106" s="121"/>
      <c r="GK106" s="121"/>
      <c r="GL106" s="121"/>
      <c r="GM106" s="121"/>
      <c r="GN106" s="121"/>
      <c r="GO106" s="121"/>
      <c r="GP106" s="121"/>
      <c r="GQ106" s="121"/>
      <c r="GR106" s="121"/>
      <c r="GS106" s="121"/>
      <c r="GT106" s="121"/>
      <c r="GU106" s="121"/>
      <c r="GV106" s="121"/>
      <c r="GW106" s="121"/>
      <c r="GX106" s="121"/>
      <c r="GY106" s="121"/>
      <c r="GZ106" s="121"/>
      <c r="HA106" s="121"/>
      <c r="HB106" s="121"/>
      <c r="HC106" s="121"/>
      <c r="HD106" s="121"/>
      <c r="HE106" s="121"/>
      <c r="HF106" s="121"/>
      <c r="HG106" s="121"/>
      <c r="HH106" s="121"/>
      <c r="HI106" s="121"/>
      <c r="HJ106" s="121"/>
      <c r="HK106" s="121"/>
      <c r="HL106" s="121"/>
      <c r="HM106" s="121"/>
      <c r="HN106" s="121"/>
      <c r="HO106" s="121"/>
      <c r="HP106" s="121"/>
      <c r="HQ106" s="121"/>
      <c r="HR106" s="121"/>
      <c r="HS106" s="121"/>
      <c r="HT106" s="121"/>
      <c r="HU106" s="121"/>
      <c r="HV106" s="121"/>
      <c r="HW106" s="121"/>
      <c r="HX106" s="121"/>
      <c r="HY106" s="121"/>
      <c r="HZ106" s="121"/>
      <c r="IA106" s="121"/>
      <c r="IB106" s="121"/>
      <c r="IC106" s="121"/>
      <c r="ID106" s="121"/>
      <c r="IE106" s="121"/>
      <c r="IF106" s="121"/>
      <c r="IG106" s="121"/>
      <c r="IH106" s="121"/>
      <c r="II106" s="121"/>
      <c r="IJ106" s="121"/>
      <c r="IK106" s="121"/>
      <c r="IL106" s="121"/>
      <c r="IM106" s="121"/>
      <c r="IN106" s="121"/>
      <c r="IO106" s="121"/>
      <c r="IP106" s="121"/>
      <c r="IQ106" s="121"/>
      <c r="IR106" s="121"/>
      <c r="IS106" s="121"/>
      <c r="IT106" s="121"/>
      <c r="IU106" s="121"/>
      <c r="IV106" s="121"/>
    </row>
    <row r="107" spans="1:256" x14ac:dyDescent="0.2">
      <c r="A107" s="119">
        <f>'Alloc Amt'!A107</f>
        <v>0</v>
      </c>
      <c r="B107" s="144"/>
      <c r="C107" s="121"/>
      <c r="D107" s="121"/>
      <c r="E107" s="121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  <c r="DK107" s="121"/>
      <c r="DL107" s="121"/>
      <c r="DM107" s="121"/>
      <c r="DN107" s="121"/>
      <c r="DO107" s="121"/>
      <c r="DP107" s="121"/>
      <c r="DQ107" s="121"/>
      <c r="DR107" s="121"/>
      <c r="DS107" s="121"/>
      <c r="DT107" s="121"/>
      <c r="DU107" s="121"/>
      <c r="DV107" s="121"/>
      <c r="DW107" s="121"/>
      <c r="DX107" s="121"/>
      <c r="DY107" s="121"/>
      <c r="DZ107" s="121"/>
      <c r="EA107" s="121"/>
      <c r="EB107" s="121"/>
      <c r="EC107" s="121"/>
      <c r="ED107" s="121"/>
      <c r="EE107" s="121"/>
      <c r="EF107" s="121"/>
      <c r="EG107" s="121"/>
      <c r="EH107" s="121"/>
      <c r="EI107" s="121"/>
      <c r="EJ107" s="121"/>
      <c r="EK107" s="121"/>
      <c r="EL107" s="121"/>
      <c r="EM107" s="121"/>
      <c r="EN107" s="121"/>
      <c r="EO107" s="121"/>
      <c r="EP107" s="121"/>
      <c r="EQ107" s="121"/>
      <c r="ER107" s="121"/>
      <c r="ES107" s="121"/>
      <c r="ET107" s="121"/>
      <c r="EU107" s="121"/>
      <c r="EV107" s="121"/>
      <c r="EW107" s="121"/>
      <c r="EX107" s="121"/>
      <c r="EY107" s="121"/>
      <c r="EZ107" s="121"/>
      <c r="FA107" s="121"/>
      <c r="FB107" s="121"/>
      <c r="FC107" s="121"/>
      <c r="FD107" s="121"/>
      <c r="FE107" s="121"/>
      <c r="FF107" s="121"/>
      <c r="FG107" s="121"/>
      <c r="FH107" s="121"/>
      <c r="FI107" s="121"/>
      <c r="FJ107" s="121"/>
      <c r="FK107" s="121"/>
      <c r="FL107" s="121"/>
      <c r="FM107" s="121"/>
      <c r="FN107" s="121"/>
      <c r="FO107" s="121"/>
      <c r="FP107" s="121"/>
      <c r="FQ107" s="121"/>
      <c r="FR107" s="121"/>
      <c r="FS107" s="121"/>
      <c r="FT107" s="121"/>
      <c r="FU107" s="121"/>
      <c r="FV107" s="121"/>
      <c r="FW107" s="121"/>
      <c r="FX107" s="121"/>
      <c r="FY107" s="121"/>
      <c r="FZ107" s="121"/>
      <c r="GA107" s="121"/>
      <c r="GB107" s="121"/>
      <c r="GC107" s="121"/>
      <c r="GD107" s="121"/>
      <c r="GE107" s="121"/>
      <c r="GF107" s="121"/>
      <c r="GG107" s="121"/>
      <c r="GH107" s="121"/>
      <c r="GI107" s="121"/>
      <c r="GJ107" s="121"/>
      <c r="GK107" s="121"/>
      <c r="GL107" s="121"/>
      <c r="GM107" s="121"/>
      <c r="GN107" s="121"/>
      <c r="GO107" s="121"/>
      <c r="GP107" s="121"/>
      <c r="GQ107" s="121"/>
      <c r="GR107" s="121"/>
      <c r="GS107" s="121"/>
      <c r="GT107" s="121"/>
      <c r="GU107" s="121"/>
      <c r="GV107" s="121"/>
      <c r="GW107" s="121"/>
      <c r="GX107" s="121"/>
      <c r="GY107" s="121"/>
      <c r="GZ107" s="121"/>
      <c r="HA107" s="121"/>
      <c r="HB107" s="121"/>
      <c r="HC107" s="121"/>
      <c r="HD107" s="121"/>
      <c r="HE107" s="121"/>
      <c r="HF107" s="121"/>
      <c r="HG107" s="121"/>
      <c r="HH107" s="121"/>
      <c r="HI107" s="121"/>
      <c r="HJ107" s="121"/>
      <c r="HK107" s="121"/>
      <c r="HL107" s="121"/>
      <c r="HM107" s="121"/>
      <c r="HN107" s="121"/>
      <c r="HO107" s="121"/>
      <c r="HP107" s="121"/>
      <c r="HQ107" s="121"/>
      <c r="HR107" s="121"/>
      <c r="HS107" s="121"/>
      <c r="HT107" s="121"/>
      <c r="HU107" s="121"/>
      <c r="HV107" s="121"/>
      <c r="HW107" s="121"/>
      <c r="HX107" s="121"/>
      <c r="HY107" s="121"/>
      <c r="HZ107" s="121"/>
      <c r="IA107" s="121"/>
      <c r="IB107" s="121"/>
      <c r="IC107" s="121"/>
      <c r="ID107" s="121"/>
      <c r="IE107" s="121"/>
      <c r="IF107" s="121"/>
      <c r="IG107" s="121"/>
      <c r="IH107" s="121"/>
      <c r="II107" s="121"/>
      <c r="IJ107" s="121"/>
      <c r="IK107" s="121"/>
      <c r="IL107" s="121"/>
      <c r="IM107" s="121"/>
      <c r="IN107" s="121"/>
      <c r="IO107" s="121"/>
      <c r="IP107" s="121"/>
      <c r="IQ107" s="121"/>
      <c r="IR107" s="121"/>
      <c r="IS107" s="121"/>
      <c r="IT107" s="121"/>
      <c r="IU107" s="121"/>
      <c r="IV107" s="121"/>
    </row>
    <row r="108" spans="1:256" x14ac:dyDescent="0.2">
      <c r="A108" s="119">
        <f>'Alloc Amt'!A108</f>
        <v>0</v>
      </c>
      <c r="B108" s="144"/>
      <c r="C108" s="121"/>
      <c r="D108" s="121"/>
      <c r="E108" s="121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  <c r="DK108" s="121"/>
      <c r="DL108" s="121"/>
      <c r="DM108" s="121"/>
      <c r="DN108" s="121"/>
      <c r="DO108" s="121"/>
      <c r="DP108" s="121"/>
      <c r="DQ108" s="121"/>
      <c r="DR108" s="121"/>
      <c r="DS108" s="121"/>
      <c r="DT108" s="121"/>
      <c r="DU108" s="121"/>
      <c r="DV108" s="121"/>
      <c r="DW108" s="121"/>
      <c r="DX108" s="121"/>
      <c r="DY108" s="121"/>
      <c r="DZ108" s="121"/>
      <c r="EA108" s="121"/>
      <c r="EB108" s="121"/>
      <c r="EC108" s="121"/>
      <c r="ED108" s="121"/>
      <c r="EE108" s="121"/>
      <c r="EF108" s="121"/>
      <c r="EG108" s="121"/>
      <c r="EH108" s="121"/>
      <c r="EI108" s="121"/>
      <c r="EJ108" s="121"/>
      <c r="EK108" s="121"/>
      <c r="EL108" s="121"/>
      <c r="EM108" s="121"/>
      <c r="EN108" s="121"/>
      <c r="EO108" s="121"/>
      <c r="EP108" s="121"/>
      <c r="EQ108" s="121"/>
      <c r="ER108" s="121"/>
      <c r="ES108" s="121"/>
      <c r="ET108" s="121"/>
      <c r="EU108" s="121"/>
      <c r="EV108" s="121"/>
      <c r="EW108" s="121"/>
      <c r="EX108" s="121"/>
      <c r="EY108" s="121"/>
      <c r="EZ108" s="121"/>
      <c r="FA108" s="121"/>
      <c r="FB108" s="121"/>
      <c r="FC108" s="121"/>
      <c r="FD108" s="121"/>
      <c r="FE108" s="121"/>
      <c r="FF108" s="121"/>
      <c r="FG108" s="121"/>
      <c r="FH108" s="121"/>
      <c r="FI108" s="121"/>
      <c r="FJ108" s="121"/>
      <c r="FK108" s="121"/>
      <c r="FL108" s="121"/>
      <c r="FM108" s="121"/>
      <c r="FN108" s="121"/>
      <c r="FO108" s="121"/>
      <c r="FP108" s="121"/>
      <c r="FQ108" s="121"/>
      <c r="FR108" s="121"/>
      <c r="FS108" s="121"/>
      <c r="FT108" s="121"/>
      <c r="FU108" s="121"/>
      <c r="FV108" s="121"/>
      <c r="FW108" s="121"/>
      <c r="FX108" s="121"/>
      <c r="FY108" s="121"/>
      <c r="FZ108" s="121"/>
      <c r="GA108" s="121"/>
      <c r="GB108" s="121"/>
      <c r="GC108" s="121"/>
      <c r="GD108" s="121"/>
      <c r="GE108" s="121"/>
      <c r="GF108" s="121"/>
      <c r="GG108" s="121"/>
      <c r="GH108" s="121"/>
      <c r="GI108" s="121"/>
      <c r="GJ108" s="121"/>
      <c r="GK108" s="121"/>
      <c r="GL108" s="121"/>
      <c r="GM108" s="121"/>
      <c r="GN108" s="121"/>
      <c r="GO108" s="121"/>
      <c r="GP108" s="121"/>
      <c r="GQ108" s="121"/>
      <c r="GR108" s="121"/>
      <c r="GS108" s="121"/>
      <c r="GT108" s="121"/>
      <c r="GU108" s="121"/>
      <c r="GV108" s="121"/>
      <c r="GW108" s="121"/>
      <c r="GX108" s="121"/>
      <c r="GY108" s="121"/>
      <c r="GZ108" s="121"/>
      <c r="HA108" s="121"/>
      <c r="HB108" s="121"/>
      <c r="HC108" s="121"/>
      <c r="HD108" s="121"/>
      <c r="HE108" s="121"/>
      <c r="HF108" s="121"/>
      <c r="HG108" s="121"/>
      <c r="HH108" s="121"/>
      <c r="HI108" s="121"/>
      <c r="HJ108" s="121"/>
      <c r="HK108" s="121"/>
      <c r="HL108" s="121"/>
      <c r="HM108" s="121"/>
      <c r="HN108" s="121"/>
      <c r="HO108" s="121"/>
      <c r="HP108" s="121"/>
      <c r="HQ108" s="121"/>
      <c r="HR108" s="121"/>
      <c r="HS108" s="121"/>
      <c r="HT108" s="121"/>
      <c r="HU108" s="121"/>
      <c r="HV108" s="121"/>
      <c r="HW108" s="121"/>
      <c r="HX108" s="121"/>
      <c r="HY108" s="121"/>
      <c r="HZ108" s="121"/>
      <c r="IA108" s="121"/>
      <c r="IB108" s="121"/>
      <c r="IC108" s="121"/>
      <c r="ID108" s="121"/>
      <c r="IE108" s="121"/>
      <c r="IF108" s="121"/>
      <c r="IG108" s="121"/>
      <c r="IH108" s="121"/>
      <c r="II108" s="121"/>
      <c r="IJ108" s="121"/>
      <c r="IK108" s="121"/>
      <c r="IL108" s="121"/>
      <c r="IM108" s="121"/>
      <c r="IN108" s="121"/>
      <c r="IO108" s="121"/>
      <c r="IP108" s="121"/>
      <c r="IQ108" s="121"/>
      <c r="IR108" s="121"/>
      <c r="IS108" s="121"/>
      <c r="IT108" s="121"/>
      <c r="IU108" s="121"/>
      <c r="IV108" s="121"/>
    </row>
    <row r="109" spans="1:256" x14ac:dyDescent="0.2">
      <c r="A109" s="119">
        <f>'Alloc Amt'!A109</f>
        <v>0</v>
      </c>
      <c r="B109" s="144"/>
      <c r="C109" s="121"/>
      <c r="D109" s="121"/>
      <c r="E109" s="121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  <c r="DK109" s="121"/>
      <c r="DL109" s="121"/>
      <c r="DM109" s="121"/>
      <c r="DN109" s="121"/>
      <c r="DO109" s="121"/>
      <c r="DP109" s="121"/>
      <c r="DQ109" s="121"/>
      <c r="DR109" s="121"/>
      <c r="DS109" s="121"/>
      <c r="DT109" s="121"/>
      <c r="DU109" s="121"/>
      <c r="DV109" s="121"/>
      <c r="DW109" s="121"/>
      <c r="DX109" s="121"/>
      <c r="DY109" s="121"/>
      <c r="DZ109" s="121"/>
      <c r="EA109" s="121"/>
      <c r="EB109" s="121"/>
      <c r="EC109" s="121"/>
      <c r="ED109" s="121"/>
      <c r="EE109" s="121"/>
      <c r="EF109" s="121"/>
      <c r="EG109" s="121"/>
      <c r="EH109" s="121"/>
      <c r="EI109" s="121"/>
      <c r="EJ109" s="121"/>
      <c r="EK109" s="121"/>
      <c r="EL109" s="121"/>
      <c r="EM109" s="121"/>
      <c r="EN109" s="121"/>
      <c r="EO109" s="121"/>
      <c r="EP109" s="121"/>
      <c r="EQ109" s="121"/>
      <c r="ER109" s="121"/>
      <c r="ES109" s="121"/>
      <c r="ET109" s="121"/>
      <c r="EU109" s="121"/>
      <c r="EV109" s="121"/>
      <c r="EW109" s="121"/>
      <c r="EX109" s="121"/>
      <c r="EY109" s="121"/>
      <c r="EZ109" s="121"/>
      <c r="FA109" s="121"/>
      <c r="FB109" s="121"/>
      <c r="FC109" s="121"/>
      <c r="FD109" s="121"/>
      <c r="FE109" s="121"/>
      <c r="FF109" s="121"/>
      <c r="FG109" s="121"/>
      <c r="FH109" s="121"/>
      <c r="FI109" s="121"/>
      <c r="FJ109" s="121"/>
      <c r="FK109" s="121"/>
      <c r="FL109" s="121"/>
      <c r="FM109" s="121"/>
      <c r="FN109" s="121"/>
      <c r="FO109" s="121"/>
      <c r="FP109" s="121"/>
      <c r="FQ109" s="121"/>
      <c r="FR109" s="121"/>
      <c r="FS109" s="121"/>
      <c r="FT109" s="121"/>
      <c r="FU109" s="121"/>
      <c r="FV109" s="121"/>
      <c r="FW109" s="121"/>
      <c r="FX109" s="121"/>
      <c r="FY109" s="121"/>
      <c r="FZ109" s="121"/>
      <c r="GA109" s="121"/>
      <c r="GB109" s="121"/>
      <c r="GC109" s="121"/>
      <c r="GD109" s="121"/>
      <c r="GE109" s="121"/>
      <c r="GF109" s="121"/>
      <c r="GG109" s="121"/>
      <c r="GH109" s="121"/>
      <c r="GI109" s="121"/>
      <c r="GJ109" s="121"/>
      <c r="GK109" s="121"/>
      <c r="GL109" s="121"/>
      <c r="GM109" s="121"/>
      <c r="GN109" s="121"/>
      <c r="GO109" s="121"/>
      <c r="GP109" s="121"/>
      <c r="GQ109" s="121"/>
      <c r="GR109" s="121"/>
      <c r="GS109" s="121"/>
      <c r="GT109" s="121"/>
      <c r="GU109" s="121"/>
      <c r="GV109" s="121"/>
      <c r="GW109" s="121"/>
      <c r="GX109" s="121"/>
      <c r="GY109" s="121"/>
      <c r="GZ109" s="121"/>
      <c r="HA109" s="121"/>
      <c r="HB109" s="121"/>
      <c r="HC109" s="121"/>
      <c r="HD109" s="121"/>
      <c r="HE109" s="121"/>
      <c r="HF109" s="121"/>
      <c r="HG109" s="121"/>
      <c r="HH109" s="121"/>
      <c r="HI109" s="121"/>
      <c r="HJ109" s="121"/>
      <c r="HK109" s="121"/>
      <c r="HL109" s="121"/>
      <c r="HM109" s="121"/>
      <c r="HN109" s="121"/>
      <c r="HO109" s="121"/>
      <c r="HP109" s="121"/>
      <c r="HQ109" s="121"/>
      <c r="HR109" s="121"/>
      <c r="HS109" s="121"/>
      <c r="HT109" s="121"/>
      <c r="HU109" s="121"/>
      <c r="HV109" s="121"/>
      <c r="HW109" s="121"/>
      <c r="HX109" s="121"/>
      <c r="HY109" s="121"/>
      <c r="HZ109" s="121"/>
      <c r="IA109" s="121"/>
      <c r="IB109" s="121"/>
      <c r="IC109" s="121"/>
      <c r="ID109" s="121"/>
      <c r="IE109" s="121"/>
      <c r="IF109" s="121"/>
      <c r="IG109" s="121"/>
      <c r="IH109" s="121"/>
      <c r="II109" s="121"/>
      <c r="IJ109" s="121"/>
      <c r="IK109" s="121"/>
      <c r="IL109" s="121"/>
      <c r="IM109" s="121"/>
      <c r="IN109" s="121"/>
      <c r="IO109" s="121"/>
      <c r="IP109" s="121"/>
      <c r="IQ109" s="121"/>
      <c r="IR109" s="121"/>
      <c r="IS109" s="121"/>
      <c r="IT109" s="121"/>
      <c r="IU109" s="121"/>
      <c r="IV109" s="121"/>
    </row>
    <row r="110" spans="1:256" x14ac:dyDescent="0.2">
      <c r="A110" s="119">
        <f>'Alloc Amt'!A110</f>
        <v>0</v>
      </c>
      <c r="B110" s="144"/>
      <c r="C110" s="121"/>
      <c r="D110" s="121"/>
      <c r="E110" s="121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  <c r="DK110" s="121"/>
      <c r="DL110" s="121"/>
      <c r="DM110" s="121"/>
      <c r="DN110" s="121"/>
      <c r="DO110" s="121"/>
      <c r="DP110" s="121"/>
      <c r="DQ110" s="121"/>
      <c r="DR110" s="121"/>
      <c r="DS110" s="121"/>
      <c r="DT110" s="121"/>
      <c r="DU110" s="121"/>
      <c r="DV110" s="121"/>
      <c r="DW110" s="121"/>
      <c r="DX110" s="121"/>
      <c r="DY110" s="121"/>
      <c r="DZ110" s="121"/>
      <c r="EA110" s="121"/>
      <c r="EB110" s="121"/>
      <c r="EC110" s="121"/>
      <c r="ED110" s="121"/>
      <c r="EE110" s="121"/>
      <c r="EF110" s="121"/>
      <c r="EG110" s="121"/>
      <c r="EH110" s="121"/>
      <c r="EI110" s="121"/>
      <c r="EJ110" s="121"/>
      <c r="EK110" s="121"/>
      <c r="EL110" s="121"/>
      <c r="EM110" s="121"/>
      <c r="EN110" s="121"/>
      <c r="EO110" s="121"/>
      <c r="EP110" s="121"/>
      <c r="EQ110" s="121"/>
      <c r="ER110" s="121"/>
      <c r="ES110" s="121"/>
      <c r="ET110" s="121"/>
      <c r="EU110" s="121"/>
      <c r="EV110" s="121"/>
      <c r="EW110" s="121"/>
      <c r="EX110" s="121"/>
      <c r="EY110" s="121"/>
      <c r="EZ110" s="121"/>
      <c r="FA110" s="121"/>
      <c r="FB110" s="121"/>
      <c r="FC110" s="121"/>
      <c r="FD110" s="121"/>
      <c r="FE110" s="121"/>
      <c r="FF110" s="121"/>
      <c r="FG110" s="121"/>
      <c r="FH110" s="121"/>
      <c r="FI110" s="121"/>
      <c r="FJ110" s="121"/>
      <c r="FK110" s="121"/>
      <c r="FL110" s="121"/>
      <c r="FM110" s="121"/>
      <c r="FN110" s="121"/>
      <c r="FO110" s="121"/>
      <c r="FP110" s="121"/>
      <c r="FQ110" s="121"/>
      <c r="FR110" s="121"/>
      <c r="FS110" s="121"/>
      <c r="FT110" s="121"/>
      <c r="FU110" s="121"/>
      <c r="FV110" s="121"/>
      <c r="FW110" s="121"/>
      <c r="FX110" s="121"/>
      <c r="FY110" s="121"/>
      <c r="FZ110" s="121"/>
      <c r="GA110" s="121"/>
      <c r="GB110" s="121"/>
      <c r="GC110" s="121"/>
      <c r="GD110" s="121"/>
      <c r="GE110" s="121"/>
      <c r="GF110" s="121"/>
      <c r="GG110" s="121"/>
      <c r="GH110" s="121"/>
      <c r="GI110" s="121"/>
      <c r="GJ110" s="121"/>
      <c r="GK110" s="121"/>
      <c r="GL110" s="121"/>
      <c r="GM110" s="121"/>
      <c r="GN110" s="121"/>
      <c r="GO110" s="121"/>
      <c r="GP110" s="121"/>
      <c r="GQ110" s="121"/>
      <c r="GR110" s="121"/>
      <c r="GS110" s="121"/>
      <c r="GT110" s="121"/>
      <c r="GU110" s="121"/>
      <c r="GV110" s="121"/>
      <c r="GW110" s="121"/>
      <c r="GX110" s="121"/>
      <c r="GY110" s="121"/>
      <c r="GZ110" s="121"/>
      <c r="HA110" s="121"/>
      <c r="HB110" s="121"/>
      <c r="HC110" s="121"/>
      <c r="HD110" s="121"/>
      <c r="HE110" s="121"/>
      <c r="HF110" s="121"/>
      <c r="HG110" s="121"/>
      <c r="HH110" s="121"/>
      <c r="HI110" s="121"/>
      <c r="HJ110" s="121"/>
      <c r="HK110" s="121"/>
      <c r="HL110" s="121"/>
      <c r="HM110" s="121"/>
      <c r="HN110" s="121"/>
      <c r="HO110" s="121"/>
      <c r="HP110" s="121"/>
      <c r="HQ110" s="121"/>
      <c r="HR110" s="121"/>
      <c r="HS110" s="121"/>
      <c r="HT110" s="121"/>
      <c r="HU110" s="121"/>
      <c r="HV110" s="121"/>
      <c r="HW110" s="121"/>
      <c r="HX110" s="121"/>
      <c r="HY110" s="121"/>
      <c r="HZ110" s="121"/>
      <c r="IA110" s="121"/>
      <c r="IB110" s="121"/>
      <c r="IC110" s="121"/>
      <c r="ID110" s="121"/>
      <c r="IE110" s="121"/>
      <c r="IF110" s="121"/>
      <c r="IG110" s="121"/>
      <c r="IH110" s="121"/>
      <c r="II110" s="121"/>
      <c r="IJ110" s="121"/>
      <c r="IK110" s="121"/>
      <c r="IL110" s="121"/>
      <c r="IM110" s="121"/>
      <c r="IN110" s="121"/>
      <c r="IO110" s="121"/>
      <c r="IP110" s="121"/>
      <c r="IQ110" s="121"/>
      <c r="IR110" s="121"/>
      <c r="IS110" s="121"/>
      <c r="IT110" s="121"/>
      <c r="IU110" s="121"/>
      <c r="IV110" s="121"/>
    </row>
    <row r="111" spans="1:256" x14ac:dyDescent="0.2">
      <c r="A111" s="119">
        <f>'Alloc Amt'!A111</f>
        <v>0</v>
      </c>
      <c r="B111" s="144"/>
      <c r="C111" s="121"/>
      <c r="D111" s="121"/>
      <c r="E111" s="121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  <c r="DK111" s="121"/>
      <c r="DL111" s="121"/>
      <c r="DM111" s="121"/>
      <c r="DN111" s="121"/>
      <c r="DO111" s="121"/>
      <c r="DP111" s="121"/>
      <c r="DQ111" s="121"/>
      <c r="DR111" s="121"/>
      <c r="DS111" s="121"/>
      <c r="DT111" s="121"/>
      <c r="DU111" s="121"/>
      <c r="DV111" s="121"/>
      <c r="DW111" s="121"/>
      <c r="DX111" s="121"/>
      <c r="DY111" s="121"/>
      <c r="DZ111" s="121"/>
      <c r="EA111" s="121"/>
      <c r="EB111" s="121"/>
      <c r="EC111" s="121"/>
      <c r="ED111" s="121"/>
      <c r="EE111" s="121"/>
      <c r="EF111" s="121"/>
      <c r="EG111" s="121"/>
      <c r="EH111" s="121"/>
      <c r="EI111" s="121"/>
      <c r="EJ111" s="121"/>
      <c r="EK111" s="121"/>
      <c r="EL111" s="121"/>
      <c r="EM111" s="121"/>
      <c r="EN111" s="121"/>
      <c r="EO111" s="121"/>
      <c r="EP111" s="121"/>
      <c r="EQ111" s="121"/>
      <c r="ER111" s="121"/>
      <c r="ES111" s="121"/>
      <c r="ET111" s="121"/>
      <c r="EU111" s="121"/>
      <c r="EV111" s="121"/>
      <c r="EW111" s="121"/>
      <c r="EX111" s="121"/>
      <c r="EY111" s="121"/>
      <c r="EZ111" s="121"/>
      <c r="FA111" s="121"/>
      <c r="FB111" s="121"/>
      <c r="FC111" s="121"/>
      <c r="FD111" s="121"/>
      <c r="FE111" s="121"/>
      <c r="FF111" s="121"/>
      <c r="FG111" s="121"/>
      <c r="FH111" s="121"/>
      <c r="FI111" s="121"/>
      <c r="FJ111" s="121"/>
      <c r="FK111" s="121"/>
      <c r="FL111" s="121"/>
      <c r="FM111" s="121"/>
      <c r="FN111" s="121"/>
      <c r="FO111" s="121"/>
      <c r="FP111" s="121"/>
      <c r="FQ111" s="121"/>
      <c r="FR111" s="121"/>
      <c r="FS111" s="121"/>
      <c r="FT111" s="121"/>
      <c r="FU111" s="121"/>
      <c r="FV111" s="121"/>
      <c r="FW111" s="121"/>
      <c r="FX111" s="121"/>
      <c r="FY111" s="121"/>
      <c r="FZ111" s="121"/>
      <c r="GA111" s="121"/>
      <c r="GB111" s="121"/>
      <c r="GC111" s="121"/>
      <c r="GD111" s="121"/>
      <c r="GE111" s="121"/>
      <c r="GF111" s="121"/>
      <c r="GG111" s="121"/>
      <c r="GH111" s="121"/>
      <c r="GI111" s="121"/>
      <c r="GJ111" s="121"/>
      <c r="GK111" s="121"/>
      <c r="GL111" s="121"/>
      <c r="GM111" s="121"/>
      <c r="GN111" s="121"/>
      <c r="GO111" s="121"/>
      <c r="GP111" s="121"/>
      <c r="GQ111" s="121"/>
      <c r="GR111" s="121"/>
      <c r="GS111" s="121"/>
      <c r="GT111" s="121"/>
      <c r="GU111" s="121"/>
      <c r="GV111" s="121"/>
      <c r="GW111" s="121"/>
      <c r="GX111" s="121"/>
      <c r="GY111" s="121"/>
      <c r="GZ111" s="121"/>
      <c r="HA111" s="121"/>
      <c r="HB111" s="121"/>
      <c r="HC111" s="121"/>
      <c r="HD111" s="121"/>
      <c r="HE111" s="121"/>
      <c r="HF111" s="121"/>
      <c r="HG111" s="121"/>
      <c r="HH111" s="121"/>
      <c r="HI111" s="121"/>
      <c r="HJ111" s="121"/>
      <c r="HK111" s="121"/>
      <c r="HL111" s="121"/>
      <c r="HM111" s="121"/>
      <c r="HN111" s="121"/>
      <c r="HO111" s="121"/>
      <c r="HP111" s="121"/>
      <c r="HQ111" s="121"/>
      <c r="HR111" s="121"/>
      <c r="HS111" s="121"/>
      <c r="HT111" s="121"/>
      <c r="HU111" s="121"/>
      <c r="HV111" s="121"/>
      <c r="HW111" s="121"/>
      <c r="HX111" s="121"/>
      <c r="HY111" s="121"/>
      <c r="HZ111" s="121"/>
      <c r="IA111" s="121"/>
      <c r="IB111" s="121"/>
      <c r="IC111" s="121"/>
      <c r="ID111" s="121"/>
      <c r="IE111" s="121"/>
      <c r="IF111" s="121"/>
      <c r="IG111" s="121"/>
      <c r="IH111" s="121"/>
      <c r="II111" s="121"/>
      <c r="IJ111" s="121"/>
      <c r="IK111" s="121"/>
      <c r="IL111" s="121"/>
      <c r="IM111" s="121"/>
      <c r="IN111" s="121"/>
      <c r="IO111" s="121"/>
      <c r="IP111" s="121"/>
      <c r="IQ111" s="121"/>
      <c r="IR111" s="121"/>
      <c r="IS111" s="121"/>
      <c r="IT111" s="121"/>
      <c r="IU111" s="121"/>
      <c r="IV111" s="121"/>
    </row>
    <row r="112" spans="1:256" x14ac:dyDescent="0.2">
      <c r="A112" s="119">
        <f>'Alloc Amt'!A112</f>
        <v>0</v>
      </c>
      <c r="B112" s="144"/>
      <c r="C112" s="121"/>
      <c r="D112" s="121"/>
      <c r="E112" s="121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  <c r="DK112" s="121"/>
      <c r="DL112" s="121"/>
      <c r="DM112" s="121"/>
      <c r="DN112" s="121"/>
      <c r="DO112" s="121"/>
      <c r="DP112" s="121"/>
      <c r="DQ112" s="121"/>
      <c r="DR112" s="121"/>
      <c r="DS112" s="121"/>
      <c r="DT112" s="121"/>
      <c r="DU112" s="121"/>
      <c r="DV112" s="121"/>
      <c r="DW112" s="121"/>
      <c r="DX112" s="121"/>
      <c r="DY112" s="121"/>
      <c r="DZ112" s="121"/>
      <c r="EA112" s="121"/>
      <c r="EB112" s="121"/>
      <c r="EC112" s="121"/>
      <c r="ED112" s="121"/>
      <c r="EE112" s="121"/>
      <c r="EF112" s="121"/>
      <c r="EG112" s="121"/>
      <c r="EH112" s="121"/>
      <c r="EI112" s="121"/>
      <c r="EJ112" s="121"/>
      <c r="EK112" s="121"/>
      <c r="EL112" s="121"/>
      <c r="EM112" s="121"/>
      <c r="EN112" s="121"/>
      <c r="EO112" s="121"/>
      <c r="EP112" s="121"/>
      <c r="EQ112" s="121"/>
      <c r="ER112" s="121"/>
      <c r="ES112" s="121"/>
      <c r="ET112" s="121"/>
      <c r="EU112" s="121"/>
      <c r="EV112" s="121"/>
      <c r="EW112" s="121"/>
      <c r="EX112" s="121"/>
      <c r="EY112" s="121"/>
      <c r="EZ112" s="121"/>
      <c r="FA112" s="121"/>
      <c r="FB112" s="121"/>
      <c r="FC112" s="121"/>
      <c r="FD112" s="121"/>
      <c r="FE112" s="121"/>
      <c r="FF112" s="121"/>
      <c r="FG112" s="121"/>
      <c r="FH112" s="121"/>
      <c r="FI112" s="121"/>
      <c r="FJ112" s="121"/>
      <c r="FK112" s="121"/>
      <c r="FL112" s="121"/>
      <c r="FM112" s="121"/>
      <c r="FN112" s="121"/>
      <c r="FO112" s="121"/>
      <c r="FP112" s="121"/>
      <c r="FQ112" s="121"/>
      <c r="FR112" s="121"/>
      <c r="FS112" s="121"/>
      <c r="FT112" s="121"/>
      <c r="FU112" s="121"/>
      <c r="FV112" s="121"/>
      <c r="FW112" s="121"/>
      <c r="FX112" s="121"/>
      <c r="FY112" s="121"/>
      <c r="FZ112" s="121"/>
      <c r="GA112" s="121"/>
      <c r="GB112" s="121"/>
      <c r="GC112" s="121"/>
      <c r="GD112" s="121"/>
      <c r="GE112" s="121"/>
      <c r="GF112" s="121"/>
      <c r="GG112" s="121"/>
      <c r="GH112" s="121"/>
      <c r="GI112" s="121"/>
      <c r="GJ112" s="121"/>
      <c r="GK112" s="121"/>
      <c r="GL112" s="121"/>
      <c r="GM112" s="121"/>
      <c r="GN112" s="121"/>
      <c r="GO112" s="121"/>
      <c r="GP112" s="121"/>
      <c r="GQ112" s="121"/>
      <c r="GR112" s="121"/>
      <c r="GS112" s="121"/>
      <c r="GT112" s="121"/>
      <c r="GU112" s="121"/>
      <c r="GV112" s="121"/>
      <c r="GW112" s="121"/>
      <c r="GX112" s="121"/>
      <c r="GY112" s="121"/>
      <c r="GZ112" s="121"/>
      <c r="HA112" s="121"/>
      <c r="HB112" s="121"/>
      <c r="HC112" s="121"/>
      <c r="HD112" s="121"/>
      <c r="HE112" s="121"/>
      <c r="HF112" s="121"/>
      <c r="HG112" s="121"/>
      <c r="HH112" s="121"/>
      <c r="HI112" s="121"/>
      <c r="HJ112" s="121"/>
      <c r="HK112" s="121"/>
      <c r="HL112" s="121"/>
      <c r="HM112" s="121"/>
      <c r="HN112" s="121"/>
      <c r="HO112" s="121"/>
      <c r="HP112" s="121"/>
      <c r="HQ112" s="121"/>
      <c r="HR112" s="121"/>
      <c r="HS112" s="121"/>
      <c r="HT112" s="121"/>
      <c r="HU112" s="121"/>
      <c r="HV112" s="121"/>
      <c r="HW112" s="121"/>
      <c r="HX112" s="121"/>
      <c r="HY112" s="121"/>
      <c r="HZ112" s="121"/>
      <c r="IA112" s="121"/>
      <c r="IB112" s="121"/>
      <c r="IC112" s="121"/>
      <c r="ID112" s="121"/>
      <c r="IE112" s="121"/>
      <c r="IF112" s="121"/>
      <c r="IG112" s="121"/>
      <c r="IH112" s="121"/>
      <c r="II112" s="121"/>
      <c r="IJ112" s="121"/>
      <c r="IK112" s="121"/>
      <c r="IL112" s="121"/>
      <c r="IM112" s="121"/>
      <c r="IN112" s="121"/>
      <c r="IO112" s="121"/>
      <c r="IP112" s="121"/>
      <c r="IQ112" s="121"/>
      <c r="IR112" s="121"/>
      <c r="IS112" s="121"/>
      <c r="IT112" s="121"/>
      <c r="IU112" s="121"/>
      <c r="IV112" s="121"/>
    </row>
    <row r="113" spans="1:256" x14ac:dyDescent="0.2">
      <c r="A113" s="119">
        <f>'Alloc Amt'!A113</f>
        <v>0</v>
      </c>
      <c r="B113" s="144"/>
      <c r="C113" s="121"/>
      <c r="D113" s="121"/>
      <c r="E113" s="121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  <c r="DK113" s="121"/>
      <c r="DL113" s="121"/>
      <c r="DM113" s="121"/>
      <c r="DN113" s="121"/>
      <c r="DO113" s="121"/>
      <c r="DP113" s="121"/>
      <c r="DQ113" s="121"/>
      <c r="DR113" s="121"/>
      <c r="DS113" s="121"/>
      <c r="DT113" s="121"/>
      <c r="DU113" s="121"/>
      <c r="DV113" s="121"/>
      <c r="DW113" s="121"/>
      <c r="DX113" s="121"/>
      <c r="DY113" s="121"/>
      <c r="DZ113" s="121"/>
      <c r="EA113" s="121"/>
      <c r="EB113" s="121"/>
      <c r="EC113" s="121"/>
      <c r="ED113" s="121"/>
      <c r="EE113" s="121"/>
      <c r="EF113" s="121"/>
      <c r="EG113" s="121"/>
      <c r="EH113" s="121"/>
      <c r="EI113" s="121"/>
      <c r="EJ113" s="121"/>
      <c r="EK113" s="121"/>
      <c r="EL113" s="121"/>
      <c r="EM113" s="121"/>
      <c r="EN113" s="121"/>
      <c r="EO113" s="121"/>
      <c r="EP113" s="121"/>
      <c r="EQ113" s="121"/>
      <c r="ER113" s="121"/>
      <c r="ES113" s="121"/>
      <c r="ET113" s="121"/>
      <c r="EU113" s="121"/>
      <c r="EV113" s="121"/>
      <c r="EW113" s="121"/>
      <c r="EX113" s="121"/>
      <c r="EY113" s="121"/>
      <c r="EZ113" s="121"/>
      <c r="FA113" s="121"/>
      <c r="FB113" s="121"/>
      <c r="FC113" s="121"/>
      <c r="FD113" s="121"/>
      <c r="FE113" s="121"/>
      <c r="FF113" s="121"/>
      <c r="FG113" s="121"/>
      <c r="FH113" s="121"/>
      <c r="FI113" s="121"/>
      <c r="FJ113" s="121"/>
      <c r="FK113" s="121"/>
      <c r="FL113" s="121"/>
      <c r="FM113" s="121"/>
      <c r="FN113" s="121"/>
      <c r="FO113" s="121"/>
      <c r="FP113" s="121"/>
      <c r="FQ113" s="121"/>
      <c r="FR113" s="121"/>
      <c r="FS113" s="121"/>
      <c r="FT113" s="121"/>
      <c r="FU113" s="121"/>
      <c r="FV113" s="121"/>
      <c r="FW113" s="121"/>
      <c r="FX113" s="121"/>
      <c r="FY113" s="121"/>
      <c r="FZ113" s="121"/>
      <c r="GA113" s="121"/>
      <c r="GB113" s="121"/>
      <c r="GC113" s="121"/>
      <c r="GD113" s="121"/>
      <c r="GE113" s="121"/>
      <c r="GF113" s="121"/>
      <c r="GG113" s="121"/>
      <c r="GH113" s="121"/>
      <c r="GI113" s="121"/>
      <c r="GJ113" s="121"/>
      <c r="GK113" s="121"/>
      <c r="GL113" s="121"/>
      <c r="GM113" s="121"/>
      <c r="GN113" s="121"/>
      <c r="GO113" s="121"/>
      <c r="GP113" s="121"/>
      <c r="GQ113" s="121"/>
      <c r="GR113" s="121"/>
      <c r="GS113" s="121"/>
      <c r="GT113" s="121"/>
      <c r="GU113" s="121"/>
      <c r="GV113" s="121"/>
      <c r="GW113" s="121"/>
      <c r="GX113" s="121"/>
      <c r="GY113" s="121"/>
      <c r="GZ113" s="121"/>
      <c r="HA113" s="121"/>
      <c r="HB113" s="121"/>
      <c r="HC113" s="121"/>
      <c r="HD113" s="121"/>
      <c r="HE113" s="121"/>
      <c r="HF113" s="121"/>
      <c r="HG113" s="121"/>
      <c r="HH113" s="121"/>
      <c r="HI113" s="121"/>
      <c r="HJ113" s="121"/>
      <c r="HK113" s="121"/>
      <c r="HL113" s="121"/>
      <c r="HM113" s="121"/>
      <c r="HN113" s="121"/>
      <c r="HO113" s="121"/>
      <c r="HP113" s="121"/>
      <c r="HQ113" s="121"/>
      <c r="HR113" s="121"/>
      <c r="HS113" s="121"/>
      <c r="HT113" s="121"/>
      <c r="HU113" s="121"/>
      <c r="HV113" s="121"/>
      <c r="HW113" s="121"/>
      <c r="HX113" s="121"/>
      <c r="HY113" s="121"/>
      <c r="HZ113" s="121"/>
      <c r="IA113" s="121"/>
      <c r="IB113" s="121"/>
      <c r="IC113" s="121"/>
      <c r="ID113" s="121"/>
      <c r="IE113" s="121"/>
      <c r="IF113" s="121"/>
      <c r="IG113" s="121"/>
      <c r="IH113" s="121"/>
      <c r="II113" s="121"/>
      <c r="IJ113" s="121"/>
      <c r="IK113" s="121"/>
      <c r="IL113" s="121"/>
      <c r="IM113" s="121"/>
      <c r="IN113" s="121"/>
      <c r="IO113" s="121"/>
      <c r="IP113" s="121"/>
      <c r="IQ113" s="121"/>
      <c r="IR113" s="121"/>
      <c r="IS113" s="121"/>
      <c r="IT113" s="121"/>
      <c r="IU113" s="121"/>
      <c r="IV113" s="121"/>
    </row>
    <row r="114" spans="1:256" x14ac:dyDescent="0.2">
      <c r="A114" s="119">
        <f>'Alloc Amt'!A114</f>
        <v>104</v>
      </c>
      <c r="B114" s="144"/>
      <c r="C114" s="121"/>
      <c r="D114" s="121"/>
      <c r="E114" s="121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  <c r="DK114" s="121"/>
      <c r="DL114" s="121"/>
      <c r="DM114" s="121"/>
      <c r="DN114" s="121"/>
      <c r="DO114" s="121"/>
      <c r="DP114" s="121"/>
      <c r="DQ114" s="121"/>
      <c r="DR114" s="121"/>
      <c r="DS114" s="121"/>
      <c r="DT114" s="121"/>
      <c r="DU114" s="121"/>
      <c r="DV114" s="121"/>
      <c r="DW114" s="121"/>
      <c r="DX114" s="121"/>
      <c r="DY114" s="121"/>
      <c r="DZ114" s="121"/>
      <c r="EA114" s="121"/>
      <c r="EB114" s="121"/>
      <c r="EC114" s="121"/>
      <c r="ED114" s="121"/>
      <c r="EE114" s="121"/>
      <c r="EF114" s="121"/>
      <c r="EG114" s="121"/>
      <c r="EH114" s="121"/>
      <c r="EI114" s="121"/>
      <c r="EJ114" s="121"/>
      <c r="EK114" s="121"/>
      <c r="EL114" s="121"/>
      <c r="EM114" s="121"/>
      <c r="EN114" s="121"/>
      <c r="EO114" s="121"/>
      <c r="EP114" s="121"/>
      <c r="EQ114" s="121"/>
      <c r="ER114" s="121"/>
      <c r="ES114" s="121"/>
      <c r="ET114" s="121"/>
      <c r="EU114" s="121"/>
      <c r="EV114" s="121"/>
      <c r="EW114" s="121"/>
      <c r="EX114" s="121"/>
      <c r="EY114" s="121"/>
      <c r="EZ114" s="121"/>
      <c r="FA114" s="121"/>
      <c r="FB114" s="121"/>
      <c r="FC114" s="121"/>
      <c r="FD114" s="121"/>
      <c r="FE114" s="121"/>
      <c r="FF114" s="121"/>
      <c r="FG114" s="121"/>
      <c r="FH114" s="121"/>
      <c r="FI114" s="121"/>
      <c r="FJ114" s="121"/>
      <c r="FK114" s="121"/>
      <c r="FL114" s="121"/>
      <c r="FM114" s="121"/>
      <c r="FN114" s="121"/>
      <c r="FO114" s="121"/>
      <c r="FP114" s="121"/>
      <c r="FQ114" s="121"/>
      <c r="FR114" s="121"/>
      <c r="FS114" s="121"/>
      <c r="FT114" s="121"/>
      <c r="FU114" s="121"/>
      <c r="FV114" s="121"/>
      <c r="FW114" s="121"/>
      <c r="FX114" s="121"/>
      <c r="FY114" s="121"/>
      <c r="FZ114" s="121"/>
      <c r="GA114" s="121"/>
      <c r="GB114" s="121"/>
      <c r="GC114" s="121"/>
      <c r="GD114" s="121"/>
      <c r="GE114" s="121"/>
      <c r="GF114" s="121"/>
      <c r="GG114" s="121"/>
      <c r="GH114" s="121"/>
      <c r="GI114" s="121"/>
      <c r="GJ114" s="121"/>
      <c r="GK114" s="121"/>
      <c r="GL114" s="121"/>
      <c r="GM114" s="121"/>
      <c r="GN114" s="121"/>
      <c r="GO114" s="121"/>
      <c r="GP114" s="121"/>
      <c r="GQ114" s="121"/>
      <c r="GR114" s="121"/>
      <c r="GS114" s="121"/>
      <c r="GT114" s="121"/>
      <c r="GU114" s="121"/>
      <c r="GV114" s="121"/>
      <c r="GW114" s="121"/>
      <c r="GX114" s="121"/>
      <c r="GY114" s="121"/>
      <c r="GZ114" s="121"/>
      <c r="HA114" s="121"/>
      <c r="HB114" s="121"/>
      <c r="HC114" s="121"/>
      <c r="HD114" s="121"/>
      <c r="HE114" s="121"/>
      <c r="HF114" s="121"/>
      <c r="HG114" s="121"/>
      <c r="HH114" s="121"/>
      <c r="HI114" s="121"/>
      <c r="HJ114" s="121"/>
      <c r="HK114" s="121"/>
      <c r="HL114" s="121"/>
      <c r="HM114" s="121"/>
      <c r="HN114" s="121"/>
      <c r="HO114" s="121"/>
      <c r="HP114" s="121"/>
      <c r="HQ114" s="121"/>
      <c r="HR114" s="121"/>
      <c r="HS114" s="121"/>
      <c r="HT114" s="121"/>
      <c r="HU114" s="121"/>
      <c r="HV114" s="121"/>
      <c r="HW114" s="121"/>
      <c r="HX114" s="121"/>
      <c r="HY114" s="121"/>
      <c r="HZ114" s="121"/>
      <c r="IA114" s="121"/>
      <c r="IB114" s="121"/>
      <c r="IC114" s="121"/>
      <c r="ID114" s="121"/>
      <c r="IE114" s="121"/>
      <c r="IF114" s="121"/>
      <c r="IG114" s="121"/>
      <c r="IH114" s="121"/>
      <c r="II114" s="121"/>
      <c r="IJ114" s="121"/>
      <c r="IK114" s="121"/>
      <c r="IL114" s="121"/>
      <c r="IM114" s="121"/>
      <c r="IN114" s="121"/>
      <c r="IO114" s="121"/>
      <c r="IP114" s="121"/>
      <c r="IQ114" s="121"/>
      <c r="IR114" s="121"/>
      <c r="IS114" s="121"/>
      <c r="IT114" s="121"/>
      <c r="IU114" s="121"/>
      <c r="IV114" s="121"/>
    </row>
    <row r="115" spans="1:256" x14ac:dyDescent="0.2">
      <c r="A115" s="119">
        <f>'Alloc Amt'!A115</f>
        <v>105</v>
      </c>
      <c r="B115" s="144"/>
      <c r="C115" s="121"/>
      <c r="D115" s="121"/>
      <c r="E115" s="121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  <c r="DK115" s="121"/>
      <c r="DL115" s="121"/>
      <c r="DM115" s="121"/>
      <c r="DN115" s="121"/>
      <c r="DO115" s="121"/>
      <c r="DP115" s="121"/>
      <c r="DQ115" s="121"/>
      <c r="DR115" s="121"/>
      <c r="DS115" s="121"/>
      <c r="DT115" s="121"/>
      <c r="DU115" s="121"/>
      <c r="DV115" s="121"/>
      <c r="DW115" s="121"/>
      <c r="DX115" s="121"/>
      <c r="DY115" s="121"/>
      <c r="DZ115" s="121"/>
      <c r="EA115" s="121"/>
      <c r="EB115" s="121"/>
      <c r="EC115" s="121"/>
      <c r="ED115" s="121"/>
      <c r="EE115" s="121"/>
      <c r="EF115" s="121"/>
      <c r="EG115" s="121"/>
      <c r="EH115" s="121"/>
      <c r="EI115" s="121"/>
      <c r="EJ115" s="121"/>
      <c r="EK115" s="121"/>
      <c r="EL115" s="121"/>
      <c r="EM115" s="121"/>
      <c r="EN115" s="121"/>
      <c r="EO115" s="121"/>
      <c r="EP115" s="121"/>
      <c r="EQ115" s="121"/>
      <c r="ER115" s="121"/>
      <c r="ES115" s="121"/>
      <c r="ET115" s="121"/>
      <c r="EU115" s="121"/>
      <c r="EV115" s="121"/>
      <c r="EW115" s="121"/>
      <c r="EX115" s="121"/>
      <c r="EY115" s="121"/>
      <c r="EZ115" s="121"/>
      <c r="FA115" s="121"/>
      <c r="FB115" s="121"/>
      <c r="FC115" s="121"/>
      <c r="FD115" s="121"/>
      <c r="FE115" s="121"/>
      <c r="FF115" s="121"/>
      <c r="FG115" s="121"/>
      <c r="FH115" s="121"/>
      <c r="FI115" s="121"/>
      <c r="FJ115" s="121"/>
      <c r="FK115" s="121"/>
      <c r="FL115" s="121"/>
      <c r="FM115" s="121"/>
      <c r="FN115" s="121"/>
      <c r="FO115" s="121"/>
      <c r="FP115" s="121"/>
      <c r="FQ115" s="121"/>
      <c r="FR115" s="121"/>
      <c r="FS115" s="121"/>
      <c r="FT115" s="121"/>
      <c r="FU115" s="121"/>
      <c r="FV115" s="121"/>
      <c r="FW115" s="121"/>
      <c r="FX115" s="121"/>
      <c r="FY115" s="121"/>
      <c r="FZ115" s="121"/>
      <c r="GA115" s="121"/>
      <c r="GB115" s="121"/>
      <c r="GC115" s="121"/>
      <c r="GD115" s="121"/>
      <c r="GE115" s="121"/>
      <c r="GF115" s="121"/>
      <c r="GG115" s="121"/>
      <c r="GH115" s="121"/>
      <c r="GI115" s="121"/>
      <c r="GJ115" s="121"/>
      <c r="GK115" s="121"/>
      <c r="GL115" s="121"/>
      <c r="GM115" s="121"/>
      <c r="GN115" s="121"/>
      <c r="GO115" s="121"/>
      <c r="GP115" s="121"/>
      <c r="GQ115" s="121"/>
      <c r="GR115" s="121"/>
      <c r="GS115" s="121"/>
      <c r="GT115" s="121"/>
      <c r="GU115" s="121"/>
      <c r="GV115" s="121"/>
      <c r="GW115" s="121"/>
      <c r="GX115" s="121"/>
      <c r="GY115" s="121"/>
      <c r="GZ115" s="121"/>
      <c r="HA115" s="121"/>
      <c r="HB115" s="121"/>
      <c r="HC115" s="121"/>
      <c r="HD115" s="121"/>
      <c r="HE115" s="121"/>
      <c r="HF115" s="121"/>
      <c r="HG115" s="121"/>
      <c r="HH115" s="121"/>
      <c r="HI115" s="121"/>
      <c r="HJ115" s="121"/>
      <c r="HK115" s="121"/>
      <c r="HL115" s="121"/>
      <c r="HM115" s="121"/>
      <c r="HN115" s="121"/>
      <c r="HO115" s="121"/>
      <c r="HP115" s="121"/>
      <c r="HQ115" s="121"/>
      <c r="HR115" s="121"/>
      <c r="HS115" s="121"/>
      <c r="HT115" s="121"/>
      <c r="HU115" s="121"/>
      <c r="HV115" s="121"/>
      <c r="HW115" s="121"/>
      <c r="HX115" s="121"/>
      <c r="HY115" s="121"/>
      <c r="HZ115" s="121"/>
      <c r="IA115" s="121"/>
      <c r="IB115" s="121"/>
      <c r="IC115" s="121"/>
      <c r="ID115" s="121"/>
      <c r="IE115" s="121"/>
      <c r="IF115" s="121"/>
      <c r="IG115" s="121"/>
      <c r="IH115" s="121"/>
      <c r="II115" s="121"/>
      <c r="IJ115" s="121"/>
      <c r="IK115" s="121"/>
      <c r="IL115" s="121"/>
      <c r="IM115" s="121"/>
      <c r="IN115" s="121"/>
      <c r="IO115" s="121"/>
      <c r="IP115" s="121"/>
      <c r="IQ115" s="121"/>
      <c r="IR115" s="121"/>
      <c r="IS115" s="121"/>
      <c r="IT115" s="121"/>
      <c r="IU115" s="121"/>
      <c r="IV115" s="121"/>
    </row>
    <row r="116" spans="1:256" x14ac:dyDescent="0.2">
      <c r="A116" s="119">
        <f>'Alloc Amt'!A116</f>
        <v>106</v>
      </c>
      <c r="B116" s="144"/>
      <c r="C116" s="121"/>
      <c r="D116" s="121"/>
      <c r="E116" s="121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  <c r="DK116" s="121"/>
      <c r="DL116" s="121"/>
      <c r="DM116" s="121"/>
      <c r="DN116" s="121"/>
      <c r="DO116" s="121"/>
      <c r="DP116" s="121"/>
      <c r="DQ116" s="121"/>
      <c r="DR116" s="121"/>
      <c r="DS116" s="121"/>
      <c r="DT116" s="121"/>
      <c r="DU116" s="121"/>
      <c r="DV116" s="121"/>
      <c r="DW116" s="121"/>
      <c r="DX116" s="121"/>
      <c r="DY116" s="121"/>
      <c r="DZ116" s="121"/>
      <c r="EA116" s="121"/>
      <c r="EB116" s="121"/>
      <c r="EC116" s="121"/>
      <c r="ED116" s="121"/>
      <c r="EE116" s="121"/>
      <c r="EF116" s="121"/>
      <c r="EG116" s="121"/>
      <c r="EH116" s="121"/>
      <c r="EI116" s="121"/>
      <c r="EJ116" s="121"/>
      <c r="EK116" s="121"/>
      <c r="EL116" s="121"/>
      <c r="EM116" s="121"/>
      <c r="EN116" s="121"/>
      <c r="EO116" s="121"/>
      <c r="EP116" s="121"/>
      <c r="EQ116" s="121"/>
      <c r="ER116" s="121"/>
      <c r="ES116" s="121"/>
      <c r="ET116" s="121"/>
      <c r="EU116" s="121"/>
      <c r="EV116" s="121"/>
      <c r="EW116" s="121"/>
      <c r="EX116" s="121"/>
      <c r="EY116" s="121"/>
      <c r="EZ116" s="121"/>
      <c r="FA116" s="121"/>
      <c r="FB116" s="121"/>
      <c r="FC116" s="121"/>
      <c r="FD116" s="121"/>
      <c r="FE116" s="121"/>
      <c r="FF116" s="121"/>
      <c r="FG116" s="121"/>
      <c r="FH116" s="121"/>
      <c r="FI116" s="121"/>
      <c r="FJ116" s="121"/>
      <c r="FK116" s="121"/>
      <c r="FL116" s="121"/>
      <c r="FM116" s="121"/>
      <c r="FN116" s="121"/>
      <c r="FO116" s="121"/>
      <c r="FP116" s="121"/>
      <c r="FQ116" s="121"/>
      <c r="FR116" s="121"/>
      <c r="FS116" s="121"/>
      <c r="FT116" s="121"/>
      <c r="FU116" s="121"/>
      <c r="FV116" s="121"/>
      <c r="FW116" s="121"/>
      <c r="FX116" s="121"/>
      <c r="FY116" s="121"/>
      <c r="FZ116" s="121"/>
      <c r="GA116" s="121"/>
      <c r="GB116" s="121"/>
      <c r="GC116" s="121"/>
      <c r="GD116" s="121"/>
      <c r="GE116" s="121"/>
      <c r="GF116" s="121"/>
      <c r="GG116" s="121"/>
      <c r="GH116" s="121"/>
      <c r="GI116" s="121"/>
      <c r="GJ116" s="121"/>
      <c r="GK116" s="121"/>
      <c r="GL116" s="121"/>
      <c r="GM116" s="121"/>
      <c r="GN116" s="121"/>
      <c r="GO116" s="121"/>
      <c r="GP116" s="121"/>
      <c r="GQ116" s="121"/>
      <c r="GR116" s="121"/>
      <c r="GS116" s="121"/>
      <c r="GT116" s="121"/>
      <c r="GU116" s="121"/>
      <c r="GV116" s="121"/>
      <c r="GW116" s="121"/>
      <c r="GX116" s="121"/>
      <c r="GY116" s="121"/>
      <c r="GZ116" s="121"/>
      <c r="HA116" s="121"/>
      <c r="HB116" s="121"/>
      <c r="HC116" s="121"/>
      <c r="HD116" s="121"/>
      <c r="HE116" s="121"/>
      <c r="HF116" s="121"/>
      <c r="HG116" s="121"/>
      <c r="HH116" s="121"/>
      <c r="HI116" s="121"/>
      <c r="HJ116" s="121"/>
      <c r="HK116" s="121"/>
      <c r="HL116" s="121"/>
      <c r="HM116" s="121"/>
      <c r="HN116" s="121"/>
      <c r="HO116" s="121"/>
      <c r="HP116" s="121"/>
      <c r="HQ116" s="121"/>
      <c r="HR116" s="121"/>
      <c r="HS116" s="121"/>
      <c r="HT116" s="121"/>
      <c r="HU116" s="121"/>
      <c r="HV116" s="121"/>
      <c r="HW116" s="121"/>
      <c r="HX116" s="121"/>
      <c r="HY116" s="121"/>
      <c r="HZ116" s="121"/>
      <c r="IA116" s="121"/>
      <c r="IB116" s="121"/>
      <c r="IC116" s="121"/>
      <c r="ID116" s="121"/>
      <c r="IE116" s="121"/>
      <c r="IF116" s="121"/>
      <c r="IG116" s="121"/>
      <c r="IH116" s="121"/>
      <c r="II116" s="121"/>
      <c r="IJ116" s="121"/>
      <c r="IK116" s="121"/>
      <c r="IL116" s="121"/>
      <c r="IM116" s="121"/>
      <c r="IN116" s="121"/>
      <c r="IO116" s="121"/>
      <c r="IP116" s="121"/>
      <c r="IQ116" s="121"/>
      <c r="IR116" s="121"/>
      <c r="IS116" s="121"/>
      <c r="IT116" s="121"/>
      <c r="IU116" s="121"/>
      <c r="IV116" s="121"/>
    </row>
    <row r="117" spans="1:256" x14ac:dyDescent="0.2">
      <c r="A117" s="119">
        <f>'Alloc Amt'!A117</f>
        <v>107</v>
      </c>
      <c r="B117" s="144"/>
      <c r="C117" s="121"/>
      <c r="D117" s="121"/>
      <c r="E117" s="121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  <c r="DK117" s="121"/>
      <c r="DL117" s="121"/>
      <c r="DM117" s="121"/>
      <c r="DN117" s="121"/>
      <c r="DO117" s="121"/>
      <c r="DP117" s="121"/>
      <c r="DQ117" s="121"/>
      <c r="DR117" s="121"/>
      <c r="DS117" s="121"/>
      <c r="DT117" s="121"/>
      <c r="DU117" s="121"/>
      <c r="DV117" s="121"/>
      <c r="DW117" s="121"/>
      <c r="DX117" s="121"/>
      <c r="DY117" s="121"/>
      <c r="DZ117" s="121"/>
      <c r="EA117" s="121"/>
      <c r="EB117" s="121"/>
      <c r="EC117" s="121"/>
      <c r="ED117" s="121"/>
      <c r="EE117" s="121"/>
      <c r="EF117" s="121"/>
      <c r="EG117" s="121"/>
      <c r="EH117" s="121"/>
      <c r="EI117" s="121"/>
      <c r="EJ117" s="121"/>
      <c r="EK117" s="121"/>
      <c r="EL117" s="121"/>
      <c r="EM117" s="121"/>
      <c r="EN117" s="121"/>
      <c r="EO117" s="121"/>
      <c r="EP117" s="121"/>
      <c r="EQ117" s="121"/>
      <c r="ER117" s="121"/>
      <c r="ES117" s="121"/>
      <c r="ET117" s="121"/>
      <c r="EU117" s="121"/>
      <c r="EV117" s="121"/>
      <c r="EW117" s="121"/>
      <c r="EX117" s="121"/>
      <c r="EY117" s="121"/>
      <c r="EZ117" s="121"/>
      <c r="FA117" s="121"/>
      <c r="FB117" s="121"/>
      <c r="FC117" s="121"/>
      <c r="FD117" s="121"/>
      <c r="FE117" s="121"/>
      <c r="FF117" s="121"/>
      <c r="FG117" s="121"/>
      <c r="FH117" s="121"/>
      <c r="FI117" s="121"/>
      <c r="FJ117" s="121"/>
      <c r="FK117" s="121"/>
      <c r="FL117" s="121"/>
      <c r="FM117" s="121"/>
      <c r="FN117" s="121"/>
      <c r="FO117" s="121"/>
      <c r="FP117" s="121"/>
      <c r="FQ117" s="121"/>
      <c r="FR117" s="121"/>
      <c r="FS117" s="121"/>
      <c r="FT117" s="121"/>
      <c r="FU117" s="121"/>
      <c r="FV117" s="121"/>
      <c r="FW117" s="121"/>
      <c r="FX117" s="121"/>
      <c r="FY117" s="121"/>
      <c r="FZ117" s="121"/>
      <c r="GA117" s="121"/>
      <c r="GB117" s="121"/>
      <c r="GC117" s="121"/>
      <c r="GD117" s="121"/>
      <c r="GE117" s="121"/>
      <c r="GF117" s="121"/>
      <c r="GG117" s="121"/>
      <c r="GH117" s="121"/>
      <c r="GI117" s="121"/>
      <c r="GJ117" s="121"/>
      <c r="GK117" s="121"/>
      <c r="GL117" s="121"/>
      <c r="GM117" s="121"/>
      <c r="GN117" s="121"/>
      <c r="GO117" s="121"/>
      <c r="GP117" s="121"/>
      <c r="GQ117" s="121"/>
      <c r="GR117" s="121"/>
      <c r="GS117" s="121"/>
      <c r="GT117" s="121"/>
      <c r="GU117" s="121"/>
      <c r="GV117" s="121"/>
      <c r="GW117" s="121"/>
      <c r="GX117" s="121"/>
      <c r="GY117" s="121"/>
      <c r="GZ117" s="121"/>
      <c r="HA117" s="121"/>
      <c r="HB117" s="121"/>
      <c r="HC117" s="121"/>
      <c r="HD117" s="121"/>
      <c r="HE117" s="121"/>
      <c r="HF117" s="121"/>
      <c r="HG117" s="121"/>
      <c r="HH117" s="121"/>
      <c r="HI117" s="121"/>
      <c r="HJ117" s="121"/>
      <c r="HK117" s="121"/>
      <c r="HL117" s="121"/>
      <c r="HM117" s="121"/>
      <c r="HN117" s="121"/>
      <c r="HO117" s="121"/>
      <c r="HP117" s="121"/>
      <c r="HQ117" s="121"/>
      <c r="HR117" s="121"/>
      <c r="HS117" s="121"/>
      <c r="HT117" s="121"/>
      <c r="HU117" s="121"/>
      <c r="HV117" s="121"/>
      <c r="HW117" s="121"/>
      <c r="HX117" s="121"/>
      <c r="HY117" s="121"/>
      <c r="HZ117" s="121"/>
      <c r="IA117" s="121"/>
      <c r="IB117" s="121"/>
      <c r="IC117" s="121"/>
      <c r="ID117" s="121"/>
      <c r="IE117" s="121"/>
      <c r="IF117" s="121"/>
      <c r="IG117" s="121"/>
      <c r="IH117" s="121"/>
      <c r="II117" s="121"/>
      <c r="IJ117" s="121"/>
      <c r="IK117" s="121"/>
      <c r="IL117" s="121"/>
      <c r="IM117" s="121"/>
      <c r="IN117" s="121"/>
      <c r="IO117" s="121"/>
      <c r="IP117" s="121"/>
      <c r="IQ117" s="121"/>
      <c r="IR117" s="121"/>
      <c r="IS117" s="121"/>
      <c r="IT117" s="121"/>
      <c r="IU117" s="121"/>
      <c r="IV117" s="121"/>
    </row>
    <row r="118" spans="1:256" x14ac:dyDescent="0.2">
      <c r="A118" s="119">
        <f>'Alloc Amt'!A118</f>
        <v>108</v>
      </c>
      <c r="B118" s="144"/>
      <c r="C118" s="121"/>
      <c r="D118" s="121"/>
      <c r="E118" s="121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  <c r="DK118" s="121"/>
      <c r="DL118" s="121"/>
      <c r="DM118" s="121"/>
      <c r="DN118" s="121"/>
      <c r="DO118" s="121"/>
      <c r="DP118" s="121"/>
      <c r="DQ118" s="121"/>
      <c r="DR118" s="121"/>
      <c r="DS118" s="121"/>
      <c r="DT118" s="121"/>
      <c r="DU118" s="121"/>
      <c r="DV118" s="121"/>
      <c r="DW118" s="121"/>
      <c r="DX118" s="121"/>
      <c r="DY118" s="121"/>
      <c r="DZ118" s="121"/>
      <c r="EA118" s="121"/>
      <c r="EB118" s="121"/>
      <c r="EC118" s="121"/>
      <c r="ED118" s="121"/>
      <c r="EE118" s="121"/>
      <c r="EF118" s="121"/>
      <c r="EG118" s="121"/>
      <c r="EH118" s="121"/>
      <c r="EI118" s="121"/>
      <c r="EJ118" s="121"/>
      <c r="EK118" s="121"/>
      <c r="EL118" s="121"/>
      <c r="EM118" s="121"/>
      <c r="EN118" s="121"/>
      <c r="EO118" s="121"/>
      <c r="EP118" s="121"/>
      <c r="EQ118" s="121"/>
      <c r="ER118" s="121"/>
      <c r="ES118" s="121"/>
      <c r="ET118" s="121"/>
      <c r="EU118" s="121"/>
      <c r="EV118" s="121"/>
      <c r="EW118" s="121"/>
      <c r="EX118" s="121"/>
      <c r="EY118" s="121"/>
      <c r="EZ118" s="121"/>
      <c r="FA118" s="121"/>
      <c r="FB118" s="121"/>
      <c r="FC118" s="121"/>
      <c r="FD118" s="121"/>
      <c r="FE118" s="121"/>
      <c r="FF118" s="121"/>
      <c r="FG118" s="121"/>
      <c r="FH118" s="121"/>
      <c r="FI118" s="121"/>
      <c r="FJ118" s="121"/>
      <c r="FK118" s="121"/>
      <c r="FL118" s="121"/>
      <c r="FM118" s="121"/>
      <c r="FN118" s="121"/>
      <c r="FO118" s="121"/>
      <c r="FP118" s="121"/>
      <c r="FQ118" s="121"/>
      <c r="FR118" s="121"/>
      <c r="FS118" s="121"/>
      <c r="FT118" s="121"/>
      <c r="FU118" s="121"/>
      <c r="FV118" s="121"/>
      <c r="FW118" s="121"/>
      <c r="FX118" s="121"/>
      <c r="FY118" s="121"/>
      <c r="FZ118" s="121"/>
      <c r="GA118" s="121"/>
      <c r="GB118" s="121"/>
      <c r="GC118" s="121"/>
      <c r="GD118" s="121"/>
      <c r="GE118" s="121"/>
      <c r="GF118" s="121"/>
      <c r="GG118" s="121"/>
      <c r="GH118" s="121"/>
      <c r="GI118" s="121"/>
      <c r="GJ118" s="121"/>
      <c r="GK118" s="121"/>
      <c r="GL118" s="121"/>
      <c r="GM118" s="121"/>
      <c r="GN118" s="121"/>
      <c r="GO118" s="121"/>
      <c r="GP118" s="121"/>
      <c r="GQ118" s="121"/>
      <c r="GR118" s="121"/>
      <c r="GS118" s="121"/>
      <c r="GT118" s="121"/>
      <c r="GU118" s="121"/>
      <c r="GV118" s="121"/>
      <c r="GW118" s="121"/>
      <c r="GX118" s="121"/>
      <c r="GY118" s="121"/>
      <c r="GZ118" s="121"/>
      <c r="HA118" s="121"/>
      <c r="HB118" s="121"/>
      <c r="HC118" s="121"/>
      <c r="HD118" s="121"/>
      <c r="HE118" s="121"/>
      <c r="HF118" s="121"/>
      <c r="HG118" s="121"/>
      <c r="HH118" s="121"/>
      <c r="HI118" s="121"/>
      <c r="HJ118" s="121"/>
      <c r="HK118" s="121"/>
      <c r="HL118" s="121"/>
      <c r="HM118" s="121"/>
      <c r="HN118" s="121"/>
      <c r="HO118" s="121"/>
      <c r="HP118" s="121"/>
      <c r="HQ118" s="121"/>
      <c r="HR118" s="121"/>
      <c r="HS118" s="121"/>
      <c r="HT118" s="121"/>
      <c r="HU118" s="121"/>
      <c r="HV118" s="121"/>
      <c r="HW118" s="121"/>
      <c r="HX118" s="121"/>
      <c r="HY118" s="121"/>
      <c r="HZ118" s="121"/>
      <c r="IA118" s="121"/>
      <c r="IB118" s="121"/>
      <c r="IC118" s="121"/>
      <c r="ID118" s="121"/>
      <c r="IE118" s="121"/>
      <c r="IF118" s="121"/>
      <c r="IG118" s="121"/>
      <c r="IH118" s="121"/>
      <c r="II118" s="121"/>
      <c r="IJ118" s="121"/>
      <c r="IK118" s="121"/>
      <c r="IL118" s="121"/>
      <c r="IM118" s="121"/>
      <c r="IN118" s="121"/>
      <c r="IO118" s="121"/>
      <c r="IP118" s="121"/>
      <c r="IQ118" s="121"/>
      <c r="IR118" s="121"/>
      <c r="IS118" s="121"/>
      <c r="IT118" s="121"/>
      <c r="IU118" s="121"/>
      <c r="IV118" s="121"/>
    </row>
    <row r="119" spans="1:256" x14ac:dyDescent="0.2">
      <c r="A119" s="119">
        <f>'Alloc Amt'!A119</f>
        <v>109</v>
      </c>
      <c r="B119" s="144"/>
      <c r="C119" s="121"/>
      <c r="D119" s="121"/>
      <c r="E119" s="121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  <c r="DK119" s="121"/>
      <c r="DL119" s="121"/>
      <c r="DM119" s="121"/>
      <c r="DN119" s="121"/>
      <c r="DO119" s="121"/>
      <c r="DP119" s="121"/>
      <c r="DQ119" s="121"/>
      <c r="DR119" s="121"/>
      <c r="DS119" s="121"/>
      <c r="DT119" s="121"/>
      <c r="DU119" s="121"/>
      <c r="DV119" s="121"/>
      <c r="DW119" s="121"/>
      <c r="DX119" s="121"/>
      <c r="DY119" s="121"/>
      <c r="DZ119" s="121"/>
      <c r="EA119" s="121"/>
      <c r="EB119" s="121"/>
      <c r="EC119" s="121"/>
      <c r="ED119" s="121"/>
      <c r="EE119" s="121"/>
      <c r="EF119" s="121"/>
      <c r="EG119" s="121"/>
      <c r="EH119" s="121"/>
      <c r="EI119" s="121"/>
      <c r="EJ119" s="121"/>
      <c r="EK119" s="121"/>
      <c r="EL119" s="121"/>
      <c r="EM119" s="121"/>
      <c r="EN119" s="121"/>
      <c r="EO119" s="121"/>
      <c r="EP119" s="121"/>
      <c r="EQ119" s="121"/>
      <c r="ER119" s="121"/>
      <c r="ES119" s="121"/>
      <c r="ET119" s="121"/>
      <c r="EU119" s="121"/>
      <c r="EV119" s="121"/>
      <c r="EW119" s="121"/>
      <c r="EX119" s="121"/>
      <c r="EY119" s="121"/>
      <c r="EZ119" s="121"/>
      <c r="FA119" s="121"/>
      <c r="FB119" s="121"/>
      <c r="FC119" s="121"/>
      <c r="FD119" s="121"/>
      <c r="FE119" s="121"/>
      <c r="FF119" s="121"/>
      <c r="FG119" s="121"/>
      <c r="FH119" s="121"/>
      <c r="FI119" s="121"/>
      <c r="FJ119" s="121"/>
      <c r="FK119" s="121"/>
      <c r="FL119" s="121"/>
      <c r="FM119" s="121"/>
      <c r="FN119" s="121"/>
      <c r="FO119" s="121"/>
      <c r="FP119" s="121"/>
      <c r="FQ119" s="121"/>
      <c r="FR119" s="121"/>
      <c r="FS119" s="121"/>
      <c r="FT119" s="121"/>
      <c r="FU119" s="121"/>
      <c r="FV119" s="121"/>
      <c r="FW119" s="121"/>
      <c r="FX119" s="121"/>
      <c r="FY119" s="121"/>
      <c r="FZ119" s="121"/>
      <c r="GA119" s="121"/>
      <c r="GB119" s="121"/>
      <c r="GC119" s="121"/>
      <c r="GD119" s="121"/>
      <c r="GE119" s="121"/>
      <c r="GF119" s="121"/>
      <c r="GG119" s="121"/>
      <c r="GH119" s="121"/>
      <c r="GI119" s="121"/>
      <c r="GJ119" s="121"/>
      <c r="GK119" s="121"/>
      <c r="GL119" s="121"/>
      <c r="GM119" s="121"/>
      <c r="GN119" s="121"/>
      <c r="GO119" s="121"/>
      <c r="GP119" s="121"/>
      <c r="GQ119" s="121"/>
      <c r="GR119" s="121"/>
      <c r="GS119" s="121"/>
      <c r="GT119" s="121"/>
      <c r="GU119" s="121"/>
      <c r="GV119" s="121"/>
      <c r="GW119" s="121"/>
      <c r="GX119" s="121"/>
      <c r="GY119" s="121"/>
      <c r="GZ119" s="121"/>
      <c r="HA119" s="121"/>
      <c r="HB119" s="121"/>
      <c r="HC119" s="121"/>
      <c r="HD119" s="121"/>
      <c r="HE119" s="121"/>
      <c r="HF119" s="121"/>
      <c r="HG119" s="121"/>
      <c r="HH119" s="121"/>
      <c r="HI119" s="121"/>
      <c r="HJ119" s="121"/>
      <c r="HK119" s="121"/>
      <c r="HL119" s="121"/>
      <c r="HM119" s="121"/>
      <c r="HN119" s="121"/>
      <c r="HO119" s="121"/>
      <c r="HP119" s="121"/>
      <c r="HQ119" s="121"/>
      <c r="HR119" s="121"/>
      <c r="HS119" s="121"/>
      <c r="HT119" s="121"/>
      <c r="HU119" s="121"/>
      <c r="HV119" s="121"/>
      <c r="HW119" s="121"/>
      <c r="HX119" s="121"/>
      <c r="HY119" s="121"/>
      <c r="HZ119" s="121"/>
      <c r="IA119" s="121"/>
      <c r="IB119" s="121"/>
      <c r="IC119" s="121"/>
      <c r="ID119" s="121"/>
      <c r="IE119" s="121"/>
      <c r="IF119" s="121"/>
      <c r="IG119" s="121"/>
      <c r="IH119" s="121"/>
      <c r="II119" s="121"/>
      <c r="IJ119" s="121"/>
      <c r="IK119" s="121"/>
      <c r="IL119" s="121"/>
      <c r="IM119" s="121"/>
      <c r="IN119" s="121"/>
      <c r="IO119" s="121"/>
      <c r="IP119" s="121"/>
      <c r="IQ119" s="121"/>
      <c r="IR119" s="121"/>
      <c r="IS119" s="121"/>
      <c r="IT119" s="121"/>
      <c r="IU119" s="121"/>
      <c r="IV119" s="121"/>
    </row>
    <row r="120" spans="1:256" x14ac:dyDescent="0.2">
      <c r="A120" s="119">
        <f>'Alloc Amt'!A120</f>
        <v>110</v>
      </c>
      <c r="B120" s="144"/>
      <c r="C120" s="121"/>
      <c r="D120" s="121"/>
      <c r="E120" s="121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  <c r="DK120" s="121"/>
      <c r="DL120" s="121"/>
      <c r="DM120" s="121"/>
      <c r="DN120" s="121"/>
      <c r="DO120" s="121"/>
      <c r="DP120" s="121"/>
      <c r="DQ120" s="121"/>
      <c r="DR120" s="121"/>
      <c r="DS120" s="121"/>
      <c r="DT120" s="121"/>
      <c r="DU120" s="121"/>
      <c r="DV120" s="121"/>
      <c r="DW120" s="121"/>
      <c r="DX120" s="121"/>
      <c r="DY120" s="121"/>
      <c r="DZ120" s="121"/>
      <c r="EA120" s="121"/>
      <c r="EB120" s="121"/>
      <c r="EC120" s="121"/>
      <c r="ED120" s="121"/>
      <c r="EE120" s="121"/>
      <c r="EF120" s="121"/>
      <c r="EG120" s="121"/>
      <c r="EH120" s="121"/>
      <c r="EI120" s="121"/>
      <c r="EJ120" s="121"/>
      <c r="EK120" s="121"/>
      <c r="EL120" s="121"/>
      <c r="EM120" s="121"/>
      <c r="EN120" s="121"/>
      <c r="EO120" s="121"/>
      <c r="EP120" s="121"/>
      <c r="EQ120" s="121"/>
      <c r="ER120" s="121"/>
      <c r="ES120" s="121"/>
      <c r="ET120" s="121"/>
      <c r="EU120" s="121"/>
      <c r="EV120" s="121"/>
      <c r="EW120" s="121"/>
      <c r="EX120" s="121"/>
      <c r="EY120" s="121"/>
      <c r="EZ120" s="121"/>
      <c r="FA120" s="121"/>
      <c r="FB120" s="121"/>
      <c r="FC120" s="121"/>
      <c r="FD120" s="121"/>
      <c r="FE120" s="121"/>
      <c r="FF120" s="121"/>
      <c r="FG120" s="121"/>
      <c r="FH120" s="121"/>
      <c r="FI120" s="121"/>
      <c r="FJ120" s="121"/>
      <c r="FK120" s="121"/>
      <c r="FL120" s="121"/>
      <c r="FM120" s="121"/>
      <c r="FN120" s="121"/>
      <c r="FO120" s="121"/>
      <c r="FP120" s="121"/>
      <c r="FQ120" s="121"/>
      <c r="FR120" s="121"/>
      <c r="FS120" s="121"/>
      <c r="FT120" s="121"/>
      <c r="FU120" s="121"/>
      <c r="FV120" s="121"/>
      <c r="FW120" s="121"/>
      <c r="FX120" s="121"/>
      <c r="FY120" s="121"/>
      <c r="FZ120" s="121"/>
      <c r="GA120" s="121"/>
      <c r="GB120" s="121"/>
      <c r="GC120" s="121"/>
      <c r="GD120" s="121"/>
      <c r="GE120" s="121"/>
      <c r="GF120" s="121"/>
      <c r="GG120" s="121"/>
      <c r="GH120" s="121"/>
      <c r="GI120" s="121"/>
      <c r="GJ120" s="121"/>
      <c r="GK120" s="121"/>
      <c r="GL120" s="121"/>
      <c r="GM120" s="121"/>
      <c r="GN120" s="121"/>
      <c r="GO120" s="121"/>
      <c r="GP120" s="121"/>
      <c r="GQ120" s="121"/>
      <c r="GR120" s="121"/>
      <c r="GS120" s="121"/>
      <c r="GT120" s="121"/>
      <c r="GU120" s="121"/>
      <c r="GV120" s="121"/>
      <c r="GW120" s="121"/>
      <c r="GX120" s="121"/>
      <c r="GY120" s="121"/>
      <c r="GZ120" s="121"/>
      <c r="HA120" s="121"/>
      <c r="HB120" s="121"/>
      <c r="HC120" s="121"/>
      <c r="HD120" s="121"/>
      <c r="HE120" s="121"/>
      <c r="HF120" s="121"/>
      <c r="HG120" s="121"/>
      <c r="HH120" s="121"/>
      <c r="HI120" s="121"/>
      <c r="HJ120" s="121"/>
      <c r="HK120" s="121"/>
      <c r="HL120" s="121"/>
      <c r="HM120" s="121"/>
      <c r="HN120" s="121"/>
      <c r="HO120" s="121"/>
      <c r="HP120" s="121"/>
      <c r="HQ120" s="121"/>
      <c r="HR120" s="121"/>
      <c r="HS120" s="121"/>
      <c r="HT120" s="121"/>
      <c r="HU120" s="121"/>
      <c r="HV120" s="121"/>
      <c r="HW120" s="121"/>
      <c r="HX120" s="121"/>
      <c r="HY120" s="121"/>
      <c r="HZ120" s="121"/>
      <c r="IA120" s="121"/>
      <c r="IB120" s="121"/>
      <c r="IC120" s="121"/>
      <c r="ID120" s="121"/>
      <c r="IE120" s="121"/>
      <c r="IF120" s="121"/>
      <c r="IG120" s="121"/>
      <c r="IH120" s="121"/>
      <c r="II120" s="121"/>
      <c r="IJ120" s="121"/>
      <c r="IK120" s="121"/>
      <c r="IL120" s="121"/>
      <c r="IM120" s="121"/>
      <c r="IN120" s="121"/>
      <c r="IO120" s="121"/>
      <c r="IP120" s="121"/>
      <c r="IQ120" s="121"/>
      <c r="IR120" s="121"/>
      <c r="IS120" s="121"/>
      <c r="IT120" s="121"/>
      <c r="IU120" s="121"/>
      <c r="IV120" s="121"/>
    </row>
    <row r="121" spans="1:256" x14ac:dyDescent="0.2">
      <c r="A121" s="119">
        <f>'Alloc Amt'!A121</f>
        <v>111</v>
      </c>
      <c r="B121" s="144"/>
      <c r="C121" s="121"/>
      <c r="D121" s="121"/>
      <c r="E121" s="121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  <c r="DK121" s="121"/>
      <c r="DL121" s="121"/>
      <c r="DM121" s="121"/>
      <c r="DN121" s="121"/>
      <c r="DO121" s="121"/>
      <c r="DP121" s="121"/>
      <c r="DQ121" s="121"/>
      <c r="DR121" s="121"/>
      <c r="DS121" s="121"/>
      <c r="DT121" s="121"/>
      <c r="DU121" s="121"/>
      <c r="DV121" s="121"/>
      <c r="DW121" s="121"/>
      <c r="DX121" s="121"/>
      <c r="DY121" s="121"/>
      <c r="DZ121" s="121"/>
      <c r="EA121" s="121"/>
      <c r="EB121" s="121"/>
      <c r="EC121" s="121"/>
      <c r="ED121" s="121"/>
      <c r="EE121" s="121"/>
      <c r="EF121" s="121"/>
      <c r="EG121" s="121"/>
      <c r="EH121" s="121"/>
      <c r="EI121" s="121"/>
      <c r="EJ121" s="121"/>
      <c r="EK121" s="121"/>
      <c r="EL121" s="121"/>
      <c r="EM121" s="121"/>
      <c r="EN121" s="121"/>
      <c r="EO121" s="121"/>
      <c r="EP121" s="121"/>
      <c r="EQ121" s="121"/>
      <c r="ER121" s="121"/>
      <c r="ES121" s="121"/>
      <c r="ET121" s="121"/>
      <c r="EU121" s="121"/>
      <c r="EV121" s="121"/>
      <c r="EW121" s="121"/>
      <c r="EX121" s="121"/>
      <c r="EY121" s="121"/>
      <c r="EZ121" s="121"/>
      <c r="FA121" s="121"/>
      <c r="FB121" s="121"/>
      <c r="FC121" s="121"/>
      <c r="FD121" s="121"/>
      <c r="FE121" s="121"/>
      <c r="FF121" s="121"/>
      <c r="FG121" s="121"/>
      <c r="FH121" s="121"/>
      <c r="FI121" s="121"/>
      <c r="FJ121" s="121"/>
      <c r="FK121" s="121"/>
      <c r="FL121" s="121"/>
      <c r="FM121" s="121"/>
      <c r="FN121" s="121"/>
      <c r="FO121" s="121"/>
      <c r="FP121" s="121"/>
      <c r="FQ121" s="121"/>
      <c r="FR121" s="121"/>
      <c r="FS121" s="121"/>
      <c r="FT121" s="121"/>
      <c r="FU121" s="121"/>
      <c r="FV121" s="121"/>
      <c r="FW121" s="121"/>
      <c r="FX121" s="121"/>
      <c r="FY121" s="121"/>
      <c r="FZ121" s="121"/>
      <c r="GA121" s="121"/>
      <c r="GB121" s="121"/>
      <c r="GC121" s="121"/>
      <c r="GD121" s="121"/>
      <c r="GE121" s="121"/>
      <c r="GF121" s="121"/>
      <c r="GG121" s="121"/>
      <c r="GH121" s="121"/>
      <c r="GI121" s="121"/>
      <c r="GJ121" s="121"/>
      <c r="GK121" s="121"/>
      <c r="GL121" s="121"/>
      <c r="GM121" s="121"/>
      <c r="GN121" s="121"/>
      <c r="GO121" s="121"/>
      <c r="GP121" s="121"/>
      <c r="GQ121" s="121"/>
      <c r="GR121" s="121"/>
      <c r="GS121" s="121"/>
      <c r="GT121" s="121"/>
      <c r="GU121" s="121"/>
      <c r="GV121" s="121"/>
      <c r="GW121" s="121"/>
      <c r="GX121" s="121"/>
      <c r="GY121" s="121"/>
      <c r="GZ121" s="121"/>
      <c r="HA121" s="121"/>
      <c r="HB121" s="121"/>
      <c r="HC121" s="121"/>
      <c r="HD121" s="121"/>
      <c r="HE121" s="121"/>
      <c r="HF121" s="121"/>
      <c r="HG121" s="121"/>
      <c r="HH121" s="121"/>
      <c r="HI121" s="121"/>
      <c r="HJ121" s="121"/>
      <c r="HK121" s="121"/>
      <c r="HL121" s="121"/>
      <c r="HM121" s="121"/>
      <c r="HN121" s="121"/>
      <c r="HO121" s="121"/>
      <c r="HP121" s="121"/>
      <c r="HQ121" s="121"/>
      <c r="HR121" s="121"/>
      <c r="HS121" s="121"/>
      <c r="HT121" s="121"/>
      <c r="HU121" s="121"/>
      <c r="HV121" s="121"/>
      <c r="HW121" s="121"/>
      <c r="HX121" s="121"/>
      <c r="HY121" s="121"/>
      <c r="HZ121" s="121"/>
      <c r="IA121" s="121"/>
      <c r="IB121" s="121"/>
      <c r="IC121" s="121"/>
      <c r="ID121" s="121"/>
      <c r="IE121" s="121"/>
      <c r="IF121" s="121"/>
      <c r="IG121" s="121"/>
      <c r="IH121" s="121"/>
      <c r="II121" s="121"/>
      <c r="IJ121" s="121"/>
      <c r="IK121" s="121"/>
      <c r="IL121" s="121"/>
      <c r="IM121" s="121"/>
      <c r="IN121" s="121"/>
      <c r="IO121" s="121"/>
      <c r="IP121" s="121"/>
      <c r="IQ121" s="121"/>
      <c r="IR121" s="121"/>
      <c r="IS121" s="121"/>
      <c r="IT121" s="121"/>
      <c r="IU121" s="121"/>
      <c r="IV121" s="121"/>
    </row>
    <row r="122" spans="1:256" x14ac:dyDescent="0.2">
      <c r="A122" s="119">
        <f>'Alloc Amt'!A122</f>
        <v>112</v>
      </c>
      <c r="B122" s="144"/>
      <c r="C122" s="121"/>
      <c r="D122" s="121"/>
      <c r="E122" s="121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  <c r="DK122" s="121"/>
      <c r="DL122" s="121"/>
      <c r="DM122" s="121"/>
      <c r="DN122" s="121"/>
      <c r="DO122" s="121"/>
      <c r="DP122" s="121"/>
      <c r="DQ122" s="121"/>
      <c r="DR122" s="121"/>
      <c r="DS122" s="121"/>
      <c r="DT122" s="121"/>
      <c r="DU122" s="121"/>
      <c r="DV122" s="121"/>
      <c r="DW122" s="121"/>
      <c r="DX122" s="121"/>
      <c r="DY122" s="121"/>
      <c r="DZ122" s="121"/>
      <c r="EA122" s="121"/>
      <c r="EB122" s="121"/>
      <c r="EC122" s="121"/>
      <c r="ED122" s="121"/>
      <c r="EE122" s="121"/>
      <c r="EF122" s="121"/>
      <c r="EG122" s="121"/>
      <c r="EH122" s="121"/>
      <c r="EI122" s="121"/>
      <c r="EJ122" s="121"/>
      <c r="EK122" s="121"/>
      <c r="EL122" s="121"/>
      <c r="EM122" s="121"/>
      <c r="EN122" s="121"/>
      <c r="EO122" s="121"/>
      <c r="EP122" s="121"/>
      <c r="EQ122" s="121"/>
      <c r="ER122" s="121"/>
      <c r="ES122" s="121"/>
      <c r="ET122" s="121"/>
      <c r="EU122" s="121"/>
      <c r="EV122" s="121"/>
      <c r="EW122" s="121"/>
      <c r="EX122" s="121"/>
      <c r="EY122" s="121"/>
      <c r="EZ122" s="121"/>
      <c r="FA122" s="121"/>
      <c r="FB122" s="121"/>
      <c r="FC122" s="121"/>
      <c r="FD122" s="121"/>
      <c r="FE122" s="121"/>
      <c r="FF122" s="121"/>
      <c r="FG122" s="121"/>
      <c r="FH122" s="121"/>
      <c r="FI122" s="121"/>
      <c r="FJ122" s="121"/>
      <c r="FK122" s="121"/>
      <c r="FL122" s="121"/>
      <c r="FM122" s="121"/>
      <c r="FN122" s="121"/>
      <c r="FO122" s="121"/>
      <c r="FP122" s="121"/>
      <c r="FQ122" s="121"/>
      <c r="FR122" s="121"/>
      <c r="FS122" s="121"/>
      <c r="FT122" s="121"/>
      <c r="FU122" s="121"/>
      <c r="FV122" s="121"/>
      <c r="FW122" s="121"/>
      <c r="FX122" s="121"/>
      <c r="FY122" s="121"/>
      <c r="FZ122" s="121"/>
      <c r="GA122" s="121"/>
      <c r="GB122" s="121"/>
      <c r="GC122" s="121"/>
      <c r="GD122" s="121"/>
      <c r="GE122" s="121"/>
      <c r="GF122" s="121"/>
      <c r="GG122" s="121"/>
      <c r="GH122" s="121"/>
      <c r="GI122" s="121"/>
      <c r="GJ122" s="121"/>
      <c r="GK122" s="121"/>
      <c r="GL122" s="121"/>
      <c r="GM122" s="121"/>
      <c r="GN122" s="121"/>
      <c r="GO122" s="121"/>
      <c r="GP122" s="121"/>
      <c r="GQ122" s="121"/>
      <c r="GR122" s="121"/>
      <c r="GS122" s="121"/>
      <c r="GT122" s="121"/>
      <c r="GU122" s="121"/>
      <c r="GV122" s="121"/>
      <c r="GW122" s="121"/>
      <c r="GX122" s="121"/>
      <c r="GY122" s="121"/>
      <c r="GZ122" s="121"/>
      <c r="HA122" s="121"/>
      <c r="HB122" s="121"/>
      <c r="HC122" s="121"/>
      <c r="HD122" s="121"/>
      <c r="HE122" s="121"/>
      <c r="HF122" s="121"/>
      <c r="HG122" s="121"/>
      <c r="HH122" s="121"/>
      <c r="HI122" s="121"/>
      <c r="HJ122" s="121"/>
      <c r="HK122" s="121"/>
      <c r="HL122" s="121"/>
      <c r="HM122" s="121"/>
      <c r="HN122" s="121"/>
      <c r="HO122" s="121"/>
      <c r="HP122" s="121"/>
      <c r="HQ122" s="121"/>
      <c r="HR122" s="121"/>
      <c r="HS122" s="121"/>
      <c r="HT122" s="121"/>
      <c r="HU122" s="121"/>
      <c r="HV122" s="121"/>
      <c r="HW122" s="121"/>
      <c r="HX122" s="121"/>
      <c r="HY122" s="121"/>
      <c r="HZ122" s="121"/>
      <c r="IA122" s="121"/>
      <c r="IB122" s="121"/>
      <c r="IC122" s="121"/>
      <c r="ID122" s="121"/>
      <c r="IE122" s="121"/>
      <c r="IF122" s="121"/>
      <c r="IG122" s="121"/>
      <c r="IH122" s="121"/>
      <c r="II122" s="121"/>
      <c r="IJ122" s="121"/>
      <c r="IK122" s="121"/>
      <c r="IL122" s="121"/>
      <c r="IM122" s="121"/>
      <c r="IN122" s="121"/>
      <c r="IO122" s="121"/>
      <c r="IP122" s="121"/>
      <c r="IQ122" s="121"/>
      <c r="IR122" s="121"/>
      <c r="IS122" s="121"/>
      <c r="IT122" s="121"/>
      <c r="IU122" s="121"/>
      <c r="IV122" s="121"/>
    </row>
    <row r="123" spans="1:256" x14ac:dyDescent="0.2">
      <c r="A123" s="119">
        <f>'Alloc Amt'!A123</f>
        <v>113</v>
      </c>
      <c r="B123" s="144"/>
      <c r="C123" s="121"/>
      <c r="D123" s="121"/>
      <c r="E123" s="121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  <c r="DK123" s="121"/>
      <c r="DL123" s="121"/>
      <c r="DM123" s="121"/>
      <c r="DN123" s="121"/>
      <c r="DO123" s="121"/>
      <c r="DP123" s="121"/>
      <c r="DQ123" s="121"/>
      <c r="DR123" s="121"/>
      <c r="DS123" s="121"/>
      <c r="DT123" s="121"/>
      <c r="DU123" s="121"/>
      <c r="DV123" s="121"/>
      <c r="DW123" s="121"/>
      <c r="DX123" s="121"/>
      <c r="DY123" s="121"/>
      <c r="DZ123" s="121"/>
      <c r="EA123" s="121"/>
      <c r="EB123" s="121"/>
      <c r="EC123" s="121"/>
      <c r="ED123" s="121"/>
      <c r="EE123" s="121"/>
      <c r="EF123" s="121"/>
      <c r="EG123" s="121"/>
      <c r="EH123" s="121"/>
      <c r="EI123" s="121"/>
      <c r="EJ123" s="121"/>
      <c r="EK123" s="121"/>
      <c r="EL123" s="121"/>
      <c r="EM123" s="121"/>
      <c r="EN123" s="121"/>
      <c r="EO123" s="121"/>
      <c r="EP123" s="121"/>
      <c r="EQ123" s="121"/>
      <c r="ER123" s="121"/>
      <c r="ES123" s="121"/>
      <c r="ET123" s="121"/>
      <c r="EU123" s="121"/>
      <c r="EV123" s="121"/>
      <c r="EW123" s="121"/>
      <c r="EX123" s="121"/>
      <c r="EY123" s="121"/>
      <c r="EZ123" s="121"/>
      <c r="FA123" s="121"/>
      <c r="FB123" s="121"/>
      <c r="FC123" s="121"/>
      <c r="FD123" s="121"/>
      <c r="FE123" s="121"/>
      <c r="FF123" s="121"/>
      <c r="FG123" s="121"/>
      <c r="FH123" s="121"/>
      <c r="FI123" s="121"/>
      <c r="FJ123" s="121"/>
      <c r="FK123" s="121"/>
      <c r="FL123" s="121"/>
      <c r="FM123" s="121"/>
      <c r="FN123" s="121"/>
      <c r="FO123" s="121"/>
      <c r="FP123" s="121"/>
      <c r="FQ123" s="121"/>
      <c r="FR123" s="121"/>
      <c r="FS123" s="121"/>
      <c r="FT123" s="121"/>
      <c r="FU123" s="121"/>
      <c r="FV123" s="121"/>
      <c r="FW123" s="121"/>
      <c r="FX123" s="121"/>
      <c r="FY123" s="121"/>
      <c r="FZ123" s="121"/>
      <c r="GA123" s="121"/>
      <c r="GB123" s="121"/>
      <c r="GC123" s="121"/>
      <c r="GD123" s="121"/>
      <c r="GE123" s="121"/>
      <c r="GF123" s="121"/>
      <c r="GG123" s="121"/>
      <c r="GH123" s="121"/>
      <c r="GI123" s="121"/>
      <c r="GJ123" s="121"/>
      <c r="GK123" s="121"/>
      <c r="GL123" s="121"/>
      <c r="GM123" s="121"/>
      <c r="GN123" s="121"/>
      <c r="GO123" s="121"/>
      <c r="GP123" s="121"/>
      <c r="GQ123" s="121"/>
      <c r="GR123" s="121"/>
      <c r="GS123" s="121"/>
      <c r="GT123" s="121"/>
      <c r="GU123" s="121"/>
      <c r="GV123" s="121"/>
      <c r="GW123" s="121"/>
      <c r="GX123" s="121"/>
      <c r="GY123" s="121"/>
      <c r="GZ123" s="121"/>
      <c r="HA123" s="121"/>
      <c r="HB123" s="121"/>
      <c r="HC123" s="121"/>
      <c r="HD123" s="121"/>
      <c r="HE123" s="121"/>
      <c r="HF123" s="121"/>
      <c r="HG123" s="121"/>
      <c r="HH123" s="121"/>
      <c r="HI123" s="121"/>
      <c r="HJ123" s="121"/>
      <c r="HK123" s="121"/>
      <c r="HL123" s="121"/>
      <c r="HM123" s="121"/>
      <c r="HN123" s="121"/>
      <c r="HO123" s="121"/>
      <c r="HP123" s="121"/>
      <c r="HQ123" s="121"/>
      <c r="HR123" s="121"/>
      <c r="HS123" s="121"/>
      <c r="HT123" s="121"/>
      <c r="HU123" s="121"/>
      <c r="HV123" s="121"/>
      <c r="HW123" s="121"/>
      <c r="HX123" s="121"/>
      <c r="HY123" s="121"/>
      <c r="HZ123" s="121"/>
      <c r="IA123" s="121"/>
      <c r="IB123" s="121"/>
      <c r="IC123" s="121"/>
      <c r="ID123" s="121"/>
      <c r="IE123" s="121"/>
      <c r="IF123" s="121"/>
      <c r="IG123" s="121"/>
      <c r="IH123" s="121"/>
      <c r="II123" s="121"/>
      <c r="IJ123" s="121"/>
      <c r="IK123" s="121"/>
      <c r="IL123" s="121"/>
      <c r="IM123" s="121"/>
      <c r="IN123" s="121"/>
      <c r="IO123" s="121"/>
      <c r="IP123" s="121"/>
      <c r="IQ123" s="121"/>
      <c r="IR123" s="121"/>
      <c r="IS123" s="121"/>
      <c r="IT123" s="121"/>
      <c r="IU123" s="121"/>
      <c r="IV123" s="121"/>
    </row>
    <row r="124" spans="1:256" x14ac:dyDescent="0.2">
      <c r="A124" s="119">
        <f>'Alloc Amt'!A124</f>
        <v>114</v>
      </c>
      <c r="B124" s="144"/>
      <c r="C124" s="121"/>
      <c r="D124" s="121"/>
      <c r="E124" s="121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  <c r="DK124" s="121"/>
      <c r="DL124" s="121"/>
      <c r="DM124" s="121"/>
      <c r="DN124" s="121"/>
      <c r="DO124" s="121"/>
      <c r="DP124" s="121"/>
      <c r="DQ124" s="121"/>
      <c r="DR124" s="121"/>
      <c r="DS124" s="121"/>
      <c r="DT124" s="121"/>
      <c r="DU124" s="121"/>
      <c r="DV124" s="121"/>
      <c r="DW124" s="121"/>
      <c r="DX124" s="121"/>
      <c r="DY124" s="121"/>
      <c r="DZ124" s="121"/>
      <c r="EA124" s="121"/>
      <c r="EB124" s="121"/>
      <c r="EC124" s="121"/>
      <c r="ED124" s="121"/>
      <c r="EE124" s="121"/>
      <c r="EF124" s="121"/>
      <c r="EG124" s="121"/>
      <c r="EH124" s="121"/>
      <c r="EI124" s="121"/>
      <c r="EJ124" s="121"/>
      <c r="EK124" s="121"/>
      <c r="EL124" s="121"/>
      <c r="EM124" s="121"/>
      <c r="EN124" s="121"/>
      <c r="EO124" s="121"/>
      <c r="EP124" s="121"/>
      <c r="EQ124" s="121"/>
      <c r="ER124" s="121"/>
      <c r="ES124" s="121"/>
      <c r="ET124" s="121"/>
      <c r="EU124" s="121"/>
      <c r="EV124" s="121"/>
      <c r="EW124" s="121"/>
      <c r="EX124" s="121"/>
      <c r="EY124" s="121"/>
      <c r="EZ124" s="121"/>
      <c r="FA124" s="121"/>
      <c r="FB124" s="121"/>
      <c r="FC124" s="121"/>
      <c r="FD124" s="121"/>
      <c r="FE124" s="121"/>
      <c r="FF124" s="121"/>
      <c r="FG124" s="121"/>
      <c r="FH124" s="121"/>
      <c r="FI124" s="121"/>
      <c r="FJ124" s="121"/>
      <c r="FK124" s="121"/>
      <c r="FL124" s="121"/>
      <c r="FM124" s="121"/>
      <c r="FN124" s="121"/>
      <c r="FO124" s="121"/>
      <c r="FP124" s="121"/>
      <c r="FQ124" s="121"/>
      <c r="FR124" s="121"/>
      <c r="FS124" s="121"/>
      <c r="FT124" s="121"/>
      <c r="FU124" s="121"/>
      <c r="FV124" s="121"/>
      <c r="FW124" s="121"/>
      <c r="FX124" s="121"/>
      <c r="FY124" s="121"/>
      <c r="FZ124" s="121"/>
      <c r="GA124" s="121"/>
      <c r="GB124" s="121"/>
      <c r="GC124" s="121"/>
      <c r="GD124" s="121"/>
      <c r="GE124" s="121"/>
      <c r="GF124" s="121"/>
      <c r="GG124" s="121"/>
      <c r="GH124" s="121"/>
      <c r="GI124" s="121"/>
      <c r="GJ124" s="121"/>
      <c r="GK124" s="121"/>
      <c r="GL124" s="121"/>
      <c r="GM124" s="121"/>
      <c r="GN124" s="121"/>
      <c r="GO124" s="121"/>
      <c r="GP124" s="121"/>
      <c r="GQ124" s="121"/>
      <c r="GR124" s="121"/>
      <c r="GS124" s="121"/>
      <c r="GT124" s="121"/>
      <c r="GU124" s="121"/>
      <c r="GV124" s="121"/>
      <c r="GW124" s="121"/>
      <c r="GX124" s="121"/>
      <c r="GY124" s="121"/>
      <c r="GZ124" s="121"/>
      <c r="HA124" s="121"/>
      <c r="HB124" s="121"/>
      <c r="HC124" s="121"/>
      <c r="HD124" s="121"/>
      <c r="HE124" s="121"/>
      <c r="HF124" s="121"/>
      <c r="HG124" s="121"/>
      <c r="HH124" s="121"/>
      <c r="HI124" s="121"/>
      <c r="HJ124" s="121"/>
      <c r="HK124" s="121"/>
      <c r="HL124" s="121"/>
      <c r="HM124" s="121"/>
      <c r="HN124" s="121"/>
      <c r="HO124" s="121"/>
      <c r="HP124" s="121"/>
      <c r="HQ124" s="121"/>
      <c r="HR124" s="121"/>
      <c r="HS124" s="121"/>
      <c r="HT124" s="121"/>
      <c r="HU124" s="121"/>
      <c r="HV124" s="121"/>
      <c r="HW124" s="121"/>
      <c r="HX124" s="121"/>
      <c r="HY124" s="121"/>
      <c r="HZ124" s="121"/>
      <c r="IA124" s="121"/>
      <c r="IB124" s="121"/>
      <c r="IC124" s="121"/>
      <c r="ID124" s="121"/>
      <c r="IE124" s="121"/>
      <c r="IF124" s="121"/>
      <c r="IG124" s="121"/>
      <c r="IH124" s="121"/>
      <c r="II124" s="121"/>
      <c r="IJ124" s="121"/>
      <c r="IK124" s="121"/>
      <c r="IL124" s="121"/>
      <c r="IM124" s="121"/>
      <c r="IN124" s="121"/>
      <c r="IO124" s="121"/>
      <c r="IP124" s="121"/>
      <c r="IQ124" s="121"/>
      <c r="IR124" s="121"/>
      <c r="IS124" s="121"/>
      <c r="IT124" s="121"/>
      <c r="IU124" s="121"/>
      <c r="IV124" s="121"/>
    </row>
    <row r="125" spans="1:256" x14ac:dyDescent="0.2">
      <c r="A125" s="119">
        <f>'Alloc Amt'!A125</f>
        <v>115</v>
      </c>
      <c r="B125" s="144"/>
      <c r="C125" s="121"/>
      <c r="D125" s="121"/>
      <c r="E125" s="121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  <c r="DK125" s="121"/>
      <c r="DL125" s="121"/>
      <c r="DM125" s="121"/>
      <c r="DN125" s="121"/>
      <c r="DO125" s="121"/>
      <c r="DP125" s="121"/>
      <c r="DQ125" s="121"/>
      <c r="DR125" s="121"/>
      <c r="DS125" s="121"/>
      <c r="DT125" s="121"/>
      <c r="DU125" s="121"/>
      <c r="DV125" s="121"/>
      <c r="DW125" s="121"/>
      <c r="DX125" s="121"/>
      <c r="DY125" s="121"/>
      <c r="DZ125" s="121"/>
      <c r="EA125" s="121"/>
      <c r="EB125" s="121"/>
      <c r="EC125" s="121"/>
      <c r="ED125" s="121"/>
      <c r="EE125" s="121"/>
      <c r="EF125" s="121"/>
      <c r="EG125" s="121"/>
      <c r="EH125" s="121"/>
      <c r="EI125" s="121"/>
      <c r="EJ125" s="121"/>
      <c r="EK125" s="121"/>
      <c r="EL125" s="121"/>
      <c r="EM125" s="121"/>
      <c r="EN125" s="121"/>
      <c r="EO125" s="121"/>
      <c r="EP125" s="121"/>
      <c r="EQ125" s="121"/>
      <c r="ER125" s="121"/>
      <c r="ES125" s="121"/>
      <c r="ET125" s="121"/>
      <c r="EU125" s="121"/>
      <c r="EV125" s="121"/>
      <c r="EW125" s="121"/>
      <c r="EX125" s="121"/>
      <c r="EY125" s="121"/>
      <c r="EZ125" s="121"/>
      <c r="FA125" s="121"/>
      <c r="FB125" s="121"/>
      <c r="FC125" s="121"/>
      <c r="FD125" s="121"/>
      <c r="FE125" s="121"/>
      <c r="FF125" s="121"/>
      <c r="FG125" s="121"/>
      <c r="FH125" s="121"/>
      <c r="FI125" s="121"/>
      <c r="FJ125" s="121"/>
      <c r="FK125" s="121"/>
      <c r="FL125" s="121"/>
      <c r="FM125" s="121"/>
      <c r="FN125" s="121"/>
      <c r="FO125" s="121"/>
      <c r="FP125" s="121"/>
      <c r="FQ125" s="121"/>
      <c r="FR125" s="121"/>
      <c r="FS125" s="121"/>
      <c r="FT125" s="121"/>
      <c r="FU125" s="121"/>
      <c r="FV125" s="121"/>
      <c r="FW125" s="121"/>
      <c r="FX125" s="121"/>
      <c r="FY125" s="121"/>
      <c r="FZ125" s="121"/>
      <c r="GA125" s="121"/>
      <c r="GB125" s="121"/>
      <c r="GC125" s="121"/>
      <c r="GD125" s="121"/>
      <c r="GE125" s="121"/>
      <c r="GF125" s="121"/>
      <c r="GG125" s="121"/>
      <c r="GH125" s="121"/>
      <c r="GI125" s="121"/>
      <c r="GJ125" s="121"/>
      <c r="GK125" s="121"/>
      <c r="GL125" s="121"/>
      <c r="GM125" s="121"/>
      <c r="GN125" s="121"/>
      <c r="GO125" s="121"/>
      <c r="GP125" s="121"/>
      <c r="GQ125" s="121"/>
      <c r="GR125" s="121"/>
      <c r="GS125" s="121"/>
      <c r="GT125" s="121"/>
      <c r="GU125" s="121"/>
      <c r="GV125" s="121"/>
      <c r="GW125" s="121"/>
      <c r="GX125" s="121"/>
      <c r="GY125" s="121"/>
      <c r="GZ125" s="121"/>
      <c r="HA125" s="121"/>
      <c r="HB125" s="121"/>
      <c r="HC125" s="121"/>
      <c r="HD125" s="121"/>
      <c r="HE125" s="121"/>
      <c r="HF125" s="121"/>
      <c r="HG125" s="121"/>
      <c r="HH125" s="121"/>
      <c r="HI125" s="121"/>
      <c r="HJ125" s="121"/>
      <c r="HK125" s="121"/>
      <c r="HL125" s="121"/>
      <c r="HM125" s="121"/>
      <c r="HN125" s="121"/>
      <c r="HO125" s="121"/>
      <c r="HP125" s="121"/>
      <c r="HQ125" s="121"/>
      <c r="HR125" s="121"/>
      <c r="HS125" s="121"/>
      <c r="HT125" s="121"/>
      <c r="HU125" s="121"/>
      <c r="HV125" s="121"/>
      <c r="HW125" s="121"/>
      <c r="HX125" s="121"/>
      <c r="HY125" s="121"/>
      <c r="HZ125" s="121"/>
      <c r="IA125" s="121"/>
      <c r="IB125" s="121"/>
      <c r="IC125" s="121"/>
      <c r="ID125" s="121"/>
      <c r="IE125" s="121"/>
      <c r="IF125" s="121"/>
      <c r="IG125" s="121"/>
      <c r="IH125" s="121"/>
      <c r="II125" s="121"/>
      <c r="IJ125" s="121"/>
      <c r="IK125" s="121"/>
      <c r="IL125" s="121"/>
      <c r="IM125" s="121"/>
      <c r="IN125" s="121"/>
      <c r="IO125" s="121"/>
      <c r="IP125" s="121"/>
      <c r="IQ125" s="121"/>
      <c r="IR125" s="121"/>
      <c r="IS125" s="121"/>
      <c r="IT125" s="121"/>
      <c r="IU125" s="121"/>
      <c r="IV125" s="121"/>
    </row>
    <row r="126" spans="1:256" x14ac:dyDescent="0.2">
      <c r="A126" s="119">
        <f>'Alloc Amt'!A126</f>
        <v>116</v>
      </c>
      <c r="B126" s="144"/>
      <c r="C126" s="121"/>
      <c r="D126" s="121"/>
      <c r="E126" s="121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  <c r="DK126" s="121"/>
      <c r="DL126" s="121"/>
      <c r="DM126" s="121"/>
      <c r="DN126" s="121"/>
      <c r="DO126" s="121"/>
      <c r="DP126" s="121"/>
      <c r="DQ126" s="121"/>
      <c r="DR126" s="121"/>
      <c r="DS126" s="121"/>
      <c r="DT126" s="121"/>
      <c r="DU126" s="121"/>
      <c r="DV126" s="121"/>
      <c r="DW126" s="121"/>
      <c r="DX126" s="121"/>
      <c r="DY126" s="121"/>
      <c r="DZ126" s="121"/>
      <c r="EA126" s="121"/>
      <c r="EB126" s="121"/>
      <c r="EC126" s="121"/>
      <c r="ED126" s="121"/>
      <c r="EE126" s="121"/>
      <c r="EF126" s="121"/>
      <c r="EG126" s="121"/>
      <c r="EH126" s="121"/>
      <c r="EI126" s="121"/>
      <c r="EJ126" s="121"/>
      <c r="EK126" s="121"/>
      <c r="EL126" s="121"/>
      <c r="EM126" s="121"/>
      <c r="EN126" s="121"/>
      <c r="EO126" s="121"/>
      <c r="EP126" s="121"/>
      <c r="EQ126" s="121"/>
      <c r="ER126" s="121"/>
      <c r="ES126" s="121"/>
      <c r="ET126" s="121"/>
      <c r="EU126" s="121"/>
      <c r="EV126" s="121"/>
      <c r="EW126" s="121"/>
      <c r="EX126" s="121"/>
      <c r="EY126" s="121"/>
      <c r="EZ126" s="121"/>
      <c r="FA126" s="121"/>
      <c r="FB126" s="121"/>
      <c r="FC126" s="121"/>
      <c r="FD126" s="121"/>
      <c r="FE126" s="121"/>
      <c r="FF126" s="121"/>
      <c r="FG126" s="121"/>
      <c r="FH126" s="121"/>
      <c r="FI126" s="121"/>
      <c r="FJ126" s="121"/>
      <c r="FK126" s="121"/>
      <c r="FL126" s="121"/>
      <c r="FM126" s="121"/>
      <c r="FN126" s="121"/>
      <c r="FO126" s="121"/>
      <c r="FP126" s="121"/>
      <c r="FQ126" s="121"/>
      <c r="FR126" s="121"/>
      <c r="FS126" s="121"/>
      <c r="FT126" s="121"/>
      <c r="FU126" s="121"/>
      <c r="FV126" s="121"/>
      <c r="FW126" s="121"/>
      <c r="FX126" s="121"/>
      <c r="FY126" s="121"/>
      <c r="FZ126" s="121"/>
      <c r="GA126" s="121"/>
      <c r="GB126" s="121"/>
      <c r="GC126" s="121"/>
      <c r="GD126" s="121"/>
      <c r="GE126" s="121"/>
      <c r="GF126" s="121"/>
      <c r="GG126" s="121"/>
      <c r="GH126" s="121"/>
      <c r="GI126" s="121"/>
      <c r="GJ126" s="121"/>
      <c r="GK126" s="121"/>
      <c r="GL126" s="121"/>
      <c r="GM126" s="121"/>
      <c r="GN126" s="121"/>
      <c r="GO126" s="121"/>
      <c r="GP126" s="121"/>
      <c r="GQ126" s="121"/>
      <c r="GR126" s="121"/>
      <c r="GS126" s="121"/>
      <c r="GT126" s="121"/>
      <c r="GU126" s="121"/>
      <c r="GV126" s="121"/>
      <c r="GW126" s="121"/>
      <c r="GX126" s="121"/>
      <c r="GY126" s="121"/>
      <c r="GZ126" s="121"/>
      <c r="HA126" s="121"/>
      <c r="HB126" s="121"/>
      <c r="HC126" s="121"/>
      <c r="HD126" s="121"/>
      <c r="HE126" s="121"/>
      <c r="HF126" s="121"/>
      <c r="HG126" s="121"/>
      <c r="HH126" s="121"/>
      <c r="HI126" s="121"/>
      <c r="HJ126" s="121"/>
      <c r="HK126" s="121"/>
      <c r="HL126" s="121"/>
      <c r="HM126" s="121"/>
      <c r="HN126" s="121"/>
      <c r="HO126" s="121"/>
      <c r="HP126" s="121"/>
      <c r="HQ126" s="121"/>
      <c r="HR126" s="121"/>
      <c r="HS126" s="121"/>
      <c r="HT126" s="121"/>
      <c r="HU126" s="121"/>
      <c r="HV126" s="121"/>
      <c r="HW126" s="121"/>
      <c r="HX126" s="121"/>
      <c r="HY126" s="121"/>
      <c r="HZ126" s="121"/>
      <c r="IA126" s="121"/>
      <c r="IB126" s="121"/>
      <c r="IC126" s="121"/>
      <c r="ID126" s="121"/>
      <c r="IE126" s="121"/>
      <c r="IF126" s="121"/>
      <c r="IG126" s="121"/>
      <c r="IH126" s="121"/>
      <c r="II126" s="121"/>
      <c r="IJ126" s="121"/>
      <c r="IK126" s="121"/>
      <c r="IL126" s="121"/>
      <c r="IM126" s="121"/>
      <c r="IN126" s="121"/>
      <c r="IO126" s="121"/>
      <c r="IP126" s="121"/>
      <c r="IQ126" s="121"/>
      <c r="IR126" s="121"/>
      <c r="IS126" s="121"/>
      <c r="IT126" s="121"/>
      <c r="IU126" s="121"/>
      <c r="IV126" s="121"/>
    </row>
    <row r="127" spans="1:256" x14ac:dyDescent="0.2">
      <c r="A127" s="119">
        <f>'Alloc Amt'!A127</f>
        <v>117</v>
      </c>
      <c r="B127" s="144"/>
      <c r="C127" s="121"/>
      <c r="D127" s="121"/>
      <c r="E127" s="121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  <c r="DK127" s="121"/>
      <c r="DL127" s="121"/>
      <c r="DM127" s="121"/>
      <c r="DN127" s="121"/>
      <c r="DO127" s="121"/>
      <c r="DP127" s="121"/>
      <c r="DQ127" s="121"/>
      <c r="DR127" s="121"/>
      <c r="DS127" s="121"/>
      <c r="DT127" s="121"/>
      <c r="DU127" s="121"/>
      <c r="DV127" s="121"/>
      <c r="DW127" s="121"/>
      <c r="DX127" s="121"/>
      <c r="DY127" s="121"/>
      <c r="DZ127" s="121"/>
      <c r="EA127" s="121"/>
      <c r="EB127" s="121"/>
      <c r="EC127" s="121"/>
      <c r="ED127" s="121"/>
      <c r="EE127" s="121"/>
      <c r="EF127" s="121"/>
      <c r="EG127" s="121"/>
      <c r="EH127" s="121"/>
      <c r="EI127" s="121"/>
      <c r="EJ127" s="121"/>
      <c r="EK127" s="121"/>
      <c r="EL127" s="121"/>
      <c r="EM127" s="121"/>
      <c r="EN127" s="121"/>
      <c r="EO127" s="121"/>
      <c r="EP127" s="121"/>
      <c r="EQ127" s="121"/>
      <c r="ER127" s="121"/>
      <c r="ES127" s="121"/>
      <c r="ET127" s="121"/>
      <c r="EU127" s="121"/>
      <c r="EV127" s="121"/>
      <c r="EW127" s="121"/>
      <c r="EX127" s="121"/>
      <c r="EY127" s="121"/>
      <c r="EZ127" s="121"/>
      <c r="FA127" s="121"/>
      <c r="FB127" s="121"/>
      <c r="FC127" s="121"/>
      <c r="FD127" s="121"/>
      <c r="FE127" s="121"/>
      <c r="FF127" s="121"/>
      <c r="FG127" s="121"/>
      <c r="FH127" s="121"/>
      <c r="FI127" s="121"/>
      <c r="FJ127" s="121"/>
      <c r="FK127" s="121"/>
      <c r="FL127" s="121"/>
      <c r="FM127" s="121"/>
      <c r="FN127" s="121"/>
      <c r="FO127" s="121"/>
      <c r="FP127" s="121"/>
      <c r="FQ127" s="121"/>
      <c r="FR127" s="121"/>
      <c r="FS127" s="121"/>
      <c r="FT127" s="121"/>
      <c r="FU127" s="121"/>
      <c r="FV127" s="121"/>
      <c r="FW127" s="121"/>
      <c r="FX127" s="121"/>
      <c r="FY127" s="121"/>
      <c r="FZ127" s="121"/>
      <c r="GA127" s="121"/>
      <c r="GB127" s="121"/>
      <c r="GC127" s="121"/>
      <c r="GD127" s="121"/>
      <c r="GE127" s="121"/>
      <c r="GF127" s="121"/>
      <c r="GG127" s="121"/>
      <c r="GH127" s="121"/>
      <c r="GI127" s="121"/>
      <c r="GJ127" s="121"/>
      <c r="GK127" s="121"/>
      <c r="GL127" s="121"/>
      <c r="GM127" s="121"/>
      <c r="GN127" s="121"/>
      <c r="GO127" s="121"/>
      <c r="GP127" s="121"/>
      <c r="GQ127" s="121"/>
      <c r="GR127" s="121"/>
      <c r="GS127" s="121"/>
      <c r="GT127" s="121"/>
      <c r="GU127" s="121"/>
      <c r="GV127" s="121"/>
      <c r="GW127" s="121"/>
      <c r="GX127" s="121"/>
      <c r="GY127" s="121"/>
      <c r="GZ127" s="121"/>
      <c r="HA127" s="121"/>
      <c r="HB127" s="121"/>
      <c r="HC127" s="121"/>
      <c r="HD127" s="121"/>
      <c r="HE127" s="121"/>
      <c r="HF127" s="121"/>
      <c r="HG127" s="121"/>
      <c r="HH127" s="121"/>
      <c r="HI127" s="121"/>
      <c r="HJ127" s="121"/>
      <c r="HK127" s="121"/>
      <c r="HL127" s="121"/>
      <c r="HM127" s="121"/>
      <c r="HN127" s="121"/>
      <c r="HO127" s="121"/>
      <c r="HP127" s="121"/>
      <c r="HQ127" s="121"/>
      <c r="HR127" s="121"/>
      <c r="HS127" s="121"/>
      <c r="HT127" s="121"/>
      <c r="HU127" s="121"/>
      <c r="HV127" s="121"/>
      <c r="HW127" s="121"/>
      <c r="HX127" s="121"/>
      <c r="HY127" s="121"/>
      <c r="HZ127" s="121"/>
      <c r="IA127" s="121"/>
      <c r="IB127" s="121"/>
      <c r="IC127" s="121"/>
      <c r="ID127" s="121"/>
      <c r="IE127" s="121"/>
      <c r="IF127" s="121"/>
      <c r="IG127" s="121"/>
      <c r="IH127" s="121"/>
      <c r="II127" s="121"/>
      <c r="IJ127" s="121"/>
      <c r="IK127" s="121"/>
      <c r="IL127" s="121"/>
      <c r="IM127" s="121"/>
      <c r="IN127" s="121"/>
      <c r="IO127" s="121"/>
      <c r="IP127" s="121"/>
      <c r="IQ127" s="121"/>
      <c r="IR127" s="121"/>
      <c r="IS127" s="121"/>
      <c r="IT127" s="121"/>
      <c r="IU127" s="121"/>
      <c r="IV127" s="121"/>
    </row>
    <row r="128" spans="1:256" x14ac:dyDescent="0.2">
      <c r="A128" s="119">
        <f>'Alloc Amt'!A128</f>
        <v>118</v>
      </c>
      <c r="B128" s="144"/>
      <c r="C128" s="121"/>
      <c r="D128" s="121"/>
      <c r="E128" s="121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  <c r="DK128" s="121"/>
      <c r="DL128" s="121"/>
      <c r="DM128" s="121"/>
      <c r="DN128" s="121"/>
      <c r="DO128" s="121"/>
      <c r="DP128" s="121"/>
      <c r="DQ128" s="121"/>
      <c r="DR128" s="121"/>
      <c r="DS128" s="121"/>
      <c r="DT128" s="121"/>
      <c r="DU128" s="121"/>
      <c r="DV128" s="121"/>
      <c r="DW128" s="121"/>
      <c r="DX128" s="121"/>
      <c r="DY128" s="121"/>
      <c r="DZ128" s="121"/>
      <c r="EA128" s="121"/>
      <c r="EB128" s="121"/>
      <c r="EC128" s="121"/>
      <c r="ED128" s="121"/>
      <c r="EE128" s="121"/>
      <c r="EF128" s="121"/>
      <c r="EG128" s="121"/>
      <c r="EH128" s="121"/>
      <c r="EI128" s="121"/>
      <c r="EJ128" s="121"/>
      <c r="EK128" s="121"/>
      <c r="EL128" s="121"/>
      <c r="EM128" s="121"/>
      <c r="EN128" s="121"/>
      <c r="EO128" s="121"/>
      <c r="EP128" s="121"/>
      <c r="EQ128" s="121"/>
      <c r="ER128" s="121"/>
      <c r="ES128" s="121"/>
      <c r="ET128" s="121"/>
      <c r="EU128" s="121"/>
      <c r="EV128" s="121"/>
      <c r="EW128" s="121"/>
      <c r="EX128" s="121"/>
      <c r="EY128" s="121"/>
      <c r="EZ128" s="121"/>
      <c r="FA128" s="121"/>
      <c r="FB128" s="121"/>
      <c r="FC128" s="121"/>
      <c r="FD128" s="121"/>
      <c r="FE128" s="121"/>
      <c r="FF128" s="121"/>
      <c r="FG128" s="121"/>
      <c r="FH128" s="121"/>
      <c r="FI128" s="121"/>
      <c r="FJ128" s="121"/>
      <c r="FK128" s="121"/>
      <c r="FL128" s="121"/>
      <c r="FM128" s="121"/>
      <c r="FN128" s="121"/>
      <c r="FO128" s="121"/>
      <c r="FP128" s="121"/>
      <c r="FQ128" s="121"/>
      <c r="FR128" s="121"/>
      <c r="FS128" s="121"/>
      <c r="FT128" s="121"/>
      <c r="FU128" s="121"/>
      <c r="FV128" s="121"/>
      <c r="FW128" s="121"/>
      <c r="FX128" s="121"/>
      <c r="FY128" s="121"/>
      <c r="FZ128" s="121"/>
      <c r="GA128" s="121"/>
      <c r="GB128" s="121"/>
      <c r="GC128" s="121"/>
      <c r="GD128" s="121"/>
      <c r="GE128" s="121"/>
      <c r="GF128" s="121"/>
      <c r="GG128" s="121"/>
      <c r="GH128" s="121"/>
      <c r="GI128" s="121"/>
      <c r="GJ128" s="121"/>
      <c r="GK128" s="121"/>
      <c r="GL128" s="121"/>
      <c r="GM128" s="121"/>
      <c r="GN128" s="121"/>
      <c r="GO128" s="121"/>
      <c r="GP128" s="121"/>
      <c r="GQ128" s="121"/>
      <c r="GR128" s="121"/>
      <c r="GS128" s="121"/>
      <c r="GT128" s="121"/>
      <c r="GU128" s="121"/>
      <c r="GV128" s="121"/>
      <c r="GW128" s="121"/>
      <c r="GX128" s="121"/>
      <c r="GY128" s="121"/>
      <c r="GZ128" s="121"/>
      <c r="HA128" s="121"/>
      <c r="HB128" s="121"/>
      <c r="HC128" s="121"/>
      <c r="HD128" s="121"/>
      <c r="HE128" s="121"/>
      <c r="HF128" s="121"/>
      <c r="HG128" s="121"/>
      <c r="HH128" s="121"/>
      <c r="HI128" s="121"/>
      <c r="HJ128" s="121"/>
      <c r="HK128" s="121"/>
      <c r="HL128" s="121"/>
      <c r="HM128" s="121"/>
      <c r="HN128" s="121"/>
      <c r="HO128" s="121"/>
      <c r="HP128" s="121"/>
      <c r="HQ128" s="121"/>
      <c r="HR128" s="121"/>
      <c r="HS128" s="121"/>
      <c r="HT128" s="121"/>
      <c r="HU128" s="121"/>
      <c r="HV128" s="121"/>
      <c r="HW128" s="121"/>
      <c r="HX128" s="121"/>
      <c r="HY128" s="121"/>
      <c r="HZ128" s="121"/>
      <c r="IA128" s="121"/>
      <c r="IB128" s="121"/>
      <c r="IC128" s="121"/>
      <c r="ID128" s="121"/>
      <c r="IE128" s="121"/>
      <c r="IF128" s="121"/>
      <c r="IG128" s="121"/>
      <c r="IH128" s="121"/>
      <c r="II128" s="121"/>
      <c r="IJ128" s="121"/>
      <c r="IK128" s="121"/>
      <c r="IL128" s="121"/>
      <c r="IM128" s="121"/>
      <c r="IN128" s="121"/>
      <c r="IO128" s="121"/>
      <c r="IP128" s="121"/>
      <c r="IQ128" s="121"/>
      <c r="IR128" s="121"/>
      <c r="IS128" s="121"/>
      <c r="IT128" s="121"/>
      <c r="IU128" s="121"/>
      <c r="IV128" s="121"/>
    </row>
    <row r="129" spans="1:256" x14ac:dyDescent="0.2">
      <c r="A129" s="119">
        <f>'Alloc Amt'!A129</f>
        <v>119</v>
      </c>
      <c r="B129" s="144"/>
      <c r="C129" s="121"/>
      <c r="D129" s="121"/>
      <c r="E129" s="121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  <c r="DK129" s="121"/>
      <c r="DL129" s="121"/>
      <c r="DM129" s="121"/>
      <c r="DN129" s="121"/>
      <c r="DO129" s="121"/>
      <c r="DP129" s="121"/>
      <c r="DQ129" s="121"/>
      <c r="DR129" s="121"/>
      <c r="DS129" s="121"/>
      <c r="DT129" s="121"/>
      <c r="DU129" s="121"/>
      <c r="DV129" s="121"/>
      <c r="DW129" s="121"/>
      <c r="DX129" s="121"/>
      <c r="DY129" s="121"/>
      <c r="DZ129" s="121"/>
      <c r="EA129" s="121"/>
      <c r="EB129" s="121"/>
      <c r="EC129" s="121"/>
      <c r="ED129" s="121"/>
      <c r="EE129" s="121"/>
      <c r="EF129" s="121"/>
      <c r="EG129" s="121"/>
      <c r="EH129" s="121"/>
      <c r="EI129" s="121"/>
      <c r="EJ129" s="121"/>
      <c r="EK129" s="121"/>
      <c r="EL129" s="121"/>
      <c r="EM129" s="121"/>
      <c r="EN129" s="121"/>
      <c r="EO129" s="121"/>
      <c r="EP129" s="121"/>
      <c r="EQ129" s="121"/>
      <c r="ER129" s="121"/>
      <c r="ES129" s="121"/>
      <c r="ET129" s="121"/>
      <c r="EU129" s="121"/>
      <c r="EV129" s="121"/>
      <c r="EW129" s="121"/>
      <c r="EX129" s="121"/>
      <c r="EY129" s="121"/>
      <c r="EZ129" s="121"/>
      <c r="FA129" s="121"/>
      <c r="FB129" s="121"/>
      <c r="FC129" s="121"/>
      <c r="FD129" s="121"/>
      <c r="FE129" s="121"/>
      <c r="FF129" s="121"/>
      <c r="FG129" s="121"/>
      <c r="FH129" s="121"/>
      <c r="FI129" s="121"/>
      <c r="FJ129" s="121"/>
      <c r="FK129" s="121"/>
      <c r="FL129" s="121"/>
      <c r="FM129" s="121"/>
      <c r="FN129" s="121"/>
      <c r="FO129" s="121"/>
      <c r="FP129" s="121"/>
      <c r="FQ129" s="121"/>
      <c r="FR129" s="121"/>
      <c r="FS129" s="121"/>
      <c r="FT129" s="121"/>
      <c r="FU129" s="121"/>
      <c r="FV129" s="121"/>
      <c r="FW129" s="121"/>
      <c r="FX129" s="121"/>
      <c r="FY129" s="121"/>
      <c r="FZ129" s="121"/>
      <c r="GA129" s="121"/>
      <c r="GB129" s="121"/>
      <c r="GC129" s="121"/>
      <c r="GD129" s="121"/>
      <c r="GE129" s="121"/>
      <c r="GF129" s="121"/>
      <c r="GG129" s="121"/>
      <c r="GH129" s="121"/>
      <c r="GI129" s="121"/>
      <c r="GJ129" s="121"/>
      <c r="GK129" s="121"/>
      <c r="GL129" s="121"/>
      <c r="GM129" s="121"/>
      <c r="GN129" s="121"/>
      <c r="GO129" s="121"/>
      <c r="GP129" s="121"/>
      <c r="GQ129" s="121"/>
      <c r="GR129" s="121"/>
      <c r="GS129" s="121"/>
      <c r="GT129" s="121"/>
      <c r="GU129" s="121"/>
      <c r="GV129" s="121"/>
      <c r="GW129" s="121"/>
      <c r="GX129" s="121"/>
      <c r="GY129" s="121"/>
      <c r="GZ129" s="121"/>
      <c r="HA129" s="121"/>
      <c r="HB129" s="121"/>
      <c r="HC129" s="121"/>
      <c r="HD129" s="121"/>
      <c r="HE129" s="121"/>
      <c r="HF129" s="121"/>
      <c r="HG129" s="121"/>
      <c r="HH129" s="121"/>
      <c r="HI129" s="121"/>
      <c r="HJ129" s="121"/>
      <c r="HK129" s="121"/>
      <c r="HL129" s="121"/>
      <c r="HM129" s="121"/>
      <c r="HN129" s="121"/>
      <c r="HO129" s="121"/>
      <c r="HP129" s="121"/>
      <c r="HQ129" s="121"/>
      <c r="HR129" s="121"/>
      <c r="HS129" s="121"/>
      <c r="HT129" s="121"/>
      <c r="HU129" s="121"/>
      <c r="HV129" s="121"/>
      <c r="HW129" s="121"/>
      <c r="HX129" s="121"/>
      <c r="HY129" s="121"/>
      <c r="HZ129" s="121"/>
      <c r="IA129" s="121"/>
      <c r="IB129" s="121"/>
      <c r="IC129" s="121"/>
      <c r="ID129" s="121"/>
      <c r="IE129" s="121"/>
      <c r="IF129" s="121"/>
      <c r="IG129" s="121"/>
      <c r="IH129" s="121"/>
      <c r="II129" s="121"/>
      <c r="IJ129" s="121"/>
      <c r="IK129" s="121"/>
      <c r="IL129" s="121"/>
      <c r="IM129" s="121"/>
      <c r="IN129" s="121"/>
      <c r="IO129" s="121"/>
      <c r="IP129" s="121"/>
      <c r="IQ129" s="121"/>
      <c r="IR129" s="121"/>
      <c r="IS129" s="121"/>
      <c r="IT129" s="121"/>
      <c r="IU129" s="121"/>
      <c r="IV129" s="121"/>
    </row>
    <row r="130" spans="1:256" x14ac:dyDescent="0.2">
      <c r="A130" s="119">
        <f>'Alloc Amt'!A130</f>
        <v>120</v>
      </c>
      <c r="B130" s="144"/>
      <c r="C130" s="121"/>
      <c r="D130" s="121"/>
      <c r="E130" s="121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  <c r="DK130" s="121"/>
      <c r="DL130" s="121"/>
      <c r="DM130" s="121"/>
      <c r="DN130" s="121"/>
      <c r="DO130" s="121"/>
      <c r="DP130" s="121"/>
      <c r="DQ130" s="121"/>
      <c r="DR130" s="121"/>
      <c r="DS130" s="121"/>
      <c r="DT130" s="121"/>
      <c r="DU130" s="121"/>
      <c r="DV130" s="121"/>
      <c r="DW130" s="121"/>
      <c r="DX130" s="121"/>
      <c r="DY130" s="121"/>
      <c r="DZ130" s="121"/>
      <c r="EA130" s="121"/>
      <c r="EB130" s="121"/>
      <c r="EC130" s="121"/>
      <c r="ED130" s="121"/>
      <c r="EE130" s="121"/>
      <c r="EF130" s="121"/>
      <c r="EG130" s="121"/>
      <c r="EH130" s="121"/>
      <c r="EI130" s="121"/>
      <c r="EJ130" s="121"/>
      <c r="EK130" s="121"/>
      <c r="EL130" s="121"/>
      <c r="EM130" s="121"/>
      <c r="EN130" s="121"/>
      <c r="EO130" s="121"/>
      <c r="EP130" s="121"/>
      <c r="EQ130" s="121"/>
      <c r="ER130" s="121"/>
      <c r="ES130" s="121"/>
      <c r="ET130" s="121"/>
      <c r="EU130" s="121"/>
      <c r="EV130" s="121"/>
      <c r="EW130" s="121"/>
      <c r="EX130" s="121"/>
      <c r="EY130" s="121"/>
      <c r="EZ130" s="121"/>
      <c r="FA130" s="121"/>
      <c r="FB130" s="121"/>
      <c r="FC130" s="121"/>
      <c r="FD130" s="121"/>
      <c r="FE130" s="121"/>
      <c r="FF130" s="121"/>
      <c r="FG130" s="121"/>
      <c r="FH130" s="121"/>
      <c r="FI130" s="121"/>
      <c r="FJ130" s="121"/>
      <c r="FK130" s="121"/>
      <c r="FL130" s="121"/>
      <c r="FM130" s="121"/>
      <c r="FN130" s="121"/>
      <c r="FO130" s="121"/>
      <c r="FP130" s="121"/>
      <c r="FQ130" s="121"/>
      <c r="FR130" s="121"/>
      <c r="FS130" s="121"/>
      <c r="FT130" s="121"/>
      <c r="FU130" s="121"/>
      <c r="FV130" s="121"/>
      <c r="FW130" s="121"/>
      <c r="FX130" s="121"/>
      <c r="FY130" s="121"/>
      <c r="FZ130" s="121"/>
      <c r="GA130" s="121"/>
      <c r="GB130" s="121"/>
      <c r="GC130" s="121"/>
      <c r="GD130" s="121"/>
      <c r="GE130" s="121"/>
      <c r="GF130" s="121"/>
      <c r="GG130" s="121"/>
      <c r="GH130" s="121"/>
      <c r="GI130" s="121"/>
      <c r="GJ130" s="121"/>
      <c r="GK130" s="121"/>
      <c r="GL130" s="121"/>
      <c r="GM130" s="121"/>
      <c r="GN130" s="121"/>
      <c r="GO130" s="121"/>
      <c r="GP130" s="121"/>
      <c r="GQ130" s="121"/>
      <c r="GR130" s="121"/>
      <c r="GS130" s="121"/>
      <c r="GT130" s="121"/>
      <c r="GU130" s="121"/>
      <c r="GV130" s="121"/>
      <c r="GW130" s="121"/>
      <c r="GX130" s="121"/>
      <c r="GY130" s="121"/>
      <c r="GZ130" s="121"/>
      <c r="HA130" s="121"/>
      <c r="HB130" s="121"/>
      <c r="HC130" s="121"/>
      <c r="HD130" s="121"/>
      <c r="HE130" s="121"/>
      <c r="HF130" s="121"/>
      <c r="HG130" s="121"/>
      <c r="HH130" s="121"/>
      <c r="HI130" s="121"/>
      <c r="HJ130" s="121"/>
      <c r="HK130" s="121"/>
      <c r="HL130" s="121"/>
      <c r="HM130" s="121"/>
      <c r="HN130" s="121"/>
      <c r="HO130" s="121"/>
      <c r="HP130" s="121"/>
      <c r="HQ130" s="121"/>
      <c r="HR130" s="121"/>
      <c r="HS130" s="121"/>
      <c r="HT130" s="121"/>
      <c r="HU130" s="121"/>
      <c r="HV130" s="121"/>
      <c r="HW130" s="121"/>
      <c r="HX130" s="121"/>
      <c r="HY130" s="121"/>
      <c r="HZ130" s="121"/>
      <c r="IA130" s="121"/>
      <c r="IB130" s="121"/>
      <c r="IC130" s="121"/>
      <c r="ID130" s="121"/>
      <c r="IE130" s="121"/>
      <c r="IF130" s="121"/>
      <c r="IG130" s="121"/>
      <c r="IH130" s="121"/>
      <c r="II130" s="121"/>
      <c r="IJ130" s="121"/>
      <c r="IK130" s="121"/>
      <c r="IL130" s="121"/>
      <c r="IM130" s="121"/>
      <c r="IN130" s="121"/>
      <c r="IO130" s="121"/>
      <c r="IP130" s="121"/>
      <c r="IQ130" s="121"/>
      <c r="IR130" s="121"/>
      <c r="IS130" s="121"/>
      <c r="IT130" s="121"/>
      <c r="IU130" s="121"/>
      <c r="IV130" s="121"/>
    </row>
    <row r="131" spans="1:256" x14ac:dyDescent="0.2">
      <c r="A131" s="119">
        <f>'Alloc Amt'!A131</f>
        <v>121</v>
      </c>
      <c r="B131" s="144"/>
      <c r="C131" s="121"/>
      <c r="D131" s="121"/>
      <c r="E131" s="121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  <c r="DK131" s="121"/>
      <c r="DL131" s="121"/>
      <c r="DM131" s="121"/>
      <c r="DN131" s="121"/>
      <c r="DO131" s="121"/>
      <c r="DP131" s="121"/>
      <c r="DQ131" s="121"/>
      <c r="DR131" s="121"/>
      <c r="DS131" s="121"/>
      <c r="DT131" s="121"/>
      <c r="DU131" s="121"/>
      <c r="DV131" s="121"/>
      <c r="DW131" s="121"/>
      <c r="DX131" s="121"/>
      <c r="DY131" s="121"/>
      <c r="DZ131" s="121"/>
      <c r="EA131" s="121"/>
      <c r="EB131" s="121"/>
      <c r="EC131" s="121"/>
      <c r="ED131" s="121"/>
      <c r="EE131" s="121"/>
      <c r="EF131" s="121"/>
      <c r="EG131" s="121"/>
      <c r="EH131" s="121"/>
      <c r="EI131" s="121"/>
      <c r="EJ131" s="121"/>
      <c r="EK131" s="121"/>
      <c r="EL131" s="121"/>
      <c r="EM131" s="121"/>
      <c r="EN131" s="121"/>
      <c r="EO131" s="121"/>
      <c r="EP131" s="121"/>
      <c r="EQ131" s="121"/>
      <c r="ER131" s="121"/>
      <c r="ES131" s="121"/>
      <c r="ET131" s="121"/>
      <c r="EU131" s="121"/>
      <c r="EV131" s="121"/>
      <c r="EW131" s="121"/>
      <c r="EX131" s="121"/>
      <c r="EY131" s="121"/>
      <c r="EZ131" s="121"/>
      <c r="FA131" s="121"/>
      <c r="FB131" s="121"/>
      <c r="FC131" s="121"/>
      <c r="FD131" s="121"/>
      <c r="FE131" s="121"/>
      <c r="FF131" s="121"/>
      <c r="FG131" s="121"/>
      <c r="FH131" s="121"/>
      <c r="FI131" s="121"/>
      <c r="FJ131" s="121"/>
      <c r="FK131" s="121"/>
      <c r="FL131" s="121"/>
      <c r="FM131" s="121"/>
      <c r="FN131" s="121"/>
      <c r="FO131" s="121"/>
      <c r="FP131" s="121"/>
      <c r="FQ131" s="121"/>
      <c r="FR131" s="121"/>
      <c r="FS131" s="121"/>
      <c r="FT131" s="121"/>
      <c r="FU131" s="121"/>
      <c r="FV131" s="121"/>
      <c r="FW131" s="121"/>
      <c r="FX131" s="121"/>
      <c r="FY131" s="121"/>
      <c r="FZ131" s="121"/>
      <c r="GA131" s="121"/>
      <c r="GB131" s="121"/>
      <c r="GC131" s="121"/>
      <c r="GD131" s="121"/>
      <c r="GE131" s="121"/>
      <c r="GF131" s="121"/>
      <c r="GG131" s="121"/>
      <c r="GH131" s="121"/>
      <c r="GI131" s="121"/>
      <c r="GJ131" s="121"/>
      <c r="GK131" s="121"/>
      <c r="GL131" s="121"/>
      <c r="GM131" s="121"/>
      <c r="GN131" s="121"/>
      <c r="GO131" s="121"/>
      <c r="GP131" s="121"/>
      <c r="GQ131" s="121"/>
      <c r="GR131" s="121"/>
      <c r="GS131" s="121"/>
      <c r="GT131" s="121"/>
      <c r="GU131" s="121"/>
      <c r="GV131" s="121"/>
      <c r="GW131" s="121"/>
      <c r="GX131" s="121"/>
      <c r="GY131" s="121"/>
      <c r="GZ131" s="121"/>
      <c r="HA131" s="121"/>
      <c r="HB131" s="121"/>
      <c r="HC131" s="121"/>
      <c r="HD131" s="121"/>
      <c r="HE131" s="121"/>
      <c r="HF131" s="121"/>
      <c r="HG131" s="121"/>
      <c r="HH131" s="121"/>
      <c r="HI131" s="121"/>
      <c r="HJ131" s="121"/>
      <c r="HK131" s="121"/>
      <c r="HL131" s="121"/>
      <c r="HM131" s="121"/>
      <c r="HN131" s="121"/>
      <c r="HO131" s="121"/>
      <c r="HP131" s="121"/>
      <c r="HQ131" s="121"/>
      <c r="HR131" s="121"/>
      <c r="HS131" s="121"/>
      <c r="HT131" s="121"/>
      <c r="HU131" s="121"/>
      <c r="HV131" s="121"/>
      <c r="HW131" s="121"/>
      <c r="HX131" s="121"/>
      <c r="HY131" s="121"/>
      <c r="HZ131" s="121"/>
      <c r="IA131" s="121"/>
      <c r="IB131" s="121"/>
      <c r="IC131" s="121"/>
      <c r="ID131" s="121"/>
      <c r="IE131" s="121"/>
      <c r="IF131" s="121"/>
      <c r="IG131" s="121"/>
      <c r="IH131" s="121"/>
      <c r="II131" s="121"/>
      <c r="IJ131" s="121"/>
      <c r="IK131" s="121"/>
      <c r="IL131" s="121"/>
      <c r="IM131" s="121"/>
      <c r="IN131" s="121"/>
      <c r="IO131" s="121"/>
      <c r="IP131" s="121"/>
      <c r="IQ131" s="121"/>
      <c r="IR131" s="121"/>
      <c r="IS131" s="121"/>
      <c r="IT131" s="121"/>
      <c r="IU131" s="121"/>
      <c r="IV131" s="121"/>
    </row>
    <row r="132" spans="1:256" x14ac:dyDescent="0.2">
      <c r="A132" s="119">
        <f>'Alloc Amt'!A132</f>
        <v>122</v>
      </c>
      <c r="B132" s="144"/>
      <c r="C132" s="121"/>
      <c r="D132" s="121"/>
      <c r="E132" s="121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  <c r="DK132" s="121"/>
      <c r="DL132" s="121"/>
      <c r="DM132" s="121"/>
      <c r="DN132" s="121"/>
      <c r="DO132" s="121"/>
      <c r="DP132" s="121"/>
      <c r="DQ132" s="121"/>
      <c r="DR132" s="121"/>
      <c r="DS132" s="121"/>
      <c r="DT132" s="121"/>
      <c r="DU132" s="121"/>
      <c r="DV132" s="121"/>
      <c r="DW132" s="121"/>
      <c r="DX132" s="121"/>
      <c r="DY132" s="121"/>
      <c r="DZ132" s="121"/>
      <c r="EA132" s="121"/>
      <c r="EB132" s="121"/>
      <c r="EC132" s="121"/>
      <c r="ED132" s="121"/>
      <c r="EE132" s="121"/>
      <c r="EF132" s="121"/>
      <c r="EG132" s="121"/>
      <c r="EH132" s="121"/>
      <c r="EI132" s="121"/>
      <c r="EJ132" s="121"/>
      <c r="EK132" s="121"/>
      <c r="EL132" s="121"/>
      <c r="EM132" s="121"/>
      <c r="EN132" s="121"/>
      <c r="EO132" s="121"/>
      <c r="EP132" s="121"/>
      <c r="EQ132" s="121"/>
      <c r="ER132" s="121"/>
      <c r="ES132" s="121"/>
      <c r="ET132" s="121"/>
      <c r="EU132" s="121"/>
      <c r="EV132" s="121"/>
      <c r="EW132" s="121"/>
      <c r="EX132" s="121"/>
      <c r="EY132" s="121"/>
      <c r="EZ132" s="121"/>
      <c r="FA132" s="121"/>
      <c r="FB132" s="121"/>
      <c r="FC132" s="121"/>
      <c r="FD132" s="121"/>
      <c r="FE132" s="121"/>
      <c r="FF132" s="121"/>
      <c r="FG132" s="121"/>
      <c r="FH132" s="121"/>
      <c r="FI132" s="121"/>
      <c r="FJ132" s="121"/>
      <c r="FK132" s="121"/>
      <c r="FL132" s="121"/>
      <c r="FM132" s="121"/>
      <c r="FN132" s="121"/>
      <c r="FO132" s="121"/>
      <c r="FP132" s="121"/>
      <c r="FQ132" s="121"/>
      <c r="FR132" s="121"/>
      <c r="FS132" s="121"/>
      <c r="FT132" s="121"/>
      <c r="FU132" s="121"/>
      <c r="FV132" s="121"/>
      <c r="FW132" s="121"/>
      <c r="FX132" s="121"/>
      <c r="FY132" s="121"/>
      <c r="FZ132" s="121"/>
      <c r="GA132" s="121"/>
      <c r="GB132" s="121"/>
      <c r="GC132" s="121"/>
      <c r="GD132" s="121"/>
      <c r="GE132" s="121"/>
      <c r="GF132" s="121"/>
      <c r="GG132" s="121"/>
      <c r="GH132" s="121"/>
      <c r="GI132" s="121"/>
      <c r="GJ132" s="121"/>
      <c r="GK132" s="121"/>
      <c r="GL132" s="121"/>
      <c r="GM132" s="121"/>
      <c r="GN132" s="121"/>
      <c r="GO132" s="121"/>
      <c r="GP132" s="121"/>
      <c r="GQ132" s="121"/>
      <c r="GR132" s="121"/>
      <c r="GS132" s="121"/>
      <c r="GT132" s="121"/>
      <c r="GU132" s="121"/>
      <c r="GV132" s="121"/>
      <c r="GW132" s="121"/>
      <c r="GX132" s="121"/>
      <c r="GY132" s="121"/>
      <c r="GZ132" s="121"/>
      <c r="HA132" s="121"/>
      <c r="HB132" s="121"/>
      <c r="HC132" s="121"/>
      <c r="HD132" s="121"/>
      <c r="HE132" s="121"/>
      <c r="HF132" s="121"/>
      <c r="HG132" s="121"/>
      <c r="HH132" s="121"/>
      <c r="HI132" s="121"/>
      <c r="HJ132" s="121"/>
      <c r="HK132" s="121"/>
      <c r="HL132" s="121"/>
      <c r="HM132" s="121"/>
      <c r="HN132" s="121"/>
      <c r="HO132" s="121"/>
      <c r="HP132" s="121"/>
      <c r="HQ132" s="121"/>
      <c r="HR132" s="121"/>
      <c r="HS132" s="121"/>
      <c r="HT132" s="121"/>
      <c r="HU132" s="121"/>
      <c r="HV132" s="121"/>
      <c r="HW132" s="121"/>
      <c r="HX132" s="121"/>
      <c r="HY132" s="121"/>
      <c r="HZ132" s="121"/>
      <c r="IA132" s="121"/>
      <c r="IB132" s="121"/>
      <c r="IC132" s="121"/>
      <c r="ID132" s="121"/>
      <c r="IE132" s="121"/>
      <c r="IF132" s="121"/>
      <c r="IG132" s="121"/>
      <c r="IH132" s="121"/>
      <c r="II132" s="121"/>
      <c r="IJ132" s="121"/>
      <c r="IK132" s="121"/>
      <c r="IL132" s="121"/>
      <c r="IM132" s="121"/>
      <c r="IN132" s="121"/>
      <c r="IO132" s="121"/>
      <c r="IP132" s="121"/>
      <c r="IQ132" s="121"/>
      <c r="IR132" s="121"/>
      <c r="IS132" s="121"/>
      <c r="IT132" s="121"/>
      <c r="IU132" s="121"/>
      <c r="IV132" s="121"/>
    </row>
    <row r="133" spans="1:256" x14ac:dyDescent="0.2">
      <c r="A133" s="119">
        <f>'Alloc Amt'!A133</f>
        <v>123</v>
      </c>
      <c r="B133" s="144"/>
      <c r="C133" s="121"/>
      <c r="D133" s="121"/>
      <c r="E133" s="121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  <c r="DK133" s="121"/>
      <c r="DL133" s="121"/>
      <c r="DM133" s="121"/>
      <c r="DN133" s="121"/>
      <c r="DO133" s="121"/>
      <c r="DP133" s="121"/>
      <c r="DQ133" s="121"/>
      <c r="DR133" s="121"/>
      <c r="DS133" s="121"/>
      <c r="DT133" s="121"/>
      <c r="DU133" s="121"/>
      <c r="DV133" s="121"/>
      <c r="DW133" s="121"/>
      <c r="DX133" s="121"/>
      <c r="DY133" s="121"/>
      <c r="DZ133" s="121"/>
      <c r="EA133" s="121"/>
      <c r="EB133" s="121"/>
      <c r="EC133" s="121"/>
      <c r="ED133" s="121"/>
      <c r="EE133" s="121"/>
      <c r="EF133" s="121"/>
      <c r="EG133" s="121"/>
      <c r="EH133" s="121"/>
      <c r="EI133" s="121"/>
      <c r="EJ133" s="121"/>
      <c r="EK133" s="121"/>
      <c r="EL133" s="121"/>
      <c r="EM133" s="121"/>
      <c r="EN133" s="121"/>
      <c r="EO133" s="121"/>
      <c r="EP133" s="121"/>
      <c r="EQ133" s="121"/>
      <c r="ER133" s="121"/>
      <c r="ES133" s="121"/>
      <c r="ET133" s="121"/>
      <c r="EU133" s="121"/>
      <c r="EV133" s="121"/>
      <c r="EW133" s="121"/>
      <c r="EX133" s="121"/>
      <c r="EY133" s="121"/>
      <c r="EZ133" s="121"/>
      <c r="FA133" s="121"/>
      <c r="FB133" s="121"/>
      <c r="FC133" s="121"/>
      <c r="FD133" s="121"/>
      <c r="FE133" s="121"/>
      <c r="FF133" s="121"/>
      <c r="FG133" s="121"/>
      <c r="FH133" s="121"/>
      <c r="FI133" s="121"/>
      <c r="FJ133" s="121"/>
      <c r="FK133" s="121"/>
      <c r="FL133" s="121"/>
      <c r="FM133" s="121"/>
      <c r="FN133" s="121"/>
      <c r="FO133" s="121"/>
      <c r="FP133" s="121"/>
      <c r="FQ133" s="121"/>
      <c r="FR133" s="121"/>
      <c r="FS133" s="121"/>
      <c r="FT133" s="121"/>
      <c r="FU133" s="121"/>
      <c r="FV133" s="121"/>
      <c r="FW133" s="121"/>
      <c r="FX133" s="121"/>
      <c r="FY133" s="121"/>
      <c r="FZ133" s="121"/>
      <c r="GA133" s="121"/>
      <c r="GB133" s="121"/>
      <c r="GC133" s="121"/>
      <c r="GD133" s="121"/>
      <c r="GE133" s="121"/>
      <c r="GF133" s="121"/>
      <c r="GG133" s="121"/>
      <c r="GH133" s="121"/>
      <c r="GI133" s="121"/>
      <c r="GJ133" s="121"/>
      <c r="GK133" s="121"/>
      <c r="GL133" s="121"/>
      <c r="GM133" s="121"/>
      <c r="GN133" s="121"/>
      <c r="GO133" s="121"/>
      <c r="GP133" s="121"/>
      <c r="GQ133" s="121"/>
      <c r="GR133" s="121"/>
      <c r="GS133" s="121"/>
      <c r="GT133" s="121"/>
      <c r="GU133" s="121"/>
      <c r="GV133" s="121"/>
      <c r="GW133" s="121"/>
      <c r="GX133" s="121"/>
      <c r="GY133" s="121"/>
      <c r="GZ133" s="121"/>
      <c r="HA133" s="121"/>
      <c r="HB133" s="121"/>
      <c r="HC133" s="121"/>
      <c r="HD133" s="121"/>
      <c r="HE133" s="121"/>
      <c r="HF133" s="121"/>
      <c r="HG133" s="121"/>
      <c r="HH133" s="121"/>
      <c r="HI133" s="121"/>
      <c r="HJ133" s="121"/>
      <c r="HK133" s="121"/>
      <c r="HL133" s="121"/>
      <c r="HM133" s="121"/>
      <c r="HN133" s="121"/>
      <c r="HO133" s="121"/>
      <c r="HP133" s="121"/>
      <c r="HQ133" s="121"/>
      <c r="HR133" s="121"/>
      <c r="HS133" s="121"/>
      <c r="HT133" s="121"/>
      <c r="HU133" s="121"/>
      <c r="HV133" s="121"/>
      <c r="HW133" s="121"/>
      <c r="HX133" s="121"/>
      <c r="HY133" s="121"/>
      <c r="HZ133" s="121"/>
      <c r="IA133" s="121"/>
      <c r="IB133" s="121"/>
      <c r="IC133" s="121"/>
      <c r="ID133" s="121"/>
      <c r="IE133" s="121"/>
      <c r="IF133" s="121"/>
      <c r="IG133" s="121"/>
      <c r="IH133" s="121"/>
      <c r="II133" s="121"/>
      <c r="IJ133" s="121"/>
      <c r="IK133" s="121"/>
      <c r="IL133" s="121"/>
      <c r="IM133" s="121"/>
      <c r="IN133" s="121"/>
      <c r="IO133" s="121"/>
      <c r="IP133" s="121"/>
      <c r="IQ133" s="121"/>
      <c r="IR133" s="121"/>
      <c r="IS133" s="121"/>
      <c r="IT133" s="121"/>
      <c r="IU133" s="121"/>
      <c r="IV133" s="121"/>
    </row>
    <row r="134" spans="1:256" x14ac:dyDescent="0.2">
      <c r="A134" s="119">
        <f>'Alloc Amt'!A134</f>
        <v>124</v>
      </c>
      <c r="B134" s="144"/>
      <c r="C134" s="121"/>
      <c r="D134" s="121"/>
      <c r="E134" s="121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  <c r="DK134" s="121"/>
      <c r="DL134" s="121"/>
      <c r="DM134" s="121"/>
      <c r="DN134" s="121"/>
      <c r="DO134" s="121"/>
      <c r="DP134" s="121"/>
      <c r="DQ134" s="121"/>
      <c r="DR134" s="121"/>
      <c r="DS134" s="121"/>
      <c r="DT134" s="121"/>
      <c r="DU134" s="121"/>
      <c r="DV134" s="121"/>
      <c r="DW134" s="121"/>
      <c r="DX134" s="121"/>
      <c r="DY134" s="121"/>
      <c r="DZ134" s="121"/>
      <c r="EA134" s="121"/>
      <c r="EB134" s="121"/>
      <c r="EC134" s="121"/>
      <c r="ED134" s="121"/>
      <c r="EE134" s="121"/>
      <c r="EF134" s="121"/>
      <c r="EG134" s="121"/>
      <c r="EH134" s="121"/>
      <c r="EI134" s="121"/>
      <c r="EJ134" s="121"/>
      <c r="EK134" s="121"/>
      <c r="EL134" s="121"/>
      <c r="EM134" s="121"/>
      <c r="EN134" s="121"/>
      <c r="EO134" s="121"/>
      <c r="EP134" s="121"/>
      <c r="EQ134" s="121"/>
      <c r="ER134" s="121"/>
      <c r="ES134" s="121"/>
      <c r="ET134" s="121"/>
      <c r="EU134" s="121"/>
      <c r="EV134" s="121"/>
      <c r="EW134" s="121"/>
      <c r="EX134" s="121"/>
      <c r="EY134" s="121"/>
      <c r="EZ134" s="121"/>
      <c r="FA134" s="121"/>
      <c r="FB134" s="121"/>
      <c r="FC134" s="121"/>
      <c r="FD134" s="121"/>
      <c r="FE134" s="121"/>
      <c r="FF134" s="121"/>
      <c r="FG134" s="121"/>
      <c r="FH134" s="121"/>
      <c r="FI134" s="121"/>
      <c r="FJ134" s="121"/>
      <c r="FK134" s="121"/>
      <c r="FL134" s="121"/>
      <c r="FM134" s="121"/>
      <c r="FN134" s="121"/>
      <c r="FO134" s="121"/>
      <c r="FP134" s="121"/>
      <c r="FQ134" s="121"/>
      <c r="FR134" s="121"/>
      <c r="FS134" s="121"/>
      <c r="FT134" s="121"/>
      <c r="FU134" s="121"/>
      <c r="FV134" s="121"/>
      <c r="FW134" s="121"/>
      <c r="FX134" s="121"/>
      <c r="FY134" s="121"/>
      <c r="FZ134" s="121"/>
      <c r="GA134" s="121"/>
      <c r="GB134" s="121"/>
      <c r="GC134" s="121"/>
      <c r="GD134" s="121"/>
      <c r="GE134" s="121"/>
      <c r="GF134" s="121"/>
      <c r="GG134" s="121"/>
      <c r="GH134" s="121"/>
      <c r="GI134" s="121"/>
      <c r="GJ134" s="121"/>
      <c r="GK134" s="121"/>
      <c r="GL134" s="121"/>
      <c r="GM134" s="121"/>
      <c r="GN134" s="121"/>
      <c r="GO134" s="121"/>
      <c r="GP134" s="121"/>
      <c r="GQ134" s="121"/>
      <c r="GR134" s="121"/>
      <c r="GS134" s="121"/>
      <c r="GT134" s="121"/>
      <c r="GU134" s="121"/>
      <c r="GV134" s="121"/>
      <c r="GW134" s="121"/>
      <c r="GX134" s="121"/>
      <c r="GY134" s="121"/>
      <c r="GZ134" s="121"/>
      <c r="HA134" s="121"/>
      <c r="HB134" s="121"/>
      <c r="HC134" s="121"/>
      <c r="HD134" s="121"/>
      <c r="HE134" s="121"/>
      <c r="HF134" s="121"/>
      <c r="HG134" s="121"/>
      <c r="HH134" s="121"/>
      <c r="HI134" s="121"/>
      <c r="HJ134" s="121"/>
      <c r="HK134" s="121"/>
      <c r="HL134" s="121"/>
      <c r="HM134" s="121"/>
      <c r="HN134" s="121"/>
      <c r="HO134" s="121"/>
      <c r="HP134" s="121"/>
      <c r="HQ134" s="121"/>
      <c r="HR134" s="121"/>
      <c r="HS134" s="121"/>
      <c r="HT134" s="121"/>
      <c r="HU134" s="121"/>
      <c r="HV134" s="121"/>
      <c r="HW134" s="121"/>
      <c r="HX134" s="121"/>
      <c r="HY134" s="121"/>
      <c r="HZ134" s="121"/>
      <c r="IA134" s="121"/>
      <c r="IB134" s="121"/>
      <c r="IC134" s="121"/>
      <c r="ID134" s="121"/>
      <c r="IE134" s="121"/>
      <c r="IF134" s="121"/>
      <c r="IG134" s="121"/>
      <c r="IH134" s="121"/>
      <c r="II134" s="121"/>
      <c r="IJ134" s="121"/>
      <c r="IK134" s="121"/>
      <c r="IL134" s="121"/>
      <c r="IM134" s="121"/>
      <c r="IN134" s="121"/>
      <c r="IO134" s="121"/>
      <c r="IP134" s="121"/>
      <c r="IQ134" s="121"/>
      <c r="IR134" s="121"/>
      <c r="IS134" s="121"/>
      <c r="IT134" s="121"/>
      <c r="IU134" s="121"/>
      <c r="IV134" s="121"/>
    </row>
    <row r="135" spans="1:256" x14ac:dyDescent="0.2">
      <c r="A135" s="119">
        <f>'Alloc Amt'!A135</f>
        <v>125</v>
      </c>
      <c r="B135" s="144"/>
      <c r="C135" s="121"/>
      <c r="D135" s="121"/>
      <c r="E135" s="121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  <c r="DK135" s="121"/>
      <c r="DL135" s="121"/>
      <c r="DM135" s="121"/>
      <c r="DN135" s="121"/>
      <c r="DO135" s="121"/>
      <c r="DP135" s="121"/>
      <c r="DQ135" s="121"/>
      <c r="DR135" s="121"/>
      <c r="DS135" s="121"/>
      <c r="DT135" s="121"/>
      <c r="DU135" s="121"/>
      <c r="DV135" s="121"/>
      <c r="DW135" s="121"/>
      <c r="DX135" s="121"/>
      <c r="DY135" s="121"/>
      <c r="DZ135" s="121"/>
      <c r="EA135" s="121"/>
      <c r="EB135" s="121"/>
      <c r="EC135" s="121"/>
      <c r="ED135" s="121"/>
      <c r="EE135" s="121"/>
      <c r="EF135" s="121"/>
      <c r="EG135" s="121"/>
      <c r="EH135" s="121"/>
      <c r="EI135" s="121"/>
      <c r="EJ135" s="121"/>
      <c r="EK135" s="121"/>
      <c r="EL135" s="121"/>
      <c r="EM135" s="121"/>
      <c r="EN135" s="121"/>
      <c r="EO135" s="121"/>
      <c r="EP135" s="121"/>
      <c r="EQ135" s="121"/>
      <c r="ER135" s="121"/>
      <c r="ES135" s="121"/>
      <c r="ET135" s="121"/>
      <c r="EU135" s="121"/>
      <c r="EV135" s="121"/>
      <c r="EW135" s="121"/>
      <c r="EX135" s="121"/>
      <c r="EY135" s="121"/>
      <c r="EZ135" s="121"/>
      <c r="FA135" s="121"/>
      <c r="FB135" s="121"/>
      <c r="FC135" s="121"/>
      <c r="FD135" s="121"/>
      <c r="FE135" s="121"/>
      <c r="FF135" s="121"/>
      <c r="FG135" s="121"/>
      <c r="FH135" s="121"/>
      <c r="FI135" s="121"/>
      <c r="FJ135" s="121"/>
      <c r="FK135" s="121"/>
      <c r="FL135" s="121"/>
      <c r="FM135" s="121"/>
      <c r="FN135" s="121"/>
      <c r="FO135" s="121"/>
      <c r="FP135" s="121"/>
      <c r="FQ135" s="121"/>
      <c r="FR135" s="121"/>
      <c r="FS135" s="121"/>
      <c r="FT135" s="121"/>
      <c r="FU135" s="121"/>
      <c r="FV135" s="121"/>
      <c r="FW135" s="121"/>
      <c r="FX135" s="121"/>
      <c r="FY135" s="121"/>
      <c r="FZ135" s="121"/>
      <c r="GA135" s="121"/>
      <c r="GB135" s="121"/>
      <c r="GC135" s="121"/>
      <c r="GD135" s="121"/>
      <c r="GE135" s="121"/>
      <c r="GF135" s="121"/>
      <c r="GG135" s="121"/>
      <c r="GH135" s="121"/>
      <c r="GI135" s="121"/>
      <c r="GJ135" s="121"/>
      <c r="GK135" s="121"/>
      <c r="GL135" s="121"/>
      <c r="GM135" s="121"/>
      <c r="GN135" s="121"/>
      <c r="GO135" s="121"/>
      <c r="GP135" s="121"/>
      <c r="GQ135" s="121"/>
      <c r="GR135" s="121"/>
      <c r="GS135" s="121"/>
      <c r="GT135" s="121"/>
      <c r="GU135" s="121"/>
      <c r="GV135" s="121"/>
      <c r="GW135" s="121"/>
      <c r="GX135" s="121"/>
      <c r="GY135" s="121"/>
      <c r="GZ135" s="121"/>
      <c r="HA135" s="121"/>
      <c r="HB135" s="121"/>
      <c r="HC135" s="121"/>
      <c r="HD135" s="121"/>
      <c r="HE135" s="121"/>
      <c r="HF135" s="121"/>
      <c r="HG135" s="121"/>
      <c r="HH135" s="121"/>
      <c r="HI135" s="121"/>
      <c r="HJ135" s="121"/>
      <c r="HK135" s="121"/>
      <c r="HL135" s="121"/>
      <c r="HM135" s="121"/>
      <c r="HN135" s="121"/>
      <c r="HO135" s="121"/>
      <c r="HP135" s="121"/>
      <c r="HQ135" s="121"/>
      <c r="HR135" s="121"/>
      <c r="HS135" s="121"/>
      <c r="HT135" s="121"/>
      <c r="HU135" s="121"/>
      <c r="HV135" s="121"/>
      <c r="HW135" s="121"/>
      <c r="HX135" s="121"/>
      <c r="HY135" s="121"/>
      <c r="HZ135" s="121"/>
      <c r="IA135" s="121"/>
      <c r="IB135" s="121"/>
      <c r="IC135" s="121"/>
      <c r="ID135" s="121"/>
      <c r="IE135" s="121"/>
      <c r="IF135" s="121"/>
      <c r="IG135" s="121"/>
      <c r="IH135" s="121"/>
      <c r="II135" s="121"/>
      <c r="IJ135" s="121"/>
      <c r="IK135" s="121"/>
      <c r="IL135" s="121"/>
      <c r="IM135" s="121"/>
      <c r="IN135" s="121"/>
      <c r="IO135" s="121"/>
      <c r="IP135" s="121"/>
      <c r="IQ135" s="121"/>
      <c r="IR135" s="121"/>
      <c r="IS135" s="121"/>
      <c r="IT135" s="121"/>
      <c r="IU135" s="121"/>
      <c r="IV135" s="121"/>
    </row>
    <row r="136" spans="1:256" x14ac:dyDescent="0.2">
      <c r="A136" s="119">
        <f>'Alloc Amt'!A136</f>
        <v>126</v>
      </c>
      <c r="B136" s="144"/>
      <c r="C136" s="121"/>
      <c r="D136" s="121"/>
      <c r="E136" s="121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  <c r="DK136" s="121"/>
      <c r="DL136" s="121"/>
      <c r="DM136" s="121"/>
      <c r="DN136" s="121"/>
      <c r="DO136" s="121"/>
      <c r="DP136" s="121"/>
      <c r="DQ136" s="121"/>
      <c r="DR136" s="121"/>
      <c r="DS136" s="121"/>
      <c r="DT136" s="121"/>
      <c r="DU136" s="121"/>
      <c r="DV136" s="121"/>
      <c r="DW136" s="121"/>
      <c r="DX136" s="121"/>
      <c r="DY136" s="121"/>
      <c r="DZ136" s="121"/>
      <c r="EA136" s="121"/>
      <c r="EB136" s="121"/>
      <c r="EC136" s="121"/>
      <c r="ED136" s="121"/>
      <c r="EE136" s="121"/>
      <c r="EF136" s="121"/>
      <c r="EG136" s="121"/>
      <c r="EH136" s="121"/>
      <c r="EI136" s="121"/>
      <c r="EJ136" s="121"/>
      <c r="EK136" s="121"/>
      <c r="EL136" s="121"/>
      <c r="EM136" s="121"/>
      <c r="EN136" s="121"/>
      <c r="EO136" s="121"/>
      <c r="EP136" s="121"/>
      <c r="EQ136" s="121"/>
      <c r="ER136" s="121"/>
      <c r="ES136" s="121"/>
      <c r="ET136" s="121"/>
      <c r="EU136" s="121"/>
      <c r="EV136" s="121"/>
      <c r="EW136" s="121"/>
      <c r="EX136" s="121"/>
      <c r="EY136" s="121"/>
      <c r="EZ136" s="121"/>
      <c r="FA136" s="121"/>
      <c r="FB136" s="121"/>
      <c r="FC136" s="121"/>
      <c r="FD136" s="121"/>
      <c r="FE136" s="121"/>
      <c r="FF136" s="121"/>
      <c r="FG136" s="121"/>
      <c r="FH136" s="121"/>
      <c r="FI136" s="121"/>
      <c r="FJ136" s="121"/>
      <c r="FK136" s="121"/>
      <c r="FL136" s="121"/>
      <c r="FM136" s="121"/>
      <c r="FN136" s="121"/>
      <c r="FO136" s="121"/>
      <c r="FP136" s="121"/>
      <c r="FQ136" s="121"/>
      <c r="FR136" s="121"/>
      <c r="FS136" s="121"/>
      <c r="FT136" s="121"/>
      <c r="FU136" s="121"/>
      <c r="FV136" s="121"/>
      <c r="FW136" s="121"/>
      <c r="FX136" s="121"/>
      <c r="FY136" s="121"/>
      <c r="FZ136" s="121"/>
      <c r="GA136" s="121"/>
      <c r="GB136" s="121"/>
      <c r="GC136" s="121"/>
      <c r="GD136" s="121"/>
      <c r="GE136" s="121"/>
      <c r="GF136" s="121"/>
      <c r="GG136" s="121"/>
      <c r="GH136" s="121"/>
      <c r="GI136" s="121"/>
      <c r="GJ136" s="121"/>
      <c r="GK136" s="121"/>
      <c r="GL136" s="121"/>
      <c r="GM136" s="121"/>
      <c r="GN136" s="121"/>
      <c r="GO136" s="121"/>
      <c r="GP136" s="121"/>
      <c r="GQ136" s="121"/>
      <c r="GR136" s="121"/>
      <c r="GS136" s="121"/>
      <c r="GT136" s="121"/>
      <c r="GU136" s="121"/>
      <c r="GV136" s="121"/>
      <c r="GW136" s="121"/>
      <c r="GX136" s="121"/>
      <c r="GY136" s="121"/>
      <c r="GZ136" s="121"/>
      <c r="HA136" s="121"/>
      <c r="HB136" s="121"/>
      <c r="HC136" s="121"/>
      <c r="HD136" s="121"/>
      <c r="HE136" s="121"/>
      <c r="HF136" s="121"/>
      <c r="HG136" s="121"/>
      <c r="HH136" s="121"/>
      <c r="HI136" s="121"/>
      <c r="HJ136" s="121"/>
      <c r="HK136" s="121"/>
      <c r="HL136" s="121"/>
      <c r="HM136" s="121"/>
      <c r="HN136" s="121"/>
      <c r="HO136" s="121"/>
      <c r="HP136" s="121"/>
      <c r="HQ136" s="121"/>
      <c r="HR136" s="121"/>
      <c r="HS136" s="121"/>
      <c r="HT136" s="121"/>
      <c r="HU136" s="121"/>
      <c r="HV136" s="121"/>
      <c r="HW136" s="121"/>
      <c r="HX136" s="121"/>
      <c r="HY136" s="121"/>
      <c r="HZ136" s="121"/>
      <c r="IA136" s="121"/>
      <c r="IB136" s="121"/>
      <c r="IC136" s="121"/>
      <c r="ID136" s="121"/>
      <c r="IE136" s="121"/>
      <c r="IF136" s="121"/>
      <c r="IG136" s="121"/>
      <c r="IH136" s="121"/>
      <c r="II136" s="121"/>
      <c r="IJ136" s="121"/>
      <c r="IK136" s="121"/>
      <c r="IL136" s="121"/>
      <c r="IM136" s="121"/>
      <c r="IN136" s="121"/>
      <c r="IO136" s="121"/>
      <c r="IP136" s="121"/>
      <c r="IQ136" s="121"/>
      <c r="IR136" s="121"/>
      <c r="IS136" s="121"/>
      <c r="IT136" s="121"/>
      <c r="IU136" s="121"/>
      <c r="IV136" s="121"/>
    </row>
    <row r="137" spans="1:256" x14ac:dyDescent="0.2">
      <c r="A137" s="119">
        <f>'Alloc Amt'!A137</f>
        <v>127</v>
      </c>
      <c r="B137" s="144"/>
      <c r="C137" s="121"/>
      <c r="D137" s="121"/>
      <c r="E137" s="121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  <c r="DK137" s="121"/>
      <c r="DL137" s="121"/>
      <c r="DM137" s="121"/>
      <c r="DN137" s="121"/>
      <c r="DO137" s="121"/>
      <c r="DP137" s="121"/>
      <c r="DQ137" s="121"/>
      <c r="DR137" s="121"/>
      <c r="DS137" s="121"/>
      <c r="DT137" s="121"/>
      <c r="DU137" s="121"/>
      <c r="DV137" s="121"/>
      <c r="DW137" s="121"/>
      <c r="DX137" s="121"/>
      <c r="DY137" s="121"/>
      <c r="DZ137" s="121"/>
      <c r="EA137" s="121"/>
      <c r="EB137" s="121"/>
      <c r="EC137" s="121"/>
      <c r="ED137" s="121"/>
      <c r="EE137" s="121"/>
      <c r="EF137" s="121"/>
      <c r="EG137" s="121"/>
      <c r="EH137" s="121"/>
      <c r="EI137" s="121"/>
      <c r="EJ137" s="121"/>
      <c r="EK137" s="121"/>
      <c r="EL137" s="121"/>
      <c r="EM137" s="121"/>
      <c r="EN137" s="121"/>
      <c r="EO137" s="121"/>
      <c r="EP137" s="121"/>
      <c r="EQ137" s="121"/>
      <c r="ER137" s="121"/>
      <c r="ES137" s="121"/>
      <c r="ET137" s="121"/>
      <c r="EU137" s="121"/>
      <c r="EV137" s="121"/>
      <c r="EW137" s="121"/>
      <c r="EX137" s="121"/>
      <c r="EY137" s="121"/>
      <c r="EZ137" s="121"/>
      <c r="FA137" s="121"/>
      <c r="FB137" s="121"/>
      <c r="FC137" s="121"/>
      <c r="FD137" s="121"/>
      <c r="FE137" s="121"/>
      <c r="FF137" s="121"/>
      <c r="FG137" s="121"/>
      <c r="FH137" s="121"/>
      <c r="FI137" s="121"/>
      <c r="FJ137" s="121"/>
      <c r="FK137" s="121"/>
      <c r="FL137" s="121"/>
      <c r="FM137" s="121"/>
      <c r="FN137" s="121"/>
      <c r="FO137" s="121"/>
      <c r="FP137" s="121"/>
      <c r="FQ137" s="121"/>
      <c r="FR137" s="121"/>
      <c r="FS137" s="121"/>
      <c r="FT137" s="121"/>
      <c r="FU137" s="121"/>
      <c r="FV137" s="121"/>
      <c r="FW137" s="121"/>
      <c r="FX137" s="121"/>
      <c r="FY137" s="121"/>
      <c r="FZ137" s="121"/>
      <c r="GA137" s="121"/>
      <c r="GB137" s="121"/>
      <c r="GC137" s="121"/>
      <c r="GD137" s="121"/>
      <c r="GE137" s="121"/>
      <c r="GF137" s="121"/>
      <c r="GG137" s="121"/>
      <c r="GH137" s="121"/>
      <c r="GI137" s="121"/>
      <c r="GJ137" s="121"/>
      <c r="GK137" s="121"/>
      <c r="GL137" s="121"/>
      <c r="GM137" s="121"/>
      <c r="GN137" s="121"/>
      <c r="GO137" s="121"/>
      <c r="GP137" s="121"/>
      <c r="GQ137" s="121"/>
      <c r="GR137" s="121"/>
      <c r="GS137" s="121"/>
      <c r="GT137" s="121"/>
      <c r="GU137" s="121"/>
      <c r="GV137" s="121"/>
      <c r="GW137" s="121"/>
      <c r="GX137" s="121"/>
      <c r="GY137" s="121"/>
      <c r="GZ137" s="121"/>
      <c r="HA137" s="121"/>
      <c r="HB137" s="121"/>
      <c r="HC137" s="121"/>
      <c r="HD137" s="121"/>
      <c r="HE137" s="121"/>
      <c r="HF137" s="121"/>
      <c r="HG137" s="121"/>
      <c r="HH137" s="121"/>
      <c r="HI137" s="121"/>
      <c r="HJ137" s="121"/>
      <c r="HK137" s="121"/>
      <c r="HL137" s="121"/>
      <c r="HM137" s="121"/>
      <c r="HN137" s="121"/>
      <c r="HO137" s="121"/>
      <c r="HP137" s="121"/>
      <c r="HQ137" s="121"/>
      <c r="HR137" s="121"/>
      <c r="HS137" s="121"/>
      <c r="HT137" s="121"/>
      <c r="HU137" s="121"/>
      <c r="HV137" s="121"/>
      <c r="HW137" s="121"/>
      <c r="HX137" s="121"/>
      <c r="HY137" s="121"/>
      <c r="HZ137" s="121"/>
      <c r="IA137" s="121"/>
      <c r="IB137" s="121"/>
      <c r="IC137" s="121"/>
      <c r="ID137" s="121"/>
      <c r="IE137" s="121"/>
      <c r="IF137" s="121"/>
      <c r="IG137" s="121"/>
      <c r="IH137" s="121"/>
      <c r="II137" s="121"/>
      <c r="IJ137" s="121"/>
      <c r="IK137" s="121"/>
      <c r="IL137" s="121"/>
      <c r="IM137" s="121"/>
      <c r="IN137" s="121"/>
      <c r="IO137" s="121"/>
      <c r="IP137" s="121"/>
      <c r="IQ137" s="121"/>
      <c r="IR137" s="121"/>
      <c r="IS137" s="121"/>
      <c r="IT137" s="121"/>
      <c r="IU137" s="121"/>
      <c r="IV137" s="121"/>
    </row>
    <row r="138" spans="1:256" x14ac:dyDescent="0.2">
      <c r="A138" s="119">
        <f>'Alloc Amt'!A138</f>
        <v>128</v>
      </c>
      <c r="B138" s="144"/>
      <c r="C138" s="121"/>
      <c r="D138" s="121"/>
      <c r="E138" s="121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  <c r="DK138" s="121"/>
      <c r="DL138" s="121"/>
      <c r="DM138" s="121"/>
      <c r="DN138" s="121"/>
      <c r="DO138" s="121"/>
      <c r="DP138" s="121"/>
      <c r="DQ138" s="121"/>
      <c r="DR138" s="121"/>
      <c r="DS138" s="121"/>
      <c r="DT138" s="121"/>
      <c r="DU138" s="121"/>
      <c r="DV138" s="121"/>
      <c r="DW138" s="121"/>
      <c r="DX138" s="121"/>
      <c r="DY138" s="121"/>
      <c r="DZ138" s="121"/>
      <c r="EA138" s="121"/>
      <c r="EB138" s="121"/>
      <c r="EC138" s="121"/>
      <c r="ED138" s="121"/>
      <c r="EE138" s="121"/>
      <c r="EF138" s="121"/>
      <c r="EG138" s="121"/>
      <c r="EH138" s="121"/>
      <c r="EI138" s="121"/>
      <c r="EJ138" s="121"/>
      <c r="EK138" s="121"/>
      <c r="EL138" s="121"/>
      <c r="EM138" s="121"/>
      <c r="EN138" s="121"/>
      <c r="EO138" s="121"/>
      <c r="EP138" s="121"/>
      <c r="EQ138" s="121"/>
      <c r="ER138" s="121"/>
      <c r="ES138" s="121"/>
      <c r="ET138" s="121"/>
      <c r="EU138" s="121"/>
      <c r="EV138" s="121"/>
      <c r="EW138" s="121"/>
      <c r="EX138" s="121"/>
      <c r="EY138" s="121"/>
      <c r="EZ138" s="121"/>
      <c r="FA138" s="121"/>
      <c r="FB138" s="121"/>
      <c r="FC138" s="121"/>
      <c r="FD138" s="121"/>
      <c r="FE138" s="121"/>
      <c r="FF138" s="121"/>
      <c r="FG138" s="121"/>
      <c r="FH138" s="121"/>
      <c r="FI138" s="121"/>
      <c r="FJ138" s="121"/>
      <c r="FK138" s="121"/>
      <c r="FL138" s="121"/>
      <c r="FM138" s="121"/>
      <c r="FN138" s="121"/>
      <c r="FO138" s="121"/>
      <c r="FP138" s="121"/>
      <c r="FQ138" s="121"/>
      <c r="FR138" s="121"/>
      <c r="FS138" s="121"/>
      <c r="FT138" s="121"/>
      <c r="FU138" s="121"/>
      <c r="FV138" s="121"/>
      <c r="FW138" s="121"/>
      <c r="FX138" s="121"/>
      <c r="FY138" s="121"/>
      <c r="FZ138" s="121"/>
      <c r="GA138" s="121"/>
      <c r="GB138" s="121"/>
      <c r="GC138" s="121"/>
      <c r="GD138" s="121"/>
      <c r="GE138" s="121"/>
      <c r="GF138" s="121"/>
      <c r="GG138" s="121"/>
      <c r="GH138" s="121"/>
      <c r="GI138" s="121"/>
      <c r="GJ138" s="121"/>
      <c r="GK138" s="121"/>
      <c r="GL138" s="121"/>
      <c r="GM138" s="121"/>
      <c r="GN138" s="121"/>
      <c r="GO138" s="121"/>
      <c r="GP138" s="121"/>
      <c r="GQ138" s="121"/>
      <c r="GR138" s="121"/>
      <c r="GS138" s="121"/>
      <c r="GT138" s="121"/>
      <c r="GU138" s="121"/>
      <c r="GV138" s="121"/>
      <c r="GW138" s="121"/>
      <c r="GX138" s="121"/>
      <c r="GY138" s="121"/>
      <c r="GZ138" s="121"/>
      <c r="HA138" s="121"/>
      <c r="HB138" s="121"/>
      <c r="HC138" s="121"/>
      <c r="HD138" s="121"/>
      <c r="HE138" s="121"/>
      <c r="HF138" s="121"/>
      <c r="HG138" s="121"/>
      <c r="HH138" s="121"/>
      <c r="HI138" s="121"/>
      <c r="HJ138" s="121"/>
      <c r="HK138" s="121"/>
      <c r="HL138" s="121"/>
      <c r="HM138" s="121"/>
      <c r="HN138" s="121"/>
      <c r="HO138" s="121"/>
      <c r="HP138" s="121"/>
      <c r="HQ138" s="121"/>
      <c r="HR138" s="121"/>
      <c r="HS138" s="121"/>
      <c r="HT138" s="121"/>
      <c r="HU138" s="121"/>
      <c r="HV138" s="121"/>
      <c r="HW138" s="121"/>
      <c r="HX138" s="121"/>
      <c r="HY138" s="121"/>
      <c r="HZ138" s="121"/>
      <c r="IA138" s="121"/>
      <c r="IB138" s="121"/>
      <c r="IC138" s="121"/>
      <c r="ID138" s="121"/>
      <c r="IE138" s="121"/>
      <c r="IF138" s="121"/>
      <c r="IG138" s="121"/>
      <c r="IH138" s="121"/>
      <c r="II138" s="121"/>
      <c r="IJ138" s="121"/>
      <c r="IK138" s="121"/>
      <c r="IL138" s="121"/>
      <c r="IM138" s="121"/>
      <c r="IN138" s="121"/>
      <c r="IO138" s="121"/>
      <c r="IP138" s="121"/>
      <c r="IQ138" s="121"/>
      <c r="IR138" s="121"/>
      <c r="IS138" s="121"/>
      <c r="IT138" s="121"/>
      <c r="IU138" s="121"/>
      <c r="IV138" s="121"/>
    </row>
    <row r="139" spans="1:256" x14ac:dyDescent="0.2">
      <c r="A139" s="119">
        <f>'Alloc Amt'!A139</f>
        <v>129</v>
      </c>
      <c r="B139" s="144"/>
      <c r="C139" s="121"/>
      <c r="D139" s="121"/>
      <c r="E139" s="121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  <c r="DK139" s="121"/>
      <c r="DL139" s="121"/>
      <c r="DM139" s="121"/>
      <c r="DN139" s="121"/>
      <c r="DO139" s="121"/>
      <c r="DP139" s="121"/>
      <c r="DQ139" s="121"/>
      <c r="DR139" s="121"/>
      <c r="DS139" s="121"/>
      <c r="DT139" s="121"/>
      <c r="DU139" s="121"/>
      <c r="DV139" s="121"/>
      <c r="DW139" s="121"/>
      <c r="DX139" s="121"/>
      <c r="DY139" s="121"/>
      <c r="DZ139" s="121"/>
      <c r="EA139" s="121"/>
      <c r="EB139" s="121"/>
      <c r="EC139" s="121"/>
      <c r="ED139" s="121"/>
      <c r="EE139" s="121"/>
      <c r="EF139" s="121"/>
      <c r="EG139" s="121"/>
      <c r="EH139" s="121"/>
      <c r="EI139" s="121"/>
      <c r="EJ139" s="121"/>
      <c r="EK139" s="121"/>
      <c r="EL139" s="121"/>
      <c r="EM139" s="121"/>
      <c r="EN139" s="121"/>
      <c r="EO139" s="121"/>
      <c r="EP139" s="121"/>
      <c r="EQ139" s="121"/>
      <c r="ER139" s="121"/>
      <c r="ES139" s="121"/>
      <c r="ET139" s="121"/>
      <c r="EU139" s="121"/>
      <c r="EV139" s="121"/>
      <c r="EW139" s="121"/>
      <c r="EX139" s="121"/>
      <c r="EY139" s="121"/>
      <c r="EZ139" s="121"/>
      <c r="FA139" s="121"/>
      <c r="FB139" s="121"/>
      <c r="FC139" s="121"/>
      <c r="FD139" s="121"/>
      <c r="FE139" s="121"/>
      <c r="FF139" s="121"/>
      <c r="FG139" s="121"/>
      <c r="FH139" s="121"/>
      <c r="FI139" s="121"/>
      <c r="FJ139" s="121"/>
      <c r="FK139" s="121"/>
      <c r="FL139" s="121"/>
      <c r="FM139" s="121"/>
      <c r="FN139" s="121"/>
      <c r="FO139" s="121"/>
      <c r="FP139" s="121"/>
      <c r="FQ139" s="121"/>
      <c r="FR139" s="121"/>
      <c r="FS139" s="121"/>
      <c r="FT139" s="121"/>
      <c r="FU139" s="121"/>
      <c r="FV139" s="121"/>
      <c r="FW139" s="121"/>
      <c r="FX139" s="121"/>
      <c r="FY139" s="121"/>
      <c r="FZ139" s="121"/>
      <c r="GA139" s="121"/>
      <c r="GB139" s="121"/>
      <c r="GC139" s="121"/>
      <c r="GD139" s="121"/>
      <c r="GE139" s="121"/>
      <c r="GF139" s="121"/>
      <c r="GG139" s="121"/>
      <c r="GH139" s="121"/>
      <c r="GI139" s="121"/>
      <c r="GJ139" s="121"/>
      <c r="GK139" s="121"/>
      <c r="GL139" s="121"/>
      <c r="GM139" s="121"/>
      <c r="GN139" s="121"/>
      <c r="GO139" s="121"/>
      <c r="GP139" s="121"/>
      <c r="GQ139" s="121"/>
      <c r="GR139" s="121"/>
      <c r="GS139" s="121"/>
      <c r="GT139" s="121"/>
      <c r="GU139" s="121"/>
      <c r="GV139" s="121"/>
      <c r="GW139" s="121"/>
      <c r="GX139" s="121"/>
      <c r="GY139" s="121"/>
      <c r="GZ139" s="121"/>
      <c r="HA139" s="121"/>
      <c r="HB139" s="121"/>
      <c r="HC139" s="121"/>
      <c r="HD139" s="121"/>
      <c r="HE139" s="121"/>
      <c r="HF139" s="121"/>
      <c r="HG139" s="121"/>
      <c r="HH139" s="121"/>
      <c r="HI139" s="121"/>
      <c r="HJ139" s="121"/>
      <c r="HK139" s="121"/>
      <c r="HL139" s="121"/>
      <c r="HM139" s="121"/>
      <c r="HN139" s="121"/>
      <c r="HO139" s="121"/>
      <c r="HP139" s="121"/>
      <c r="HQ139" s="121"/>
      <c r="HR139" s="121"/>
      <c r="HS139" s="121"/>
      <c r="HT139" s="121"/>
      <c r="HU139" s="121"/>
      <c r="HV139" s="121"/>
      <c r="HW139" s="121"/>
      <c r="HX139" s="121"/>
      <c r="HY139" s="121"/>
      <c r="HZ139" s="121"/>
      <c r="IA139" s="121"/>
      <c r="IB139" s="121"/>
      <c r="IC139" s="121"/>
      <c r="ID139" s="121"/>
      <c r="IE139" s="121"/>
      <c r="IF139" s="121"/>
      <c r="IG139" s="121"/>
      <c r="IH139" s="121"/>
      <c r="II139" s="121"/>
      <c r="IJ139" s="121"/>
      <c r="IK139" s="121"/>
      <c r="IL139" s="121"/>
      <c r="IM139" s="121"/>
      <c r="IN139" s="121"/>
      <c r="IO139" s="121"/>
      <c r="IP139" s="121"/>
      <c r="IQ139" s="121"/>
      <c r="IR139" s="121"/>
      <c r="IS139" s="121"/>
      <c r="IT139" s="121"/>
      <c r="IU139" s="121"/>
      <c r="IV139" s="121"/>
    </row>
    <row r="140" spans="1:256" x14ac:dyDescent="0.2">
      <c r="A140" s="119">
        <f>'Alloc Amt'!A140</f>
        <v>130</v>
      </c>
      <c r="B140" s="144"/>
      <c r="C140" s="121"/>
      <c r="D140" s="121"/>
      <c r="E140" s="121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  <c r="DK140" s="121"/>
      <c r="DL140" s="121"/>
      <c r="DM140" s="121"/>
      <c r="DN140" s="121"/>
      <c r="DO140" s="121"/>
      <c r="DP140" s="121"/>
      <c r="DQ140" s="121"/>
      <c r="DR140" s="121"/>
      <c r="DS140" s="121"/>
      <c r="DT140" s="121"/>
      <c r="DU140" s="121"/>
      <c r="DV140" s="121"/>
      <c r="DW140" s="121"/>
      <c r="DX140" s="121"/>
      <c r="DY140" s="121"/>
      <c r="DZ140" s="121"/>
      <c r="EA140" s="121"/>
      <c r="EB140" s="121"/>
      <c r="EC140" s="121"/>
      <c r="ED140" s="121"/>
      <c r="EE140" s="121"/>
      <c r="EF140" s="121"/>
      <c r="EG140" s="121"/>
      <c r="EH140" s="121"/>
      <c r="EI140" s="121"/>
      <c r="EJ140" s="121"/>
      <c r="EK140" s="121"/>
      <c r="EL140" s="121"/>
      <c r="EM140" s="121"/>
      <c r="EN140" s="121"/>
      <c r="EO140" s="121"/>
      <c r="EP140" s="121"/>
      <c r="EQ140" s="121"/>
      <c r="ER140" s="121"/>
      <c r="ES140" s="121"/>
      <c r="ET140" s="121"/>
      <c r="EU140" s="121"/>
      <c r="EV140" s="121"/>
      <c r="EW140" s="121"/>
      <c r="EX140" s="121"/>
      <c r="EY140" s="121"/>
      <c r="EZ140" s="121"/>
      <c r="FA140" s="121"/>
      <c r="FB140" s="121"/>
      <c r="FC140" s="121"/>
      <c r="FD140" s="121"/>
      <c r="FE140" s="121"/>
      <c r="FF140" s="121"/>
      <c r="FG140" s="121"/>
      <c r="FH140" s="121"/>
      <c r="FI140" s="121"/>
      <c r="FJ140" s="121"/>
      <c r="FK140" s="121"/>
      <c r="FL140" s="121"/>
      <c r="FM140" s="121"/>
      <c r="FN140" s="121"/>
      <c r="FO140" s="121"/>
      <c r="FP140" s="121"/>
      <c r="FQ140" s="121"/>
      <c r="FR140" s="121"/>
      <c r="FS140" s="121"/>
      <c r="FT140" s="121"/>
      <c r="FU140" s="121"/>
      <c r="FV140" s="121"/>
      <c r="FW140" s="121"/>
      <c r="FX140" s="121"/>
      <c r="FY140" s="121"/>
      <c r="FZ140" s="121"/>
      <c r="GA140" s="121"/>
      <c r="GB140" s="121"/>
      <c r="GC140" s="121"/>
      <c r="GD140" s="121"/>
      <c r="GE140" s="121"/>
      <c r="GF140" s="121"/>
      <c r="GG140" s="121"/>
      <c r="GH140" s="121"/>
      <c r="GI140" s="121"/>
      <c r="GJ140" s="121"/>
      <c r="GK140" s="121"/>
      <c r="GL140" s="121"/>
      <c r="GM140" s="121"/>
      <c r="GN140" s="121"/>
      <c r="GO140" s="121"/>
      <c r="GP140" s="121"/>
      <c r="GQ140" s="121"/>
      <c r="GR140" s="121"/>
      <c r="GS140" s="121"/>
      <c r="GT140" s="121"/>
      <c r="GU140" s="121"/>
      <c r="GV140" s="121"/>
      <c r="GW140" s="121"/>
      <c r="GX140" s="121"/>
      <c r="GY140" s="121"/>
      <c r="GZ140" s="121"/>
      <c r="HA140" s="121"/>
      <c r="HB140" s="121"/>
      <c r="HC140" s="121"/>
      <c r="HD140" s="121"/>
      <c r="HE140" s="121"/>
      <c r="HF140" s="121"/>
      <c r="HG140" s="121"/>
      <c r="HH140" s="121"/>
      <c r="HI140" s="121"/>
      <c r="HJ140" s="121"/>
      <c r="HK140" s="121"/>
      <c r="HL140" s="121"/>
      <c r="HM140" s="121"/>
      <c r="HN140" s="121"/>
      <c r="HO140" s="121"/>
      <c r="HP140" s="121"/>
      <c r="HQ140" s="121"/>
      <c r="HR140" s="121"/>
      <c r="HS140" s="121"/>
      <c r="HT140" s="121"/>
      <c r="HU140" s="121"/>
      <c r="HV140" s="121"/>
      <c r="HW140" s="121"/>
      <c r="HX140" s="121"/>
      <c r="HY140" s="121"/>
      <c r="HZ140" s="121"/>
      <c r="IA140" s="121"/>
      <c r="IB140" s="121"/>
      <c r="IC140" s="121"/>
      <c r="ID140" s="121"/>
      <c r="IE140" s="121"/>
      <c r="IF140" s="121"/>
      <c r="IG140" s="121"/>
      <c r="IH140" s="121"/>
      <c r="II140" s="121"/>
      <c r="IJ140" s="121"/>
      <c r="IK140" s="121"/>
      <c r="IL140" s="121"/>
      <c r="IM140" s="121"/>
      <c r="IN140" s="121"/>
      <c r="IO140" s="121"/>
      <c r="IP140" s="121"/>
      <c r="IQ140" s="121"/>
      <c r="IR140" s="121"/>
      <c r="IS140" s="121"/>
      <c r="IT140" s="121"/>
      <c r="IU140" s="121"/>
      <c r="IV140" s="121"/>
    </row>
    <row r="141" spans="1:256" x14ac:dyDescent="0.2">
      <c r="A141" s="119">
        <f>'Alloc Amt'!A141</f>
        <v>131</v>
      </c>
      <c r="B141" s="144"/>
      <c r="C141" s="121"/>
      <c r="D141" s="121"/>
      <c r="E141" s="121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  <c r="DK141" s="121"/>
      <c r="DL141" s="121"/>
      <c r="DM141" s="121"/>
      <c r="DN141" s="121"/>
      <c r="DO141" s="121"/>
      <c r="DP141" s="121"/>
      <c r="DQ141" s="121"/>
      <c r="DR141" s="121"/>
      <c r="DS141" s="121"/>
      <c r="DT141" s="121"/>
      <c r="DU141" s="121"/>
      <c r="DV141" s="121"/>
      <c r="DW141" s="121"/>
      <c r="DX141" s="121"/>
      <c r="DY141" s="121"/>
      <c r="DZ141" s="121"/>
      <c r="EA141" s="121"/>
      <c r="EB141" s="121"/>
      <c r="EC141" s="121"/>
      <c r="ED141" s="121"/>
      <c r="EE141" s="121"/>
      <c r="EF141" s="121"/>
      <c r="EG141" s="121"/>
      <c r="EH141" s="121"/>
      <c r="EI141" s="121"/>
      <c r="EJ141" s="121"/>
      <c r="EK141" s="121"/>
      <c r="EL141" s="121"/>
      <c r="EM141" s="121"/>
      <c r="EN141" s="121"/>
      <c r="EO141" s="121"/>
      <c r="EP141" s="121"/>
      <c r="EQ141" s="121"/>
      <c r="ER141" s="121"/>
      <c r="ES141" s="121"/>
      <c r="ET141" s="121"/>
      <c r="EU141" s="121"/>
      <c r="EV141" s="121"/>
      <c r="EW141" s="121"/>
      <c r="EX141" s="121"/>
      <c r="EY141" s="121"/>
      <c r="EZ141" s="121"/>
      <c r="FA141" s="121"/>
      <c r="FB141" s="121"/>
      <c r="FC141" s="121"/>
      <c r="FD141" s="121"/>
      <c r="FE141" s="121"/>
      <c r="FF141" s="121"/>
      <c r="FG141" s="121"/>
      <c r="FH141" s="121"/>
      <c r="FI141" s="121"/>
      <c r="FJ141" s="121"/>
      <c r="FK141" s="121"/>
      <c r="FL141" s="121"/>
      <c r="FM141" s="121"/>
      <c r="FN141" s="121"/>
      <c r="FO141" s="121"/>
      <c r="FP141" s="121"/>
      <c r="FQ141" s="121"/>
      <c r="FR141" s="121"/>
      <c r="FS141" s="121"/>
      <c r="FT141" s="121"/>
      <c r="FU141" s="121"/>
      <c r="FV141" s="121"/>
      <c r="FW141" s="121"/>
      <c r="FX141" s="121"/>
      <c r="FY141" s="121"/>
      <c r="FZ141" s="121"/>
      <c r="GA141" s="121"/>
      <c r="GB141" s="121"/>
      <c r="GC141" s="121"/>
      <c r="GD141" s="121"/>
      <c r="GE141" s="121"/>
      <c r="GF141" s="121"/>
      <c r="GG141" s="121"/>
      <c r="GH141" s="121"/>
      <c r="GI141" s="121"/>
      <c r="GJ141" s="121"/>
      <c r="GK141" s="121"/>
      <c r="GL141" s="121"/>
      <c r="GM141" s="121"/>
      <c r="GN141" s="121"/>
      <c r="GO141" s="121"/>
      <c r="GP141" s="121"/>
      <c r="GQ141" s="121"/>
      <c r="GR141" s="121"/>
      <c r="GS141" s="121"/>
      <c r="GT141" s="121"/>
      <c r="GU141" s="121"/>
      <c r="GV141" s="121"/>
      <c r="GW141" s="121"/>
      <c r="GX141" s="121"/>
      <c r="GY141" s="121"/>
      <c r="GZ141" s="121"/>
      <c r="HA141" s="121"/>
      <c r="HB141" s="121"/>
      <c r="HC141" s="121"/>
      <c r="HD141" s="121"/>
      <c r="HE141" s="121"/>
      <c r="HF141" s="121"/>
      <c r="HG141" s="121"/>
      <c r="HH141" s="121"/>
      <c r="HI141" s="121"/>
      <c r="HJ141" s="121"/>
      <c r="HK141" s="121"/>
      <c r="HL141" s="121"/>
      <c r="HM141" s="121"/>
      <c r="HN141" s="121"/>
      <c r="HO141" s="121"/>
      <c r="HP141" s="121"/>
      <c r="HQ141" s="121"/>
      <c r="HR141" s="121"/>
      <c r="HS141" s="121"/>
      <c r="HT141" s="121"/>
      <c r="HU141" s="121"/>
      <c r="HV141" s="121"/>
      <c r="HW141" s="121"/>
      <c r="HX141" s="121"/>
      <c r="HY141" s="121"/>
      <c r="HZ141" s="121"/>
      <c r="IA141" s="121"/>
      <c r="IB141" s="121"/>
      <c r="IC141" s="121"/>
      <c r="ID141" s="121"/>
      <c r="IE141" s="121"/>
      <c r="IF141" s="121"/>
      <c r="IG141" s="121"/>
      <c r="IH141" s="121"/>
      <c r="II141" s="121"/>
      <c r="IJ141" s="121"/>
      <c r="IK141" s="121"/>
      <c r="IL141" s="121"/>
      <c r="IM141" s="121"/>
      <c r="IN141" s="121"/>
      <c r="IO141" s="121"/>
      <c r="IP141" s="121"/>
      <c r="IQ141" s="121"/>
      <c r="IR141" s="121"/>
      <c r="IS141" s="121"/>
      <c r="IT141" s="121"/>
      <c r="IU141" s="121"/>
      <c r="IV141" s="121"/>
    </row>
    <row r="142" spans="1:256" x14ac:dyDescent="0.2">
      <c r="A142" s="119">
        <f>'Alloc Amt'!A142</f>
        <v>132</v>
      </c>
      <c r="B142" s="144"/>
      <c r="C142" s="121"/>
      <c r="D142" s="121"/>
      <c r="E142" s="121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  <c r="DK142" s="121"/>
      <c r="DL142" s="121"/>
      <c r="DM142" s="121"/>
      <c r="DN142" s="121"/>
      <c r="DO142" s="121"/>
      <c r="DP142" s="121"/>
      <c r="DQ142" s="121"/>
      <c r="DR142" s="121"/>
      <c r="DS142" s="121"/>
      <c r="DT142" s="121"/>
      <c r="DU142" s="121"/>
      <c r="DV142" s="121"/>
      <c r="DW142" s="121"/>
      <c r="DX142" s="121"/>
      <c r="DY142" s="121"/>
      <c r="DZ142" s="121"/>
      <c r="EA142" s="121"/>
      <c r="EB142" s="121"/>
      <c r="EC142" s="121"/>
      <c r="ED142" s="121"/>
      <c r="EE142" s="121"/>
      <c r="EF142" s="121"/>
      <c r="EG142" s="121"/>
      <c r="EH142" s="121"/>
      <c r="EI142" s="121"/>
      <c r="EJ142" s="121"/>
      <c r="EK142" s="121"/>
      <c r="EL142" s="121"/>
      <c r="EM142" s="121"/>
      <c r="EN142" s="121"/>
      <c r="EO142" s="121"/>
      <c r="EP142" s="121"/>
      <c r="EQ142" s="121"/>
      <c r="ER142" s="121"/>
      <c r="ES142" s="121"/>
      <c r="ET142" s="121"/>
      <c r="EU142" s="121"/>
      <c r="EV142" s="121"/>
      <c r="EW142" s="121"/>
      <c r="EX142" s="121"/>
      <c r="EY142" s="121"/>
      <c r="EZ142" s="121"/>
      <c r="FA142" s="121"/>
      <c r="FB142" s="121"/>
      <c r="FC142" s="121"/>
      <c r="FD142" s="121"/>
      <c r="FE142" s="121"/>
      <c r="FF142" s="121"/>
      <c r="FG142" s="121"/>
      <c r="FH142" s="121"/>
      <c r="FI142" s="121"/>
      <c r="FJ142" s="121"/>
      <c r="FK142" s="121"/>
      <c r="FL142" s="121"/>
      <c r="FM142" s="121"/>
      <c r="FN142" s="121"/>
      <c r="FO142" s="121"/>
      <c r="FP142" s="121"/>
      <c r="FQ142" s="121"/>
      <c r="FR142" s="121"/>
      <c r="FS142" s="121"/>
      <c r="FT142" s="121"/>
      <c r="FU142" s="121"/>
      <c r="FV142" s="121"/>
      <c r="FW142" s="121"/>
      <c r="FX142" s="121"/>
      <c r="FY142" s="121"/>
      <c r="FZ142" s="121"/>
      <c r="GA142" s="121"/>
      <c r="GB142" s="121"/>
      <c r="GC142" s="121"/>
      <c r="GD142" s="121"/>
      <c r="GE142" s="121"/>
      <c r="GF142" s="121"/>
      <c r="GG142" s="121"/>
      <c r="GH142" s="121"/>
      <c r="GI142" s="121"/>
      <c r="GJ142" s="121"/>
      <c r="GK142" s="121"/>
      <c r="GL142" s="121"/>
      <c r="GM142" s="121"/>
      <c r="GN142" s="121"/>
      <c r="GO142" s="121"/>
      <c r="GP142" s="121"/>
      <c r="GQ142" s="121"/>
      <c r="GR142" s="121"/>
      <c r="GS142" s="121"/>
      <c r="GT142" s="121"/>
      <c r="GU142" s="121"/>
      <c r="GV142" s="121"/>
      <c r="GW142" s="121"/>
      <c r="GX142" s="121"/>
      <c r="GY142" s="121"/>
      <c r="GZ142" s="121"/>
      <c r="HA142" s="121"/>
      <c r="HB142" s="121"/>
      <c r="HC142" s="121"/>
      <c r="HD142" s="121"/>
      <c r="HE142" s="121"/>
      <c r="HF142" s="121"/>
      <c r="HG142" s="121"/>
      <c r="HH142" s="121"/>
      <c r="HI142" s="121"/>
      <c r="HJ142" s="121"/>
      <c r="HK142" s="121"/>
      <c r="HL142" s="121"/>
      <c r="HM142" s="121"/>
      <c r="HN142" s="121"/>
      <c r="HO142" s="121"/>
      <c r="HP142" s="121"/>
      <c r="HQ142" s="121"/>
      <c r="HR142" s="121"/>
      <c r="HS142" s="121"/>
      <c r="HT142" s="121"/>
      <c r="HU142" s="121"/>
      <c r="HV142" s="121"/>
      <c r="HW142" s="121"/>
      <c r="HX142" s="121"/>
      <c r="HY142" s="121"/>
      <c r="HZ142" s="121"/>
      <c r="IA142" s="121"/>
      <c r="IB142" s="121"/>
      <c r="IC142" s="121"/>
      <c r="ID142" s="121"/>
      <c r="IE142" s="121"/>
      <c r="IF142" s="121"/>
      <c r="IG142" s="121"/>
      <c r="IH142" s="121"/>
      <c r="II142" s="121"/>
      <c r="IJ142" s="121"/>
      <c r="IK142" s="121"/>
      <c r="IL142" s="121"/>
      <c r="IM142" s="121"/>
      <c r="IN142" s="121"/>
      <c r="IO142" s="121"/>
      <c r="IP142" s="121"/>
      <c r="IQ142" s="121"/>
      <c r="IR142" s="121"/>
      <c r="IS142" s="121"/>
      <c r="IT142" s="121"/>
      <c r="IU142" s="121"/>
      <c r="IV142" s="121"/>
    </row>
    <row r="143" spans="1:256" x14ac:dyDescent="0.2">
      <c r="A143" s="119">
        <f>'Alloc Amt'!A143</f>
        <v>133</v>
      </c>
      <c r="B143" s="144"/>
      <c r="C143" s="121"/>
      <c r="D143" s="121"/>
      <c r="E143" s="121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  <c r="DK143" s="121"/>
      <c r="DL143" s="121"/>
      <c r="DM143" s="121"/>
      <c r="DN143" s="121"/>
      <c r="DO143" s="121"/>
      <c r="DP143" s="121"/>
      <c r="DQ143" s="121"/>
      <c r="DR143" s="121"/>
      <c r="DS143" s="121"/>
      <c r="DT143" s="121"/>
      <c r="DU143" s="121"/>
      <c r="DV143" s="121"/>
      <c r="DW143" s="121"/>
      <c r="DX143" s="121"/>
      <c r="DY143" s="121"/>
      <c r="DZ143" s="121"/>
      <c r="EA143" s="121"/>
      <c r="EB143" s="121"/>
      <c r="EC143" s="121"/>
      <c r="ED143" s="121"/>
      <c r="EE143" s="121"/>
      <c r="EF143" s="121"/>
      <c r="EG143" s="121"/>
      <c r="EH143" s="121"/>
      <c r="EI143" s="121"/>
      <c r="EJ143" s="121"/>
      <c r="EK143" s="121"/>
      <c r="EL143" s="121"/>
      <c r="EM143" s="121"/>
      <c r="EN143" s="121"/>
      <c r="EO143" s="121"/>
      <c r="EP143" s="121"/>
      <c r="EQ143" s="121"/>
      <c r="ER143" s="121"/>
      <c r="ES143" s="121"/>
      <c r="ET143" s="121"/>
      <c r="EU143" s="121"/>
      <c r="EV143" s="121"/>
      <c r="EW143" s="121"/>
      <c r="EX143" s="121"/>
      <c r="EY143" s="121"/>
      <c r="EZ143" s="121"/>
      <c r="FA143" s="121"/>
      <c r="FB143" s="121"/>
      <c r="FC143" s="121"/>
      <c r="FD143" s="121"/>
      <c r="FE143" s="121"/>
      <c r="FF143" s="121"/>
      <c r="FG143" s="121"/>
      <c r="FH143" s="121"/>
      <c r="FI143" s="121"/>
      <c r="FJ143" s="121"/>
      <c r="FK143" s="121"/>
      <c r="FL143" s="121"/>
      <c r="FM143" s="121"/>
      <c r="FN143" s="121"/>
      <c r="FO143" s="121"/>
      <c r="FP143" s="121"/>
      <c r="FQ143" s="121"/>
      <c r="FR143" s="121"/>
      <c r="FS143" s="121"/>
      <c r="FT143" s="121"/>
      <c r="FU143" s="121"/>
      <c r="FV143" s="121"/>
      <c r="FW143" s="121"/>
      <c r="FX143" s="121"/>
      <c r="FY143" s="121"/>
      <c r="FZ143" s="121"/>
      <c r="GA143" s="121"/>
      <c r="GB143" s="121"/>
      <c r="GC143" s="121"/>
      <c r="GD143" s="121"/>
      <c r="GE143" s="121"/>
      <c r="GF143" s="121"/>
      <c r="GG143" s="121"/>
      <c r="GH143" s="121"/>
      <c r="GI143" s="121"/>
      <c r="GJ143" s="121"/>
      <c r="GK143" s="121"/>
      <c r="GL143" s="121"/>
      <c r="GM143" s="121"/>
      <c r="GN143" s="121"/>
      <c r="GO143" s="121"/>
      <c r="GP143" s="121"/>
      <c r="GQ143" s="121"/>
      <c r="GR143" s="121"/>
      <c r="GS143" s="121"/>
      <c r="GT143" s="121"/>
      <c r="GU143" s="121"/>
      <c r="GV143" s="121"/>
      <c r="GW143" s="121"/>
      <c r="GX143" s="121"/>
      <c r="GY143" s="121"/>
      <c r="GZ143" s="121"/>
      <c r="HA143" s="121"/>
      <c r="HB143" s="121"/>
      <c r="HC143" s="121"/>
      <c r="HD143" s="121"/>
      <c r="HE143" s="121"/>
      <c r="HF143" s="121"/>
      <c r="HG143" s="121"/>
      <c r="HH143" s="121"/>
      <c r="HI143" s="121"/>
      <c r="HJ143" s="121"/>
      <c r="HK143" s="121"/>
      <c r="HL143" s="121"/>
      <c r="HM143" s="121"/>
      <c r="HN143" s="121"/>
      <c r="HO143" s="121"/>
      <c r="HP143" s="121"/>
      <c r="HQ143" s="121"/>
      <c r="HR143" s="121"/>
      <c r="HS143" s="121"/>
      <c r="HT143" s="121"/>
      <c r="HU143" s="121"/>
      <c r="HV143" s="121"/>
      <c r="HW143" s="121"/>
      <c r="HX143" s="121"/>
      <c r="HY143" s="121"/>
      <c r="HZ143" s="121"/>
      <c r="IA143" s="121"/>
      <c r="IB143" s="121"/>
      <c r="IC143" s="121"/>
      <c r="ID143" s="121"/>
      <c r="IE143" s="121"/>
      <c r="IF143" s="121"/>
      <c r="IG143" s="121"/>
      <c r="IH143" s="121"/>
      <c r="II143" s="121"/>
      <c r="IJ143" s="121"/>
      <c r="IK143" s="121"/>
      <c r="IL143" s="121"/>
      <c r="IM143" s="121"/>
      <c r="IN143" s="121"/>
      <c r="IO143" s="121"/>
      <c r="IP143" s="121"/>
      <c r="IQ143" s="121"/>
      <c r="IR143" s="121"/>
      <c r="IS143" s="121"/>
      <c r="IT143" s="121"/>
      <c r="IU143" s="121"/>
      <c r="IV143" s="121"/>
    </row>
    <row r="144" spans="1:256" x14ac:dyDescent="0.2">
      <c r="A144" s="119">
        <f>'Alloc Amt'!A144</f>
        <v>134</v>
      </c>
      <c r="B144" s="144"/>
      <c r="C144" s="121"/>
      <c r="D144" s="121"/>
      <c r="E144" s="121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  <c r="DK144" s="121"/>
      <c r="DL144" s="121"/>
      <c r="DM144" s="121"/>
      <c r="DN144" s="121"/>
      <c r="DO144" s="121"/>
      <c r="DP144" s="121"/>
      <c r="DQ144" s="121"/>
      <c r="DR144" s="121"/>
      <c r="DS144" s="121"/>
      <c r="DT144" s="121"/>
      <c r="DU144" s="121"/>
      <c r="DV144" s="121"/>
      <c r="DW144" s="121"/>
      <c r="DX144" s="121"/>
      <c r="DY144" s="121"/>
      <c r="DZ144" s="121"/>
      <c r="EA144" s="121"/>
      <c r="EB144" s="121"/>
      <c r="EC144" s="121"/>
      <c r="ED144" s="121"/>
      <c r="EE144" s="121"/>
      <c r="EF144" s="121"/>
      <c r="EG144" s="121"/>
      <c r="EH144" s="121"/>
      <c r="EI144" s="121"/>
      <c r="EJ144" s="121"/>
      <c r="EK144" s="121"/>
      <c r="EL144" s="121"/>
      <c r="EM144" s="121"/>
      <c r="EN144" s="121"/>
      <c r="EO144" s="121"/>
      <c r="EP144" s="121"/>
      <c r="EQ144" s="121"/>
      <c r="ER144" s="121"/>
      <c r="ES144" s="121"/>
      <c r="ET144" s="121"/>
      <c r="EU144" s="121"/>
      <c r="EV144" s="121"/>
      <c r="EW144" s="121"/>
      <c r="EX144" s="121"/>
      <c r="EY144" s="121"/>
      <c r="EZ144" s="121"/>
      <c r="FA144" s="121"/>
      <c r="FB144" s="121"/>
      <c r="FC144" s="121"/>
      <c r="FD144" s="121"/>
      <c r="FE144" s="121"/>
      <c r="FF144" s="121"/>
      <c r="FG144" s="121"/>
      <c r="FH144" s="121"/>
      <c r="FI144" s="121"/>
      <c r="FJ144" s="121"/>
      <c r="FK144" s="121"/>
      <c r="FL144" s="121"/>
      <c r="FM144" s="121"/>
      <c r="FN144" s="121"/>
      <c r="FO144" s="121"/>
      <c r="FP144" s="121"/>
      <c r="FQ144" s="121"/>
      <c r="FR144" s="121"/>
      <c r="FS144" s="121"/>
      <c r="FT144" s="121"/>
      <c r="FU144" s="121"/>
      <c r="FV144" s="121"/>
      <c r="FW144" s="121"/>
      <c r="FX144" s="121"/>
      <c r="FY144" s="121"/>
      <c r="FZ144" s="121"/>
      <c r="GA144" s="121"/>
      <c r="GB144" s="121"/>
      <c r="GC144" s="121"/>
      <c r="GD144" s="121"/>
      <c r="GE144" s="121"/>
      <c r="GF144" s="121"/>
      <c r="GG144" s="121"/>
      <c r="GH144" s="121"/>
      <c r="GI144" s="121"/>
      <c r="GJ144" s="121"/>
      <c r="GK144" s="121"/>
      <c r="GL144" s="121"/>
      <c r="GM144" s="121"/>
      <c r="GN144" s="121"/>
      <c r="GO144" s="121"/>
      <c r="GP144" s="121"/>
      <c r="GQ144" s="121"/>
      <c r="GR144" s="121"/>
      <c r="GS144" s="121"/>
      <c r="GT144" s="121"/>
      <c r="GU144" s="121"/>
      <c r="GV144" s="121"/>
      <c r="GW144" s="121"/>
      <c r="GX144" s="121"/>
      <c r="GY144" s="121"/>
      <c r="GZ144" s="121"/>
      <c r="HA144" s="121"/>
      <c r="HB144" s="121"/>
      <c r="HC144" s="121"/>
      <c r="HD144" s="121"/>
      <c r="HE144" s="121"/>
      <c r="HF144" s="121"/>
      <c r="HG144" s="121"/>
      <c r="HH144" s="121"/>
      <c r="HI144" s="121"/>
      <c r="HJ144" s="121"/>
      <c r="HK144" s="121"/>
      <c r="HL144" s="121"/>
      <c r="HM144" s="121"/>
      <c r="HN144" s="121"/>
      <c r="HO144" s="121"/>
      <c r="HP144" s="121"/>
      <c r="HQ144" s="121"/>
      <c r="HR144" s="121"/>
      <c r="HS144" s="121"/>
      <c r="HT144" s="121"/>
      <c r="HU144" s="121"/>
      <c r="HV144" s="121"/>
      <c r="HW144" s="121"/>
      <c r="HX144" s="121"/>
      <c r="HY144" s="121"/>
      <c r="HZ144" s="121"/>
      <c r="IA144" s="121"/>
      <c r="IB144" s="121"/>
      <c r="IC144" s="121"/>
      <c r="ID144" s="121"/>
      <c r="IE144" s="121"/>
      <c r="IF144" s="121"/>
      <c r="IG144" s="121"/>
      <c r="IH144" s="121"/>
      <c r="II144" s="121"/>
      <c r="IJ144" s="121"/>
      <c r="IK144" s="121"/>
      <c r="IL144" s="121"/>
      <c r="IM144" s="121"/>
      <c r="IN144" s="121"/>
      <c r="IO144" s="121"/>
      <c r="IP144" s="121"/>
      <c r="IQ144" s="121"/>
      <c r="IR144" s="121"/>
      <c r="IS144" s="121"/>
      <c r="IT144" s="121"/>
      <c r="IU144" s="121"/>
      <c r="IV144" s="121"/>
    </row>
    <row r="145" spans="1:256" x14ac:dyDescent="0.2">
      <c r="A145" s="119">
        <f>'Alloc Amt'!A145</f>
        <v>135</v>
      </c>
      <c r="B145" s="144"/>
      <c r="C145" s="121"/>
      <c r="D145" s="121"/>
      <c r="E145" s="121"/>
      <c r="F145" s="145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  <c r="DK145" s="121"/>
      <c r="DL145" s="121"/>
      <c r="DM145" s="121"/>
      <c r="DN145" s="121"/>
      <c r="DO145" s="121"/>
      <c r="DP145" s="121"/>
      <c r="DQ145" s="121"/>
      <c r="DR145" s="121"/>
      <c r="DS145" s="121"/>
      <c r="DT145" s="121"/>
      <c r="DU145" s="121"/>
      <c r="DV145" s="121"/>
      <c r="DW145" s="121"/>
      <c r="DX145" s="121"/>
      <c r="DY145" s="121"/>
      <c r="DZ145" s="121"/>
      <c r="EA145" s="121"/>
      <c r="EB145" s="121"/>
      <c r="EC145" s="121"/>
      <c r="ED145" s="121"/>
      <c r="EE145" s="121"/>
      <c r="EF145" s="121"/>
      <c r="EG145" s="121"/>
      <c r="EH145" s="121"/>
      <c r="EI145" s="121"/>
      <c r="EJ145" s="121"/>
      <c r="EK145" s="121"/>
      <c r="EL145" s="121"/>
      <c r="EM145" s="121"/>
      <c r="EN145" s="121"/>
      <c r="EO145" s="121"/>
      <c r="EP145" s="121"/>
      <c r="EQ145" s="121"/>
      <c r="ER145" s="121"/>
      <c r="ES145" s="121"/>
      <c r="ET145" s="121"/>
      <c r="EU145" s="121"/>
      <c r="EV145" s="121"/>
      <c r="EW145" s="121"/>
      <c r="EX145" s="121"/>
      <c r="EY145" s="121"/>
      <c r="EZ145" s="121"/>
      <c r="FA145" s="121"/>
      <c r="FB145" s="121"/>
      <c r="FC145" s="121"/>
      <c r="FD145" s="121"/>
      <c r="FE145" s="121"/>
      <c r="FF145" s="121"/>
      <c r="FG145" s="121"/>
      <c r="FH145" s="121"/>
      <c r="FI145" s="121"/>
      <c r="FJ145" s="121"/>
      <c r="FK145" s="121"/>
      <c r="FL145" s="121"/>
      <c r="FM145" s="121"/>
      <c r="FN145" s="121"/>
      <c r="FO145" s="121"/>
      <c r="FP145" s="121"/>
      <c r="FQ145" s="121"/>
      <c r="FR145" s="121"/>
      <c r="FS145" s="121"/>
      <c r="FT145" s="121"/>
      <c r="FU145" s="121"/>
      <c r="FV145" s="121"/>
      <c r="FW145" s="121"/>
      <c r="FX145" s="121"/>
      <c r="FY145" s="121"/>
      <c r="FZ145" s="121"/>
      <c r="GA145" s="121"/>
      <c r="GB145" s="121"/>
      <c r="GC145" s="121"/>
      <c r="GD145" s="121"/>
      <c r="GE145" s="121"/>
      <c r="GF145" s="121"/>
      <c r="GG145" s="121"/>
      <c r="GH145" s="121"/>
      <c r="GI145" s="121"/>
      <c r="GJ145" s="121"/>
      <c r="GK145" s="121"/>
      <c r="GL145" s="121"/>
      <c r="GM145" s="121"/>
      <c r="GN145" s="121"/>
      <c r="GO145" s="121"/>
      <c r="GP145" s="121"/>
      <c r="GQ145" s="121"/>
      <c r="GR145" s="121"/>
      <c r="GS145" s="121"/>
      <c r="GT145" s="121"/>
      <c r="GU145" s="121"/>
      <c r="GV145" s="121"/>
      <c r="GW145" s="121"/>
      <c r="GX145" s="121"/>
      <c r="GY145" s="121"/>
      <c r="GZ145" s="121"/>
      <c r="HA145" s="121"/>
      <c r="HB145" s="121"/>
      <c r="HC145" s="121"/>
      <c r="HD145" s="121"/>
      <c r="HE145" s="121"/>
      <c r="HF145" s="121"/>
      <c r="HG145" s="121"/>
      <c r="HH145" s="121"/>
      <c r="HI145" s="121"/>
      <c r="HJ145" s="121"/>
      <c r="HK145" s="121"/>
      <c r="HL145" s="121"/>
      <c r="HM145" s="121"/>
      <c r="HN145" s="121"/>
      <c r="HO145" s="121"/>
      <c r="HP145" s="121"/>
      <c r="HQ145" s="121"/>
      <c r="HR145" s="121"/>
      <c r="HS145" s="121"/>
      <c r="HT145" s="121"/>
      <c r="HU145" s="121"/>
      <c r="HV145" s="121"/>
      <c r="HW145" s="121"/>
      <c r="HX145" s="121"/>
      <c r="HY145" s="121"/>
      <c r="HZ145" s="121"/>
      <c r="IA145" s="121"/>
      <c r="IB145" s="121"/>
      <c r="IC145" s="121"/>
      <c r="ID145" s="121"/>
      <c r="IE145" s="121"/>
      <c r="IF145" s="121"/>
      <c r="IG145" s="121"/>
      <c r="IH145" s="121"/>
      <c r="II145" s="121"/>
      <c r="IJ145" s="121"/>
      <c r="IK145" s="121"/>
      <c r="IL145" s="121"/>
      <c r="IM145" s="121"/>
      <c r="IN145" s="121"/>
      <c r="IO145" s="121"/>
      <c r="IP145" s="121"/>
      <c r="IQ145" s="121"/>
      <c r="IR145" s="121"/>
      <c r="IS145" s="121"/>
      <c r="IT145" s="121"/>
      <c r="IU145" s="121"/>
      <c r="IV145" s="121"/>
    </row>
    <row r="146" spans="1:256" x14ac:dyDescent="0.2">
      <c r="A146" s="119">
        <f>'Alloc Amt'!A146</f>
        <v>136</v>
      </c>
      <c r="B146" s="144"/>
      <c r="C146" s="121"/>
      <c r="D146" s="121"/>
      <c r="E146" s="121"/>
      <c r="F146" s="145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  <c r="DK146" s="121"/>
      <c r="DL146" s="121"/>
      <c r="DM146" s="121"/>
      <c r="DN146" s="121"/>
      <c r="DO146" s="121"/>
      <c r="DP146" s="121"/>
      <c r="DQ146" s="121"/>
      <c r="DR146" s="121"/>
      <c r="DS146" s="121"/>
      <c r="DT146" s="121"/>
      <c r="DU146" s="121"/>
      <c r="DV146" s="121"/>
      <c r="DW146" s="121"/>
      <c r="DX146" s="121"/>
      <c r="DY146" s="121"/>
      <c r="DZ146" s="121"/>
      <c r="EA146" s="121"/>
      <c r="EB146" s="121"/>
      <c r="EC146" s="121"/>
      <c r="ED146" s="121"/>
      <c r="EE146" s="121"/>
      <c r="EF146" s="121"/>
      <c r="EG146" s="121"/>
      <c r="EH146" s="121"/>
      <c r="EI146" s="121"/>
      <c r="EJ146" s="121"/>
      <c r="EK146" s="121"/>
      <c r="EL146" s="121"/>
      <c r="EM146" s="121"/>
      <c r="EN146" s="121"/>
      <c r="EO146" s="121"/>
      <c r="EP146" s="121"/>
      <c r="EQ146" s="121"/>
      <c r="ER146" s="121"/>
      <c r="ES146" s="121"/>
      <c r="ET146" s="121"/>
      <c r="EU146" s="121"/>
      <c r="EV146" s="121"/>
      <c r="EW146" s="121"/>
      <c r="EX146" s="121"/>
      <c r="EY146" s="121"/>
      <c r="EZ146" s="121"/>
      <c r="FA146" s="121"/>
      <c r="FB146" s="121"/>
      <c r="FC146" s="121"/>
      <c r="FD146" s="121"/>
      <c r="FE146" s="121"/>
      <c r="FF146" s="121"/>
      <c r="FG146" s="121"/>
      <c r="FH146" s="121"/>
      <c r="FI146" s="121"/>
      <c r="FJ146" s="121"/>
      <c r="FK146" s="121"/>
      <c r="FL146" s="121"/>
      <c r="FM146" s="121"/>
      <c r="FN146" s="121"/>
      <c r="FO146" s="121"/>
      <c r="FP146" s="121"/>
      <c r="FQ146" s="121"/>
      <c r="FR146" s="121"/>
      <c r="FS146" s="121"/>
      <c r="FT146" s="121"/>
      <c r="FU146" s="121"/>
      <c r="FV146" s="121"/>
      <c r="FW146" s="121"/>
      <c r="FX146" s="121"/>
      <c r="FY146" s="121"/>
      <c r="FZ146" s="121"/>
      <c r="GA146" s="121"/>
      <c r="GB146" s="121"/>
      <c r="GC146" s="121"/>
      <c r="GD146" s="121"/>
      <c r="GE146" s="121"/>
      <c r="GF146" s="121"/>
      <c r="GG146" s="121"/>
      <c r="GH146" s="121"/>
      <c r="GI146" s="121"/>
      <c r="GJ146" s="121"/>
      <c r="GK146" s="121"/>
      <c r="GL146" s="121"/>
      <c r="GM146" s="121"/>
      <c r="GN146" s="121"/>
      <c r="GO146" s="121"/>
      <c r="GP146" s="121"/>
      <c r="GQ146" s="121"/>
      <c r="GR146" s="121"/>
      <c r="GS146" s="121"/>
      <c r="GT146" s="121"/>
      <c r="GU146" s="121"/>
      <c r="GV146" s="121"/>
      <c r="GW146" s="121"/>
      <c r="GX146" s="121"/>
      <c r="GY146" s="121"/>
      <c r="GZ146" s="121"/>
      <c r="HA146" s="121"/>
      <c r="HB146" s="121"/>
      <c r="HC146" s="121"/>
      <c r="HD146" s="121"/>
      <c r="HE146" s="121"/>
      <c r="HF146" s="121"/>
      <c r="HG146" s="121"/>
      <c r="HH146" s="121"/>
      <c r="HI146" s="121"/>
      <c r="HJ146" s="121"/>
      <c r="HK146" s="121"/>
      <c r="HL146" s="121"/>
      <c r="HM146" s="121"/>
      <c r="HN146" s="121"/>
      <c r="HO146" s="121"/>
      <c r="HP146" s="121"/>
      <c r="HQ146" s="121"/>
      <c r="HR146" s="121"/>
      <c r="HS146" s="121"/>
      <c r="HT146" s="121"/>
      <c r="HU146" s="121"/>
      <c r="HV146" s="121"/>
      <c r="HW146" s="121"/>
      <c r="HX146" s="121"/>
      <c r="HY146" s="121"/>
      <c r="HZ146" s="121"/>
      <c r="IA146" s="121"/>
      <c r="IB146" s="121"/>
      <c r="IC146" s="121"/>
      <c r="ID146" s="121"/>
      <c r="IE146" s="121"/>
      <c r="IF146" s="121"/>
      <c r="IG146" s="121"/>
      <c r="IH146" s="121"/>
      <c r="II146" s="121"/>
      <c r="IJ146" s="121"/>
      <c r="IK146" s="121"/>
      <c r="IL146" s="121"/>
      <c r="IM146" s="121"/>
      <c r="IN146" s="121"/>
      <c r="IO146" s="121"/>
      <c r="IP146" s="121"/>
      <c r="IQ146" s="121"/>
      <c r="IR146" s="121"/>
      <c r="IS146" s="121"/>
      <c r="IT146" s="121"/>
      <c r="IU146" s="121"/>
      <c r="IV146" s="121"/>
    </row>
    <row r="147" spans="1:256" x14ac:dyDescent="0.2">
      <c r="A147" s="119">
        <f>'Alloc Amt'!A147</f>
        <v>137</v>
      </c>
      <c r="B147" s="144"/>
      <c r="C147" s="121"/>
      <c r="D147" s="121"/>
      <c r="E147" s="121"/>
      <c r="F147" s="145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  <c r="DK147" s="121"/>
      <c r="DL147" s="121"/>
      <c r="DM147" s="121"/>
      <c r="DN147" s="121"/>
      <c r="DO147" s="121"/>
      <c r="DP147" s="121"/>
      <c r="DQ147" s="121"/>
      <c r="DR147" s="121"/>
      <c r="DS147" s="121"/>
      <c r="DT147" s="121"/>
      <c r="DU147" s="121"/>
      <c r="DV147" s="121"/>
      <c r="DW147" s="121"/>
      <c r="DX147" s="121"/>
      <c r="DY147" s="121"/>
      <c r="DZ147" s="121"/>
      <c r="EA147" s="121"/>
      <c r="EB147" s="121"/>
      <c r="EC147" s="121"/>
      <c r="ED147" s="121"/>
      <c r="EE147" s="121"/>
      <c r="EF147" s="121"/>
      <c r="EG147" s="121"/>
      <c r="EH147" s="121"/>
      <c r="EI147" s="121"/>
      <c r="EJ147" s="121"/>
      <c r="EK147" s="121"/>
      <c r="EL147" s="121"/>
      <c r="EM147" s="121"/>
      <c r="EN147" s="121"/>
      <c r="EO147" s="121"/>
      <c r="EP147" s="121"/>
      <c r="EQ147" s="121"/>
      <c r="ER147" s="121"/>
      <c r="ES147" s="121"/>
      <c r="ET147" s="121"/>
      <c r="EU147" s="121"/>
      <c r="EV147" s="121"/>
      <c r="EW147" s="121"/>
      <c r="EX147" s="121"/>
      <c r="EY147" s="121"/>
      <c r="EZ147" s="121"/>
      <c r="FA147" s="121"/>
      <c r="FB147" s="121"/>
      <c r="FC147" s="121"/>
      <c r="FD147" s="121"/>
      <c r="FE147" s="121"/>
      <c r="FF147" s="121"/>
      <c r="FG147" s="121"/>
      <c r="FH147" s="121"/>
      <c r="FI147" s="121"/>
      <c r="FJ147" s="121"/>
      <c r="FK147" s="121"/>
      <c r="FL147" s="121"/>
      <c r="FM147" s="121"/>
      <c r="FN147" s="121"/>
      <c r="FO147" s="121"/>
      <c r="FP147" s="121"/>
      <c r="FQ147" s="121"/>
      <c r="FR147" s="121"/>
      <c r="FS147" s="121"/>
      <c r="FT147" s="121"/>
      <c r="FU147" s="121"/>
      <c r="FV147" s="121"/>
      <c r="FW147" s="121"/>
      <c r="FX147" s="121"/>
      <c r="FY147" s="121"/>
      <c r="FZ147" s="121"/>
      <c r="GA147" s="121"/>
      <c r="GB147" s="121"/>
      <c r="GC147" s="121"/>
      <c r="GD147" s="121"/>
      <c r="GE147" s="121"/>
      <c r="GF147" s="121"/>
      <c r="GG147" s="121"/>
      <c r="GH147" s="121"/>
      <c r="GI147" s="121"/>
      <c r="GJ147" s="121"/>
      <c r="GK147" s="121"/>
      <c r="GL147" s="121"/>
      <c r="GM147" s="121"/>
      <c r="GN147" s="121"/>
      <c r="GO147" s="121"/>
      <c r="GP147" s="121"/>
      <c r="GQ147" s="121"/>
      <c r="GR147" s="121"/>
      <c r="GS147" s="121"/>
      <c r="GT147" s="121"/>
      <c r="GU147" s="121"/>
      <c r="GV147" s="121"/>
      <c r="GW147" s="121"/>
      <c r="GX147" s="121"/>
      <c r="GY147" s="121"/>
      <c r="GZ147" s="121"/>
      <c r="HA147" s="121"/>
      <c r="HB147" s="121"/>
      <c r="HC147" s="121"/>
      <c r="HD147" s="121"/>
      <c r="HE147" s="121"/>
      <c r="HF147" s="121"/>
      <c r="HG147" s="121"/>
      <c r="HH147" s="121"/>
      <c r="HI147" s="121"/>
      <c r="HJ147" s="121"/>
      <c r="HK147" s="121"/>
      <c r="HL147" s="121"/>
      <c r="HM147" s="121"/>
      <c r="HN147" s="121"/>
      <c r="HO147" s="121"/>
      <c r="HP147" s="121"/>
      <c r="HQ147" s="121"/>
      <c r="HR147" s="121"/>
      <c r="HS147" s="121"/>
      <c r="HT147" s="121"/>
      <c r="HU147" s="121"/>
      <c r="HV147" s="121"/>
      <c r="HW147" s="121"/>
      <c r="HX147" s="121"/>
      <c r="HY147" s="121"/>
      <c r="HZ147" s="121"/>
      <c r="IA147" s="121"/>
      <c r="IB147" s="121"/>
      <c r="IC147" s="121"/>
      <c r="ID147" s="121"/>
      <c r="IE147" s="121"/>
      <c r="IF147" s="121"/>
      <c r="IG147" s="121"/>
      <c r="IH147" s="121"/>
      <c r="II147" s="121"/>
      <c r="IJ147" s="121"/>
      <c r="IK147" s="121"/>
      <c r="IL147" s="121"/>
      <c r="IM147" s="121"/>
      <c r="IN147" s="121"/>
      <c r="IO147" s="121"/>
      <c r="IP147" s="121"/>
      <c r="IQ147" s="121"/>
      <c r="IR147" s="121"/>
      <c r="IS147" s="121"/>
      <c r="IT147" s="121"/>
      <c r="IU147" s="121"/>
      <c r="IV147" s="121"/>
    </row>
    <row r="148" spans="1:256" x14ac:dyDescent="0.2">
      <c r="A148" s="119">
        <f>'Alloc Amt'!A148</f>
        <v>138</v>
      </c>
      <c r="B148" s="144"/>
      <c r="C148" s="121"/>
      <c r="D148" s="121"/>
      <c r="E148" s="121"/>
      <c r="F148" s="145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  <c r="DK148" s="121"/>
      <c r="DL148" s="121"/>
      <c r="DM148" s="121"/>
      <c r="DN148" s="121"/>
      <c r="DO148" s="121"/>
      <c r="DP148" s="121"/>
      <c r="DQ148" s="121"/>
      <c r="DR148" s="121"/>
      <c r="DS148" s="121"/>
      <c r="DT148" s="121"/>
      <c r="DU148" s="121"/>
      <c r="DV148" s="121"/>
      <c r="DW148" s="121"/>
      <c r="DX148" s="121"/>
      <c r="DY148" s="121"/>
      <c r="DZ148" s="121"/>
      <c r="EA148" s="121"/>
      <c r="EB148" s="121"/>
      <c r="EC148" s="121"/>
      <c r="ED148" s="121"/>
      <c r="EE148" s="121"/>
      <c r="EF148" s="121"/>
      <c r="EG148" s="121"/>
      <c r="EH148" s="121"/>
      <c r="EI148" s="121"/>
      <c r="EJ148" s="121"/>
      <c r="EK148" s="121"/>
      <c r="EL148" s="121"/>
      <c r="EM148" s="121"/>
      <c r="EN148" s="121"/>
      <c r="EO148" s="121"/>
      <c r="EP148" s="121"/>
      <c r="EQ148" s="121"/>
      <c r="ER148" s="121"/>
      <c r="ES148" s="121"/>
      <c r="ET148" s="121"/>
      <c r="EU148" s="121"/>
      <c r="EV148" s="121"/>
      <c r="EW148" s="121"/>
      <c r="EX148" s="121"/>
      <c r="EY148" s="121"/>
      <c r="EZ148" s="121"/>
      <c r="FA148" s="121"/>
      <c r="FB148" s="121"/>
      <c r="FC148" s="121"/>
      <c r="FD148" s="121"/>
      <c r="FE148" s="121"/>
      <c r="FF148" s="121"/>
      <c r="FG148" s="121"/>
      <c r="FH148" s="121"/>
      <c r="FI148" s="121"/>
      <c r="FJ148" s="121"/>
      <c r="FK148" s="121"/>
      <c r="FL148" s="121"/>
      <c r="FM148" s="121"/>
      <c r="FN148" s="121"/>
      <c r="FO148" s="121"/>
      <c r="FP148" s="121"/>
      <c r="FQ148" s="121"/>
      <c r="FR148" s="121"/>
      <c r="FS148" s="121"/>
      <c r="FT148" s="121"/>
      <c r="FU148" s="121"/>
      <c r="FV148" s="121"/>
      <c r="FW148" s="121"/>
      <c r="FX148" s="121"/>
      <c r="FY148" s="121"/>
      <c r="FZ148" s="121"/>
      <c r="GA148" s="121"/>
      <c r="GB148" s="121"/>
      <c r="GC148" s="121"/>
      <c r="GD148" s="121"/>
      <c r="GE148" s="121"/>
      <c r="GF148" s="121"/>
      <c r="GG148" s="121"/>
      <c r="GH148" s="121"/>
      <c r="GI148" s="121"/>
      <c r="GJ148" s="121"/>
      <c r="GK148" s="121"/>
      <c r="GL148" s="121"/>
      <c r="GM148" s="121"/>
      <c r="GN148" s="121"/>
      <c r="GO148" s="121"/>
      <c r="GP148" s="121"/>
      <c r="GQ148" s="121"/>
      <c r="GR148" s="121"/>
      <c r="GS148" s="121"/>
      <c r="GT148" s="121"/>
      <c r="GU148" s="121"/>
      <c r="GV148" s="121"/>
      <c r="GW148" s="121"/>
      <c r="GX148" s="121"/>
      <c r="GY148" s="121"/>
      <c r="GZ148" s="121"/>
      <c r="HA148" s="121"/>
      <c r="HB148" s="121"/>
      <c r="HC148" s="121"/>
      <c r="HD148" s="121"/>
      <c r="HE148" s="121"/>
      <c r="HF148" s="121"/>
      <c r="HG148" s="121"/>
      <c r="HH148" s="121"/>
      <c r="HI148" s="121"/>
      <c r="HJ148" s="121"/>
      <c r="HK148" s="121"/>
      <c r="HL148" s="121"/>
      <c r="HM148" s="121"/>
      <c r="HN148" s="121"/>
      <c r="HO148" s="121"/>
      <c r="HP148" s="121"/>
      <c r="HQ148" s="121"/>
      <c r="HR148" s="121"/>
      <c r="HS148" s="121"/>
      <c r="HT148" s="121"/>
      <c r="HU148" s="121"/>
      <c r="HV148" s="121"/>
      <c r="HW148" s="121"/>
      <c r="HX148" s="121"/>
      <c r="HY148" s="121"/>
      <c r="HZ148" s="121"/>
      <c r="IA148" s="121"/>
      <c r="IB148" s="121"/>
      <c r="IC148" s="121"/>
      <c r="ID148" s="121"/>
      <c r="IE148" s="121"/>
      <c r="IF148" s="121"/>
      <c r="IG148" s="121"/>
      <c r="IH148" s="121"/>
      <c r="II148" s="121"/>
      <c r="IJ148" s="121"/>
      <c r="IK148" s="121"/>
      <c r="IL148" s="121"/>
      <c r="IM148" s="121"/>
      <c r="IN148" s="121"/>
      <c r="IO148" s="121"/>
      <c r="IP148" s="121"/>
      <c r="IQ148" s="121"/>
      <c r="IR148" s="121"/>
      <c r="IS148" s="121"/>
      <c r="IT148" s="121"/>
      <c r="IU148" s="121"/>
      <c r="IV148" s="121"/>
    </row>
    <row r="149" spans="1:256" x14ac:dyDescent="0.2">
      <c r="A149" s="119">
        <f>'Alloc Amt'!A149</f>
        <v>139</v>
      </c>
      <c r="B149" s="144"/>
      <c r="C149" s="121"/>
      <c r="D149" s="121"/>
      <c r="E149" s="121"/>
      <c r="F149" s="145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  <c r="DK149" s="121"/>
      <c r="DL149" s="121"/>
      <c r="DM149" s="121"/>
      <c r="DN149" s="121"/>
      <c r="DO149" s="121"/>
      <c r="DP149" s="121"/>
      <c r="DQ149" s="121"/>
      <c r="DR149" s="121"/>
      <c r="DS149" s="121"/>
      <c r="DT149" s="121"/>
      <c r="DU149" s="121"/>
      <c r="DV149" s="121"/>
      <c r="DW149" s="121"/>
      <c r="DX149" s="121"/>
      <c r="DY149" s="121"/>
      <c r="DZ149" s="121"/>
      <c r="EA149" s="121"/>
      <c r="EB149" s="121"/>
      <c r="EC149" s="121"/>
      <c r="ED149" s="121"/>
      <c r="EE149" s="121"/>
      <c r="EF149" s="121"/>
      <c r="EG149" s="121"/>
      <c r="EH149" s="121"/>
      <c r="EI149" s="121"/>
      <c r="EJ149" s="121"/>
      <c r="EK149" s="121"/>
      <c r="EL149" s="121"/>
      <c r="EM149" s="121"/>
      <c r="EN149" s="121"/>
      <c r="EO149" s="121"/>
      <c r="EP149" s="121"/>
      <c r="EQ149" s="121"/>
      <c r="ER149" s="121"/>
      <c r="ES149" s="121"/>
      <c r="ET149" s="121"/>
      <c r="EU149" s="121"/>
      <c r="EV149" s="121"/>
      <c r="EW149" s="121"/>
      <c r="EX149" s="121"/>
      <c r="EY149" s="121"/>
      <c r="EZ149" s="121"/>
      <c r="FA149" s="121"/>
      <c r="FB149" s="121"/>
      <c r="FC149" s="121"/>
      <c r="FD149" s="121"/>
      <c r="FE149" s="121"/>
      <c r="FF149" s="121"/>
      <c r="FG149" s="121"/>
      <c r="FH149" s="121"/>
      <c r="FI149" s="121"/>
      <c r="FJ149" s="121"/>
      <c r="FK149" s="121"/>
      <c r="FL149" s="121"/>
      <c r="FM149" s="121"/>
      <c r="FN149" s="121"/>
      <c r="FO149" s="121"/>
      <c r="FP149" s="121"/>
      <c r="FQ149" s="121"/>
      <c r="FR149" s="121"/>
      <c r="FS149" s="121"/>
      <c r="FT149" s="121"/>
      <c r="FU149" s="121"/>
      <c r="FV149" s="121"/>
      <c r="FW149" s="121"/>
      <c r="FX149" s="121"/>
      <c r="FY149" s="121"/>
      <c r="FZ149" s="121"/>
      <c r="GA149" s="121"/>
      <c r="GB149" s="121"/>
      <c r="GC149" s="121"/>
      <c r="GD149" s="121"/>
      <c r="GE149" s="121"/>
      <c r="GF149" s="121"/>
      <c r="GG149" s="121"/>
      <c r="GH149" s="121"/>
      <c r="GI149" s="121"/>
      <c r="GJ149" s="121"/>
      <c r="GK149" s="121"/>
      <c r="GL149" s="121"/>
      <c r="GM149" s="121"/>
      <c r="GN149" s="121"/>
      <c r="GO149" s="121"/>
      <c r="GP149" s="121"/>
      <c r="GQ149" s="121"/>
      <c r="GR149" s="121"/>
      <c r="GS149" s="121"/>
      <c r="GT149" s="121"/>
      <c r="GU149" s="121"/>
      <c r="GV149" s="121"/>
      <c r="GW149" s="121"/>
      <c r="GX149" s="121"/>
      <c r="GY149" s="121"/>
      <c r="GZ149" s="121"/>
      <c r="HA149" s="121"/>
      <c r="HB149" s="121"/>
      <c r="HC149" s="121"/>
      <c r="HD149" s="121"/>
      <c r="HE149" s="121"/>
      <c r="HF149" s="121"/>
      <c r="HG149" s="121"/>
      <c r="HH149" s="121"/>
      <c r="HI149" s="121"/>
      <c r="HJ149" s="121"/>
      <c r="HK149" s="121"/>
      <c r="HL149" s="121"/>
      <c r="HM149" s="121"/>
      <c r="HN149" s="121"/>
      <c r="HO149" s="121"/>
      <c r="HP149" s="121"/>
      <c r="HQ149" s="121"/>
      <c r="HR149" s="121"/>
      <c r="HS149" s="121"/>
      <c r="HT149" s="121"/>
      <c r="HU149" s="121"/>
      <c r="HV149" s="121"/>
      <c r="HW149" s="121"/>
      <c r="HX149" s="121"/>
      <c r="HY149" s="121"/>
      <c r="HZ149" s="121"/>
      <c r="IA149" s="121"/>
      <c r="IB149" s="121"/>
      <c r="IC149" s="121"/>
      <c r="ID149" s="121"/>
      <c r="IE149" s="121"/>
      <c r="IF149" s="121"/>
      <c r="IG149" s="121"/>
      <c r="IH149" s="121"/>
      <c r="II149" s="121"/>
      <c r="IJ149" s="121"/>
      <c r="IK149" s="121"/>
      <c r="IL149" s="121"/>
      <c r="IM149" s="121"/>
      <c r="IN149" s="121"/>
      <c r="IO149" s="121"/>
      <c r="IP149" s="121"/>
      <c r="IQ149" s="121"/>
      <c r="IR149" s="121"/>
      <c r="IS149" s="121"/>
      <c r="IT149" s="121"/>
      <c r="IU149" s="121"/>
      <c r="IV149" s="121"/>
    </row>
    <row r="150" spans="1:256" x14ac:dyDescent="0.2">
      <c r="A150" s="119">
        <f>'Alloc Amt'!A150</f>
        <v>140</v>
      </c>
      <c r="B150" s="144"/>
      <c r="C150" s="121"/>
      <c r="D150" s="121"/>
      <c r="E150" s="121"/>
      <c r="F150" s="145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  <c r="DK150" s="121"/>
      <c r="DL150" s="121"/>
      <c r="DM150" s="121"/>
      <c r="DN150" s="121"/>
      <c r="DO150" s="121"/>
      <c r="DP150" s="121"/>
      <c r="DQ150" s="121"/>
      <c r="DR150" s="121"/>
      <c r="DS150" s="121"/>
      <c r="DT150" s="121"/>
      <c r="DU150" s="121"/>
      <c r="DV150" s="121"/>
      <c r="DW150" s="121"/>
      <c r="DX150" s="121"/>
      <c r="DY150" s="121"/>
      <c r="DZ150" s="121"/>
      <c r="EA150" s="121"/>
      <c r="EB150" s="121"/>
      <c r="EC150" s="121"/>
      <c r="ED150" s="121"/>
      <c r="EE150" s="121"/>
      <c r="EF150" s="121"/>
      <c r="EG150" s="121"/>
      <c r="EH150" s="121"/>
      <c r="EI150" s="121"/>
      <c r="EJ150" s="121"/>
      <c r="EK150" s="121"/>
      <c r="EL150" s="121"/>
      <c r="EM150" s="121"/>
      <c r="EN150" s="121"/>
      <c r="EO150" s="121"/>
      <c r="EP150" s="121"/>
      <c r="EQ150" s="121"/>
      <c r="ER150" s="121"/>
      <c r="ES150" s="121"/>
      <c r="ET150" s="121"/>
      <c r="EU150" s="121"/>
      <c r="EV150" s="121"/>
      <c r="EW150" s="121"/>
      <c r="EX150" s="121"/>
      <c r="EY150" s="121"/>
      <c r="EZ150" s="121"/>
      <c r="FA150" s="121"/>
      <c r="FB150" s="121"/>
      <c r="FC150" s="121"/>
      <c r="FD150" s="121"/>
      <c r="FE150" s="121"/>
      <c r="FF150" s="121"/>
      <c r="FG150" s="121"/>
      <c r="FH150" s="121"/>
      <c r="FI150" s="121"/>
      <c r="FJ150" s="121"/>
      <c r="FK150" s="121"/>
      <c r="FL150" s="121"/>
      <c r="FM150" s="121"/>
      <c r="FN150" s="121"/>
      <c r="FO150" s="121"/>
      <c r="FP150" s="121"/>
      <c r="FQ150" s="121"/>
      <c r="FR150" s="121"/>
      <c r="FS150" s="121"/>
      <c r="FT150" s="121"/>
      <c r="FU150" s="121"/>
      <c r="FV150" s="121"/>
      <c r="FW150" s="121"/>
      <c r="FX150" s="121"/>
      <c r="FY150" s="121"/>
      <c r="FZ150" s="121"/>
      <c r="GA150" s="121"/>
      <c r="GB150" s="121"/>
      <c r="GC150" s="121"/>
      <c r="GD150" s="121"/>
      <c r="GE150" s="121"/>
      <c r="GF150" s="121"/>
      <c r="GG150" s="121"/>
      <c r="GH150" s="121"/>
      <c r="GI150" s="121"/>
      <c r="GJ150" s="121"/>
      <c r="GK150" s="121"/>
      <c r="GL150" s="121"/>
      <c r="GM150" s="121"/>
      <c r="GN150" s="121"/>
      <c r="GO150" s="121"/>
      <c r="GP150" s="121"/>
      <c r="GQ150" s="121"/>
      <c r="GR150" s="121"/>
      <c r="GS150" s="121"/>
      <c r="GT150" s="121"/>
      <c r="GU150" s="121"/>
      <c r="GV150" s="121"/>
      <c r="GW150" s="121"/>
      <c r="GX150" s="121"/>
      <c r="GY150" s="121"/>
      <c r="GZ150" s="121"/>
      <c r="HA150" s="121"/>
      <c r="HB150" s="121"/>
      <c r="HC150" s="121"/>
      <c r="HD150" s="121"/>
      <c r="HE150" s="121"/>
      <c r="HF150" s="121"/>
      <c r="HG150" s="121"/>
      <c r="HH150" s="121"/>
      <c r="HI150" s="121"/>
      <c r="HJ150" s="121"/>
      <c r="HK150" s="121"/>
      <c r="HL150" s="121"/>
      <c r="HM150" s="121"/>
      <c r="HN150" s="121"/>
      <c r="HO150" s="121"/>
      <c r="HP150" s="121"/>
      <c r="HQ150" s="121"/>
      <c r="HR150" s="121"/>
      <c r="HS150" s="121"/>
      <c r="HT150" s="121"/>
      <c r="HU150" s="121"/>
      <c r="HV150" s="121"/>
      <c r="HW150" s="121"/>
      <c r="HX150" s="121"/>
      <c r="HY150" s="121"/>
      <c r="HZ150" s="121"/>
      <c r="IA150" s="121"/>
      <c r="IB150" s="121"/>
      <c r="IC150" s="121"/>
      <c r="ID150" s="121"/>
      <c r="IE150" s="121"/>
      <c r="IF150" s="121"/>
      <c r="IG150" s="121"/>
      <c r="IH150" s="121"/>
      <c r="II150" s="121"/>
      <c r="IJ150" s="121"/>
      <c r="IK150" s="121"/>
      <c r="IL150" s="121"/>
      <c r="IM150" s="121"/>
      <c r="IN150" s="121"/>
      <c r="IO150" s="121"/>
      <c r="IP150" s="121"/>
      <c r="IQ150" s="121"/>
      <c r="IR150" s="121"/>
      <c r="IS150" s="121"/>
      <c r="IT150" s="121"/>
      <c r="IU150" s="121"/>
      <c r="IV150" s="121"/>
    </row>
    <row r="151" spans="1:256" x14ac:dyDescent="0.2">
      <c r="A151" s="119">
        <f>'Alloc Amt'!A151</f>
        <v>141</v>
      </c>
      <c r="B151" s="144"/>
      <c r="C151" s="121"/>
      <c r="D151" s="121"/>
      <c r="E151" s="121"/>
      <c r="F151" s="145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  <c r="DK151" s="121"/>
      <c r="DL151" s="121"/>
      <c r="DM151" s="121"/>
      <c r="DN151" s="121"/>
      <c r="DO151" s="121"/>
      <c r="DP151" s="121"/>
      <c r="DQ151" s="121"/>
      <c r="DR151" s="121"/>
      <c r="DS151" s="121"/>
      <c r="DT151" s="121"/>
      <c r="DU151" s="121"/>
      <c r="DV151" s="121"/>
      <c r="DW151" s="121"/>
      <c r="DX151" s="121"/>
      <c r="DY151" s="121"/>
      <c r="DZ151" s="121"/>
      <c r="EA151" s="121"/>
      <c r="EB151" s="121"/>
      <c r="EC151" s="121"/>
      <c r="ED151" s="121"/>
      <c r="EE151" s="121"/>
      <c r="EF151" s="121"/>
      <c r="EG151" s="121"/>
      <c r="EH151" s="121"/>
      <c r="EI151" s="121"/>
      <c r="EJ151" s="121"/>
      <c r="EK151" s="121"/>
      <c r="EL151" s="121"/>
      <c r="EM151" s="121"/>
      <c r="EN151" s="121"/>
      <c r="EO151" s="121"/>
      <c r="EP151" s="121"/>
      <c r="EQ151" s="121"/>
      <c r="ER151" s="121"/>
      <c r="ES151" s="121"/>
      <c r="ET151" s="121"/>
      <c r="EU151" s="121"/>
      <c r="EV151" s="121"/>
      <c r="EW151" s="121"/>
      <c r="EX151" s="121"/>
      <c r="EY151" s="121"/>
      <c r="EZ151" s="121"/>
      <c r="FA151" s="121"/>
      <c r="FB151" s="121"/>
      <c r="FC151" s="121"/>
      <c r="FD151" s="121"/>
      <c r="FE151" s="121"/>
      <c r="FF151" s="121"/>
      <c r="FG151" s="121"/>
      <c r="FH151" s="121"/>
      <c r="FI151" s="121"/>
      <c r="FJ151" s="121"/>
      <c r="FK151" s="121"/>
      <c r="FL151" s="121"/>
      <c r="FM151" s="121"/>
      <c r="FN151" s="121"/>
      <c r="FO151" s="121"/>
      <c r="FP151" s="121"/>
      <c r="FQ151" s="121"/>
      <c r="FR151" s="121"/>
      <c r="FS151" s="121"/>
      <c r="FT151" s="121"/>
      <c r="FU151" s="121"/>
      <c r="FV151" s="121"/>
      <c r="FW151" s="121"/>
      <c r="FX151" s="121"/>
      <c r="FY151" s="121"/>
      <c r="FZ151" s="121"/>
      <c r="GA151" s="121"/>
      <c r="GB151" s="121"/>
      <c r="GC151" s="121"/>
      <c r="GD151" s="121"/>
      <c r="GE151" s="121"/>
      <c r="GF151" s="121"/>
      <c r="GG151" s="121"/>
      <c r="GH151" s="121"/>
      <c r="GI151" s="121"/>
      <c r="GJ151" s="121"/>
      <c r="GK151" s="121"/>
      <c r="GL151" s="121"/>
      <c r="GM151" s="121"/>
      <c r="GN151" s="121"/>
      <c r="GO151" s="121"/>
      <c r="GP151" s="121"/>
      <c r="GQ151" s="121"/>
      <c r="GR151" s="121"/>
      <c r="GS151" s="121"/>
      <c r="GT151" s="121"/>
      <c r="GU151" s="121"/>
      <c r="GV151" s="121"/>
      <c r="GW151" s="121"/>
      <c r="GX151" s="121"/>
      <c r="GY151" s="121"/>
      <c r="GZ151" s="121"/>
      <c r="HA151" s="121"/>
      <c r="HB151" s="121"/>
      <c r="HC151" s="121"/>
      <c r="HD151" s="121"/>
      <c r="HE151" s="121"/>
      <c r="HF151" s="121"/>
      <c r="HG151" s="121"/>
      <c r="HH151" s="121"/>
      <c r="HI151" s="121"/>
      <c r="HJ151" s="121"/>
      <c r="HK151" s="121"/>
      <c r="HL151" s="121"/>
      <c r="HM151" s="121"/>
      <c r="HN151" s="121"/>
      <c r="HO151" s="121"/>
      <c r="HP151" s="121"/>
      <c r="HQ151" s="121"/>
      <c r="HR151" s="121"/>
      <c r="HS151" s="121"/>
      <c r="HT151" s="121"/>
      <c r="HU151" s="121"/>
      <c r="HV151" s="121"/>
      <c r="HW151" s="121"/>
      <c r="HX151" s="121"/>
      <c r="HY151" s="121"/>
      <c r="HZ151" s="121"/>
      <c r="IA151" s="121"/>
      <c r="IB151" s="121"/>
      <c r="IC151" s="121"/>
      <c r="ID151" s="121"/>
      <c r="IE151" s="121"/>
      <c r="IF151" s="121"/>
      <c r="IG151" s="121"/>
      <c r="IH151" s="121"/>
      <c r="II151" s="121"/>
      <c r="IJ151" s="121"/>
      <c r="IK151" s="121"/>
      <c r="IL151" s="121"/>
      <c r="IM151" s="121"/>
      <c r="IN151" s="121"/>
      <c r="IO151" s="121"/>
      <c r="IP151" s="121"/>
      <c r="IQ151" s="121"/>
      <c r="IR151" s="121"/>
      <c r="IS151" s="121"/>
      <c r="IT151" s="121"/>
      <c r="IU151" s="121"/>
      <c r="IV151" s="121"/>
    </row>
    <row r="152" spans="1:256" x14ac:dyDescent="0.2">
      <c r="A152" s="119">
        <f>'Alloc Amt'!A152</f>
        <v>142</v>
      </c>
      <c r="B152" s="144"/>
      <c r="C152" s="121"/>
      <c r="D152" s="121"/>
      <c r="E152" s="121"/>
      <c r="F152" s="145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  <c r="DK152" s="121"/>
      <c r="DL152" s="121"/>
      <c r="DM152" s="121"/>
      <c r="DN152" s="121"/>
      <c r="DO152" s="121"/>
      <c r="DP152" s="121"/>
      <c r="DQ152" s="121"/>
      <c r="DR152" s="121"/>
      <c r="DS152" s="121"/>
      <c r="DT152" s="121"/>
      <c r="DU152" s="121"/>
      <c r="DV152" s="121"/>
      <c r="DW152" s="121"/>
      <c r="DX152" s="121"/>
      <c r="DY152" s="121"/>
      <c r="DZ152" s="121"/>
      <c r="EA152" s="121"/>
      <c r="EB152" s="121"/>
      <c r="EC152" s="121"/>
      <c r="ED152" s="121"/>
      <c r="EE152" s="121"/>
      <c r="EF152" s="121"/>
      <c r="EG152" s="121"/>
      <c r="EH152" s="121"/>
      <c r="EI152" s="121"/>
      <c r="EJ152" s="121"/>
      <c r="EK152" s="121"/>
      <c r="EL152" s="121"/>
      <c r="EM152" s="121"/>
      <c r="EN152" s="121"/>
      <c r="EO152" s="121"/>
      <c r="EP152" s="121"/>
      <c r="EQ152" s="121"/>
      <c r="ER152" s="121"/>
      <c r="ES152" s="121"/>
      <c r="ET152" s="121"/>
      <c r="EU152" s="121"/>
      <c r="EV152" s="121"/>
      <c r="EW152" s="121"/>
      <c r="EX152" s="121"/>
      <c r="EY152" s="121"/>
      <c r="EZ152" s="121"/>
      <c r="FA152" s="121"/>
      <c r="FB152" s="121"/>
      <c r="FC152" s="121"/>
      <c r="FD152" s="121"/>
      <c r="FE152" s="121"/>
      <c r="FF152" s="121"/>
      <c r="FG152" s="121"/>
      <c r="FH152" s="121"/>
      <c r="FI152" s="121"/>
      <c r="FJ152" s="121"/>
      <c r="FK152" s="121"/>
      <c r="FL152" s="121"/>
      <c r="FM152" s="121"/>
      <c r="FN152" s="121"/>
      <c r="FO152" s="121"/>
      <c r="FP152" s="121"/>
      <c r="FQ152" s="121"/>
      <c r="FR152" s="121"/>
      <c r="FS152" s="121"/>
      <c r="FT152" s="121"/>
      <c r="FU152" s="121"/>
      <c r="FV152" s="121"/>
      <c r="FW152" s="121"/>
      <c r="FX152" s="121"/>
      <c r="FY152" s="121"/>
      <c r="FZ152" s="121"/>
      <c r="GA152" s="121"/>
      <c r="GB152" s="121"/>
      <c r="GC152" s="121"/>
      <c r="GD152" s="121"/>
      <c r="GE152" s="121"/>
      <c r="GF152" s="121"/>
      <c r="GG152" s="121"/>
      <c r="GH152" s="121"/>
      <c r="GI152" s="121"/>
      <c r="GJ152" s="121"/>
      <c r="GK152" s="121"/>
      <c r="GL152" s="121"/>
      <c r="GM152" s="121"/>
      <c r="GN152" s="121"/>
      <c r="GO152" s="121"/>
      <c r="GP152" s="121"/>
      <c r="GQ152" s="121"/>
      <c r="GR152" s="121"/>
      <c r="GS152" s="121"/>
      <c r="GT152" s="121"/>
      <c r="GU152" s="121"/>
      <c r="GV152" s="121"/>
      <c r="GW152" s="121"/>
      <c r="GX152" s="121"/>
      <c r="GY152" s="121"/>
      <c r="GZ152" s="121"/>
      <c r="HA152" s="121"/>
      <c r="HB152" s="121"/>
      <c r="HC152" s="121"/>
      <c r="HD152" s="121"/>
      <c r="HE152" s="121"/>
      <c r="HF152" s="121"/>
      <c r="HG152" s="121"/>
      <c r="HH152" s="121"/>
      <c r="HI152" s="121"/>
      <c r="HJ152" s="121"/>
      <c r="HK152" s="121"/>
      <c r="HL152" s="121"/>
      <c r="HM152" s="121"/>
      <c r="HN152" s="121"/>
      <c r="HO152" s="121"/>
      <c r="HP152" s="121"/>
      <c r="HQ152" s="121"/>
      <c r="HR152" s="121"/>
      <c r="HS152" s="121"/>
      <c r="HT152" s="121"/>
      <c r="HU152" s="121"/>
      <c r="HV152" s="121"/>
      <c r="HW152" s="121"/>
      <c r="HX152" s="121"/>
      <c r="HY152" s="121"/>
      <c r="HZ152" s="121"/>
      <c r="IA152" s="121"/>
      <c r="IB152" s="121"/>
      <c r="IC152" s="121"/>
      <c r="ID152" s="121"/>
      <c r="IE152" s="121"/>
      <c r="IF152" s="121"/>
      <c r="IG152" s="121"/>
      <c r="IH152" s="121"/>
      <c r="II152" s="121"/>
      <c r="IJ152" s="121"/>
      <c r="IK152" s="121"/>
      <c r="IL152" s="121"/>
      <c r="IM152" s="121"/>
      <c r="IN152" s="121"/>
      <c r="IO152" s="121"/>
      <c r="IP152" s="121"/>
      <c r="IQ152" s="121"/>
      <c r="IR152" s="121"/>
      <c r="IS152" s="121"/>
      <c r="IT152" s="121"/>
      <c r="IU152" s="121"/>
      <c r="IV152" s="121"/>
    </row>
    <row r="153" spans="1:256" x14ac:dyDescent="0.2">
      <c r="A153" s="119">
        <f>'Alloc Amt'!A153</f>
        <v>143</v>
      </c>
      <c r="B153" s="144"/>
      <c r="C153" s="121"/>
      <c r="D153" s="121"/>
      <c r="E153" s="121"/>
      <c r="F153" s="145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  <c r="DK153" s="121"/>
      <c r="DL153" s="121"/>
      <c r="DM153" s="121"/>
      <c r="DN153" s="121"/>
      <c r="DO153" s="121"/>
      <c r="DP153" s="121"/>
      <c r="DQ153" s="121"/>
      <c r="DR153" s="121"/>
      <c r="DS153" s="121"/>
      <c r="DT153" s="121"/>
      <c r="DU153" s="121"/>
      <c r="DV153" s="121"/>
      <c r="DW153" s="121"/>
      <c r="DX153" s="121"/>
      <c r="DY153" s="121"/>
      <c r="DZ153" s="121"/>
      <c r="EA153" s="121"/>
      <c r="EB153" s="121"/>
      <c r="EC153" s="121"/>
      <c r="ED153" s="121"/>
      <c r="EE153" s="121"/>
      <c r="EF153" s="121"/>
      <c r="EG153" s="121"/>
      <c r="EH153" s="121"/>
      <c r="EI153" s="121"/>
      <c r="EJ153" s="121"/>
      <c r="EK153" s="121"/>
      <c r="EL153" s="121"/>
      <c r="EM153" s="121"/>
      <c r="EN153" s="121"/>
      <c r="EO153" s="121"/>
      <c r="EP153" s="121"/>
      <c r="EQ153" s="121"/>
      <c r="ER153" s="121"/>
      <c r="ES153" s="121"/>
      <c r="ET153" s="121"/>
      <c r="EU153" s="121"/>
      <c r="EV153" s="121"/>
      <c r="EW153" s="121"/>
      <c r="EX153" s="121"/>
      <c r="EY153" s="121"/>
      <c r="EZ153" s="121"/>
      <c r="FA153" s="121"/>
      <c r="FB153" s="121"/>
      <c r="FC153" s="121"/>
      <c r="FD153" s="121"/>
      <c r="FE153" s="121"/>
      <c r="FF153" s="121"/>
      <c r="FG153" s="121"/>
      <c r="FH153" s="121"/>
      <c r="FI153" s="121"/>
      <c r="FJ153" s="121"/>
      <c r="FK153" s="121"/>
      <c r="FL153" s="121"/>
      <c r="FM153" s="121"/>
      <c r="FN153" s="121"/>
      <c r="FO153" s="121"/>
      <c r="FP153" s="121"/>
      <c r="FQ153" s="121"/>
      <c r="FR153" s="121"/>
      <c r="FS153" s="121"/>
      <c r="FT153" s="121"/>
      <c r="FU153" s="121"/>
      <c r="FV153" s="121"/>
      <c r="FW153" s="121"/>
      <c r="FX153" s="121"/>
      <c r="FY153" s="121"/>
      <c r="FZ153" s="121"/>
      <c r="GA153" s="121"/>
      <c r="GB153" s="121"/>
      <c r="GC153" s="121"/>
      <c r="GD153" s="121"/>
      <c r="GE153" s="121"/>
      <c r="GF153" s="121"/>
      <c r="GG153" s="121"/>
      <c r="GH153" s="121"/>
      <c r="GI153" s="121"/>
      <c r="GJ153" s="121"/>
      <c r="GK153" s="121"/>
      <c r="GL153" s="121"/>
      <c r="GM153" s="121"/>
      <c r="GN153" s="121"/>
      <c r="GO153" s="121"/>
      <c r="GP153" s="121"/>
      <c r="GQ153" s="121"/>
      <c r="GR153" s="121"/>
      <c r="GS153" s="121"/>
      <c r="GT153" s="121"/>
      <c r="GU153" s="121"/>
      <c r="GV153" s="121"/>
      <c r="GW153" s="121"/>
      <c r="GX153" s="121"/>
      <c r="GY153" s="121"/>
      <c r="GZ153" s="121"/>
      <c r="HA153" s="121"/>
      <c r="HB153" s="121"/>
      <c r="HC153" s="121"/>
      <c r="HD153" s="121"/>
      <c r="HE153" s="121"/>
      <c r="HF153" s="121"/>
      <c r="HG153" s="121"/>
      <c r="HH153" s="121"/>
      <c r="HI153" s="121"/>
      <c r="HJ153" s="121"/>
      <c r="HK153" s="121"/>
      <c r="HL153" s="121"/>
      <c r="HM153" s="121"/>
      <c r="HN153" s="121"/>
      <c r="HO153" s="121"/>
      <c r="HP153" s="121"/>
      <c r="HQ153" s="121"/>
      <c r="HR153" s="121"/>
      <c r="HS153" s="121"/>
      <c r="HT153" s="121"/>
      <c r="HU153" s="121"/>
      <c r="HV153" s="121"/>
      <c r="HW153" s="121"/>
      <c r="HX153" s="121"/>
      <c r="HY153" s="121"/>
      <c r="HZ153" s="121"/>
      <c r="IA153" s="121"/>
      <c r="IB153" s="121"/>
      <c r="IC153" s="121"/>
      <c r="ID153" s="121"/>
      <c r="IE153" s="121"/>
      <c r="IF153" s="121"/>
      <c r="IG153" s="121"/>
      <c r="IH153" s="121"/>
      <c r="II153" s="121"/>
      <c r="IJ153" s="121"/>
      <c r="IK153" s="121"/>
      <c r="IL153" s="121"/>
      <c r="IM153" s="121"/>
      <c r="IN153" s="121"/>
      <c r="IO153" s="121"/>
      <c r="IP153" s="121"/>
      <c r="IQ153" s="121"/>
      <c r="IR153" s="121"/>
      <c r="IS153" s="121"/>
      <c r="IT153" s="121"/>
      <c r="IU153" s="121"/>
      <c r="IV153" s="121"/>
    </row>
    <row r="154" spans="1:256" x14ac:dyDescent="0.2">
      <c r="A154" s="119">
        <f>'Alloc Amt'!A154</f>
        <v>144</v>
      </c>
      <c r="B154" s="144"/>
      <c r="C154" s="121"/>
      <c r="D154" s="121"/>
      <c r="E154" s="121"/>
      <c r="F154" s="145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  <c r="DK154" s="121"/>
      <c r="DL154" s="121"/>
      <c r="DM154" s="121"/>
      <c r="DN154" s="121"/>
      <c r="DO154" s="121"/>
      <c r="DP154" s="121"/>
      <c r="DQ154" s="121"/>
      <c r="DR154" s="121"/>
      <c r="DS154" s="121"/>
      <c r="DT154" s="121"/>
      <c r="DU154" s="121"/>
      <c r="DV154" s="121"/>
      <c r="DW154" s="121"/>
      <c r="DX154" s="121"/>
      <c r="DY154" s="121"/>
      <c r="DZ154" s="121"/>
      <c r="EA154" s="121"/>
      <c r="EB154" s="121"/>
      <c r="EC154" s="121"/>
      <c r="ED154" s="121"/>
      <c r="EE154" s="121"/>
      <c r="EF154" s="121"/>
      <c r="EG154" s="121"/>
      <c r="EH154" s="121"/>
      <c r="EI154" s="121"/>
      <c r="EJ154" s="121"/>
      <c r="EK154" s="121"/>
      <c r="EL154" s="121"/>
      <c r="EM154" s="121"/>
      <c r="EN154" s="121"/>
      <c r="EO154" s="121"/>
      <c r="EP154" s="121"/>
      <c r="EQ154" s="121"/>
      <c r="ER154" s="121"/>
      <c r="ES154" s="121"/>
      <c r="ET154" s="121"/>
      <c r="EU154" s="121"/>
      <c r="EV154" s="121"/>
      <c r="EW154" s="121"/>
      <c r="EX154" s="121"/>
      <c r="EY154" s="121"/>
      <c r="EZ154" s="121"/>
      <c r="FA154" s="121"/>
      <c r="FB154" s="121"/>
      <c r="FC154" s="121"/>
      <c r="FD154" s="121"/>
      <c r="FE154" s="121"/>
      <c r="FF154" s="121"/>
      <c r="FG154" s="121"/>
      <c r="FH154" s="121"/>
      <c r="FI154" s="121"/>
      <c r="FJ154" s="121"/>
      <c r="FK154" s="121"/>
      <c r="FL154" s="121"/>
      <c r="FM154" s="121"/>
      <c r="FN154" s="121"/>
      <c r="FO154" s="121"/>
      <c r="FP154" s="121"/>
      <c r="FQ154" s="121"/>
      <c r="FR154" s="121"/>
      <c r="FS154" s="121"/>
      <c r="FT154" s="121"/>
      <c r="FU154" s="121"/>
      <c r="FV154" s="121"/>
      <c r="FW154" s="121"/>
      <c r="FX154" s="121"/>
      <c r="FY154" s="121"/>
      <c r="FZ154" s="121"/>
      <c r="GA154" s="121"/>
      <c r="GB154" s="121"/>
      <c r="GC154" s="121"/>
      <c r="GD154" s="121"/>
      <c r="GE154" s="121"/>
      <c r="GF154" s="121"/>
      <c r="GG154" s="121"/>
      <c r="GH154" s="121"/>
      <c r="GI154" s="121"/>
      <c r="GJ154" s="121"/>
      <c r="GK154" s="121"/>
      <c r="GL154" s="121"/>
      <c r="GM154" s="121"/>
      <c r="GN154" s="121"/>
      <c r="GO154" s="121"/>
      <c r="GP154" s="121"/>
      <c r="GQ154" s="121"/>
      <c r="GR154" s="121"/>
      <c r="GS154" s="121"/>
      <c r="GT154" s="121"/>
      <c r="GU154" s="121"/>
      <c r="GV154" s="121"/>
      <c r="GW154" s="121"/>
      <c r="GX154" s="121"/>
      <c r="GY154" s="121"/>
      <c r="GZ154" s="121"/>
      <c r="HA154" s="121"/>
      <c r="HB154" s="121"/>
      <c r="HC154" s="121"/>
      <c r="HD154" s="121"/>
      <c r="HE154" s="121"/>
      <c r="HF154" s="121"/>
      <c r="HG154" s="121"/>
      <c r="HH154" s="121"/>
      <c r="HI154" s="121"/>
      <c r="HJ154" s="121"/>
      <c r="HK154" s="121"/>
      <c r="HL154" s="121"/>
      <c r="HM154" s="121"/>
      <c r="HN154" s="121"/>
      <c r="HO154" s="121"/>
      <c r="HP154" s="121"/>
      <c r="HQ154" s="121"/>
      <c r="HR154" s="121"/>
      <c r="HS154" s="121"/>
      <c r="HT154" s="121"/>
      <c r="HU154" s="121"/>
      <c r="HV154" s="121"/>
      <c r="HW154" s="121"/>
      <c r="HX154" s="121"/>
      <c r="HY154" s="121"/>
      <c r="HZ154" s="121"/>
      <c r="IA154" s="121"/>
      <c r="IB154" s="121"/>
      <c r="IC154" s="121"/>
      <c r="ID154" s="121"/>
      <c r="IE154" s="121"/>
      <c r="IF154" s="121"/>
      <c r="IG154" s="121"/>
      <c r="IH154" s="121"/>
      <c r="II154" s="121"/>
      <c r="IJ154" s="121"/>
      <c r="IK154" s="121"/>
      <c r="IL154" s="121"/>
      <c r="IM154" s="121"/>
      <c r="IN154" s="121"/>
      <c r="IO154" s="121"/>
      <c r="IP154" s="121"/>
      <c r="IQ154" s="121"/>
      <c r="IR154" s="121"/>
      <c r="IS154" s="121"/>
      <c r="IT154" s="121"/>
      <c r="IU154" s="121"/>
      <c r="IV154" s="121"/>
    </row>
    <row r="155" spans="1:256" x14ac:dyDescent="0.2">
      <c r="A155" s="119">
        <f>'Alloc Amt'!A155</f>
        <v>145</v>
      </c>
      <c r="B155" s="144"/>
      <c r="C155" s="121"/>
      <c r="D155" s="121"/>
      <c r="E155" s="121"/>
      <c r="F155" s="145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  <c r="DK155" s="121"/>
      <c r="DL155" s="121"/>
      <c r="DM155" s="121"/>
      <c r="DN155" s="121"/>
      <c r="DO155" s="121"/>
      <c r="DP155" s="121"/>
      <c r="DQ155" s="121"/>
      <c r="DR155" s="121"/>
      <c r="DS155" s="121"/>
      <c r="DT155" s="121"/>
      <c r="DU155" s="121"/>
      <c r="DV155" s="121"/>
      <c r="DW155" s="121"/>
      <c r="DX155" s="121"/>
      <c r="DY155" s="121"/>
      <c r="DZ155" s="121"/>
      <c r="EA155" s="121"/>
      <c r="EB155" s="121"/>
      <c r="EC155" s="121"/>
      <c r="ED155" s="121"/>
      <c r="EE155" s="121"/>
      <c r="EF155" s="121"/>
      <c r="EG155" s="121"/>
      <c r="EH155" s="121"/>
      <c r="EI155" s="121"/>
      <c r="EJ155" s="121"/>
      <c r="EK155" s="121"/>
      <c r="EL155" s="121"/>
      <c r="EM155" s="121"/>
      <c r="EN155" s="121"/>
      <c r="EO155" s="121"/>
      <c r="EP155" s="121"/>
      <c r="EQ155" s="121"/>
      <c r="ER155" s="121"/>
      <c r="ES155" s="121"/>
      <c r="ET155" s="121"/>
      <c r="EU155" s="121"/>
      <c r="EV155" s="121"/>
      <c r="EW155" s="121"/>
      <c r="EX155" s="121"/>
      <c r="EY155" s="121"/>
      <c r="EZ155" s="121"/>
      <c r="FA155" s="121"/>
      <c r="FB155" s="121"/>
      <c r="FC155" s="121"/>
      <c r="FD155" s="121"/>
      <c r="FE155" s="121"/>
      <c r="FF155" s="121"/>
      <c r="FG155" s="121"/>
      <c r="FH155" s="121"/>
      <c r="FI155" s="121"/>
      <c r="FJ155" s="121"/>
      <c r="FK155" s="121"/>
      <c r="FL155" s="121"/>
      <c r="FM155" s="121"/>
      <c r="FN155" s="121"/>
      <c r="FO155" s="121"/>
      <c r="FP155" s="121"/>
      <c r="FQ155" s="121"/>
      <c r="FR155" s="121"/>
      <c r="FS155" s="121"/>
      <c r="FT155" s="121"/>
      <c r="FU155" s="121"/>
      <c r="FV155" s="121"/>
      <c r="FW155" s="121"/>
      <c r="FX155" s="121"/>
      <c r="FY155" s="121"/>
      <c r="FZ155" s="121"/>
      <c r="GA155" s="121"/>
      <c r="GB155" s="121"/>
      <c r="GC155" s="121"/>
      <c r="GD155" s="121"/>
      <c r="GE155" s="121"/>
      <c r="GF155" s="121"/>
      <c r="GG155" s="121"/>
      <c r="GH155" s="121"/>
      <c r="GI155" s="121"/>
      <c r="GJ155" s="121"/>
      <c r="GK155" s="121"/>
      <c r="GL155" s="121"/>
      <c r="GM155" s="121"/>
      <c r="GN155" s="121"/>
      <c r="GO155" s="121"/>
      <c r="GP155" s="121"/>
      <c r="GQ155" s="121"/>
      <c r="GR155" s="121"/>
      <c r="GS155" s="121"/>
      <c r="GT155" s="121"/>
      <c r="GU155" s="121"/>
      <c r="GV155" s="121"/>
      <c r="GW155" s="121"/>
      <c r="GX155" s="121"/>
      <c r="GY155" s="121"/>
      <c r="GZ155" s="121"/>
      <c r="HA155" s="121"/>
      <c r="HB155" s="121"/>
      <c r="HC155" s="121"/>
      <c r="HD155" s="121"/>
      <c r="HE155" s="121"/>
      <c r="HF155" s="121"/>
      <c r="HG155" s="121"/>
      <c r="HH155" s="121"/>
      <c r="HI155" s="121"/>
      <c r="HJ155" s="121"/>
      <c r="HK155" s="121"/>
      <c r="HL155" s="121"/>
      <c r="HM155" s="121"/>
      <c r="HN155" s="121"/>
      <c r="HO155" s="121"/>
      <c r="HP155" s="121"/>
      <c r="HQ155" s="121"/>
      <c r="HR155" s="121"/>
      <c r="HS155" s="121"/>
      <c r="HT155" s="121"/>
      <c r="HU155" s="121"/>
      <c r="HV155" s="121"/>
      <c r="HW155" s="121"/>
      <c r="HX155" s="121"/>
      <c r="HY155" s="121"/>
      <c r="HZ155" s="121"/>
      <c r="IA155" s="121"/>
      <c r="IB155" s="121"/>
      <c r="IC155" s="121"/>
      <c r="ID155" s="121"/>
      <c r="IE155" s="121"/>
      <c r="IF155" s="121"/>
      <c r="IG155" s="121"/>
      <c r="IH155" s="121"/>
      <c r="II155" s="121"/>
      <c r="IJ155" s="121"/>
      <c r="IK155" s="121"/>
      <c r="IL155" s="121"/>
      <c r="IM155" s="121"/>
      <c r="IN155" s="121"/>
      <c r="IO155" s="121"/>
      <c r="IP155" s="121"/>
      <c r="IQ155" s="121"/>
      <c r="IR155" s="121"/>
      <c r="IS155" s="121"/>
      <c r="IT155" s="121"/>
      <c r="IU155" s="121"/>
      <c r="IV155" s="121"/>
    </row>
    <row r="156" spans="1:256" x14ac:dyDescent="0.2">
      <c r="A156" s="119">
        <f>'Alloc Amt'!A156</f>
        <v>146</v>
      </c>
      <c r="B156" s="144"/>
      <c r="C156" s="121"/>
      <c r="D156" s="121"/>
      <c r="E156" s="121"/>
      <c r="F156" s="145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  <c r="DK156" s="121"/>
      <c r="DL156" s="121"/>
      <c r="DM156" s="121"/>
      <c r="DN156" s="121"/>
      <c r="DO156" s="121"/>
      <c r="DP156" s="121"/>
      <c r="DQ156" s="121"/>
      <c r="DR156" s="121"/>
      <c r="DS156" s="121"/>
      <c r="DT156" s="121"/>
      <c r="DU156" s="121"/>
      <c r="DV156" s="121"/>
      <c r="DW156" s="121"/>
      <c r="DX156" s="121"/>
      <c r="DY156" s="121"/>
      <c r="DZ156" s="121"/>
      <c r="EA156" s="121"/>
      <c r="EB156" s="121"/>
      <c r="EC156" s="121"/>
      <c r="ED156" s="121"/>
      <c r="EE156" s="121"/>
      <c r="EF156" s="121"/>
      <c r="EG156" s="121"/>
      <c r="EH156" s="121"/>
      <c r="EI156" s="121"/>
      <c r="EJ156" s="121"/>
      <c r="EK156" s="121"/>
      <c r="EL156" s="121"/>
      <c r="EM156" s="121"/>
      <c r="EN156" s="121"/>
      <c r="EO156" s="121"/>
      <c r="EP156" s="121"/>
      <c r="EQ156" s="121"/>
      <c r="ER156" s="121"/>
      <c r="ES156" s="121"/>
      <c r="ET156" s="121"/>
      <c r="EU156" s="121"/>
      <c r="EV156" s="121"/>
      <c r="EW156" s="121"/>
      <c r="EX156" s="121"/>
      <c r="EY156" s="121"/>
      <c r="EZ156" s="121"/>
      <c r="FA156" s="121"/>
      <c r="FB156" s="121"/>
      <c r="FC156" s="121"/>
      <c r="FD156" s="121"/>
      <c r="FE156" s="121"/>
      <c r="FF156" s="121"/>
      <c r="FG156" s="121"/>
      <c r="FH156" s="121"/>
      <c r="FI156" s="121"/>
      <c r="FJ156" s="121"/>
      <c r="FK156" s="121"/>
      <c r="FL156" s="121"/>
      <c r="FM156" s="121"/>
      <c r="FN156" s="121"/>
      <c r="FO156" s="121"/>
      <c r="FP156" s="121"/>
      <c r="FQ156" s="121"/>
      <c r="FR156" s="121"/>
      <c r="FS156" s="121"/>
      <c r="FT156" s="121"/>
      <c r="FU156" s="121"/>
      <c r="FV156" s="121"/>
      <c r="FW156" s="121"/>
      <c r="FX156" s="121"/>
      <c r="FY156" s="121"/>
      <c r="FZ156" s="121"/>
      <c r="GA156" s="121"/>
      <c r="GB156" s="121"/>
      <c r="GC156" s="121"/>
      <c r="GD156" s="121"/>
      <c r="GE156" s="121"/>
      <c r="GF156" s="121"/>
      <c r="GG156" s="121"/>
      <c r="GH156" s="121"/>
      <c r="GI156" s="121"/>
      <c r="GJ156" s="121"/>
      <c r="GK156" s="121"/>
      <c r="GL156" s="121"/>
      <c r="GM156" s="121"/>
      <c r="GN156" s="121"/>
      <c r="GO156" s="121"/>
      <c r="GP156" s="121"/>
      <c r="GQ156" s="121"/>
      <c r="GR156" s="121"/>
      <c r="GS156" s="121"/>
      <c r="GT156" s="121"/>
      <c r="GU156" s="121"/>
      <c r="GV156" s="121"/>
      <c r="GW156" s="121"/>
      <c r="GX156" s="121"/>
      <c r="GY156" s="121"/>
      <c r="GZ156" s="121"/>
      <c r="HA156" s="121"/>
      <c r="HB156" s="121"/>
      <c r="HC156" s="121"/>
      <c r="HD156" s="121"/>
      <c r="HE156" s="121"/>
      <c r="HF156" s="121"/>
      <c r="HG156" s="121"/>
      <c r="HH156" s="121"/>
      <c r="HI156" s="121"/>
      <c r="HJ156" s="121"/>
      <c r="HK156" s="121"/>
      <c r="HL156" s="121"/>
      <c r="HM156" s="121"/>
      <c r="HN156" s="121"/>
      <c r="HO156" s="121"/>
      <c r="HP156" s="121"/>
      <c r="HQ156" s="121"/>
      <c r="HR156" s="121"/>
      <c r="HS156" s="121"/>
      <c r="HT156" s="121"/>
      <c r="HU156" s="121"/>
      <c r="HV156" s="121"/>
      <c r="HW156" s="121"/>
      <c r="HX156" s="121"/>
      <c r="HY156" s="121"/>
      <c r="HZ156" s="121"/>
      <c r="IA156" s="121"/>
      <c r="IB156" s="121"/>
      <c r="IC156" s="121"/>
      <c r="ID156" s="121"/>
      <c r="IE156" s="121"/>
      <c r="IF156" s="121"/>
      <c r="IG156" s="121"/>
      <c r="IH156" s="121"/>
      <c r="II156" s="121"/>
      <c r="IJ156" s="121"/>
      <c r="IK156" s="121"/>
      <c r="IL156" s="121"/>
      <c r="IM156" s="121"/>
      <c r="IN156" s="121"/>
      <c r="IO156" s="121"/>
      <c r="IP156" s="121"/>
      <c r="IQ156" s="121"/>
      <c r="IR156" s="121"/>
      <c r="IS156" s="121"/>
      <c r="IT156" s="121"/>
      <c r="IU156" s="121"/>
      <c r="IV156" s="121"/>
    </row>
    <row r="157" spans="1:256" x14ac:dyDescent="0.2">
      <c r="A157" s="119">
        <f>'Alloc Amt'!A157</f>
        <v>147</v>
      </c>
      <c r="B157" s="144"/>
      <c r="C157" s="121"/>
      <c r="D157" s="121"/>
      <c r="E157" s="121"/>
      <c r="F157" s="145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  <c r="DK157" s="121"/>
      <c r="DL157" s="121"/>
      <c r="DM157" s="121"/>
      <c r="DN157" s="121"/>
      <c r="DO157" s="121"/>
      <c r="DP157" s="121"/>
      <c r="DQ157" s="121"/>
      <c r="DR157" s="121"/>
      <c r="DS157" s="121"/>
      <c r="DT157" s="121"/>
      <c r="DU157" s="121"/>
      <c r="DV157" s="121"/>
      <c r="DW157" s="121"/>
      <c r="DX157" s="121"/>
      <c r="DY157" s="121"/>
      <c r="DZ157" s="121"/>
      <c r="EA157" s="121"/>
      <c r="EB157" s="121"/>
      <c r="EC157" s="121"/>
      <c r="ED157" s="121"/>
      <c r="EE157" s="121"/>
      <c r="EF157" s="121"/>
      <c r="EG157" s="121"/>
      <c r="EH157" s="121"/>
      <c r="EI157" s="121"/>
      <c r="EJ157" s="121"/>
      <c r="EK157" s="121"/>
      <c r="EL157" s="121"/>
      <c r="EM157" s="121"/>
      <c r="EN157" s="121"/>
      <c r="EO157" s="121"/>
      <c r="EP157" s="121"/>
      <c r="EQ157" s="121"/>
      <c r="ER157" s="121"/>
      <c r="ES157" s="121"/>
      <c r="ET157" s="121"/>
      <c r="EU157" s="121"/>
      <c r="EV157" s="121"/>
      <c r="EW157" s="121"/>
      <c r="EX157" s="121"/>
      <c r="EY157" s="121"/>
      <c r="EZ157" s="121"/>
      <c r="FA157" s="121"/>
      <c r="FB157" s="121"/>
      <c r="FC157" s="121"/>
      <c r="FD157" s="121"/>
      <c r="FE157" s="121"/>
      <c r="FF157" s="121"/>
      <c r="FG157" s="121"/>
      <c r="FH157" s="121"/>
      <c r="FI157" s="121"/>
      <c r="FJ157" s="121"/>
      <c r="FK157" s="121"/>
      <c r="FL157" s="121"/>
      <c r="FM157" s="121"/>
      <c r="FN157" s="121"/>
      <c r="FO157" s="121"/>
      <c r="FP157" s="121"/>
      <c r="FQ157" s="121"/>
      <c r="FR157" s="121"/>
      <c r="FS157" s="121"/>
      <c r="FT157" s="121"/>
      <c r="FU157" s="121"/>
      <c r="FV157" s="121"/>
      <c r="FW157" s="121"/>
      <c r="FX157" s="121"/>
      <c r="FY157" s="121"/>
      <c r="FZ157" s="121"/>
      <c r="GA157" s="121"/>
      <c r="GB157" s="121"/>
      <c r="GC157" s="121"/>
      <c r="GD157" s="121"/>
      <c r="GE157" s="121"/>
      <c r="GF157" s="121"/>
      <c r="GG157" s="121"/>
      <c r="GH157" s="121"/>
      <c r="GI157" s="121"/>
      <c r="GJ157" s="121"/>
      <c r="GK157" s="121"/>
      <c r="GL157" s="121"/>
      <c r="GM157" s="121"/>
      <c r="GN157" s="121"/>
      <c r="GO157" s="121"/>
      <c r="GP157" s="121"/>
      <c r="GQ157" s="121"/>
      <c r="GR157" s="121"/>
      <c r="GS157" s="121"/>
      <c r="GT157" s="121"/>
      <c r="GU157" s="121"/>
      <c r="GV157" s="121"/>
      <c r="GW157" s="121"/>
      <c r="GX157" s="121"/>
      <c r="GY157" s="121"/>
      <c r="GZ157" s="121"/>
      <c r="HA157" s="121"/>
      <c r="HB157" s="121"/>
      <c r="HC157" s="121"/>
      <c r="HD157" s="121"/>
      <c r="HE157" s="121"/>
      <c r="HF157" s="121"/>
      <c r="HG157" s="121"/>
      <c r="HH157" s="121"/>
      <c r="HI157" s="121"/>
      <c r="HJ157" s="121"/>
      <c r="HK157" s="121"/>
      <c r="HL157" s="121"/>
      <c r="HM157" s="121"/>
      <c r="HN157" s="121"/>
      <c r="HO157" s="121"/>
      <c r="HP157" s="121"/>
      <c r="HQ157" s="121"/>
      <c r="HR157" s="121"/>
      <c r="HS157" s="121"/>
      <c r="HT157" s="121"/>
      <c r="HU157" s="121"/>
      <c r="HV157" s="121"/>
      <c r="HW157" s="121"/>
      <c r="HX157" s="121"/>
      <c r="HY157" s="121"/>
      <c r="HZ157" s="121"/>
      <c r="IA157" s="121"/>
      <c r="IB157" s="121"/>
      <c r="IC157" s="121"/>
      <c r="ID157" s="121"/>
      <c r="IE157" s="121"/>
      <c r="IF157" s="121"/>
      <c r="IG157" s="121"/>
      <c r="IH157" s="121"/>
      <c r="II157" s="121"/>
      <c r="IJ157" s="121"/>
      <c r="IK157" s="121"/>
      <c r="IL157" s="121"/>
      <c r="IM157" s="121"/>
      <c r="IN157" s="121"/>
      <c r="IO157" s="121"/>
      <c r="IP157" s="121"/>
      <c r="IQ157" s="121"/>
      <c r="IR157" s="121"/>
      <c r="IS157" s="121"/>
      <c r="IT157" s="121"/>
      <c r="IU157" s="121"/>
      <c r="IV157" s="121"/>
    </row>
    <row r="158" spans="1:256" x14ac:dyDescent="0.2">
      <c r="A158" s="119">
        <f>'Alloc Amt'!A158</f>
        <v>0</v>
      </c>
      <c r="B158" s="144"/>
      <c r="C158" s="121"/>
      <c r="D158" s="121"/>
      <c r="E158" s="121"/>
      <c r="F158" s="145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  <c r="DK158" s="121"/>
      <c r="DL158" s="121"/>
      <c r="DM158" s="121"/>
      <c r="DN158" s="121"/>
      <c r="DO158" s="121"/>
      <c r="DP158" s="121"/>
      <c r="DQ158" s="121"/>
      <c r="DR158" s="121"/>
      <c r="DS158" s="121"/>
      <c r="DT158" s="121"/>
      <c r="DU158" s="121"/>
      <c r="DV158" s="121"/>
      <c r="DW158" s="121"/>
      <c r="DX158" s="121"/>
      <c r="DY158" s="121"/>
      <c r="DZ158" s="121"/>
      <c r="EA158" s="121"/>
      <c r="EB158" s="121"/>
      <c r="EC158" s="121"/>
      <c r="ED158" s="121"/>
      <c r="EE158" s="121"/>
      <c r="EF158" s="121"/>
      <c r="EG158" s="121"/>
      <c r="EH158" s="121"/>
      <c r="EI158" s="121"/>
      <c r="EJ158" s="121"/>
      <c r="EK158" s="121"/>
      <c r="EL158" s="121"/>
      <c r="EM158" s="121"/>
      <c r="EN158" s="121"/>
      <c r="EO158" s="121"/>
      <c r="EP158" s="121"/>
      <c r="EQ158" s="121"/>
      <c r="ER158" s="121"/>
      <c r="ES158" s="121"/>
      <c r="ET158" s="121"/>
      <c r="EU158" s="121"/>
      <c r="EV158" s="121"/>
      <c r="EW158" s="121"/>
      <c r="EX158" s="121"/>
      <c r="EY158" s="121"/>
      <c r="EZ158" s="121"/>
      <c r="FA158" s="121"/>
      <c r="FB158" s="121"/>
      <c r="FC158" s="121"/>
      <c r="FD158" s="121"/>
      <c r="FE158" s="121"/>
      <c r="FF158" s="121"/>
      <c r="FG158" s="121"/>
      <c r="FH158" s="121"/>
      <c r="FI158" s="121"/>
      <c r="FJ158" s="121"/>
      <c r="FK158" s="121"/>
      <c r="FL158" s="121"/>
      <c r="FM158" s="121"/>
      <c r="FN158" s="121"/>
      <c r="FO158" s="121"/>
      <c r="FP158" s="121"/>
      <c r="FQ158" s="121"/>
      <c r="FR158" s="121"/>
      <c r="FS158" s="121"/>
      <c r="FT158" s="121"/>
      <c r="FU158" s="121"/>
      <c r="FV158" s="121"/>
      <c r="FW158" s="121"/>
      <c r="FX158" s="121"/>
      <c r="FY158" s="121"/>
      <c r="FZ158" s="121"/>
      <c r="GA158" s="121"/>
      <c r="GB158" s="121"/>
      <c r="GC158" s="121"/>
      <c r="GD158" s="121"/>
      <c r="GE158" s="121"/>
      <c r="GF158" s="121"/>
      <c r="GG158" s="121"/>
      <c r="GH158" s="121"/>
      <c r="GI158" s="121"/>
      <c r="GJ158" s="121"/>
      <c r="GK158" s="121"/>
      <c r="GL158" s="121"/>
      <c r="GM158" s="121"/>
      <c r="GN158" s="121"/>
      <c r="GO158" s="121"/>
      <c r="GP158" s="121"/>
      <c r="GQ158" s="121"/>
      <c r="GR158" s="121"/>
      <c r="GS158" s="121"/>
      <c r="GT158" s="121"/>
      <c r="GU158" s="121"/>
      <c r="GV158" s="121"/>
      <c r="GW158" s="121"/>
      <c r="GX158" s="121"/>
      <c r="GY158" s="121"/>
      <c r="GZ158" s="121"/>
      <c r="HA158" s="121"/>
      <c r="HB158" s="121"/>
      <c r="HC158" s="121"/>
      <c r="HD158" s="121"/>
      <c r="HE158" s="121"/>
      <c r="HF158" s="121"/>
      <c r="HG158" s="121"/>
      <c r="HH158" s="121"/>
      <c r="HI158" s="121"/>
      <c r="HJ158" s="121"/>
      <c r="HK158" s="121"/>
      <c r="HL158" s="121"/>
      <c r="HM158" s="121"/>
      <c r="HN158" s="121"/>
      <c r="HO158" s="121"/>
      <c r="HP158" s="121"/>
      <c r="HQ158" s="121"/>
      <c r="HR158" s="121"/>
      <c r="HS158" s="121"/>
      <c r="HT158" s="121"/>
      <c r="HU158" s="121"/>
      <c r="HV158" s="121"/>
      <c r="HW158" s="121"/>
      <c r="HX158" s="121"/>
      <c r="HY158" s="121"/>
      <c r="HZ158" s="121"/>
      <c r="IA158" s="121"/>
      <c r="IB158" s="121"/>
      <c r="IC158" s="121"/>
      <c r="ID158" s="121"/>
      <c r="IE158" s="121"/>
      <c r="IF158" s="121"/>
      <c r="IG158" s="121"/>
      <c r="IH158" s="121"/>
      <c r="II158" s="121"/>
      <c r="IJ158" s="121"/>
      <c r="IK158" s="121"/>
      <c r="IL158" s="121"/>
      <c r="IM158" s="121"/>
      <c r="IN158" s="121"/>
      <c r="IO158" s="121"/>
      <c r="IP158" s="121"/>
      <c r="IQ158" s="121"/>
      <c r="IR158" s="121"/>
      <c r="IS158" s="121"/>
      <c r="IT158" s="121"/>
      <c r="IU158" s="121"/>
      <c r="IV158" s="121"/>
    </row>
    <row r="159" spans="1:256" x14ac:dyDescent="0.2">
      <c r="A159" s="119">
        <f>'Alloc Amt'!A159</f>
        <v>0</v>
      </c>
      <c r="B159" s="144"/>
      <c r="C159" s="121"/>
      <c r="D159" s="121"/>
      <c r="E159" s="121"/>
      <c r="F159" s="145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  <c r="DK159" s="121"/>
      <c r="DL159" s="121"/>
      <c r="DM159" s="121"/>
      <c r="DN159" s="121"/>
      <c r="DO159" s="121"/>
      <c r="DP159" s="121"/>
      <c r="DQ159" s="121"/>
      <c r="DR159" s="121"/>
      <c r="DS159" s="121"/>
      <c r="DT159" s="121"/>
      <c r="DU159" s="121"/>
      <c r="DV159" s="121"/>
      <c r="DW159" s="121"/>
      <c r="DX159" s="121"/>
      <c r="DY159" s="121"/>
      <c r="DZ159" s="121"/>
      <c r="EA159" s="121"/>
      <c r="EB159" s="121"/>
      <c r="EC159" s="121"/>
      <c r="ED159" s="121"/>
      <c r="EE159" s="121"/>
      <c r="EF159" s="121"/>
      <c r="EG159" s="121"/>
      <c r="EH159" s="121"/>
      <c r="EI159" s="121"/>
      <c r="EJ159" s="121"/>
      <c r="EK159" s="121"/>
      <c r="EL159" s="121"/>
      <c r="EM159" s="121"/>
      <c r="EN159" s="121"/>
      <c r="EO159" s="121"/>
      <c r="EP159" s="121"/>
      <c r="EQ159" s="121"/>
      <c r="ER159" s="121"/>
      <c r="ES159" s="121"/>
      <c r="ET159" s="121"/>
      <c r="EU159" s="121"/>
      <c r="EV159" s="121"/>
      <c r="EW159" s="121"/>
      <c r="EX159" s="121"/>
      <c r="EY159" s="121"/>
      <c r="EZ159" s="121"/>
      <c r="FA159" s="121"/>
      <c r="FB159" s="121"/>
      <c r="FC159" s="121"/>
      <c r="FD159" s="121"/>
      <c r="FE159" s="121"/>
      <c r="FF159" s="121"/>
      <c r="FG159" s="121"/>
      <c r="FH159" s="121"/>
      <c r="FI159" s="121"/>
      <c r="FJ159" s="121"/>
      <c r="FK159" s="121"/>
      <c r="FL159" s="121"/>
      <c r="FM159" s="121"/>
      <c r="FN159" s="121"/>
      <c r="FO159" s="121"/>
      <c r="FP159" s="121"/>
      <c r="FQ159" s="121"/>
      <c r="FR159" s="121"/>
      <c r="FS159" s="121"/>
      <c r="FT159" s="121"/>
      <c r="FU159" s="121"/>
      <c r="FV159" s="121"/>
      <c r="FW159" s="121"/>
      <c r="FX159" s="121"/>
      <c r="FY159" s="121"/>
      <c r="FZ159" s="121"/>
      <c r="GA159" s="121"/>
      <c r="GB159" s="121"/>
      <c r="GC159" s="121"/>
      <c r="GD159" s="121"/>
      <c r="GE159" s="121"/>
      <c r="GF159" s="121"/>
      <c r="GG159" s="121"/>
      <c r="GH159" s="121"/>
      <c r="GI159" s="121"/>
      <c r="GJ159" s="121"/>
      <c r="GK159" s="121"/>
      <c r="GL159" s="121"/>
      <c r="GM159" s="121"/>
      <c r="GN159" s="121"/>
      <c r="GO159" s="121"/>
      <c r="GP159" s="121"/>
      <c r="GQ159" s="121"/>
      <c r="GR159" s="121"/>
      <c r="GS159" s="121"/>
      <c r="GT159" s="121"/>
      <c r="GU159" s="121"/>
      <c r="GV159" s="121"/>
      <c r="GW159" s="121"/>
      <c r="GX159" s="121"/>
      <c r="GY159" s="121"/>
      <c r="GZ159" s="121"/>
      <c r="HA159" s="121"/>
      <c r="HB159" s="121"/>
      <c r="HC159" s="121"/>
      <c r="HD159" s="121"/>
      <c r="HE159" s="121"/>
      <c r="HF159" s="121"/>
      <c r="HG159" s="121"/>
      <c r="HH159" s="121"/>
      <c r="HI159" s="121"/>
      <c r="HJ159" s="121"/>
      <c r="HK159" s="121"/>
      <c r="HL159" s="121"/>
      <c r="HM159" s="121"/>
      <c r="HN159" s="121"/>
      <c r="HO159" s="121"/>
      <c r="HP159" s="121"/>
      <c r="HQ159" s="121"/>
      <c r="HR159" s="121"/>
      <c r="HS159" s="121"/>
      <c r="HT159" s="121"/>
      <c r="HU159" s="121"/>
      <c r="HV159" s="121"/>
      <c r="HW159" s="121"/>
      <c r="HX159" s="121"/>
      <c r="HY159" s="121"/>
      <c r="HZ159" s="121"/>
      <c r="IA159" s="121"/>
      <c r="IB159" s="121"/>
      <c r="IC159" s="121"/>
      <c r="ID159" s="121"/>
      <c r="IE159" s="121"/>
      <c r="IF159" s="121"/>
      <c r="IG159" s="121"/>
      <c r="IH159" s="121"/>
      <c r="II159" s="121"/>
      <c r="IJ159" s="121"/>
      <c r="IK159" s="121"/>
      <c r="IL159" s="121"/>
      <c r="IM159" s="121"/>
      <c r="IN159" s="121"/>
      <c r="IO159" s="121"/>
      <c r="IP159" s="121"/>
      <c r="IQ159" s="121"/>
      <c r="IR159" s="121"/>
      <c r="IS159" s="121"/>
      <c r="IT159" s="121"/>
      <c r="IU159" s="121"/>
      <c r="IV159" s="121"/>
    </row>
    <row r="160" spans="1:256" x14ac:dyDescent="0.2">
      <c r="A160" s="119">
        <f>'Alloc Amt'!A160</f>
        <v>0</v>
      </c>
      <c r="B160" s="144"/>
      <c r="C160" s="121"/>
      <c r="D160" s="121"/>
      <c r="E160" s="121"/>
      <c r="F160" s="145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  <c r="DK160" s="121"/>
      <c r="DL160" s="121"/>
      <c r="DM160" s="121"/>
      <c r="DN160" s="121"/>
      <c r="DO160" s="121"/>
      <c r="DP160" s="121"/>
      <c r="DQ160" s="121"/>
      <c r="DR160" s="121"/>
      <c r="DS160" s="121"/>
      <c r="DT160" s="121"/>
      <c r="DU160" s="121"/>
      <c r="DV160" s="121"/>
      <c r="DW160" s="121"/>
      <c r="DX160" s="121"/>
      <c r="DY160" s="121"/>
      <c r="DZ160" s="121"/>
      <c r="EA160" s="121"/>
      <c r="EB160" s="121"/>
      <c r="EC160" s="121"/>
      <c r="ED160" s="121"/>
      <c r="EE160" s="121"/>
      <c r="EF160" s="121"/>
      <c r="EG160" s="121"/>
      <c r="EH160" s="121"/>
      <c r="EI160" s="121"/>
      <c r="EJ160" s="121"/>
      <c r="EK160" s="121"/>
      <c r="EL160" s="121"/>
      <c r="EM160" s="121"/>
      <c r="EN160" s="121"/>
      <c r="EO160" s="121"/>
      <c r="EP160" s="121"/>
      <c r="EQ160" s="121"/>
      <c r="ER160" s="121"/>
      <c r="ES160" s="121"/>
      <c r="ET160" s="121"/>
      <c r="EU160" s="121"/>
      <c r="EV160" s="121"/>
      <c r="EW160" s="121"/>
      <c r="EX160" s="121"/>
      <c r="EY160" s="121"/>
      <c r="EZ160" s="121"/>
      <c r="FA160" s="121"/>
      <c r="FB160" s="121"/>
      <c r="FC160" s="121"/>
      <c r="FD160" s="121"/>
      <c r="FE160" s="121"/>
      <c r="FF160" s="121"/>
      <c r="FG160" s="121"/>
      <c r="FH160" s="121"/>
      <c r="FI160" s="121"/>
      <c r="FJ160" s="121"/>
      <c r="FK160" s="121"/>
      <c r="FL160" s="121"/>
      <c r="FM160" s="121"/>
      <c r="FN160" s="121"/>
      <c r="FO160" s="121"/>
      <c r="FP160" s="121"/>
      <c r="FQ160" s="121"/>
      <c r="FR160" s="121"/>
      <c r="FS160" s="121"/>
      <c r="FT160" s="121"/>
      <c r="FU160" s="121"/>
      <c r="FV160" s="121"/>
      <c r="FW160" s="121"/>
      <c r="FX160" s="121"/>
      <c r="FY160" s="121"/>
      <c r="FZ160" s="121"/>
      <c r="GA160" s="121"/>
      <c r="GB160" s="121"/>
      <c r="GC160" s="121"/>
      <c r="GD160" s="121"/>
      <c r="GE160" s="121"/>
      <c r="GF160" s="121"/>
      <c r="GG160" s="121"/>
      <c r="GH160" s="121"/>
      <c r="GI160" s="121"/>
      <c r="GJ160" s="121"/>
      <c r="GK160" s="121"/>
      <c r="GL160" s="121"/>
      <c r="GM160" s="121"/>
      <c r="GN160" s="121"/>
      <c r="GO160" s="121"/>
      <c r="GP160" s="121"/>
      <c r="GQ160" s="121"/>
      <c r="GR160" s="121"/>
      <c r="GS160" s="121"/>
      <c r="GT160" s="121"/>
      <c r="GU160" s="121"/>
      <c r="GV160" s="121"/>
      <c r="GW160" s="121"/>
      <c r="GX160" s="121"/>
      <c r="GY160" s="121"/>
      <c r="GZ160" s="121"/>
      <c r="HA160" s="121"/>
      <c r="HB160" s="121"/>
      <c r="HC160" s="121"/>
      <c r="HD160" s="121"/>
      <c r="HE160" s="121"/>
      <c r="HF160" s="121"/>
      <c r="HG160" s="121"/>
      <c r="HH160" s="121"/>
      <c r="HI160" s="121"/>
      <c r="HJ160" s="121"/>
      <c r="HK160" s="121"/>
      <c r="HL160" s="121"/>
      <c r="HM160" s="121"/>
      <c r="HN160" s="121"/>
      <c r="HO160" s="121"/>
      <c r="HP160" s="121"/>
      <c r="HQ160" s="121"/>
      <c r="HR160" s="121"/>
      <c r="HS160" s="121"/>
      <c r="HT160" s="121"/>
      <c r="HU160" s="121"/>
      <c r="HV160" s="121"/>
      <c r="HW160" s="121"/>
      <c r="HX160" s="121"/>
      <c r="HY160" s="121"/>
      <c r="HZ160" s="121"/>
      <c r="IA160" s="121"/>
      <c r="IB160" s="121"/>
      <c r="IC160" s="121"/>
      <c r="ID160" s="121"/>
      <c r="IE160" s="121"/>
      <c r="IF160" s="121"/>
      <c r="IG160" s="121"/>
      <c r="IH160" s="121"/>
      <c r="II160" s="121"/>
      <c r="IJ160" s="121"/>
      <c r="IK160" s="121"/>
      <c r="IL160" s="121"/>
      <c r="IM160" s="121"/>
      <c r="IN160" s="121"/>
      <c r="IO160" s="121"/>
      <c r="IP160" s="121"/>
      <c r="IQ160" s="121"/>
      <c r="IR160" s="121"/>
      <c r="IS160" s="121"/>
      <c r="IT160" s="121"/>
      <c r="IU160" s="121"/>
      <c r="IV160" s="121"/>
    </row>
    <row r="161" spans="1:256" x14ac:dyDescent="0.2">
      <c r="A161" s="119">
        <f>'Alloc Amt'!A161</f>
        <v>0</v>
      </c>
      <c r="B161" s="144"/>
      <c r="C161" s="121"/>
      <c r="D161" s="121"/>
      <c r="E161" s="121"/>
      <c r="F161" s="145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  <c r="DK161" s="121"/>
      <c r="DL161" s="121"/>
      <c r="DM161" s="121"/>
      <c r="DN161" s="121"/>
      <c r="DO161" s="121"/>
      <c r="DP161" s="121"/>
      <c r="DQ161" s="121"/>
      <c r="DR161" s="121"/>
      <c r="DS161" s="121"/>
      <c r="DT161" s="121"/>
      <c r="DU161" s="121"/>
      <c r="DV161" s="121"/>
      <c r="DW161" s="121"/>
      <c r="DX161" s="121"/>
      <c r="DY161" s="121"/>
      <c r="DZ161" s="121"/>
      <c r="EA161" s="121"/>
      <c r="EB161" s="121"/>
      <c r="EC161" s="121"/>
      <c r="ED161" s="121"/>
      <c r="EE161" s="121"/>
      <c r="EF161" s="121"/>
      <c r="EG161" s="121"/>
      <c r="EH161" s="121"/>
      <c r="EI161" s="121"/>
      <c r="EJ161" s="121"/>
      <c r="EK161" s="121"/>
      <c r="EL161" s="121"/>
      <c r="EM161" s="121"/>
      <c r="EN161" s="121"/>
      <c r="EO161" s="121"/>
      <c r="EP161" s="121"/>
      <c r="EQ161" s="121"/>
      <c r="ER161" s="121"/>
      <c r="ES161" s="121"/>
      <c r="ET161" s="121"/>
      <c r="EU161" s="121"/>
      <c r="EV161" s="121"/>
      <c r="EW161" s="121"/>
      <c r="EX161" s="121"/>
      <c r="EY161" s="121"/>
      <c r="EZ161" s="121"/>
      <c r="FA161" s="121"/>
      <c r="FB161" s="121"/>
      <c r="FC161" s="121"/>
      <c r="FD161" s="121"/>
      <c r="FE161" s="121"/>
      <c r="FF161" s="121"/>
      <c r="FG161" s="121"/>
      <c r="FH161" s="121"/>
      <c r="FI161" s="121"/>
      <c r="FJ161" s="121"/>
      <c r="FK161" s="121"/>
      <c r="FL161" s="121"/>
      <c r="FM161" s="121"/>
      <c r="FN161" s="121"/>
      <c r="FO161" s="121"/>
      <c r="FP161" s="121"/>
      <c r="FQ161" s="121"/>
      <c r="FR161" s="121"/>
      <c r="FS161" s="121"/>
      <c r="FT161" s="121"/>
      <c r="FU161" s="121"/>
      <c r="FV161" s="121"/>
      <c r="FW161" s="121"/>
      <c r="FX161" s="121"/>
      <c r="FY161" s="121"/>
      <c r="FZ161" s="121"/>
      <c r="GA161" s="121"/>
      <c r="GB161" s="121"/>
      <c r="GC161" s="121"/>
      <c r="GD161" s="121"/>
      <c r="GE161" s="121"/>
      <c r="GF161" s="121"/>
      <c r="GG161" s="121"/>
      <c r="GH161" s="121"/>
      <c r="GI161" s="121"/>
      <c r="GJ161" s="121"/>
      <c r="GK161" s="121"/>
      <c r="GL161" s="121"/>
      <c r="GM161" s="121"/>
      <c r="GN161" s="121"/>
      <c r="GO161" s="121"/>
      <c r="GP161" s="121"/>
      <c r="GQ161" s="121"/>
      <c r="GR161" s="121"/>
      <c r="GS161" s="121"/>
      <c r="GT161" s="121"/>
      <c r="GU161" s="121"/>
      <c r="GV161" s="121"/>
      <c r="GW161" s="121"/>
      <c r="GX161" s="121"/>
      <c r="GY161" s="121"/>
      <c r="GZ161" s="121"/>
      <c r="HA161" s="121"/>
      <c r="HB161" s="121"/>
      <c r="HC161" s="121"/>
      <c r="HD161" s="121"/>
      <c r="HE161" s="121"/>
      <c r="HF161" s="121"/>
      <c r="HG161" s="121"/>
      <c r="HH161" s="121"/>
      <c r="HI161" s="121"/>
      <c r="HJ161" s="121"/>
      <c r="HK161" s="121"/>
      <c r="HL161" s="121"/>
      <c r="HM161" s="121"/>
      <c r="HN161" s="121"/>
      <c r="HO161" s="121"/>
      <c r="HP161" s="121"/>
      <c r="HQ161" s="121"/>
      <c r="HR161" s="121"/>
      <c r="HS161" s="121"/>
      <c r="HT161" s="121"/>
      <c r="HU161" s="121"/>
      <c r="HV161" s="121"/>
      <c r="HW161" s="121"/>
      <c r="HX161" s="121"/>
      <c r="HY161" s="121"/>
      <c r="HZ161" s="121"/>
      <c r="IA161" s="121"/>
      <c r="IB161" s="121"/>
      <c r="IC161" s="121"/>
      <c r="ID161" s="121"/>
      <c r="IE161" s="121"/>
      <c r="IF161" s="121"/>
      <c r="IG161" s="121"/>
      <c r="IH161" s="121"/>
      <c r="II161" s="121"/>
      <c r="IJ161" s="121"/>
      <c r="IK161" s="121"/>
      <c r="IL161" s="121"/>
      <c r="IM161" s="121"/>
      <c r="IN161" s="121"/>
      <c r="IO161" s="121"/>
      <c r="IP161" s="121"/>
      <c r="IQ161" s="121"/>
      <c r="IR161" s="121"/>
      <c r="IS161" s="121"/>
      <c r="IT161" s="121"/>
      <c r="IU161" s="121"/>
      <c r="IV161" s="121"/>
    </row>
    <row r="162" spans="1:256" x14ac:dyDescent="0.2">
      <c r="A162" s="119">
        <f>'Alloc Amt'!A162</f>
        <v>0</v>
      </c>
      <c r="B162" s="144"/>
      <c r="C162" s="121"/>
      <c r="D162" s="121"/>
      <c r="E162" s="121"/>
      <c r="F162" s="145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  <c r="DK162" s="121"/>
      <c r="DL162" s="121"/>
      <c r="DM162" s="121"/>
      <c r="DN162" s="121"/>
      <c r="DO162" s="121"/>
      <c r="DP162" s="121"/>
      <c r="DQ162" s="121"/>
      <c r="DR162" s="121"/>
      <c r="DS162" s="121"/>
      <c r="DT162" s="121"/>
      <c r="DU162" s="121"/>
      <c r="DV162" s="121"/>
      <c r="DW162" s="121"/>
      <c r="DX162" s="121"/>
      <c r="DY162" s="121"/>
      <c r="DZ162" s="121"/>
      <c r="EA162" s="121"/>
      <c r="EB162" s="121"/>
      <c r="EC162" s="121"/>
      <c r="ED162" s="121"/>
      <c r="EE162" s="121"/>
      <c r="EF162" s="121"/>
      <c r="EG162" s="121"/>
      <c r="EH162" s="121"/>
      <c r="EI162" s="121"/>
      <c r="EJ162" s="121"/>
      <c r="EK162" s="121"/>
      <c r="EL162" s="121"/>
      <c r="EM162" s="121"/>
      <c r="EN162" s="121"/>
      <c r="EO162" s="121"/>
      <c r="EP162" s="121"/>
      <c r="EQ162" s="121"/>
      <c r="ER162" s="121"/>
      <c r="ES162" s="121"/>
      <c r="ET162" s="121"/>
      <c r="EU162" s="121"/>
      <c r="EV162" s="121"/>
      <c r="EW162" s="121"/>
      <c r="EX162" s="121"/>
      <c r="EY162" s="121"/>
      <c r="EZ162" s="121"/>
      <c r="FA162" s="121"/>
      <c r="FB162" s="121"/>
      <c r="FC162" s="121"/>
      <c r="FD162" s="121"/>
      <c r="FE162" s="121"/>
      <c r="FF162" s="121"/>
      <c r="FG162" s="121"/>
      <c r="FH162" s="121"/>
      <c r="FI162" s="121"/>
      <c r="FJ162" s="121"/>
      <c r="FK162" s="121"/>
      <c r="FL162" s="121"/>
      <c r="FM162" s="121"/>
      <c r="FN162" s="121"/>
      <c r="FO162" s="121"/>
      <c r="FP162" s="121"/>
      <c r="FQ162" s="121"/>
      <c r="FR162" s="121"/>
      <c r="FS162" s="121"/>
      <c r="FT162" s="121"/>
      <c r="FU162" s="121"/>
      <c r="FV162" s="121"/>
      <c r="FW162" s="121"/>
      <c r="FX162" s="121"/>
      <c r="FY162" s="121"/>
      <c r="FZ162" s="121"/>
      <c r="GA162" s="121"/>
      <c r="GB162" s="121"/>
      <c r="GC162" s="121"/>
      <c r="GD162" s="121"/>
      <c r="GE162" s="121"/>
      <c r="GF162" s="121"/>
      <c r="GG162" s="121"/>
      <c r="GH162" s="121"/>
      <c r="GI162" s="121"/>
      <c r="GJ162" s="121"/>
      <c r="GK162" s="121"/>
      <c r="GL162" s="121"/>
      <c r="GM162" s="121"/>
      <c r="GN162" s="121"/>
      <c r="GO162" s="121"/>
      <c r="GP162" s="121"/>
      <c r="GQ162" s="121"/>
      <c r="GR162" s="121"/>
      <c r="GS162" s="121"/>
      <c r="GT162" s="121"/>
      <c r="GU162" s="121"/>
      <c r="GV162" s="121"/>
      <c r="GW162" s="121"/>
      <c r="GX162" s="121"/>
      <c r="GY162" s="121"/>
      <c r="GZ162" s="121"/>
      <c r="HA162" s="121"/>
      <c r="HB162" s="121"/>
      <c r="HC162" s="121"/>
      <c r="HD162" s="121"/>
      <c r="HE162" s="121"/>
      <c r="HF162" s="121"/>
      <c r="HG162" s="121"/>
      <c r="HH162" s="121"/>
      <c r="HI162" s="121"/>
      <c r="HJ162" s="121"/>
      <c r="HK162" s="121"/>
      <c r="HL162" s="121"/>
      <c r="HM162" s="121"/>
      <c r="HN162" s="121"/>
      <c r="HO162" s="121"/>
      <c r="HP162" s="121"/>
      <c r="HQ162" s="121"/>
      <c r="HR162" s="121"/>
      <c r="HS162" s="121"/>
      <c r="HT162" s="121"/>
      <c r="HU162" s="121"/>
      <c r="HV162" s="121"/>
      <c r="HW162" s="121"/>
      <c r="HX162" s="121"/>
      <c r="HY162" s="121"/>
      <c r="HZ162" s="121"/>
      <c r="IA162" s="121"/>
      <c r="IB162" s="121"/>
      <c r="IC162" s="121"/>
      <c r="ID162" s="121"/>
      <c r="IE162" s="121"/>
      <c r="IF162" s="121"/>
      <c r="IG162" s="121"/>
      <c r="IH162" s="121"/>
      <c r="II162" s="121"/>
      <c r="IJ162" s="121"/>
      <c r="IK162" s="121"/>
      <c r="IL162" s="121"/>
      <c r="IM162" s="121"/>
      <c r="IN162" s="121"/>
      <c r="IO162" s="121"/>
      <c r="IP162" s="121"/>
      <c r="IQ162" s="121"/>
      <c r="IR162" s="121"/>
      <c r="IS162" s="121"/>
      <c r="IT162" s="121"/>
      <c r="IU162" s="121"/>
      <c r="IV162" s="121"/>
    </row>
    <row r="163" spans="1:256" x14ac:dyDescent="0.2">
      <c r="A163" s="119">
        <f>'Alloc Amt'!A163</f>
        <v>0</v>
      </c>
      <c r="B163" s="144"/>
      <c r="C163" s="121"/>
      <c r="D163" s="121"/>
      <c r="E163" s="121"/>
      <c r="F163" s="145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  <c r="DK163" s="121"/>
      <c r="DL163" s="121"/>
      <c r="DM163" s="121"/>
      <c r="DN163" s="121"/>
      <c r="DO163" s="121"/>
      <c r="DP163" s="121"/>
      <c r="DQ163" s="121"/>
      <c r="DR163" s="121"/>
      <c r="DS163" s="121"/>
      <c r="DT163" s="121"/>
      <c r="DU163" s="121"/>
      <c r="DV163" s="121"/>
      <c r="DW163" s="121"/>
      <c r="DX163" s="121"/>
      <c r="DY163" s="121"/>
      <c r="DZ163" s="121"/>
      <c r="EA163" s="121"/>
      <c r="EB163" s="121"/>
      <c r="EC163" s="121"/>
      <c r="ED163" s="121"/>
      <c r="EE163" s="121"/>
      <c r="EF163" s="121"/>
      <c r="EG163" s="121"/>
      <c r="EH163" s="121"/>
      <c r="EI163" s="121"/>
      <c r="EJ163" s="121"/>
      <c r="EK163" s="121"/>
      <c r="EL163" s="121"/>
      <c r="EM163" s="121"/>
      <c r="EN163" s="121"/>
      <c r="EO163" s="121"/>
      <c r="EP163" s="121"/>
      <c r="EQ163" s="121"/>
      <c r="ER163" s="121"/>
      <c r="ES163" s="121"/>
      <c r="ET163" s="121"/>
      <c r="EU163" s="121"/>
      <c r="EV163" s="121"/>
      <c r="EW163" s="121"/>
      <c r="EX163" s="121"/>
      <c r="EY163" s="121"/>
      <c r="EZ163" s="121"/>
      <c r="FA163" s="121"/>
      <c r="FB163" s="121"/>
      <c r="FC163" s="121"/>
      <c r="FD163" s="121"/>
      <c r="FE163" s="121"/>
      <c r="FF163" s="121"/>
      <c r="FG163" s="121"/>
      <c r="FH163" s="121"/>
      <c r="FI163" s="121"/>
      <c r="FJ163" s="121"/>
      <c r="FK163" s="121"/>
      <c r="FL163" s="121"/>
      <c r="FM163" s="121"/>
      <c r="FN163" s="121"/>
      <c r="FO163" s="121"/>
      <c r="FP163" s="121"/>
      <c r="FQ163" s="121"/>
      <c r="FR163" s="121"/>
      <c r="FS163" s="121"/>
      <c r="FT163" s="121"/>
      <c r="FU163" s="121"/>
      <c r="FV163" s="121"/>
      <c r="FW163" s="121"/>
      <c r="FX163" s="121"/>
      <c r="FY163" s="121"/>
      <c r="FZ163" s="121"/>
      <c r="GA163" s="121"/>
      <c r="GB163" s="121"/>
      <c r="GC163" s="121"/>
      <c r="GD163" s="121"/>
      <c r="GE163" s="121"/>
      <c r="GF163" s="121"/>
      <c r="GG163" s="121"/>
      <c r="GH163" s="121"/>
      <c r="GI163" s="121"/>
      <c r="GJ163" s="121"/>
      <c r="GK163" s="121"/>
      <c r="GL163" s="121"/>
      <c r="GM163" s="121"/>
      <c r="GN163" s="121"/>
      <c r="GO163" s="121"/>
      <c r="GP163" s="121"/>
      <c r="GQ163" s="121"/>
      <c r="GR163" s="121"/>
      <c r="GS163" s="121"/>
      <c r="GT163" s="121"/>
      <c r="GU163" s="121"/>
      <c r="GV163" s="121"/>
      <c r="GW163" s="121"/>
      <c r="GX163" s="121"/>
      <c r="GY163" s="121"/>
      <c r="GZ163" s="121"/>
      <c r="HA163" s="121"/>
      <c r="HB163" s="121"/>
      <c r="HC163" s="121"/>
      <c r="HD163" s="121"/>
      <c r="HE163" s="121"/>
      <c r="HF163" s="121"/>
      <c r="HG163" s="121"/>
      <c r="HH163" s="121"/>
      <c r="HI163" s="121"/>
      <c r="HJ163" s="121"/>
      <c r="HK163" s="121"/>
      <c r="HL163" s="121"/>
      <c r="HM163" s="121"/>
      <c r="HN163" s="121"/>
      <c r="HO163" s="121"/>
      <c r="HP163" s="121"/>
      <c r="HQ163" s="121"/>
      <c r="HR163" s="121"/>
      <c r="HS163" s="121"/>
      <c r="HT163" s="121"/>
      <c r="HU163" s="121"/>
      <c r="HV163" s="121"/>
      <c r="HW163" s="121"/>
      <c r="HX163" s="121"/>
      <c r="HY163" s="121"/>
      <c r="HZ163" s="121"/>
      <c r="IA163" s="121"/>
      <c r="IB163" s="121"/>
      <c r="IC163" s="121"/>
      <c r="ID163" s="121"/>
      <c r="IE163" s="121"/>
      <c r="IF163" s="121"/>
      <c r="IG163" s="121"/>
      <c r="IH163" s="121"/>
      <c r="II163" s="121"/>
      <c r="IJ163" s="121"/>
      <c r="IK163" s="121"/>
      <c r="IL163" s="121"/>
      <c r="IM163" s="121"/>
      <c r="IN163" s="121"/>
      <c r="IO163" s="121"/>
      <c r="IP163" s="121"/>
      <c r="IQ163" s="121"/>
      <c r="IR163" s="121"/>
      <c r="IS163" s="121"/>
      <c r="IT163" s="121"/>
      <c r="IU163" s="121"/>
      <c r="IV163" s="121"/>
    </row>
    <row r="164" spans="1:256" x14ac:dyDescent="0.2">
      <c r="A164" s="119">
        <f>'Alloc Amt'!A164</f>
        <v>0</v>
      </c>
      <c r="B164" s="144"/>
      <c r="C164" s="121"/>
      <c r="D164" s="121"/>
      <c r="E164" s="121"/>
      <c r="F164" s="145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  <c r="DK164" s="121"/>
      <c r="DL164" s="121"/>
      <c r="DM164" s="121"/>
      <c r="DN164" s="121"/>
      <c r="DO164" s="121"/>
      <c r="DP164" s="121"/>
      <c r="DQ164" s="121"/>
      <c r="DR164" s="121"/>
      <c r="DS164" s="121"/>
      <c r="DT164" s="121"/>
      <c r="DU164" s="121"/>
      <c r="DV164" s="121"/>
      <c r="DW164" s="121"/>
      <c r="DX164" s="121"/>
      <c r="DY164" s="121"/>
      <c r="DZ164" s="121"/>
      <c r="EA164" s="121"/>
      <c r="EB164" s="121"/>
      <c r="EC164" s="121"/>
      <c r="ED164" s="121"/>
      <c r="EE164" s="121"/>
      <c r="EF164" s="121"/>
      <c r="EG164" s="121"/>
      <c r="EH164" s="121"/>
      <c r="EI164" s="121"/>
      <c r="EJ164" s="121"/>
      <c r="EK164" s="121"/>
      <c r="EL164" s="121"/>
      <c r="EM164" s="121"/>
      <c r="EN164" s="121"/>
      <c r="EO164" s="121"/>
      <c r="EP164" s="121"/>
      <c r="EQ164" s="121"/>
      <c r="ER164" s="121"/>
      <c r="ES164" s="121"/>
      <c r="ET164" s="121"/>
      <c r="EU164" s="121"/>
      <c r="EV164" s="121"/>
      <c r="EW164" s="121"/>
      <c r="EX164" s="121"/>
      <c r="EY164" s="121"/>
      <c r="EZ164" s="121"/>
      <c r="FA164" s="121"/>
      <c r="FB164" s="121"/>
      <c r="FC164" s="121"/>
      <c r="FD164" s="121"/>
      <c r="FE164" s="121"/>
      <c r="FF164" s="121"/>
      <c r="FG164" s="121"/>
      <c r="FH164" s="121"/>
      <c r="FI164" s="121"/>
      <c r="FJ164" s="121"/>
      <c r="FK164" s="121"/>
      <c r="FL164" s="121"/>
      <c r="FM164" s="121"/>
      <c r="FN164" s="121"/>
      <c r="FO164" s="121"/>
      <c r="FP164" s="121"/>
      <c r="FQ164" s="121"/>
      <c r="FR164" s="121"/>
      <c r="FS164" s="121"/>
      <c r="FT164" s="121"/>
      <c r="FU164" s="121"/>
      <c r="FV164" s="121"/>
      <c r="FW164" s="121"/>
      <c r="FX164" s="121"/>
      <c r="FY164" s="121"/>
      <c r="FZ164" s="121"/>
      <c r="GA164" s="121"/>
      <c r="GB164" s="121"/>
      <c r="GC164" s="121"/>
      <c r="GD164" s="121"/>
      <c r="GE164" s="121"/>
      <c r="GF164" s="121"/>
      <c r="GG164" s="121"/>
      <c r="GH164" s="121"/>
      <c r="GI164" s="121"/>
      <c r="GJ164" s="121"/>
      <c r="GK164" s="121"/>
      <c r="GL164" s="121"/>
      <c r="GM164" s="121"/>
      <c r="GN164" s="121"/>
      <c r="GO164" s="121"/>
      <c r="GP164" s="121"/>
      <c r="GQ164" s="121"/>
      <c r="GR164" s="121"/>
      <c r="GS164" s="121"/>
      <c r="GT164" s="121"/>
      <c r="GU164" s="121"/>
      <c r="GV164" s="121"/>
      <c r="GW164" s="121"/>
      <c r="GX164" s="121"/>
      <c r="GY164" s="121"/>
      <c r="GZ164" s="121"/>
      <c r="HA164" s="121"/>
      <c r="HB164" s="121"/>
      <c r="HC164" s="121"/>
      <c r="HD164" s="121"/>
      <c r="HE164" s="121"/>
      <c r="HF164" s="121"/>
      <c r="HG164" s="121"/>
      <c r="HH164" s="121"/>
      <c r="HI164" s="121"/>
      <c r="HJ164" s="121"/>
      <c r="HK164" s="121"/>
      <c r="HL164" s="121"/>
      <c r="HM164" s="121"/>
      <c r="HN164" s="121"/>
      <c r="HO164" s="121"/>
      <c r="HP164" s="121"/>
      <c r="HQ164" s="121"/>
      <c r="HR164" s="121"/>
      <c r="HS164" s="121"/>
      <c r="HT164" s="121"/>
      <c r="HU164" s="121"/>
      <c r="HV164" s="121"/>
      <c r="HW164" s="121"/>
      <c r="HX164" s="121"/>
      <c r="HY164" s="121"/>
      <c r="HZ164" s="121"/>
      <c r="IA164" s="121"/>
      <c r="IB164" s="121"/>
      <c r="IC164" s="121"/>
      <c r="ID164" s="121"/>
      <c r="IE164" s="121"/>
      <c r="IF164" s="121"/>
      <c r="IG164" s="121"/>
      <c r="IH164" s="121"/>
      <c r="II164" s="121"/>
      <c r="IJ164" s="121"/>
      <c r="IK164" s="121"/>
      <c r="IL164" s="121"/>
      <c r="IM164" s="121"/>
      <c r="IN164" s="121"/>
      <c r="IO164" s="121"/>
      <c r="IP164" s="121"/>
      <c r="IQ164" s="121"/>
      <c r="IR164" s="121"/>
      <c r="IS164" s="121"/>
      <c r="IT164" s="121"/>
      <c r="IU164" s="121"/>
      <c r="IV164" s="121"/>
    </row>
    <row r="165" spans="1:256" x14ac:dyDescent="0.2">
      <c r="A165" s="119">
        <f>'Alloc Amt'!A165</f>
        <v>0</v>
      </c>
      <c r="B165" s="144"/>
      <c r="C165" s="121"/>
      <c r="D165" s="121"/>
      <c r="E165" s="121"/>
      <c r="F165" s="145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  <c r="DK165" s="121"/>
      <c r="DL165" s="121"/>
      <c r="DM165" s="121"/>
      <c r="DN165" s="121"/>
      <c r="DO165" s="121"/>
      <c r="DP165" s="121"/>
      <c r="DQ165" s="121"/>
      <c r="DR165" s="121"/>
      <c r="DS165" s="121"/>
      <c r="DT165" s="121"/>
      <c r="DU165" s="121"/>
      <c r="DV165" s="121"/>
      <c r="DW165" s="121"/>
      <c r="DX165" s="121"/>
      <c r="DY165" s="121"/>
      <c r="DZ165" s="121"/>
      <c r="EA165" s="121"/>
      <c r="EB165" s="121"/>
      <c r="EC165" s="121"/>
      <c r="ED165" s="121"/>
      <c r="EE165" s="121"/>
      <c r="EF165" s="121"/>
      <c r="EG165" s="121"/>
      <c r="EH165" s="121"/>
      <c r="EI165" s="121"/>
      <c r="EJ165" s="121"/>
      <c r="EK165" s="121"/>
      <c r="EL165" s="121"/>
      <c r="EM165" s="121"/>
      <c r="EN165" s="121"/>
      <c r="EO165" s="121"/>
      <c r="EP165" s="121"/>
      <c r="EQ165" s="121"/>
      <c r="ER165" s="121"/>
      <c r="ES165" s="121"/>
      <c r="ET165" s="121"/>
      <c r="EU165" s="121"/>
      <c r="EV165" s="121"/>
      <c r="EW165" s="121"/>
      <c r="EX165" s="121"/>
      <c r="EY165" s="121"/>
      <c r="EZ165" s="121"/>
      <c r="FA165" s="121"/>
      <c r="FB165" s="121"/>
      <c r="FC165" s="121"/>
      <c r="FD165" s="121"/>
      <c r="FE165" s="121"/>
      <c r="FF165" s="121"/>
      <c r="FG165" s="121"/>
      <c r="FH165" s="121"/>
      <c r="FI165" s="121"/>
      <c r="FJ165" s="121"/>
      <c r="FK165" s="121"/>
      <c r="FL165" s="121"/>
      <c r="FM165" s="121"/>
      <c r="FN165" s="121"/>
      <c r="FO165" s="121"/>
      <c r="FP165" s="121"/>
      <c r="FQ165" s="121"/>
      <c r="FR165" s="121"/>
      <c r="FS165" s="121"/>
      <c r="FT165" s="121"/>
      <c r="FU165" s="121"/>
      <c r="FV165" s="121"/>
      <c r="FW165" s="121"/>
      <c r="FX165" s="121"/>
      <c r="FY165" s="121"/>
      <c r="FZ165" s="121"/>
      <c r="GA165" s="121"/>
      <c r="GB165" s="121"/>
      <c r="GC165" s="121"/>
      <c r="GD165" s="121"/>
      <c r="GE165" s="121"/>
      <c r="GF165" s="121"/>
      <c r="GG165" s="121"/>
      <c r="GH165" s="121"/>
      <c r="GI165" s="121"/>
      <c r="GJ165" s="121"/>
      <c r="GK165" s="121"/>
      <c r="GL165" s="121"/>
      <c r="GM165" s="121"/>
      <c r="GN165" s="121"/>
      <c r="GO165" s="121"/>
      <c r="GP165" s="121"/>
      <c r="GQ165" s="121"/>
      <c r="GR165" s="121"/>
      <c r="GS165" s="121"/>
      <c r="GT165" s="121"/>
      <c r="GU165" s="121"/>
      <c r="GV165" s="121"/>
      <c r="GW165" s="121"/>
      <c r="GX165" s="121"/>
      <c r="GY165" s="121"/>
      <c r="GZ165" s="121"/>
      <c r="HA165" s="121"/>
      <c r="HB165" s="121"/>
      <c r="HC165" s="121"/>
      <c r="HD165" s="121"/>
      <c r="HE165" s="121"/>
      <c r="HF165" s="121"/>
      <c r="HG165" s="121"/>
      <c r="HH165" s="121"/>
      <c r="HI165" s="121"/>
      <c r="HJ165" s="121"/>
      <c r="HK165" s="121"/>
      <c r="HL165" s="121"/>
      <c r="HM165" s="121"/>
      <c r="HN165" s="121"/>
      <c r="HO165" s="121"/>
      <c r="HP165" s="121"/>
      <c r="HQ165" s="121"/>
      <c r="HR165" s="121"/>
      <c r="HS165" s="121"/>
      <c r="HT165" s="121"/>
      <c r="HU165" s="121"/>
      <c r="HV165" s="121"/>
      <c r="HW165" s="121"/>
      <c r="HX165" s="121"/>
      <c r="HY165" s="121"/>
      <c r="HZ165" s="121"/>
      <c r="IA165" s="121"/>
      <c r="IB165" s="121"/>
      <c r="IC165" s="121"/>
      <c r="ID165" s="121"/>
      <c r="IE165" s="121"/>
      <c r="IF165" s="121"/>
      <c r="IG165" s="121"/>
      <c r="IH165" s="121"/>
      <c r="II165" s="121"/>
      <c r="IJ165" s="121"/>
      <c r="IK165" s="121"/>
      <c r="IL165" s="121"/>
      <c r="IM165" s="121"/>
      <c r="IN165" s="121"/>
      <c r="IO165" s="121"/>
      <c r="IP165" s="121"/>
      <c r="IQ165" s="121"/>
      <c r="IR165" s="121"/>
      <c r="IS165" s="121"/>
      <c r="IT165" s="121"/>
      <c r="IU165" s="121"/>
      <c r="IV165" s="121"/>
    </row>
    <row r="166" spans="1:256" x14ac:dyDescent="0.2">
      <c r="A166" s="119">
        <f>'Alloc Amt'!A166</f>
        <v>0</v>
      </c>
      <c r="B166" s="144"/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  <c r="DK166" s="121"/>
      <c r="DL166" s="121"/>
      <c r="DM166" s="121"/>
      <c r="DN166" s="121"/>
      <c r="DO166" s="121"/>
      <c r="DP166" s="121"/>
      <c r="DQ166" s="121"/>
      <c r="DR166" s="121"/>
      <c r="DS166" s="121"/>
      <c r="DT166" s="121"/>
      <c r="DU166" s="121"/>
      <c r="DV166" s="121"/>
      <c r="DW166" s="121"/>
      <c r="DX166" s="121"/>
      <c r="DY166" s="121"/>
      <c r="DZ166" s="121"/>
      <c r="EA166" s="121"/>
      <c r="EB166" s="121"/>
      <c r="EC166" s="121"/>
      <c r="ED166" s="121"/>
      <c r="EE166" s="121"/>
      <c r="EF166" s="121"/>
      <c r="EG166" s="121"/>
      <c r="EH166" s="121"/>
      <c r="EI166" s="121"/>
      <c r="EJ166" s="121"/>
      <c r="EK166" s="121"/>
      <c r="EL166" s="121"/>
      <c r="EM166" s="121"/>
      <c r="EN166" s="121"/>
      <c r="EO166" s="121"/>
      <c r="EP166" s="121"/>
      <c r="EQ166" s="121"/>
      <c r="ER166" s="121"/>
      <c r="ES166" s="121"/>
      <c r="ET166" s="121"/>
      <c r="EU166" s="121"/>
      <c r="EV166" s="121"/>
      <c r="EW166" s="121"/>
      <c r="EX166" s="121"/>
      <c r="EY166" s="121"/>
      <c r="EZ166" s="121"/>
      <c r="FA166" s="121"/>
      <c r="FB166" s="121"/>
      <c r="FC166" s="121"/>
      <c r="FD166" s="121"/>
      <c r="FE166" s="121"/>
      <c r="FF166" s="121"/>
      <c r="FG166" s="121"/>
      <c r="FH166" s="121"/>
      <c r="FI166" s="121"/>
      <c r="FJ166" s="121"/>
      <c r="FK166" s="121"/>
      <c r="FL166" s="121"/>
      <c r="FM166" s="121"/>
      <c r="FN166" s="121"/>
      <c r="FO166" s="121"/>
      <c r="FP166" s="121"/>
      <c r="FQ166" s="121"/>
      <c r="FR166" s="121"/>
      <c r="FS166" s="121"/>
      <c r="FT166" s="121"/>
      <c r="FU166" s="121"/>
      <c r="FV166" s="121"/>
      <c r="FW166" s="121"/>
      <c r="FX166" s="121"/>
      <c r="FY166" s="121"/>
      <c r="FZ166" s="121"/>
      <c r="GA166" s="121"/>
      <c r="GB166" s="121"/>
      <c r="GC166" s="121"/>
      <c r="GD166" s="121"/>
      <c r="GE166" s="121"/>
      <c r="GF166" s="121"/>
      <c r="GG166" s="121"/>
      <c r="GH166" s="121"/>
      <c r="GI166" s="121"/>
      <c r="GJ166" s="121"/>
      <c r="GK166" s="121"/>
      <c r="GL166" s="121"/>
      <c r="GM166" s="121"/>
      <c r="GN166" s="121"/>
      <c r="GO166" s="121"/>
      <c r="GP166" s="121"/>
      <c r="GQ166" s="121"/>
      <c r="GR166" s="121"/>
      <c r="GS166" s="121"/>
      <c r="GT166" s="121"/>
      <c r="GU166" s="121"/>
      <c r="GV166" s="121"/>
      <c r="GW166" s="121"/>
      <c r="GX166" s="121"/>
      <c r="GY166" s="121"/>
      <c r="GZ166" s="121"/>
      <c r="HA166" s="121"/>
      <c r="HB166" s="121"/>
      <c r="HC166" s="121"/>
      <c r="HD166" s="121"/>
      <c r="HE166" s="121"/>
      <c r="HF166" s="121"/>
      <c r="HG166" s="121"/>
      <c r="HH166" s="121"/>
      <c r="HI166" s="121"/>
      <c r="HJ166" s="121"/>
      <c r="HK166" s="121"/>
      <c r="HL166" s="121"/>
      <c r="HM166" s="121"/>
      <c r="HN166" s="121"/>
      <c r="HO166" s="121"/>
      <c r="HP166" s="121"/>
      <c r="HQ166" s="121"/>
      <c r="HR166" s="121"/>
      <c r="HS166" s="121"/>
      <c r="HT166" s="121"/>
      <c r="HU166" s="121"/>
      <c r="HV166" s="121"/>
      <c r="HW166" s="121"/>
      <c r="HX166" s="121"/>
      <c r="HY166" s="121"/>
      <c r="HZ166" s="121"/>
      <c r="IA166" s="121"/>
      <c r="IB166" s="121"/>
      <c r="IC166" s="121"/>
      <c r="ID166" s="121"/>
      <c r="IE166" s="121"/>
      <c r="IF166" s="121"/>
      <c r="IG166" s="121"/>
      <c r="IH166" s="121"/>
      <c r="II166" s="121"/>
      <c r="IJ166" s="121"/>
      <c r="IK166" s="121"/>
      <c r="IL166" s="121"/>
      <c r="IM166" s="121"/>
      <c r="IN166" s="121"/>
      <c r="IO166" s="121"/>
      <c r="IP166" s="121"/>
      <c r="IQ166" s="121"/>
      <c r="IR166" s="121"/>
      <c r="IS166" s="121"/>
      <c r="IT166" s="121"/>
      <c r="IU166" s="121"/>
      <c r="IV166" s="121"/>
    </row>
    <row r="167" spans="1:256" x14ac:dyDescent="0.2">
      <c r="A167" s="119">
        <f>'Alloc Amt'!A167</f>
        <v>0</v>
      </c>
      <c r="B167" s="144"/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  <c r="DK167" s="121"/>
      <c r="DL167" s="121"/>
      <c r="DM167" s="121"/>
      <c r="DN167" s="121"/>
      <c r="DO167" s="121"/>
      <c r="DP167" s="121"/>
      <c r="DQ167" s="121"/>
      <c r="DR167" s="121"/>
      <c r="DS167" s="121"/>
      <c r="DT167" s="121"/>
      <c r="DU167" s="121"/>
      <c r="DV167" s="121"/>
      <c r="DW167" s="121"/>
      <c r="DX167" s="121"/>
      <c r="DY167" s="121"/>
      <c r="DZ167" s="121"/>
      <c r="EA167" s="121"/>
      <c r="EB167" s="121"/>
      <c r="EC167" s="121"/>
      <c r="ED167" s="121"/>
      <c r="EE167" s="121"/>
      <c r="EF167" s="121"/>
      <c r="EG167" s="121"/>
      <c r="EH167" s="121"/>
      <c r="EI167" s="121"/>
      <c r="EJ167" s="121"/>
      <c r="EK167" s="121"/>
      <c r="EL167" s="121"/>
      <c r="EM167" s="121"/>
      <c r="EN167" s="121"/>
      <c r="EO167" s="121"/>
      <c r="EP167" s="121"/>
      <c r="EQ167" s="121"/>
      <c r="ER167" s="121"/>
      <c r="ES167" s="121"/>
      <c r="ET167" s="121"/>
      <c r="EU167" s="121"/>
      <c r="EV167" s="121"/>
      <c r="EW167" s="121"/>
      <c r="EX167" s="121"/>
      <c r="EY167" s="121"/>
      <c r="EZ167" s="121"/>
      <c r="FA167" s="121"/>
      <c r="FB167" s="121"/>
      <c r="FC167" s="121"/>
      <c r="FD167" s="121"/>
      <c r="FE167" s="121"/>
      <c r="FF167" s="121"/>
      <c r="FG167" s="121"/>
      <c r="FH167" s="121"/>
      <c r="FI167" s="121"/>
      <c r="FJ167" s="121"/>
      <c r="FK167" s="121"/>
      <c r="FL167" s="121"/>
      <c r="FM167" s="121"/>
      <c r="FN167" s="121"/>
      <c r="FO167" s="121"/>
      <c r="FP167" s="121"/>
      <c r="FQ167" s="121"/>
      <c r="FR167" s="121"/>
      <c r="FS167" s="121"/>
      <c r="FT167" s="121"/>
      <c r="FU167" s="121"/>
      <c r="FV167" s="121"/>
      <c r="FW167" s="121"/>
      <c r="FX167" s="121"/>
      <c r="FY167" s="121"/>
      <c r="FZ167" s="121"/>
      <c r="GA167" s="121"/>
      <c r="GB167" s="121"/>
      <c r="GC167" s="121"/>
      <c r="GD167" s="121"/>
      <c r="GE167" s="121"/>
      <c r="GF167" s="121"/>
      <c r="GG167" s="121"/>
      <c r="GH167" s="121"/>
      <c r="GI167" s="121"/>
      <c r="GJ167" s="121"/>
      <c r="GK167" s="121"/>
      <c r="GL167" s="121"/>
      <c r="GM167" s="121"/>
      <c r="GN167" s="121"/>
      <c r="GO167" s="121"/>
      <c r="GP167" s="121"/>
      <c r="GQ167" s="121"/>
      <c r="GR167" s="121"/>
      <c r="GS167" s="121"/>
      <c r="GT167" s="121"/>
      <c r="GU167" s="121"/>
      <c r="GV167" s="121"/>
      <c r="GW167" s="121"/>
      <c r="GX167" s="121"/>
      <c r="GY167" s="121"/>
      <c r="GZ167" s="121"/>
      <c r="HA167" s="121"/>
      <c r="HB167" s="121"/>
      <c r="HC167" s="121"/>
      <c r="HD167" s="121"/>
      <c r="HE167" s="121"/>
      <c r="HF167" s="121"/>
      <c r="HG167" s="121"/>
      <c r="HH167" s="121"/>
      <c r="HI167" s="121"/>
      <c r="HJ167" s="121"/>
      <c r="HK167" s="121"/>
      <c r="HL167" s="121"/>
      <c r="HM167" s="121"/>
      <c r="HN167" s="121"/>
      <c r="HO167" s="121"/>
      <c r="HP167" s="121"/>
      <c r="HQ167" s="121"/>
      <c r="HR167" s="121"/>
      <c r="HS167" s="121"/>
      <c r="HT167" s="121"/>
      <c r="HU167" s="121"/>
      <c r="HV167" s="121"/>
      <c r="HW167" s="121"/>
      <c r="HX167" s="121"/>
      <c r="HY167" s="121"/>
      <c r="HZ167" s="121"/>
      <c r="IA167" s="121"/>
      <c r="IB167" s="121"/>
      <c r="IC167" s="121"/>
      <c r="ID167" s="121"/>
      <c r="IE167" s="121"/>
      <c r="IF167" s="121"/>
      <c r="IG167" s="121"/>
      <c r="IH167" s="121"/>
      <c r="II167" s="121"/>
      <c r="IJ167" s="121"/>
      <c r="IK167" s="121"/>
      <c r="IL167" s="121"/>
      <c r="IM167" s="121"/>
      <c r="IN167" s="121"/>
      <c r="IO167" s="121"/>
      <c r="IP167" s="121"/>
      <c r="IQ167" s="121"/>
      <c r="IR167" s="121"/>
      <c r="IS167" s="121"/>
      <c r="IT167" s="121"/>
      <c r="IU167" s="121"/>
      <c r="IV167" s="121"/>
    </row>
    <row r="168" spans="1:256" x14ac:dyDescent="0.2">
      <c r="A168" s="119">
        <f>'Alloc Amt'!A168</f>
        <v>0</v>
      </c>
      <c r="B168" s="144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  <c r="DK168" s="121"/>
      <c r="DL168" s="121"/>
      <c r="DM168" s="121"/>
      <c r="DN168" s="121"/>
      <c r="DO168" s="121"/>
      <c r="DP168" s="121"/>
      <c r="DQ168" s="121"/>
      <c r="DR168" s="121"/>
      <c r="DS168" s="121"/>
      <c r="DT168" s="121"/>
      <c r="DU168" s="121"/>
      <c r="DV168" s="121"/>
      <c r="DW168" s="121"/>
      <c r="DX168" s="121"/>
      <c r="DY168" s="121"/>
      <c r="DZ168" s="121"/>
      <c r="EA168" s="121"/>
      <c r="EB168" s="121"/>
      <c r="EC168" s="121"/>
      <c r="ED168" s="121"/>
      <c r="EE168" s="121"/>
      <c r="EF168" s="121"/>
      <c r="EG168" s="121"/>
      <c r="EH168" s="121"/>
      <c r="EI168" s="121"/>
      <c r="EJ168" s="121"/>
      <c r="EK168" s="121"/>
      <c r="EL168" s="121"/>
      <c r="EM168" s="121"/>
      <c r="EN168" s="121"/>
      <c r="EO168" s="121"/>
      <c r="EP168" s="121"/>
      <c r="EQ168" s="121"/>
      <c r="ER168" s="121"/>
      <c r="ES168" s="121"/>
      <c r="ET168" s="121"/>
      <c r="EU168" s="121"/>
      <c r="EV168" s="121"/>
      <c r="EW168" s="121"/>
      <c r="EX168" s="121"/>
      <c r="EY168" s="121"/>
      <c r="EZ168" s="121"/>
      <c r="FA168" s="121"/>
      <c r="FB168" s="121"/>
      <c r="FC168" s="121"/>
      <c r="FD168" s="121"/>
      <c r="FE168" s="121"/>
      <c r="FF168" s="121"/>
      <c r="FG168" s="121"/>
      <c r="FH168" s="121"/>
      <c r="FI168" s="121"/>
      <c r="FJ168" s="121"/>
      <c r="FK168" s="121"/>
      <c r="FL168" s="121"/>
      <c r="FM168" s="121"/>
      <c r="FN168" s="121"/>
      <c r="FO168" s="121"/>
      <c r="FP168" s="121"/>
      <c r="FQ168" s="121"/>
      <c r="FR168" s="121"/>
      <c r="FS168" s="121"/>
      <c r="FT168" s="121"/>
      <c r="FU168" s="121"/>
      <c r="FV168" s="121"/>
      <c r="FW168" s="121"/>
      <c r="FX168" s="121"/>
      <c r="FY168" s="121"/>
      <c r="FZ168" s="121"/>
      <c r="GA168" s="121"/>
      <c r="GB168" s="121"/>
      <c r="GC168" s="121"/>
      <c r="GD168" s="121"/>
      <c r="GE168" s="121"/>
      <c r="GF168" s="121"/>
      <c r="GG168" s="121"/>
      <c r="GH168" s="121"/>
      <c r="GI168" s="121"/>
      <c r="GJ168" s="121"/>
      <c r="GK168" s="121"/>
      <c r="GL168" s="121"/>
      <c r="GM168" s="121"/>
      <c r="GN168" s="121"/>
      <c r="GO168" s="121"/>
      <c r="GP168" s="121"/>
      <c r="GQ168" s="121"/>
      <c r="GR168" s="121"/>
      <c r="GS168" s="121"/>
      <c r="GT168" s="121"/>
      <c r="GU168" s="121"/>
      <c r="GV168" s="121"/>
      <c r="GW168" s="121"/>
      <c r="GX168" s="121"/>
      <c r="GY168" s="121"/>
      <c r="GZ168" s="121"/>
      <c r="HA168" s="121"/>
      <c r="HB168" s="121"/>
      <c r="HC168" s="121"/>
      <c r="HD168" s="121"/>
      <c r="HE168" s="121"/>
      <c r="HF168" s="121"/>
      <c r="HG168" s="121"/>
      <c r="HH168" s="121"/>
      <c r="HI168" s="121"/>
      <c r="HJ168" s="121"/>
      <c r="HK168" s="121"/>
      <c r="HL168" s="121"/>
      <c r="HM168" s="121"/>
      <c r="HN168" s="121"/>
      <c r="HO168" s="121"/>
      <c r="HP168" s="121"/>
      <c r="HQ168" s="121"/>
      <c r="HR168" s="121"/>
      <c r="HS168" s="121"/>
      <c r="HT168" s="121"/>
      <c r="HU168" s="121"/>
      <c r="HV168" s="121"/>
      <c r="HW168" s="121"/>
      <c r="HX168" s="121"/>
      <c r="HY168" s="121"/>
      <c r="HZ168" s="121"/>
      <c r="IA168" s="121"/>
      <c r="IB168" s="121"/>
      <c r="IC168" s="121"/>
      <c r="ID168" s="121"/>
      <c r="IE168" s="121"/>
      <c r="IF168" s="121"/>
      <c r="IG168" s="121"/>
      <c r="IH168" s="121"/>
      <c r="II168" s="121"/>
      <c r="IJ168" s="121"/>
      <c r="IK168" s="121"/>
      <c r="IL168" s="121"/>
      <c r="IM168" s="121"/>
      <c r="IN168" s="121"/>
      <c r="IO168" s="121"/>
      <c r="IP168" s="121"/>
      <c r="IQ168" s="121"/>
      <c r="IR168" s="121"/>
      <c r="IS168" s="121"/>
      <c r="IT168" s="121"/>
      <c r="IU168" s="121"/>
      <c r="IV168" s="121"/>
    </row>
    <row r="169" spans="1:256" x14ac:dyDescent="0.2">
      <c r="A169" s="119">
        <f>'Alloc Amt'!A169</f>
        <v>0</v>
      </c>
      <c r="B169" s="144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  <c r="DK169" s="121"/>
      <c r="DL169" s="121"/>
      <c r="DM169" s="121"/>
      <c r="DN169" s="121"/>
      <c r="DO169" s="121"/>
      <c r="DP169" s="121"/>
      <c r="DQ169" s="121"/>
      <c r="DR169" s="121"/>
      <c r="DS169" s="121"/>
      <c r="DT169" s="121"/>
      <c r="DU169" s="121"/>
      <c r="DV169" s="121"/>
      <c r="DW169" s="121"/>
      <c r="DX169" s="121"/>
      <c r="DY169" s="121"/>
      <c r="DZ169" s="121"/>
      <c r="EA169" s="121"/>
      <c r="EB169" s="121"/>
      <c r="EC169" s="121"/>
      <c r="ED169" s="121"/>
      <c r="EE169" s="121"/>
      <c r="EF169" s="121"/>
      <c r="EG169" s="121"/>
      <c r="EH169" s="121"/>
      <c r="EI169" s="121"/>
      <c r="EJ169" s="121"/>
      <c r="EK169" s="121"/>
      <c r="EL169" s="121"/>
      <c r="EM169" s="121"/>
      <c r="EN169" s="121"/>
      <c r="EO169" s="121"/>
      <c r="EP169" s="121"/>
      <c r="EQ169" s="121"/>
      <c r="ER169" s="121"/>
      <c r="ES169" s="121"/>
      <c r="ET169" s="121"/>
      <c r="EU169" s="121"/>
      <c r="EV169" s="121"/>
      <c r="EW169" s="121"/>
      <c r="EX169" s="121"/>
      <c r="EY169" s="121"/>
      <c r="EZ169" s="121"/>
      <c r="FA169" s="121"/>
      <c r="FB169" s="121"/>
      <c r="FC169" s="121"/>
      <c r="FD169" s="121"/>
      <c r="FE169" s="121"/>
      <c r="FF169" s="121"/>
      <c r="FG169" s="121"/>
      <c r="FH169" s="121"/>
      <c r="FI169" s="121"/>
      <c r="FJ169" s="121"/>
      <c r="FK169" s="121"/>
      <c r="FL169" s="121"/>
      <c r="FM169" s="121"/>
      <c r="FN169" s="121"/>
      <c r="FO169" s="121"/>
      <c r="FP169" s="121"/>
      <c r="FQ169" s="121"/>
      <c r="FR169" s="121"/>
      <c r="FS169" s="121"/>
      <c r="FT169" s="121"/>
      <c r="FU169" s="121"/>
      <c r="FV169" s="121"/>
      <c r="FW169" s="121"/>
      <c r="FX169" s="121"/>
      <c r="FY169" s="121"/>
      <c r="FZ169" s="121"/>
      <c r="GA169" s="121"/>
      <c r="GB169" s="121"/>
      <c r="GC169" s="121"/>
      <c r="GD169" s="121"/>
      <c r="GE169" s="121"/>
      <c r="GF169" s="121"/>
      <c r="GG169" s="121"/>
      <c r="GH169" s="121"/>
      <c r="GI169" s="121"/>
      <c r="GJ169" s="121"/>
      <c r="GK169" s="121"/>
      <c r="GL169" s="121"/>
      <c r="GM169" s="121"/>
      <c r="GN169" s="121"/>
      <c r="GO169" s="121"/>
      <c r="GP169" s="121"/>
      <c r="GQ169" s="121"/>
      <c r="GR169" s="121"/>
      <c r="GS169" s="121"/>
      <c r="GT169" s="121"/>
      <c r="GU169" s="121"/>
      <c r="GV169" s="121"/>
      <c r="GW169" s="121"/>
      <c r="GX169" s="121"/>
      <c r="GY169" s="121"/>
      <c r="GZ169" s="121"/>
      <c r="HA169" s="121"/>
      <c r="HB169" s="121"/>
      <c r="HC169" s="121"/>
      <c r="HD169" s="121"/>
      <c r="HE169" s="121"/>
      <c r="HF169" s="121"/>
      <c r="HG169" s="121"/>
      <c r="HH169" s="121"/>
      <c r="HI169" s="121"/>
      <c r="HJ169" s="121"/>
      <c r="HK169" s="121"/>
      <c r="HL169" s="121"/>
      <c r="HM169" s="121"/>
      <c r="HN169" s="121"/>
      <c r="HO169" s="121"/>
      <c r="HP169" s="121"/>
      <c r="HQ169" s="121"/>
      <c r="HR169" s="121"/>
      <c r="HS169" s="121"/>
      <c r="HT169" s="121"/>
      <c r="HU169" s="121"/>
      <c r="HV169" s="121"/>
      <c r="HW169" s="121"/>
      <c r="HX169" s="121"/>
      <c r="HY169" s="121"/>
      <c r="HZ169" s="121"/>
      <c r="IA169" s="121"/>
      <c r="IB169" s="121"/>
      <c r="IC169" s="121"/>
      <c r="ID169" s="121"/>
      <c r="IE169" s="121"/>
      <c r="IF169" s="121"/>
      <c r="IG169" s="121"/>
      <c r="IH169" s="121"/>
      <c r="II169" s="121"/>
      <c r="IJ169" s="121"/>
      <c r="IK169" s="121"/>
      <c r="IL169" s="121"/>
      <c r="IM169" s="121"/>
      <c r="IN169" s="121"/>
      <c r="IO169" s="121"/>
      <c r="IP169" s="121"/>
      <c r="IQ169" s="121"/>
      <c r="IR169" s="121"/>
      <c r="IS169" s="121"/>
      <c r="IT169" s="121"/>
      <c r="IU169" s="121"/>
      <c r="IV169" s="121"/>
    </row>
    <row r="170" spans="1:256" x14ac:dyDescent="0.2">
      <c r="A170" s="119">
        <f>'Alloc Amt'!A170</f>
        <v>0</v>
      </c>
      <c r="B170" s="144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  <c r="DK170" s="121"/>
      <c r="DL170" s="121"/>
      <c r="DM170" s="121"/>
      <c r="DN170" s="121"/>
      <c r="DO170" s="121"/>
      <c r="DP170" s="121"/>
      <c r="DQ170" s="121"/>
      <c r="DR170" s="121"/>
      <c r="DS170" s="121"/>
      <c r="DT170" s="121"/>
      <c r="DU170" s="121"/>
      <c r="DV170" s="121"/>
      <c r="DW170" s="121"/>
      <c r="DX170" s="121"/>
      <c r="DY170" s="121"/>
      <c r="DZ170" s="121"/>
      <c r="EA170" s="121"/>
      <c r="EB170" s="121"/>
      <c r="EC170" s="121"/>
      <c r="ED170" s="121"/>
      <c r="EE170" s="121"/>
      <c r="EF170" s="121"/>
      <c r="EG170" s="121"/>
      <c r="EH170" s="121"/>
      <c r="EI170" s="121"/>
      <c r="EJ170" s="121"/>
      <c r="EK170" s="121"/>
      <c r="EL170" s="121"/>
      <c r="EM170" s="121"/>
      <c r="EN170" s="121"/>
      <c r="EO170" s="121"/>
      <c r="EP170" s="121"/>
      <c r="EQ170" s="121"/>
      <c r="ER170" s="121"/>
      <c r="ES170" s="121"/>
      <c r="ET170" s="121"/>
      <c r="EU170" s="121"/>
      <c r="EV170" s="121"/>
      <c r="EW170" s="121"/>
      <c r="EX170" s="121"/>
      <c r="EY170" s="121"/>
      <c r="EZ170" s="121"/>
      <c r="FA170" s="121"/>
      <c r="FB170" s="121"/>
      <c r="FC170" s="121"/>
      <c r="FD170" s="121"/>
      <c r="FE170" s="121"/>
      <c r="FF170" s="121"/>
      <c r="FG170" s="121"/>
      <c r="FH170" s="121"/>
      <c r="FI170" s="121"/>
      <c r="FJ170" s="121"/>
      <c r="FK170" s="121"/>
      <c r="FL170" s="121"/>
      <c r="FM170" s="121"/>
      <c r="FN170" s="121"/>
      <c r="FO170" s="121"/>
      <c r="FP170" s="121"/>
      <c r="FQ170" s="121"/>
      <c r="FR170" s="121"/>
      <c r="FS170" s="121"/>
      <c r="FT170" s="121"/>
      <c r="FU170" s="121"/>
      <c r="FV170" s="121"/>
      <c r="FW170" s="121"/>
      <c r="FX170" s="121"/>
      <c r="FY170" s="121"/>
      <c r="FZ170" s="121"/>
      <c r="GA170" s="121"/>
      <c r="GB170" s="121"/>
      <c r="GC170" s="121"/>
      <c r="GD170" s="121"/>
      <c r="GE170" s="121"/>
      <c r="GF170" s="121"/>
      <c r="GG170" s="121"/>
      <c r="GH170" s="121"/>
      <c r="GI170" s="121"/>
      <c r="GJ170" s="121"/>
      <c r="GK170" s="121"/>
      <c r="GL170" s="121"/>
      <c r="GM170" s="121"/>
      <c r="GN170" s="121"/>
      <c r="GO170" s="121"/>
      <c r="GP170" s="121"/>
      <c r="GQ170" s="121"/>
      <c r="GR170" s="121"/>
      <c r="GS170" s="121"/>
      <c r="GT170" s="121"/>
      <c r="GU170" s="121"/>
      <c r="GV170" s="121"/>
      <c r="GW170" s="121"/>
      <c r="GX170" s="121"/>
      <c r="GY170" s="121"/>
      <c r="GZ170" s="121"/>
      <c r="HA170" s="121"/>
      <c r="HB170" s="121"/>
      <c r="HC170" s="121"/>
      <c r="HD170" s="121"/>
      <c r="HE170" s="121"/>
      <c r="HF170" s="121"/>
      <c r="HG170" s="121"/>
      <c r="HH170" s="121"/>
      <c r="HI170" s="121"/>
      <c r="HJ170" s="121"/>
      <c r="HK170" s="121"/>
      <c r="HL170" s="121"/>
      <c r="HM170" s="121"/>
      <c r="HN170" s="121"/>
      <c r="HO170" s="121"/>
      <c r="HP170" s="121"/>
      <c r="HQ170" s="121"/>
      <c r="HR170" s="121"/>
      <c r="HS170" s="121"/>
      <c r="HT170" s="121"/>
      <c r="HU170" s="121"/>
      <c r="HV170" s="121"/>
      <c r="HW170" s="121"/>
      <c r="HX170" s="121"/>
      <c r="HY170" s="121"/>
      <c r="HZ170" s="121"/>
      <c r="IA170" s="121"/>
      <c r="IB170" s="121"/>
      <c r="IC170" s="121"/>
      <c r="ID170" s="121"/>
      <c r="IE170" s="121"/>
      <c r="IF170" s="121"/>
      <c r="IG170" s="121"/>
      <c r="IH170" s="121"/>
      <c r="II170" s="121"/>
      <c r="IJ170" s="121"/>
      <c r="IK170" s="121"/>
      <c r="IL170" s="121"/>
      <c r="IM170" s="121"/>
      <c r="IN170" s="121"/>
      <c r="IO170" s="121"/>
      <c r="IP170" s="121"/>
      <c r="IQ170" s="121"/>
      <c r="IR170" s="121"/>
      <c r="IS170" s="121"/>
      <c r="IT170" s="121"/>
      <c r="IU170" s="121"/>
      <c r="IV170" s="121"/>
    </row>
    <row r="171" spans="1:256" x14ac:dyDescent="0.2">
      <c r="A171" s="119">
        <f>'Alloc Amt'!A171</f>
        <v>0</v>
      </c>
      <c r="B171" s="144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  <c r="DK171" s="121"/>
      <c r="DL171" s="121"/>
      <c r="DM171" s="121"/>
      <c r="DN171" s="121"/>
      <c r="DO171" s="121"/>
      <c r="DP171" s="121"/>
      <c r="DQ171" s="121"/>
      <c r="DR171" s="121"/>
      <c r="DS171" s="121"/>
      <c r="DT171" s="121"/>
      <c r="DU171" s="121"/>
      <c r="DV171" s="121"/>
      <c r="DW171" s="121"/>
      <c r="DX171" s="121"/>
      <c r="DY171" s="121"/>
      <c r="DZ171" s="121"/>
      <c r="EA171" s="121"/>
      <c r="EB171" s="121"/>
      <c r="EC171" s="121"/>
      <c r="ED171" s="121"/>
      <c r="EE171" s="121"/>
      <c r="EF171" s="121"/>
      <c r="EG171" s="121"/>
      <c r="EH171" s="121"/>
      <c r="EI171" s="121"/>
      <c r="EJ171" s="121"/>
      <c r="EK171" s="121"/>
      <c r="EL171" s="121"/>
      <c r="EM171" s="121"/>
      <c r="EN171" s="121"/>
      <c r="EO171" s="121"/>
      <c r="EP171" s="121"/>
      <c r="EQ171" s="121"/>
      <c r="ER171" s="121"/>
      <c r="ES171" s="121"/>
      <c r="ET171" s="121"/>
      <c r="EU171" s="121"/>
      <c r="EV171" s="121"/>
      <c r="EW171" s="121"/>
      <c r="EX171" s="121"/>
      <c r="EY171" s="121"/>
      <c r="EZ171" s="121"/>
      <c r="FA171" s="121"/>
      <c r="FB171" s="121"/>
      <c r="FC171" s="121"/>
      <c r="FD171" s="121"/>
      <c r="FE171" s="121"/>
      <c r="FF171" s="121"/>
      <c r="FG171" s="121"/>
      <c r="FH171" s="121"/>
      <c r="FI171" s="121"/>
      <c r="FJ171" s="121"/>
      <c r="FK171" s="121"/>
      <c r="FL171" s="121"/>
      <c r="FM171" s="121"/>
      <c r="FN171" s="121"/>
      <c r="FO171" s="121"/>
      <c r="FP171" s="121"/>
      <c r="FQ171" s="121"/>
      <c r="FR171" s="121"/>
      <c r="FS171" s="121"/>
      <c r="FT171" s="121"/>
      <c r="FU171" s="121"/>
      <c r="FV171" s="121"/>
      <c r="FW171" s="121"/>
      <c r="FX171" s="121"/>
      <c r="FY171" s="121"/>
      <c r="FZ171" s="121"/>
      <c r="GA171" s="121"/>
      <c r="GB171" s="121"/>
      <c r="GC171" s="121"/>
      <c r="GD171" s="121"/>
      <c r="GE171" s="121"/>
      <c r="GF171" s="121"/>
      <c r="GG171" s="121"/>
      <c r="GH171" s="121"/>
      <c r="GI171" s="121"/>
      <c r="GJ171" s="121"/>
      <c r="GK171" s="121"/>
      <c r="GL171" s="121"/>
      <c r="GM171" s="121"/>
      <c r="GN171" s="121"/>
      <c r="GO171" s="121"/>
      <c r="GP171" s="121"/>
      <c r="GQ171" s="121"/>
      <c r="GR171" s="121"/>
      <c r="GS171" s="121"/>
      <c r="GT171" s="121"/>
      <c r="GU171" s="121"/>
      <c r="GV171" s="121"/>
      <c r="GW171" s="121"/>
      <c r="GX171" s="121"/>
      <c r="GY171" s="121"/>
      <c r="GZ171" s="121"/>
      <c r="HA171" s="121"/>
      <c r="HB171" s="121"/>
      <c r="HC171" s="121"/>
      <c r="HD171" s="121"/>
      <c r="HE171" s="121"/>
      <c r="HF171" s="121"/>
      <c r="HG171" s="121"/>
      <c r="HH171" s="121"/>
      <c r="HI171" s="121"/>
      <c r="HJ171" s="121"/>
      <c r="HK171" s="121"/>
      <c r="HL171" s="121"/>
      <c r="HM171" s="121"/>
      <c r="HN171" s="121"/>
      <c r="HO171" s="121"/>
      <c r="HP171" s="121"/>
      <c r="HQ171" s="121"/>
      <c r="HR171" s="121"/>
      <c r="HS171" s="121"/>
      <c r="HT171" s="121"/>
      <c r="HU171" s="121"/>
      <c r="HV171" s="121"/>
      <c r="HW171" s="121"/>
      <c r="HX171" s="121"/>
      <c r="HY171" s="121"/>
      <c r="HZ171" s="121"/>
      <c r="IA171" s="121"/>
      <c r="IB171" s="121"/>
      <c r="IC171" s="121"/>
      <c r="ID171" s="121"/>
      <c r="IE171" s="121"/>
      <c r="IF171" s="121"/>
      <c r="IG171" s="121"/>
      <c r="IH171" s="121"/>
      <c r="II171" s="121"/>
      <c r="IJ171" s="121"/>
      <c r="IK171" s="121"/>
      <c r="IL171" s="121"/>
      <c r="IM171" s="121"/>
      <c r="IN171" s="121"/>
      <c r="IO171" s="121"/>
      <c r="IP171" s="121"/>
      <c r="IQ171" s="121"/>
      <c r="IR171" s="121"/>
      <c r="IS171" s="121"/>
      <c r="IT171" s="121"/>
      <c r="IU171" s="121"/>
      <c r="IV171" s="121"/>
    </row>
    <row r="172" spans="1:256" x14ac:dyDescent="0.2">
      <c r="A172" s="119">
        <f>'Alloc Amt'!A172</f>
        <v>0</v>
      </c>
      <c r="B172" s="144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  <c r="DK172" s="121"/>
      <c r="DL172" s="121"/>
      <c r="DM172" s="121"/>
      <c r="DN172" s="121"/>
      <c r="DO172" s="121"/>
      <c r="DP172" s="121"/>
      <c r="DQ172" s="121"/>
      <c r="DR172" s="121"/>
      <c r="DS172" s="121"/>
      <c r="DT172" s="121"/>
      <c r="DU172" s="121"/>
      <c r="DV172" s="121"/>
      <c r="DW172" s="121"/>
      <c r="DX172" s="121"/>
      <c r="DY172" s="121"/>
      <c r="DZ172" s="121"/>
      <c r="EA172" s="121"/>
      <c r="EB172" s="121"/>
      <c r="EC172" s="121"/>
      <c r="ED172" s="121"/>
      <c r="EE172" s="121"/>
      <c r="EF172" s="121"/>
      <c r="EG172" s="121"/>
      <c r="EH172" s="121"/>
      <c r="EI172" s="121"/>
      <c r="EJ172" s="121"/>
      <c r="EK172" s="121"/>
      <c r="EL172" s="121"/>
      <c r="EM172" s="121"/>
      <c r="EN172" s="121"/>
      <c r="EO172" s="121"/>
      <c r="EP172" s="121"/>
      <c r="EQ172" s="121"/>
      <c r="ER172" s="121"/>
      <c r="ES172" s="121"/>
      <c r="ET172" s="121"/>
      <c r="EU172" s="121"/>
      <c r="EV172" s="121"/>
      <c r="EW172" s="121"/>
      <c r="EX172" s="121"/>
      <c r="EY172" s="121"/>
      <c r="EZ172" s="121"/>
      <c r="FA172" s="121"/>
      <c r="FB172" s="121"/>
      <c r="FC172" s="121"/>
      <c r="FD172" s="121"/>
      <c r="FE172" s="121"/>
      <c r="FF172" s="121"/>
      <c r="FG172" s="121"/>
      <c r="FH172" s="121"/>
      <c r="FI172" s="121"/>
      <c r="FJ172" s="121"/>
      <c r="FK172" s="121"/>
      <c r="FL172" s="121"/>
      <c r="FM172" s="121"/>
      <c r="FN172" s="121"/>
      <c r="FO172" s="121"/>
      <c r="FP172" s="121"/>
      <c r="FQ172" s="121"/>
      <c r="FR172" s="121"/>
      <c r="FS172" s="121"/>
      <c r="FT172" s="121"/>
      <c r="FU172" s="121"/>
      <c r="FV172" s="121"/>
      <c r="FW172" s="121"/>
      <c r="FX172" s="121"/>
      <c r="FY172" s="121"/>
      <c r="FZ172" s="121"/>
      <c r="GA172" s="121"/>
      <c r="GB172" s="121"/>
      <c r="GC172" s="121"/>
      <c r="GD172" s="121"/>
      <c r="GE172" s="121"/>
      <c r="GF172" s="121"/>
      <c r="GG172" s="121"/>
      <c r="GH172" s="121"/>
      <c r="GI172" s="121"/>
      <c r="GJ172" s="121"/>
      <c r="GK172" s="121"/>
      <c r="GL172" s="121"/>
      <c r="GM172" s="121"/>
      <c r="GN172" s="121"/>
      <c r="GO172" s="121"/>
      <c r="GP172" s="121"/>
      <c r="GQ172" s="121"/>
      <c r="GR172" s="121"/>
      <c r="GS172" s="121"/>
      <c r="GT172" s="121"/>
      <c r="GU172" s="121"/>
      <c r="GV172" s="121"/>
      <c r="GW172" s="121"/>
      <c r="GX172" s="121"/>
      <c r="GY172" s="121"/>
      <c r="GZ172" s="121"/>
      <c r="HA172" s="121"/>
      <c r="HB172" s="121"/>
      <c r="HC172" s="121"/>
      <c r="HD172" s="121"/>
      <c r="HE172" s="121"/>
      <c r="HF172" s="121"/>
      <c r="HG172" s="121"/>
      <c r="HH172" s="121"/>
      <c r="HI172" s="121"/>
      <c r="HJ172" s="121"/>
      <c r="HK172" s="121"/>
      <c r="HL172" s="121"/>
      <c r="HM172" s="121"/>
      <c r="HN172" s="121"/>
      <c r="HO172" s="121"/>
      <c r="HP172" s="121"/>
      <c r="HQ172" s="121"/>
      <c r="HR172" s="121"/>
      <c r="HS172" s="121"/>
      <c r="HT172" s="121"/>
      <c r="HU172" s="121"/>
      <c r="HV172" s="121"/>
      <c r="HW172" s="121"/>
      <c r="HX172" s="121"/>
      <c r="HY172" s="121"/>
      <c r="HZ172" s="121"/>
      <c r="IA172" s="121"/>
      <c r="IB172" s="121"/>
      <c r="IC172" s="121"/>
      <c r="ID172" s="121"/>
      <c r="IE172" s="121"/>
      <c r="IF172" s="121"/>
      <c r="IG172" s="121"/>
      <c r="IH172" s="121"/>
      <c r="II172" s="121"/>
      <c r="IJ172" s="121"/>
      <c r="IK172" s="121"/>
      <c r="IL172" s="121"/>
      <c r="IM172" s="121"/>
      <c r="IN172" s="121"/>
      <c r="IO172" s="121"/>
      <c r="IP172" s="121"/>
      <c r="IQ172" s="121"/>
      <c r="IR172" s="121"/>
      <c r="IS172" s="121"/>
      <c r="IT172" s="121"/>
      <c r="IU172" s="121"/>
      <c r="IV172" s="121"/>
    </row>
    <row r="173" spans="1:256" x14ac:dyDescent="0.2">
      <c r="A173" s="119">
        <f>'Alloc Amt'!A173</f>
        <v>0</v>
      </c>
      <c r="B173" s="144"/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  <c r="DK173" s="121"/>
      <c r="DL173" s="121"/>
      <c r="DM173" s="121"/>
      <c r="DN173" s="121"/>
      <c r="DO173" s="121"/>
      <c r="DP173" s="121"/>
      <c r="DQ173" s="121"/>
      <c r="DR173" s="121"/>
      <c r="DS173" s="121"/>
      <c r="DT173" s="121"/>
      <c r="DU173" s="121"/>
      <c r="DV173" s="121"/>
      <c r="DW173" s="121"/>
      <c r="DX173" s="121"/>
      <c r="DY173" s="121"/>
      <c r="DZ173" s="121"/>
      <c r="EA173" s="121"/>
      <c r="EB173" s="121"/>
      <c r="EC173" s="121"/>
      <c r="ED173" s="121"/>
      <c r="EE173" s="121"/>
      <c r="EF173" s="121"/>
      <c r="EG173" s="121"/>
      <c r="EH173" s="121"/>
      <c r="EI173" s="121"/>
      <c r="EJ173" s="121"/>
      <c r="EK173" s="121"/>
      <c r="EL173" s="121"/>
      <c r="EM173" s="121"/>
      <c r="EN173" s="121"/>
      <c r="EO173" s="121"/>
      <c r="EP173" s="121"/>
      <c r="EQ173" s="121"/>
      <c r="ER173" s="121"/>
      <c r="ES173" s="121"/>
      <c r="ET173" s="121"/>
      <c r="EU173" s="121"/>
      <c r="EV173" s="121"/>
      <c r="EW173" s="121"/>
      <c r="EX173" s="121"/>
      <c r="EY173" s="121"/>
      <c r="EZ173" s="121"/>
      <c r="FA173" s="121"/>
      <c r="FB173" s="121"/>
      <c r="FC173" s="121"/>
      <c r="FD173" s="121"/>
      <c r="FE173" s="121"/>
      <c r="FF173" s="121"/>
      <c r="FG173" s="121"/>
      <c r="FH173" s="121"/>
      <c r="FI173" s="121"/>
      <c r="FJ173" s="121"/>
      <c r="FK173" s="121"/>
      <c r="FL173" s="121"/>
      <c r="FM173" s="121"/>
      <c r="FN173" s="121"/>
      <c r="FO173" s="121"/>
      <c r="FP173" s="121"/>
      <c r="FQ173" s="121"/>
      <c r="FR173" s="121"/>
      <c r="FS173" s="121"/>
      <c r="FT173" s="121"/>
      <c r="FU173" s="121"/>
      <c r="FV173" s="121"/>
      <c r="FW173" s="121"/>
      <c r="FX173" s="121"/>
      <c r="FY173" s="121"/>
      <c r="FZ173" s="121"/>
      <c r="GA173" s="121"/>
      <c r="GB173" s="121"/>
      <c r="GC173" s="121"/>
      <c r="GD173" s="121"/>
      <c r="GE173" s="121"/>
      <c r="GF173" s="121"/>
      <c r="GG173" s="121"/>
      <c r="GH173" s="121"/>
      <c r="GI173" s="121"/>
      <c r="GJ173" s="121"/>
      <c r="GK173" s="121"/>
      <c r="GL173" s="121"/>
      <c r="GM173" s="121"/>
      <c r="GN173" s="121"/>
      <c r="GO173" s="121"/>
      <c r="GP173" s="121"/>
      <c r="GQ173" s="121"/>
      <c r="GR173" s="121"/>
      <c r="GS173" s="121"/>
      <c r="GT173" s="121"/>
      <c r="GU173" s="121"/>
      <c r="GV173" s="121"/>
      <c r="GW173" s="121"/>
      <c r="GX173" s="121"/>
      <c r="GY173" s="121"/>
      <c r="GZ173" s="121"/>
      <c r="HA173" s="121"/>
      <c r="HB173" s="121"/>
      <c r="HC173" s="121"/>
      <c r="HD173" s="121"/>
      <c r="HE173" s="121"/>
      <c r="HF173" s="121"/>
      <c r="HG173" s="121"/>
      <c r="HH173" s="121"/>
      <c r="HI173" s="121"/>
      <c r="HJ173" s="121"/>
      <c r="HK173" s="121"/>
      <c r="HL173" s="121"/>
      <c r="HM173" s="121"/>
      <c r="HN173" s="121"/>
      <c r="HO173" s="121"/>
      <c r="HP173" s="121"/>
      <c r="HQ173" s="121"/>
      <c r="HR173" s="121"/>
      <c r="HS173" s="121"/>
      <c r="HT173" s="121"/>
      <c r="HU173" s="121"/>
      <c r="HV173" s="121"/>
      <c r="HW173" s="121"/>
      <c r="HX173" s="121"/>
      <c r="HY173" s="121"/>
      <c r="HZ173" s="121"/>
      <c r="IA173" s="121"/>
      <c r="IB173" s="121"/>
      <c r="IC173" s="121"/>
      <c r="ID173" s="121"/>
      <c r="IE173" s="121"/>
      <c r="IF173" s="121"/>
      <c r="IG173" s="121"/>
      <c r="IH173" s="121"/>
      <c r="II173" s="121"/>
      <c r="IJ173" s="121"/>
      <c r="IK173" s="121"/>
      <c r="IL173" s="121"/>
      <c r="IM173" s="121"/>
      <c r="IN173" s="121"/>
      <c r="IO173" s="121"/>
      <c r="IP173" s="121"/>
      <c r="IQ173" s="121"/>
      <c r="IR173" s="121"/>
      <c r="IS173" s="121"/>
      <c r="IT173" s="121"/>
      <c r="IU173" s="121"/>
      <c r="IV173" s="121"/>
    </row>
    <row r="174" spans="1:256" x14ac:dyDescent="0.2">
      <c r="A174" s="119">
        <f>'Alloc Amt'!A174</f>
        <v>0</v>
      </c>
      <c r="B174" s="144"/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  <c r="DK174" s="121"/>
      <c r="DL174" s="121"/>
      <c r="DM174" s="121"/>
      <c r="DN174" s="121"/>
      <c r="DO174" s="121"/>
      <c r="DP174" s="121"/>
      <c r="DQ174" s="121"/>
      <c r="DR174" s="121"/>
      <c r="DS174" s="121"/>
      <c r="DT174" s="121"/>
      <c r="DU174" s="121"/>
      <c r="DV174" s="121"/>
      <c r="DW174" s="121"/>
      <c r="DX174" s="121"/>
      <c r="DY174" s="121"/>
      <c r="DZ174" s="121"/>
      <c r="EA174" s="121"/>
      <c r="EB174" s="121"/>
      <c r="EC174" s="121"/>
      <c r="ED174" s="121"/>
      <c r="EE174" s="121"/>
      <c r="EF174" s="121"/>
      <c r="EG174" s="121"/>
      <c r="EH174" s="121"/>
      <c r="EI174" s="121"/>
      <c r="EJ174" s="121"/>
      <c r="EK174" s="121"/>
      <c r="EL174" s="121"/>
      <c r="EM174" s="121"/>
      <c r="EN174" s="121"/>
      <c r="EO174" s="121"/>
      <c r="EP174" s="121"/>
      <c r="EQ174" s="121"/>
      <c r="ER174" s="121"/>
      <c r="ES174" s="121"/>
      <c r="ET174" s="121"/>
      <c r="EU174" s="121"/>
      <c r="EV174" s="121"/>
      <c r="EW174" s="121"/>
      <c r="EX174" s="121"/>
      <c r="EY174" s="121"/>
      <c r="EZ174" s="121"/>
      <c r="FA174" s="121"/>
      <c r="FB174" s="121"/>
      <c r="FC174" s="121"/>
      <c r="FD174" s="121"/>
      <c r="FE174" s="121"/>
      <c r="FF174" s="121"/>
      <c r="FG174" s="121"/>
      <c r="FH174" s="121"/>
      <c r="FI174" s="121"/>
      <c r="FJ174" s="121"/>
      <c r="FK174" s="121"/>
      <c r="FL174" s="121"/>
      <c r="FM174" s="121"/>
      <c r="FN174" s="121"/>
      <c r="FO174" s="121"/>
      <c r="FP174" s="121"/>
      <c r="FQ174" s="121"/>
      <c r="FR174" s="121"/>
      <c r="FS174" s="121"/>
      <c r="FT174" s="121"/>
      <c r="FU174" s="121"/>
      <c r="FV174" s="121"/>
      <c r="FW174" s="121"/>
      <c r="FX174" s="121"/>
      <c r="FY174" s="121"/>
      <c r="FZ174" s="121"/>
      <c r="GA174" s="121"/>
      <c r="GB174" s="121"/>
      <c r="GC174" s="121"/>
      <c r="GD174" s="121"/>
      <c r="GE174" s="121"/>
      <c r="GF174" s="121"/>
      <c r="GG174" s="121"/>
      <c r="GH174" s="121"/>
      <c r="GI174" s="121"/>
      <c r="GJ174" s="121"/>
      <c r="GK174" s="121"/>
      <c r="GL174" s="121"/>
      <c r="GM174" s="121"/>
      <c r="GN174" s="121"/>
      <c r="GO174" s="121"/>
      <c r="GP174" s="121"/>
      <c r="GQ174" s="121"/>
      <c r="GR174" s="121"/>
      <c r="GS174" s="121"/>
      <c r="GT174" s="121"/>
      <c r="GU174" s="121"/>
      <c r="GV174" s="121"/>
      <c r="GW174" s="121"/>
      <c r="GX174" s="121"/>
      <c r="GY174" s="121"/>
      <c r="GZ174" s="121"/>
      <c r="HA174" s="121"/>
      <c r="HB174" s="121"/>
      <c r="HC174" s="121"/>
      <c r="HD174" s="121"/>
      <c r="HE174" s="121"/>
      <c r="HF174" s="121"/>
      <c r="HG174" s="121"/>
      <c r="HH174" s="121"/>
      <c r="HI174" s="121"/>
      <c r="HJ174" s="121"/>
      <c r="HK174" s="121"/>
      <c r="HL174" s="121"/>
      <c r="HM174" s="121"/>
      <c r="HN174" s="121"/>
      <c r="HO174" s="121"/>
      <c r="HP174" s="121"/>
      <c r="HQ174" s="121"/>
      <c r="HR174" s="121"/>
      <c r="HS174" s="121"/>
      <c r="HT174" s="121"/>
      <c r="HU174" s="121"/>
      <c r="HV174" s="121"/>
      <c r="HW174" s="121"/>
      <c r="HX174" s="121"/>
      <c r="HY174" s="121"/>
      <c r="HZ174" s="121"/>
      <c r="IA174" s="121"/>
      <c r="IB174" s="121"/>
      <c r="IC174" s="121"/>
      <c r="ID174" s="121"/>
      <c r="IE174" s="121"/>
      <c r="IF174" s="121"/>
      <c r="IG174" s="121"/>
      <c r="IH174" s="121"/>
      <c r="II174" s="121"/>
      <c r="IJ174" s="121"/>
      <c r="IK174" s="121"/>
      <c r="IL174" s="121"/>
      <c r="IM174" s="121"/>
      <c r="IN174" s="121"/>
      <c r="IO174" s="121"/>
      <c r="IP174" s="121"/>
      <c r="IQ174" s="121"/>
      <c r="IR174" s="121"/>
      <c r="IS174" s="121"/>
      <c r="IT174" s="121"/>
      <c r="IU174" s="121"/>
      <c r="IV174" s="121"/>
    </row>
    <row r="175" spans="1:256" x14ac:dyDescent="0.2">
      <c r="A175" s="119">
        <f>'Alloc Amt'!A175</f>
        <v>0</v>
      </c>
      <c r="B175" s="144"/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  <c r="DK175" s="121"/>
      <c r="DL175" s="121"/>
      <c r="DM175" s="121"/>
      <c r="DN175" s="121"/>
      <c r="DO175" s="121"/>
      <c r="DP175" s="121"/>
      <c r="DQ175" s="121"/>
      <c r="DR175" s="121"/>
      <c r="DS175" s="121"/>
      <c r="DT175" s="121"/>
      <c r="DU175" s="121"/>
      <c r="DV175" s="121"/>
      <c r="DW175" s="121"/>
      <c r="DX175" s="121"/>
      <c r="DY175" s="121"/>
      <c r="DZ175" s="121"/>
      <c r="EA175" s="121"/>
      <c r="EB175" s="121"/>
      <c r="EC175" s="121"/>
      <c r="ED175" s="121"/>
      <c r="EE175" s="121"/>
      <c r="EF175" s="121"/>
      <c r="EG175" s="121"/>
      <c r="EH175" s="121"/>
      <c r="EI175" s="121"/>
      <c r="EJ175" s="121"/>
      <c r="EK175" s="121"/>
      <c r="EL175" s="121"/>
      <c r="EM175" s="121"/>
      <c r="EN175" s="121"/>
      <c r="EO175" s="121"/>
      <c r="EP175" s="121"/>
      <c r="EQ175" s="121"/>
      <c r="ER175" s="121"/>
      <c r="ES175" s="121"/>
      <c r="ET175" s="121"/>
      <c r="EU175" s="121"/>
      <c r="EV175" s="121"/>
      <c r="EW175" s="121"/>
      <c r="EX175" s="121"/>
      <c r="EY175" s="121"/>
      <c r="EZ175" s="121"/>
      <c r="FA175" s="121"/>
      <c r="FB175" s="121"/>
      <c r="FC175" s="121"/>
      <c r="FD175" s="121"/>
      <c r="FE175" s="121"/>
      <c r="FF175" s="121"/>
      <c r="FG175" s="121"/>
      <c r="FH175" s="121"/>
      <c r="FI175" s="121"/>
      <c r="FJ175" s="121"/>
      <c r="FK175" s="121"/>
      <c r="FL175" s="121"/>
      <c r="FM175" s="121"/>
      <c r="FN175" s="121"/>
      <c r="FO175" s="121"/>
      <c r="FP175" s="121"/>
      <c r="FQ175" s="121"/>
      <c r="FR175" s="121"/>
      <c r="FS175" s="121"/>
      <c r="FT175" s="121"/>
      <c r="FU175" s="121"/>
      <c r="FV175" s="121"/>
      <c r="FW175" s="121"/>
      <c r="FX175" s="121"/>
      <c r="FY175" s="121"/>
      <c r="FZ175" s="121"/>
      <c r="GA175" s="121"/>
      <c r="GB175" s="121"/>
      <c r="GC175" s="121"/>
      <c r="GD175" s="121"/>
      <c r="GE175" s="121"/>
      <c r="GF175" s="121"/>
      <c r="GG175" s="121"/>
      <c r="GH175" s="121"/>
      <c r="GI175" s="121"/>
      <c r="GJ175" s="121"/>
      <c r="GK175" s="121"/>
      <c r="GL175" s="121"/>
      <c r="GM175" s="121"/>
      <c r="GN175" s="121"/>
      <c r="GO175" s="121"/>
      <c r="GP175" s="121"/>
      <c r="GQ175" s="121"/>
      <c r="GR175" s="121"/>
      <c r="GS175" s="121"/>
      <c r="GT175" s="121"/>
      <c r="GU175" s="121"/>
      <c r="GV175" s="121"/>
      <c r="GW175" s="121"/>
      <c r="GX175" s="121"/>
      <c r="GY175" s="121"/>
      <c r="GZ175" s="121"/>
      <c r="HA175" s="121"/>
      <c r="HB175" s="121"/>
      <c r="HC175" s="121"/>
      <c r="HD175" s="121"/>
      <c r="HE175" s="121"/>
      <c r="HF175" s="121"/>
      <c r="HG175" s="121"/>
      <c r="HH175" s="121"/>
      <c r="HI175" s="121"/>
      <c r="HJ175" s="121"/>
      <c r="HK175" s="121"/>
      <c r="HL175" s="121"/>
      <c r="HM175" s="121"/>
      <c r="HN175" s="121"/>
      <c r="HO175" s="121"/>
      <c r="HP175" s="121"/>
      <c r="HQ175" s="121"/>
      <c r="HR175" s="121"/>
      <c r="HS175" s="121"/>
      <c r="HT175" s="121"/>
      <c r="HU175" s="121"/>
      <c r="HV175" s="121"/>
      <c r="HW175" s="121"/>
      <c r="HX175" s="121"/>
      <c r="HY175" s="121"/>
      <c r="HZ175" s="121"/>
      <c r="IA175" s="121"/>
      <c r="IB175" s="121"/>
      <c r="IC175" s="121"/>
      <c r="ID175" s="121"/>
      <c r="IE175" s="121"/>
      <c r="IF175" s="121"/>
      <c r="IG175" s="121"/>
      <c r="IH175" s="121"/>
      <c r="II175" s="121"/>
      <c r="IJ175" s="121"/>
      <c r="IK175" s="121"/>
      <c r="IL175" s="121"/>
      <c r="IM175" s="121"/>
      <c r="IN175" s="121"/>
      <c r="IO175" s="121"/>
      <c r="IP175" s="121"/>
      <c r="IQ175" s="121"/>
      <c r="IR175" s="121"/>
      <c r="IS175" s="121"/>
      <c r="IT175" s="121"/>
      <c r="IU175" s="121"/>
      <c r="IV175" s="121"/>
    </row>
    <row r="176" spans="1:256" x14ac:dyDescent="0.2">
      <c r="A176" s="119">
        <f>'Alloc Amt'!A176</f>
        <v>0</v>
      </c>
      <c r="B176" s="144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  <c r="DK176" s="121"/>
      <c r="DL176" s="121"/>
      <c r="DM176" s="121"/>
      <c r="DN176" s="121"/>
      <c r="DO176" s="121"/>
      <c r="DP176" s="121"/>
      <c r="DQ176" s="121"/>
      <c r="DR176" s="121"/>
      <c r="DS176" s="121"/>
      <c r="DT176" s="121"/>
      <c r="DU176" s="121"/>
      <c r="DV176" s="121"/>
      <c r="DW176" s="121"/>
      <c r="DX176" s="121"/>
      <c r="DY176" s="121"/>
      <c r="DZ176" s="121"/>
      <c r="EA176" s="121"/>
      <c r="EB176" s="121"/>
      <c r="EC176" s="121"/>
      <c r="ED176" s="121"/>
      <c r="EE176" s="121"/>
      <c r="EF176" s="121"/>
      <c r="EG176" s="121"/>
      <c r="EH176" s="121"/>
      <c r="EI176" s="121"/>
      <c r="EJ176" s="121"/>
      <c r="EK176" s="121"/>
      <c r="EL176" s="121"/>
      <c r="EM176" s="121"/>
      <c r="EN176" s="121"/>
      <c r="EO176" s="121"/>
      <c r="EP176" s="121"/>
      <c r="EQ176" s="121"/>
      <c r="ER176" s="121"/>
      <c r="ES176" s="121"/>
      <c r="ET176" s="121"/>
      <c r="EU176" s="121"/>
      <c r="EV176" s="121"/>
      <c r="EW176" s="121"/>
      <c r="EX176" s="121"/>
      <c r="EY176" s="121"/>
      <c r="EZ176" s="121"/>
      <c r="FA176" s="121"/>
      <c r="FB176" s="121"/>
      <c r="FC176" s="121"/>
      <c r="FD176" s="121"/>
      <c r="FE176" s="121"/>
      <c r="FF176" s="121"/>
      <c r="FG176" s="121"/>
      <c r="FH176" s="121"/>
      <c r="FI176" s="121"/>
      <c r="FJ176" s="121"/>
      <c r="FK176" s="121"/>
      <c r="FL176" s="121"/>
      <c r="FM176" s="121"/>
      <c r="FN176" s="121"/>
      <c r="FO176" s="121"/>
      <c r="FP176" s="121"/>
      <c r="FQ176" s="121"/>
      <c r="FR176" s="121"/>
      <c r="FS176" s="121"/>
      <c r="FT176" s="121"/>
      <c r="FU176" s="121"/>
      <c r="FV176" s="121"/>
      <c r="FW176" s="121"/>
      <c r="FX176" s="121"/>
      <c r="FY176" s="121"/>
      <c r="FZ176" s="121"/>
      <c r="GA176" s="121"/>
      <c r="GB176" s="121"/>
      <c r="GC176" s="121"/>
      <c r="GD176" s="121"/>
      <c r="GE176" s="121"/>
      <c r="GF176" s="121"/>
      <c r="GG176" s="121"/>
      <c r="GH176" s="121"/>
      <c r="GI176" s="121"/>
      <c r="GJ176" s="121"/>
      <c r="GK176" s="121"/>
      <c r="GL176" s="121"/>
      <c r="GM176" s="121"/>
      <c r="GN176" s="121"/>
      <c r="GO176" s="121"/>
      <c r="GP176" s="121"/>
      <c r="GQ176" s="121"/>
      <c r="GR176" s="121"/>
      <c r="GS176" s="121"/>
      <c r="GT176" s="121"/>
      <c r="GU176" s="121"/>
      <c r="GV176" s="121"/>
      <c r="GW176" s="121"/>
      <c r="GX176" s="121"/>
      <c r="GY176" s="121"/>
      <c r="GZ176" s="121"/>
      <c r="HA176" s="121"/>
      <c r="HB176" s="121"/>
      <c r="HC176" s="121"/>
      <c r="HD176" s="121"/>
      <c r="HE176" s="121"/>
      <c r="HF176" s="121"/>
      <c r="HG176" s="121"/>
      <c r="HH176" s="121"/>
      <c r="HI176" s="121"/>
      <c r="HJ176" s="121"/>
      <c r="HK176" s="121"/>
      <c r="HL176" s="121"/>
      <c r="HM176" s="121"/>
      <c r="HN176" s="121"/>
      <c r="HO176" s="121"/>
      <c r="HP176" s="121"/>
      <c r="HQ176" s="121"/>
      <c r="HR176" s="121"/>
      <c r="HS176" s="121"/>
      <c r="HT176" s="121"/>
      <c r="HU176" s="121"/>
      <c r="HV176" s="121"/>
      <c r="HW176" s="121"/>
      <c r="HX176" s="121"/>
      <c r="HY176" s="121"/>
      <c r="HZ176" s="121"/>
      <c r="IA176" s="121"/>
      <c r="IB176" s="121"/>
      <c r="IC176" s="121"/>
      <c r="ID176" s="121"/>
      <c r="IE176" s="121"/>
      <c r="IF176" s="121"/>
      <c r="IG176" s="121"/>
      <c r="IH176" s="121"/>
      <c r="II176" s="121"/>
      <c r="IJ176" s="121"/>
      <c r="IK176" s="121"/>
      <c r="IL176" s="121"/>
      <c r="IM176" s="121"/>
      <c r="IN176" s="121"/>
      <c r="IO176" s="121"/>
      <c r="IP176" s="121"/>
      <c r="IQ176" s="121"/>
      <c r="IR176" s="121"/>
      <c r="IS176" s="121"/>
      <c r="IT176" s="121"/>
      <c r="IU176" s="121"/>
      <c r="IV176" s="121"/>
    </row>
    <row r="177" spans="1:256" x14ac:dyDescent="0.2">
      <c r="A177" s="119">
        <f>'Alloc Amt'!A177</f>
        <v>0</v>
      </c>
      <c r="B177" s="144"/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  <c r="DK177" s="121"/>
      <c r="DL177" s="121"/>
      <c r="DM177" s="121"/>
      <c r="DN177" s="121"/>
      <c r="DO177" s="121"/>
      <c r="DP177" s="121"/>
      <c r="DQ177" s="121"/>
      <c r="DR177" s="121"/>
      <c r="DS177" s="121"/>
      <c r="DT177" s="121"/>
      <c r="DU177" s="121"/>
      <c r="DV177" s="121"/>
      <c r="DW177" s="121"/>
      <c r="DX177" s="121"/>
      <c r="DY177" s="121"/>
      <c r="DZ177" s="121"/>
      <c r="EA177" s="121"/>
      <c r="EB177" s="121"/>
      <c r="EC177" s="121"/>
      <c r="ED177" s="121"/>
      <c r="EE177" s="121"/>
      <c r="EF177" s="121"/>
      <c r="EG177" s="121"/>
      <c r="EH177" s="121"/>
      <c r="EI177" s="121"/>
      <c r="EJ177" s="121"/>
      <c r="EK177" s="121"/>
      <c r="EL177" s="121"/>
      <c r="EM177" s="121"/>
      <c r="EN177" s="121"/>
      <c r="EO177" s="121"/>
      <c r="EP177" s="121"/>
      <c r="EQ177" s="121"/>
      <c r="ER177" s="121"/>
      <c r="ES177" s="121"/>
      <c r="ET177" s="121"/>
      <c r="EU177" s="121"/>
      <c r="EV177" s="121"/>
      <c r="EW177" s="121"/>
      <c r="EX177" s="121"/>
      <c r="EY177" s="121"/>
      <c r="EZ177" s="121"/>
      <c r="FA177" s="121"/>
      <c r="FB177" s="121"/>
      <c r="FC177" s="121"/>
      <c r="FD177" s="121"/>
      <c r="FE177" s="121"/>
      <c r="FF177" s="121"/>
      <c r="FG177" s="121"/>
      <c r="FH177" s="121"/>
      <c r="FI177" s="121"/>
      <c r="FJ177" s="121"/>
      <c r="FK177" s="121"/>
      <c r="FL177" s="121"/>
      <c r="FM177" s="121"/>
      <c r="FN177" s="121"/>
      <c r="FO177" s="121"/>
      <c r="FP177" s="121"/>
      <c r="FQ177" s="121"/>
      <c r="FR177" s="121"/>
      <c r="FS177" s="121"/>
      <c r="FT177" s="121"/>
      <c r="FU177" s="121"/>
      <c r="FV177" s="121"/>
      <c r="FW177" s="121"/>
      <c r="FX177" s="121"/>
      <c r="FY177" s="121"/>
      <c r="FZ177" s="121"/>
      <c r="GA177" s="121"/>
      <c r="GB177" s="121"/>
      <c r="GC177" s="121"/>
      <c r="GD177" s="121"/>
      <c r="GE177" s="121"/>
      <c r="GF177" s="121"/>
      <c r="GG177" s="121"/>
      <c r="GH177" s="121"/>
      <c r="GI177" s="121"/>
      <c r="GJ177" s="121"/>
      <c r="GK177" s="121"/>
      <c r="GL177" s="121"/>
      <c r="GM177" s="121"/>
      <c r="GN177" s="121"/>
      <c r="GO177" s="121"/>
      <c r="GP177" s="121"/>
      <c r="GQ177" s="121"/>
      <c r="GR177" s="121"/>
      <c r="GS177" s="121"/>
      <c r="GT177" s="121"/>
      <c r="GU177" s="121"/>
      <c r="GV177" s="121"/>
      <c r="GW177" s="121"/>
      <c r="GX177" s="121"/>
      <c r="GY177" s="121"/>
      <c r="GZ177" s="121"/>
      <c r="HA177" s="121"/>
      <c r="HB177" s="121"/>
      <c r="HC177" s="121"/>
      <c r="HD177" s="121"/>
      <c r="HE177" s="121"/>
      <c r="HF177" s="121"/>
      <c r="HG177" s="121"/>
      <c r="HH177" s="121"/>
      <c r="HI177" s="121"/>
      <c r="HJ177" s="121"/>
      <c r="HK177" s="121"/>
      <c r="HL177" s="121"/>
      <c r="HM177" s="121"/>
      <c r="HN177" s="121"/>
      <c r="HO177" s="121"/>
      <c r="HP177" s="121"/>
      <c r="HQ177" s="121"/>
      <c r="HR177" s="121"/>
      <c r="HS177" s="121"/>
      <c r="HT177" s="121"/>
      <c r="HU177" s="121"/>
      <c r="HV177" s="121"/>
      <c r="HW177" s="121"/>
      <c r="HX177" s="121"/>
      <c r="HY177" s="121"/>
      <c r="HZ177" s="121"/>
      <c r="IA177" s="121"/>
      <c r="IB177" s="121"/>
      <c r="IC177" s="121"/>
      <c r="ID177" s="121"/>
      <c r="IE177" s="121"/>
      <c r="IF177" s="121"/>
      <c r="IG177" s="121"/>
      <c r="IH177" s="121"/>
      <c r="II177" s="121"/>
      <c r="IJ177" s="121"/>
      <c r="IK177" s="121"/>
      <c r="IL177" s="121"/>
      <c r="IM177" s="121"/>
      <c r="IN177" s="121"/>
      <c r="IO177" s="121"/>
      <c r="IP177" s="121"/>
      <c r="IQ177" s="121"/>
      <c r="IR177" s="121"/>
      <c r="IS177" s="121"/>
      <c r="IT177" s="121"/>
      <c r="IU177" s="121"/>
      <c r="IV177" s="121"/>
    </row>
    <row r="178" spans="1:256" x14ac:dyDescent="0.2">
      <c r="A178" s="119">
        <f>'Alloc Amt'!A178</f>
        <v>0</v>
      </c>
      <c r="B178" s="144"/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  <c r="DK178" s="121"/>
      <c r="DL178" s="121"/>
      <c r="DM178" s="121"/>
      <c r="DN178" s="121"/>
      <c r="DO178" s="121"/>
      <c r="DP178" s="121"/>
      <c r="DQ178" s="121"/>
      <c r="DR178" s="121"/>
      <c r="DS178" s="121"/>
      <c r="DT178" s="121"/>
      <c r="DU178" s="121"/>
      <c r="DV178" s="121"/>
      <c r="DW178" s="121"/>
      <c r="DX178" s="121"/>
      <c r="DY178" s="121"/>
      <c r="DZ178" s="121"/>
      <c r="EA178" s="121"/>
      <c r="EB178" s="121"/>
      <c r="EC178" s="121"/>
      <c r="ED178" s="121"/>
      <c r="EE178" s="121"/>
      <c r="EF178" s="121"/>
      <c r="EG178" s="121"/>
      <c r="EH178" s="121"/>
      <c r="EI178" s="121"/>
      <c r="EJ178" s="121"/>
      <c r="EK178" s="121"/>
      <c r="EL178" s="121"/>
      <c r="EM178" s="121"/>
      <c r="EN178" s="121"/>
      <c r="EO178" s="121"/>
      <c r="EP178" s="121"/>
      <c r="EQ178" s="121"/>
      <c r="ER178" s="121"/>
      <c r="ES178" s="121"/>
      <c r="ET178" s="121"/>
      <c r="EU178" s="121"/>
      <c r="EV178" s="121"/>
      <c r="EW178" s="121"/>
      <c r="EX178" s="121"/>
      <c r="EY178" s="121"/>
      <c r="EZ178" s="121"/>
      <c r="FA178" s="121"/>
      <c r="FB178" s="121"/>
      <c r="FC178" s="121"/>
      <c r="FD178" s="121"/>
      <c r="FE178" s="121"/>
      <c r="FF178" s="121"/>
      <c r="FG178" s="121"/>
      <c r="FH178" s="121"/>
      <c r="FI178" s="121"/>
      <c r="FJ178" s="121"/>
      <c r="FK178" s="121"/>
      <c r="FL178" s="121"/>
      <c r="FM178" s="121"/>
      <c r="FN178" s="121"/>
      <c r="FO178" s="121"/>
      <c r="FP178" s="121"/>
      <c r="FQ178" s="121"/>
      <c r="FR178" s="121"/>
      <c r="FS178" s="121"/>
      <c r="FT178" s="121"/>
      <c r="FU178" s="121"/>
      <c r="FV178" s="121"/>
      <c r="FW178" s="121"/>
      <c r="FX178" s="121"/>
      <c r="FY178" s="121"/>
      <c r="FZ178" s="121"/>
      <c r="GA178" s="121"/>
      <c r="GB178" s="121"/>
      <c r="GC178" s="121"/>
      <c r="GD178" s="121"/>
      <c r="GE178" s="121"/>
      <c r="GF178" s="121"/>
      <c r="GG178" s="121"/>
      <c r="GH178" s="121"/>
      <c r="GI178" s="121"/>
      <c r="GJ178" s="121"/>
      <c r="GK178" s="121"/>
      <c r="GL178" s="121"/>
      <c r="GM178" s="121"/>
      <c r="GN178" s="121"/>
      <c r="GO178" s="121"/>
      <c r="GP178" s="121"/>
      <c r="GQ178" s="121"/>
      <c r="GR178" s="121"/>
      <c r="GS178" s="121"/>
      <c r="GT178" s="121"/>
      <c r="GU178" s="121"/>
      <c r="GV178" s="121"/>
      <c r="GW178" s="121"/>
      <c r="GX178" s="121"/>
      <c r="GY178" s="121"/>
      <c r="GZ178" s="121"/>
      <c r="HA178" s="121"/>
      <c r="HB178" s="121"/>
      <c r="HC178" s="121"/>
      <c r="HD178" s="121"/>
      <c r="HE178" s="121"/>
      <c r="HF178" s="121"/>
      <c r="HG178" s="121"/>
      <c r="HH178" s="121"/>
      <c r="HI178" s="121"/>
      <c r="HJ178" s="121"/>
      <c r="HK178" s="121"/>
      <c r="HL178" s="121"/>
      <c r="HM178" s="121"/>
      <c r="HN178" s="121"/>
      <c r="HO178" s="121"/>
      <c r="HP178" s="121"/>
      <c r="HQ178" s="121"/>
      <c r="HR178" s="121"/>
      <c r="HS178" s="121"/>
      <c r="HT178" s="121"/>
      <c r="HU178" s="121"/>
      <c r="HV178" s="121"/>
      <c r="HW178" s="121"/>
      <c r="HX178" s="121"/>
      <c r="HY178" s="121"/>
      <c r="HZ178" s="121"/>
      <c r="IA178" s="121"/>
      <c r="IB178" s="121"/>
      <c r="IC178" s="121"/>
      <c r="ID178" s="121"/>
      <c r="IE178" s="121"/>
      <c r="IF178" s="121"/>
      <c r="IG178" s="121"/>
      <c r="IH178" s="121"/>
      <c r="II178" s="121"/>
      <c r="IJ178" s="121"/>
      <c r="IK178" s="121"/>
      <c r="IL178" s="121"/>
      <c r="IM178" s="121"/>
      <c r="IN178" s="121"/>
      <c r="IO178" s="121"/>
      <c r="IP178" s="121"/>
      <c r="IQ178" s="121"/>
      <c r="IR178" s="121"/>
      <c r="IS178" s="121"/>
      <c r="IT178" s="121"/>
      <c r="IU178" s="121"/>
      <c r="IV178" s="121"/>
    </row>
    <row r="179" spans="1:256" x14ac:dyDescent="0.2">
      <c r="A179" s="119">
        <f>'Alloc Amt'!A179</f>
        <v>0</v>
      </c>
      <c r="B179" s="144"/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  <c r="DK179" s="121"/>
      <c r="DL179" s="121"/>
      <c r="DM179" s="121"/>
      <c r="DN179" s="121"/>
      <c r="DO179" s="121"/>
      <c r="DP179" s="121"/>
      <c r="DQ179" s="121"/>
      <c r="DR179" s="121"/>
      <c r="DS179" s="121"/>
      <c r="DT179" s="121"/>
      <c r="DU179" s="121"/>
      <c r="DV179" s="121"/>
      <c r="DW179" s="121"/>
      <c r="DX179" s="121"/>
      <c r="DY179" s="121"/>
      <c r="DZ179" s="121"/>
      <c r="EA179" s="121"/>
      <c r="EB179" s="121"/>
      <c r="EC179" s="121"/>
      <c r="ED179" s="121"/>
      <c r="EE179" s="121"/>
      <c r="EF179" s="121"/>
      <c r="EG179" s="121"/>
      <c r="EH179" s="121"/>
      <c r="EI179" s="121"/>
      <c r="EJ179" s="121"/>
      <c r="EK179" s="121"/>
      <c r="EL179" s="121"/>
      <c r="EM179" s="121"/>
      <c r="EN179" s="121"/>
      <c r="EO179" s="121"/>
      <c r="EP179" s="121"/>
      <c r="EQ179" s="121"/>
      <c r="ER179" s="121"/>
      <c r="ES179" s="121"/>
      <c r="ET179" s="121"/>
      <c r="EU179" s="121"/>
      <c r="EV179" s="121"/>
      <c r="EW179" s="121"/>
      <c r="EX179" s="121"/>
      <c r="EY179" s="121"/>
      <c r="EZ179" s="121"/>
      <c r="FA179" s="121"/>
      <c r="FB179" s="121"/>
      <c r="FC179" s="121"/>
      <c r="FD179" s="121"/>
      <c r="FE179" s="121"/>
      <c r="FF179" s="121"/>
      <c r="FG179" s="121"/>
      <c r="FH179" s="121"/>
      <c r="FI179" s="121"/>
      <c r="FJ179" s="121"/>
      <c r="FK179" s="121"/>
      <c r="FL179" s="121"/>
      <c r="FM179" s="121"/>
      <c r="FN179" s="121"/>
      <c r="FO179" s="121"/>
      <c r="FP179" s="121"/>
      <c r="FQ179" s="121"/>
      <c r="FR179" s="121"/>
      <c r="FS179" s="121"/>
      <c r="FT179" s="121"/>
      <c r="FU179" s="121"/>
      <c r="FV179" s="121"/>
      <c r="FW179" s="121"/>
      <c r="FX179" s="121"/>
      <c r="FY179" s="121"/>
      <c r="FZ179" s="121"/>
      <c r="GA179" s="121"/>
      <c r="GB179" s="121"/>
      <c r="GC179" s="121"/>
      <c r="GD179" s="121"/>
      <c r="GE179" s="121"/>
      <c r="GF179" s="121"/>
      <c r="GG179" s="121"/>
      <c r="GH179" s="121"/>
      <c r="GI179" s="121"/>
      <c r="GJ179" s="121"/>
      <c r="GK179" s="121"/>
      <c r="GL179" s="121"/>
      <c r="GM179" s="121"/>
      <c r="GN179" s="121"/>
      <c r="GO179" s="121"/>
      <c r="GP179" s="121"/>
      <c r="GQ179" s="121"/>
      <c r="GR179" s="121"/>
      <c r="GS179" s="121"/>
      <c r="GT179" s="121"/>
      <c r="GU179" s="121"/>
      <c r="GV179" s="121"/>
      <c r="GW179" s="121"/>
      <c r="GX179" s="121"/>
      <c r="GY179" s="121"/>
      <c r="GZ179" s="121"/>
      <c r="HA179" s="121"/>
      <c r="HB179" s="121"/>
      <c r="HC179" s="121"/>
      <c r="HD179" s="121"/>
      <c r="HE179" s="121"/>
      <c r="HF179" s="121"/>
      <c r="HG179" s="121"/>
      <c r="HH179" s="121"/>
      <c r="HI179" s="121"/>
      <c r="HJ179" s="121"/>
      <c r="HK179" s="121"/>
      <c r="HL179" s="121"/>
      <c r="HM179" s="121"/>
      <c r="HN179" s="121"/>
      <c r="HO179" s="121"/>
      <c r="HP179" s="121"/>
      <c r="HQ179" s="121"/>
      <c r="HR179" s="121"/>
      <c r="HS179" s="121"/>
      <c r="HT179" s="121"/>
      <c r="HU179" s="121"/>
      <c r="HV179" s="121"/>
      <c r="HW179" s="121"/>
      <c r="HX179" s="121"/>
      <c r="HY179" s="121"/>
      <c r="HZ179" s="121"/>
      <c r="IA179" s="121"/>
      <c r="IB179" s="121"/>
      <c r="IC179" s="121"/>
      <c r="ID179" s="121"/>
      <c r="IE179" s="121"/>
      <c r="IF179" s="121"/>
      <c r="IG179" s="121"/>
      <c r="IH179" s="121"/>
      <c r="II179" s="121"/>
      <c r="IJ179" s="121"/>
      <c r="IK179" s="121"/>
      <c r="IL179" s="121"/>
      <c r="IM179" s="121"/>
      <c r="IN179" s="121"/>
      <c r="IO179" s="121"/>
      <c r="IP179" s="121"/>
      <c r="IQ179" s="121"/>
      <c r="IR179" s="121"/>
      <c r="IS179" s="121"/>
      <c r="IT179" s="121"/>
      <c r="IU179" s="121"/>
      <c r="IV179" s="121"/>
    </row>
    <row r="180" spans="1:256" x14ac:dyDescent="0.2">
      <c r="A180" s="119">
        <f>'Alloc Amt'!A180</f>
        <v>0</v>
      </c>
      <c r="B180" s="144"/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  <c r="DK180" s="121"/>
      <c r="DL180" s="121"/>
      <c r="DM180" s="121"/>
      <c r="DN180" s="121"/>
      <c r="DO180" s="121"/>
      <c r="DP180" s="121"/>
      <c r="DQ180" s="121"/>
      <c r="DR180" s="121"/>
      <c r="DS180" s="121"/>
      <c r="DT180" s="121"/>
      <c r="DU180" s="121"/>
      <c r="DV180" s="121"/>
      <c r="DW180" s="121"/>
      <c r="DX180" s="121"/>
      <c r="DY180" s="121"/>
      <c r="DZ180" s="121"/>
      <c r="EA180" s="121"/>
      <c r="EB180" s="121"/>
      <c r="EC180" s="121"/>
      <c r="ED180" s="121"/>
      <c r="EE180" s="121"/>
      <c r="EF180" s="121"/>
      <c r="EG180" s="121"/>
      <c r="EH180" s="121"/>
      <c r="EI180" s="121"/>
      <c r="EJ180" s="121"/>
      <c r="EK180" s="121"/>
      <c r="EL180" s="121"/>
      <c r="EM180" s="121"/>
      <c r="EN180" s="121"/>
      <c r="EO180" s="121"/>
      <c r="EP180" s="121"/>
      <c r="EQ180" s="121"/>
      <c r="ER180" s="121"/>
      <c r="ES180" s="121"/>
      <c r="ET180" s="121"/>
      <c r="EU180" s="121"/>
      <c r="EV180" s="121"/>
      <c r="EW180" s="121"/>
      <c r="EX180" s="121"/>
      <c r="EY180" s="121"/>
      <c r="EZ180" s="121"/>
      <c r="FA180" s="121"/>
      <c r="FB180" s="121"/>
      <c r="FC180" s="121"/>
      <c r="FD180" s="121"/>
      <c r="FE180" s="121"/>
      <c r="FF180" s="121"/>
      <c r="FG180" s="121"/>
      <c r="FH180" s="121"/>
      <c r="FI180" s="121"/>
      <c r="FJ180" s="121"/>
      <c r="FK180" s="121"/>
      <c r="FL180" s="121"/>
      <c r="FM180" s="121"/>
      <c r="FN180" s="121"/>
      <c r="FO180" s="121"/>
      <c r="FP180" s="121"/>
      <c r="FQ180" s="121"/>
      <c r="FR180" s="121"/>
      <c r="FS180" s="121"/>
      <c r="FT180" s="121"/>
      <c r="FU180" s="121"/>
      <c r="FV180" s="121"/>
      <c r="FW180" s="121"/>
      <c r="FX180" s="121"/>
      <c r="FY180" s="121"/>
      <c r="FZ180" s="121"/>
      <c r="GA180" s="121"/>
      <c r="GB180" s="121"/>
      <c r="GC180" s="121"/>
      <c r="GD180" s="121"/>
      <c r="GE180" s="121"/>
      <c r="GF180" s="121"/>
      <c r="GG180" s="121"/>
      <c r="GH180" s="121"/>
      <c r="GI180" s="121"/>
      <c r="GJ180" s="121"/>
      <c r="GK180" s="121"/>
      <c r="GL180" s="121"/>
      <c r="GM180" s="121"/>
      <c r="GN180" s="121"/>
      <c r="GO180" s="121"/>
      <c r="GP180" s="121"/>
      <c r="GQ180" s="121"/>
      <c r="GR180" s="121"/>
      <c r="GS180" s="121"/>
      <c r="GT180" s="121"/>
      <c r="GU180" s="121"/>
      <c r="GV180" s="121"/>
      <c r="GW180" s="121"/>
      <c r="GX180" s="121"/>
      <c r="GY180" s="121"/>
      <c r="GZ180" s="121"/>
      <c r="HA180" s="121"/>
      <c r="HB180" s="121"/>
      <c r="HC180" s="121"/>
      <c r="HD180" s="121"/>
      <c r="HE180" s="121"/>
      <c r="HF180" s="121"/>
      <c r="HG180" s="121"/>
      <c r="HH180" s="121"/>
      <c r="HI180" s="121"/>
      <c r="HJ180" s="121"/>
      <c r="HK180" s="121"/>
      <c r="HL180" s="121"/>
      <c r="HM180" s="121"/>
      <c r="HN180" s="121"/>
      <c r="HO180" s="121"/>
      <c r="HP180" s="121"/>
      <c r="HQ180" s="121"/>
      <c r="HR180" s="121"/>
      <c r="HS180" s="121"/>
      <c r="HT180" s="121"/>
      <c r="HU180" s="121"/>
      <c r="HV180" s="121"/>
      <c r="HW180" s="121"/>
      <c r="HX180" s="121"/>
      <c r="HY180" s="121"/>
      <c r="HZ180" s="121"/>
      <c r="IA180" s="121"/>
      <c r="IB180" s="121"/>
      <c r="IC180" s="121"/>
      <c r="ID180" s="121"/>
      <c r="IE180" s="121"/>
      <c r="IF180" s="121"/>
      <c r="IG180" s="121"/>
      <c r="IH180" s="121"/>
      <c r="II180" s="121"/>
      <c r="IJ180" s="121"/>
      <c r="IK180" s="121"/>
      <c r="IL180" s="121"/>
      <c r="IM180" s="121"/>
      <c r="IN180" s="121"/>
      <c r="IO180" s="121"/>
      <c r="IP180" s="121"/>
      <c r="IQ180" s="121"/>
      <c r="IR180" s="121"/>
      <c r="IS180" s="121"/>
      <c r="IT180" s="121"/>
      <c r="IU180" s="121"/>
      <c r="IV180" s="121"/>
    </row>
    <row r="181" spans="1:256" x14ac:dyDescent="0.2">
      <c r="A181" s="119">
        <f>'Alloc Amt'!A181</f>
        <v>0</v>
      </c>
      <c r="B181" s="144"/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  <c r="DK181" s="121"/>
      <c r="DL181" s="121"/>
      <c r="DM181" s="121"/>
      <c r="DN181" s="121"/>
      <c r="DO181" s="121"/>
      <c r="DP181" s="121"/>
      <c r="DQ181" s="121"/>
      <c r="DR181" s="121"/>
      <c r="DS181" s="121"/>
      <c r="DT181" s="121"/>
      <c r="DU181" s="121"/>
      <c r="DV181" s="121"/>
      <c r="DW181" s="121"/>
      <c r="DX181" s="121"/>
      <c r="DY181" s="121"/>
      <c r="DZ181" s="121"/>
      <c r="EA181" s="121"/>
      <c r="EB181" s="121"/>
      <c r="EC181" s="121"/>
      <c r="ED181" s="121"/>
      <c r="EE181" s="121"/>
      <c r="EF181" s="121"/>
      <c r="EG181" s="121"/>
      <c r="EH181" s="121"/>
      <c r="EI181" s="121"/>
      <c r="EJ181" s="121"/>
      <c r="EK181" s="121"/>
      <c r="EL181" s="121"/>
      <c r="EM181" s="121"/>
      <c r="EN181" s="121"/>
      <c r="EO181" s="121"/>
      <c r="EP181" s="121"/>
      <c r="EQ181" s="121"/>
      <c r="ER181" s="121"/>
      <c r="ES181" s="121"/>
      <c r="ET181" s="121"/>
      <c r="EU181" s="121"/>
      <c r="EV181" s="121"/>
      <c r="EW181" s="121"/>
      <c r="EX181" s="121"/>
      <c r="EY181" s="121"/>
      <c r="EZ181" s="121"/>
      <c r="FA181" s="121"/>
      <c r="FB181" s="121"/>
      <c r="FC181" s="121"/>
      <c r="FD181" s="121"/>
      <c r="FE181" s="121"/>
      <c r="FF181" s="121"/>
      <c r="FG181" s="121"/>
      <c r="FH181" s="121"/>
      <c r="FI181" s="121"/>
      <c r="FJ181" s="121"/>
      <c r="FK181" s="121"/>
      <c r="FL181" s="121"/>
      <c r="FM181" s="121"/>
      <c r="FN181" s="121"/>
      <c r="FO181" s="121"/>
      <c r="FP181" s="121"/>
      <c r="FQ181" s="121"/>
      <c r="FR181" s="121"/>
      <c r="FS181" s="121"/>
      <c r="FT181" s="121"/>
      <c r="FU181" s="121"/>
      <c r="FV181" s="121"/>
      <c r="FW181" s="121"/>
      <c r="FX181" s="121"/>
      <c r="FY181" s="121"/>
      <c r="FZ181" s="121"/>
      <c r="GA181" s="121"/>
      <c r="GB181" s="121"/>
      <c r="GC181" s="121"/>
      <c r="GD181" s="121"/>
      <c r="GE181" s="121"/>
      <c r="GF181" s="121"/>
      <c r="GG181" s="121"/>
      <c r="GH181" s="121"/>
      <c r="GI181" s="121"/>
      <c r="GJ181" s="121"/>
      <c r="GK181" s="121"/>
      <c r="GL181" s="121"/>
      <c r="GM181" s="121"/>
      <c r="GN181" s="121"/>
      <c r="GO181" s="121"/>
      <c r="GP181" s="121"/>
      <c r="GQ181" s="121"/>
      <c r="GR181" s="121"/>
      <c r="GS181" s="121"/>
      <c r="GT181" s="121"/>
      <c r="GU181" s="121"/>
      <c r="GV181" s="121"/>
      <c r="GW181" s="121"/>
      <c r="GX181" s="121"/>
      <c r="GY181" s="121"/>
      <c r="GZ181" s="121"/>
      <c r="HA181" s="121"/>
      <c r="HB181" s="121"/>
      <c r="HC181" s="121"/>
      <c r="HD181" s="121"/>
      <c r="HE181" s="121"/>
      <c r="HF181" s="121"/>
      <c r="HG181" s="121"/>
      <c r="HH181" s="121"/>
      <c r="HI181" s="121"/>
      <c r="HJ181" s="121"/>
      <c r="HK181" s="121"/>
      <c r="HL181" s="121"/>
      <c r="HM181" s="121"/>
      <c r="HN181" s="121"/>
      <c r="HO181" s="121"/>
      <c r="HP181" s="121"/>
      <c r="HQ181" s="121"/>
      <c r="HR181" s="121"/>
      <c r="HS181" s="121"/>
      <c r="HT181" s="121"/>
      <c r="HU181" s="121"/>
      <c r="HV181" s="121"/>
      <c r="HW181" s="121"/>
      <c r="HX181" s="121"/>
      <c r="HY181" s="121"/>
      <c r="HZ181" s="121"/>
      <c r="IA181" s="121"/>
      <c r="IB181" s="121"/>
      <c r="IC181" s="121"/>
      <c r="ID181" s="121"/>
      <c r="IE181" s="121"/>
      <c r="IF181" s="121"/>
      <c r="IG181" s="121"/>
      <c r="IH181" s="121"/>
      <c r="II181" s="121"/>
      <c r="IJ181" s="121"/>
      <c r="IK181" s="121"/>
      <c r="IL181" s="121"/>
      <c r="IM181" s="121"/>
      <c r="IN181" s="121"/>
      <c r="IO181" s="121"/>
      <c r="IP181" s="121"/>
      <c r="IQ181" s="121"/>
      <c r="IR181" s="121"/>
      <c r="IS181" s="121"/>
      <c r="IT181" s="121"/>
      <c r="IU181" s="121"/>
      <c r="IV181" s="121"/>
    </row>
    <row r="182" spans="1:256" x14ac:dyDescent="0.2">
      <c r="A182" s="119">
        <f>'Alloc Amt'!A182</f>
        <v>0</v>
      </c>
      <c r="B182" s="144"/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  <c r="DK182" s="121"/>
      <c r="DL182" s="121"/>
      <c r="DM182" s="121"/>
      <c r="DN182" s="121"/>
      <c r="DO182" s="121"/>
      <c r="DP182" s="121"/>
      <c r="DQ182" s="121"/>
      <c r="DR182" s="121"/>
      <c r="DS182" s="121"/>
      <c r="DT182" s="121"/>
      <c r="DU182" s="121"/>
      <c r="DV182" s="121"/>
      <c r="DW182" s="121"/>
      <c r="DX182" s="121"/>
      <c r="DY182" s="121"/>
      <c r="DZ182" s="121"/>
      <c r="EA182" s="121"/>
      <c r="EB182" s="121"/>
      <c r="EC182" s="121"/>
      <c r="ED182" s="121"/>
      <c r="EE182" s="121"/>
      <c r="EF182" s="121"/>
      <c r="EG182" s="121"/>
      <c r="EH182" s="121"/>
      <c r="EI182" s="121"/>
      <c r="EJ182" s="121"/>
      <c r="EK182" s="121"/>
      <c r="EL182" s="121"/>
      <c r="EM182" s="121"/>
      <c r="EN182" s="121"/>
      <c r="EO182" s="121"/>
      <c r="EP182" s="121"/>
      <c r="EQ182" s="121"/>
      <c r="ER182" s="121"/>
      <c r="ES182" s="121"/>
      <c r="ET182" s="121"/>
      <c r="EU182" s="121"/>
      <c r="EV182" s="121"/>
      <c r="EW182" s="121"/>
      <c r="EX182" s="121"/>
      <c r="EY182" s="121"/>
      <c r="EZ182" s="121"/>
      <c r="FA182" s="121"/>
      <c r="FB182" s="121"/>
      <c r="FC182" s="121"/>
      <c r="FD182" s="121"/>
      <c r="FE182" s="121"/>
      <c r="FF182" s="121"/>
      <c r="FG182" s="121"/>
      <c r="FH182" s="121"/>
      <c r="FI182" s="121"/>
      <c r="FJ182" s="121"/>
      <c r="FK182" s="121"/>
      <c r="FL182" s="121"/>
      <c r="FM182" s="121"/>
      <c r="FN182" s="121"/>
      <c r="FO182" s="121"/>
      <c r="FP182" s="121"/>
      <c r="FQ182" s="121"/>
      <c r="FR182" s="121"/>
      <c r="FS182" s="121"/>
      <c r="FT182" s="121"/>
      <c r="FU182" s="121"/>
      <c r="FV182" s="121"/>
      <c r="FW182" s="121"/>
      <c r="FX182" s="121"/>
      <c r="FY182" s="121"/>
      <c r="FZ182" s="121"/>
      <c r="GA182" s="121"/>
      <c r="GB182" s="121"/>
      <c r="GC182" s="121"/>
      <c r="GD182" s="121"/>
      <c r="GE182" s="121"/>
      <c r="GF182" s="121"/>
      <c r="GG182" s="121"/>
      <c r="GH182" s="121"/>
      <c r="GI182" s="121"/>
      <c r="GJ182" s="121"/>
      <c r="GK182" s="121"/>
      <c r="GL182" s="121"/>
      <c r="GM182" s="121"/>
      <c r="GN182" s="121"/>
      <c r="GO182" s="121"/>
      <c r="GP182" s="121"/>
      <c r="GQ182" s="121"/>
      <c r="GR182" s="121"/>
      <c r="GS182" s="121"/>
      <c r="GT182" s="121"/>
      <c r="GU182" s="121"/>
      <c r="GV182" s="121"/>
      <c r="GW182" s="121"/>
      <c r="GX182" s="121"/>
      <c r="GY182" s="121"/>
      <c r="GZ182" s="121"/>
      <c r="HA182" s="121"/>
      <c r="HB182" s="121"/>
      <c r="HC182" s="121"/>
      <c r="HD182" s="121"/>
      <c r="HE182" s="121"/>
      <c r="HF182" s="121"/>
      <c r="HG182" s="121"/>
      <c r="HH182" s="121"/>
      <c r="HI182" s="121"/>
      <c r="HJ182" s="121"/>
      <c r="HK182" s="121"/>
      <c r="HL182" s="121"/>
      <c r="HM182" s="121"/>
      <c r="HN182" s="121"/>
      <c r="HO182" s="121"/>
      <c r="HP182" s="121"/>
      <c r="HQ182" s="121"/>
      <c r="HR182" s="121"/>
      <c r="HS182" s="121"/>
      <c r="HT182" s="121"/>
      <c r="HU182" s="121"/>
      <c r="HV182" s="121"/>
      <c r="HW182" s="121"/>
      <c r="HX182" s="121"/>
      <c r="HY182" s="121"/>
      <c r="HZ182" s="121"/>
      <c r="IA182" s="121"/>
      <c r="IB182" s="121"/>
      <c r="IC182" s="121"/>
      <c r="ID182" s="121"/>
      <c r="IE182" s="121"/>
      <c r="IF182" s="121"/>
      <c r="IG182" s="121"/>
      <c r="IH182" s="121"/>
      <c r="II182" s="121"/>
      <c r="IJ182" s="121"/>
      <c r="IK182" s="121"/>
      <c r="IL182" s="121"/>
      <c r="IM182" s="121"/>
      <c r="IN182" s="121"/>
      <c r="IO182" s="121"/>
      <c r="IP182" s="121"/>
      <c r="IQ182" s="121"/>
      <c r="IR182" s="121"/>
      <c r="IS182" s="121"/>
      <c r="IT182" s="121"/>
      <c r="IU182" s="121"/>
      <c r="IV182" s="121"/>
    </row>
    <row r="183" spans="1:256" x14ac:dyDescent="0.2">
      <c r="A183" s="119">
        <f>'Alloc Amt'!A183</f>
        <v>0</v>
      </c>
      <c r="B183" s="144">
        <f>'Alloc Amt'!B183</f>
        <v>0</v>
      </c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  <c r="DK183" s="121"/>
      <c r="DL183" s="121"/>
      <c r="DM183" s="121"/>
      <c r="DN183" s="121"/>
      <c r="DO183" s="121"/>
      <c r="DP183" s="121"/>
      <c r="DQ183" s="121"/>
      <c r="DR183" s="121"/>
      <c r="DS183" s="121"/>
      <c r="DT183" s="121"/>
      <c r="DU183" s="121"/>
      <c r="DV183" s="121"/>
      <c r="DW183" s="121"/>
      <c r="DX183" s="121"/>
      <c r="DY183" s="121"/>
      <c r="DZ183" s="121"/>
      <c r="EA183" s="121"/>
      <c r="EB183" s="121"/>
      <c r="EC183" s="121"/>
      <c r="ED183" s="121"/>
      <c r="EE183" s="121"/>
      <c r="EF183" s="121"/>
      <c r="EG183" s="121"/>
      <c r="EH183" s="121"/>
      <c r="EI183" s="121"/>
      <c r="EJ183" s="121"/>
      <c r="EK183" s="121"/>
      <c r="EL183" s="121"/>
      <c r="EM183" s="121"/>
      <c r="EN183" s="121"/>
      <c r="EO183" s="121"/>
      <c r="EP183" s="121"/>
      <c r="EQ183" s="121"/>
      <c r="ER183" s="121"/>
      <c r="ES183" s="121"/>
      <c r="ET183" s="121"/>
      <c r="EU183" s="121"/>
      <c r="EV183" s="121"/>
      <c r="EW183" s="121"/>
      <c r="EX183" s="121"/>
      <c r="EY183" s="121"/>
      <c r="EZ183" s="121"/>
      <c r="FA183" s="121"/>
      <c r="FB183" s="121"/>
      <c r="FC183" s="121"/>
      <c r="FD183" s="121"/>
      <c r="FE183" s="121"/>
      <c r="FF183" s="121"/>
      <c r="FG183" s="121"/>
      <c r="FH183" s="121"/>
      <c r="FI183" s="121"/>
      <c r="FJ183" s="121"/>
      <c r="FK183" s="121"/>
      <c r="FL183" s="121"/>
      <c r="FM183" s="121"/>
      <c r="FN183" s="121"/>
      <c r="FO183" s="121"/>
      <c r="FP183" s="121"/>
      <c r="FQ183" s="121"/>
      <c r="FR183" s="121"/>
      <c r="FS183" s="121"/>
      <c r="FT183" s="121"/>
      <c r="FU183" s="121"/>
      <c r="FV183" s="121"/>
      <c r="FW183" s="121"/>
      <c r="FX183" s="121"/>
      <c r="FY183" s="121"/>
      <c r="FZ183" s="121"/>
      <c r="GA183" s="121"/>
      <c r="GB183" s="121"/>
      <c r="GC183" s="121"/>
      <c r="GD183" s="121"/>
      <c r="GE183" s="121"/>
      <c r="GF183" s="121"/>
      <c r="GG183" s="121"/>
      <c r="GH183" s="121"/>
      <c r="GI183" s="121"/>
      <c r="GJ183" s="121"/>
      <c r="GK183" s="121"/>
      <c r="GL183" s="121"/>
      <c r="GM183" s="121"/>
      <c r="GN183" s="121"/>
      <c r="GO183" s="121"/>
      <c r="GP183" s="121"/>
      <c r="GQ183" s="121"/>
      <c r="GR183" s="121"/>
      <c r="GS183" s="121"/>
      <c r="GT183" s="121"/>
      <c r="GU183" s="121"/>
      <c r="GV183" s="121"/>
      <c r="GW183" s="121"/>
      <c r="GX183" s="121"/>
      <c r="GY183" s="121"/>
      <c r="GZ183" s="121"/>
      <c r="HA183" s="121"/>
      <c r="HB183" s="121"/>
      <c r="HC183" s="121"/>
      <c r="HD183" s="121"/>
      <c r="HE183" s="121"/>
      <c r="HF183" s="121"/>
      <c r="HG183" s="121"/>
      <c r="HH183" s="121"/>
      <c r="HI183" s="121"/>
      <c r="HJ183" s="121"/>
      <c r="HK183" s="121"/>
      <c r="HL183" s="121"/>
      <c r="HM183" s="121"/>
      <c r="HN183" s="121"/>
      <c r="HO183" s="121"/>
      <c r="HP183" s="121"/>
      <c r="HQ183" s="121"/>
      <c r="HR183" s="121"/>
      <c r="HS183" s="121"/>
      <c r="HT183" s="121"/>
      <c r="HU183" s="121"/>
      <c r="HV183" s="121"/>
      <c r="HW183" s="121"/>
      <c r="HX183" s="121"/>
      <c r="HY183" s="121"/>
      <c r="HZ183" s="121"/>
      <c r="IA183" s="121"/>
      <c r="IB183" s="121"/>
      <c r="IC183" s="121"/>
      <c r="ID183" s="121"/>
      <c r="IE183" s="121"/>
      <c r="IF183" s="121"/>
      <c r="IG183" s="121"/>
      <c r="IH183" s="121"/>
      <c r="II183" s="121"/>
      <c r="IJ183" s="121"/>
      <c r="IK183" s="121"/>
      <c r="IL183" s="121"/>
      <c r="IM183" s="121"/>
      <c r="IN183" s="121"/>
      <c r="IO183" s="121"/>
      <c r="IP183" s="121"/>
      <c r="IQ183" s="121"/>
      <c r="IR183" s="121"/>
      <c r="IS183" s="121"/>
      <c r="IT183" s="121"/>
      <c r="IU183" s="121"/>
      <c r="IV183" s="121"/>
    </row>
    <row r="184" spans="1:256" x14ac:dyDescent="0.2">
      <c r="A184" s="119">
        <f>'Alloc Amt'!A184</f>
        <v>0</v>
      </c>
      <c r="B184" s="144">
        <f>'Alloc Amt'!B184</f>
        <v>0</v>
      </c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  <c r="DK184" s="121"/>
      <c r="DL184" s="121"/>
      <c r="DM184" s="121"/>
      <c r="DN184" s="121"/>
      <c r="DO184" s="121"/>
      <c r="DP184" s="121"/>
      <c r="DQ184" s="121"/>
      <c r="DR184" s="121"/>
      <c r="DS184" s="121"/>
      <c r="DT184" s="121"/>
      <c r="DU184" s="121"/>
      <c r="DV184" s="121"/>
      <c r="DW184" s="121"/>
      <c r="DX184" s="121"/>
      <c r="DY184" s="121"/>
      <c r="DZ184" s="121"/>
      <c r="EA184" s="121"/>
      <c r="EB184" s="121"/>
      <c r="EC184" s="121"/>
      <c r="ED184" s="121"/>
      <c r="EE184" s="121"/>
      <c r="EF184" s="121"/>
      <c r="EG184" s="121"/>
      <c r="EH184" s="121"/>
      <c r="EI184" s="121"/>
      <c r="EJ184" s="121"/>
      <c r="EK184" s="121"/>
      <c r="EL184" s="121"/>
      <c r="EM184" s="121"/>
      <c r="EN184" s="121"/>
      <c r="EO184" s="121"/>
      <c r="EP184" s="121"/>
      <c r="EQ184" s="121"/>
      <c r="ER184" s="121"/>
      <c r="ES184" s="121"/>
      <c r="ET184" s="121"/>
      <c r="EU184" s="121"/>
      <c r="EV184" s="121"/>
      <c r="EW184" s="121"/>
      <c r="EX184" s="121"/>
      <c r="EY184" s="121"/>
      <c r="EZ184" s="121"/>
      <c r="FA184" s="121"/>
      <c r="FB184" s="121"/>
      <c r="FC184" s="121"/>
      <c r="FD184" s="121"/>
      <c r="FE184" s="121"/>
      <c r="FF184" s="121"/>
      <c r="FG184" s="121"/>
      <c r="FH184" s="121"/>
      <c r="FI184" s="121"/>
      <c r="FJ184" s="121"/>
      <c r="FK184" s="121"/>
      <c r="FL184" s="121"/>
      <c r="FM184" s="121"/>
      <c r="FN184" s="121"/>
      <c r="FO184" s="121"/>
      <c r="FP184" s="121"/>
      <c r="FQ184" s="121"/>
      <c r="FR184" s="121"/>
      <c r="FS184" s="121"/>
      <c r="FT184" s="121"/>
      <c r="FU184" s="121"/>
      <c r="FV184" s="121"/>
      <c r="FW184" s="121"/>
      <c r="FX184" s="121"/>
      <c r="FY184" s="121"/>
      <c r="FZ184" s="121"/>
      <c r="GA184" s="121"/>
      <c r="GB184" s="121"/>
      <c r="GC184" s="121"/>
      <c r="GD184" s="121"/>
      <c r="GE184" s="121"/>
      <c r="GF184" s="121"/>
      <c r="GG184" s="121"/>
      <c r="GH184" s="121"/>
      <c r="GI184" s="121"/>
      <c r="GJ184" s="121"/>
      <c r="GK184" s="121"/>
      <c r="GL184" s="121"/>
      <c r="GM184" s="121"/>
      <c r="GN184" s="121"/>
      <c r="GO184" s="121"/>
      <c r="GP184" s="121"/>
      <c r="GQ184" s="121"/>
      <c r="GR184" s="121"/>
      <c r="GS184" s="121"/>
      <c r="GT184" s="121"/>
      <c r="GU184" s="121"/>
      <c r="GV184" s="121"/>
      <c r="GW184" s="121"/>
      <c r="GX184" s="121"/>
      <c r="GY184" s="121"/>
      <c r="GZ184" s="121"/>
      <c r="HA184" s="121"/>
      <c r="HB184" s="121"/>
      <c r="HC184" s="121"/>
      <c r="HD184" s="121"/>
      <c r="HE184" s="121"/>
      <c r="HF184" s="121"/>
      <c r="HG184" s="121"/>
      <c r="HH184" s="121"/>
      <c r="HI184" s="121"/>
      <c r="HJ184" s="121"/>
      <c r="HK184" s="121"/>
      <c r="HL184" s="121"/>
      <c r="HM184" s="121"/>
      <c r="HN184" s="121"/>
      <c r="HO184" s="121"/>
      <c r="HP184" s="121"/>
      <c r="HQ184" s="121"/>
      <c r="HR184" s="121"/>
      <c r="HS184" s="121"/>
      <c r="HT184" s="121"/>
      <c r="HU184" s="121"/>
      <c r="HV184" s="121"/>
      <c r="HW184" s="121"/>
      <c r="HX184" s="121"/>
      <c r="HY184" s="121"/>
      <c r="HZ184" s="121"/>
      <c r="IA184" s="121"/>
      <c r="IB184" s="121"/>
      <c r="IC184" s="121"/>
      <c r="ID184" s="121"/>
      <c r="IE184" s="121"/>
      <c r="IF184" s="121"/>
      <c r="IG184" s="121"/>
      <c r="IH184" s="121"/>
      <c r="II184" s="121"/>
      <c r="IJ184" s="121"/>
      <c r="IK184" s="121"/>
      <c r="IL184" s="121"/>
      <c r="IM184" s="121"/>
      <c r="IN184" s="121"/>
      <c r="IO184" s="121"/>
      <c r="IP184" s="121"/>
      <c r="IQ184" s="121"/>
      <c r="IR184" s="121"/>
      <c r="IS184" s="121"/>
      <c r="IT184" s="121"/>
      <c r="IU184" s="121"/>
      <c r="IV184" s="121"/>
    </row>
    <row r="185" spans="1:256" x14ac:dyDescent="0.2">
      <c r="A185" s="119">
        <f>'Alloc Amt'!A185</f>
        <v>0</v>
      </c>
      <c r="B185" s="144">
        <f>'Alloc Amt'!B185</f>
        <v>0</v>
      </c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  <c r="DK185" s="121"/>
      <c r="DL185" s="121"/>
      <c r="DM185" s="121"/>
      <c r="DN185" s="121"/>
      <c r="DO185" s="121"/>
      <c r="DP185" s="121"/>
      <c r="DQ185" s="121"/>
      <c r="DR185" s="121"/>
      <c r="DS185" s="121"/>
      <c r="DT185" s="121"/>
      <c r="DU185" s="121"/>
      <c r="DV185" s="121"/>
      <c r="DW185" s="121"/>
      <c r="DX185" s="121"/>
      <c r="DY185" s="121"/>
      <c r="DZ185" s="121"/>
      <c r="EA185" s="121"/>
      <c r="EB185" s="121"/>
      <c r="EC185" s="121"/>
      <c r="ED185" s="121"/>
      <c r="EE185" s="121"/>
      <c r="EF185" s="121"/>
      <c r="EG185" s="121"/>
      <c r="EH185" s="121"/>
      <c r="EI185" s="121"/>
      <c r="EJ185" s="121"/>
      <c r="EK185" s="121"/>
      <c r="EL185" s="121"/>
      <c r="EM185" s="121"/>
      <c r="EN185" s="121"/>
      <c r="EO185" s="121"/>
      <c r="EP185" s="121"/>
      <c r="EQ185" s="121"/>
      <c r="ER185" s="121"/>
      <c r="ES185" s="121"/>
      <c r="ET185" s="121"/>
      <c r="EU185" s="121"/>
      <c r="EV185" s="121"/>
      <c r="EW185" s="121"/>
      <c r="EX185" s="121"/>
      <c r="EY185" s="121"/>
      <c r="EZ185" s="121"/>
      <c r="FA185" s="121"/>
      <c r="FB185" s="121"/>
      <c r="FC185" s="121"/>
      <c r="FD185" s="121"/>
      <c r="FE185" s="121"/>
      <c r="FF185" s="121"/>
      <c r="FG185" s="121"/>
      <c r="FH185" s="121"/>
      <c r="FI185" s="121"/>
      <c r="FJ185" s="121"/>
      <c r="FK185" s="121"/>
      <c r="FL185" s="121"/>
      <c r="FM185" s="121"/>
      <c r="FN185" s="121"/>
      <c r="FO185" s="121"/>
      <c r="FP185" s="121"/>
      <c r="FQ185" s="121"/>
      <c r="FR185" s="121"/>
      <c r="FS185" s="121"/>
      <c r="FT185" s="121"/>
      <c r="FU185" s="121"/>
      <c r="FV185" s="121"/>
      <c r="FW185" s="121"/>
      <c r="FX185" s="121"/>
      <c r="FY185" s="121"/>
      <c r="FZ185" s="121"/>
      <c r="GA185" s="121"/>
      <c r="GB185" s="121"/>
      <c r="GC185" s="121"/>
      <c r="GD185" s="121"/>
      <c r="GE185" s="121"/>
      <c r="GF185" s="121"/>
      <c r="GG185" s="121"/>
      <c r="GH185" s="121"/>
      <c r="GI185" s="121"/>
      <c r="GJ185" s="121"/>
      <c r="GK185" s="121"/>
      <c r="GL185" s="121"/>
      <c r="GM185" s="121"/>
      <c r="GN185" s="121"/>
      <c r="GO185" s="121"/>
      <c r="GP185" s="121"/>
      <c r="GQ185" s="121"/>
      <c r="GR185" s="121"/>
      <c r="GS185" s="121"/>
      <c r="GT185" s="121"/>
      <c r="GU185" s="121"/>
      <c r="GV185" s="121"/>
      <c r="GW185" s="121"/>
      <c r="GX185" s="121"/>
      <c r="GY185" s="121"/>
      <c r="GZ185" s="121"/>
      <c r="HA185" s="121"/>
      <c r="HB185" s="121"/>
      <c r="HC185" s="121"/>
      <c r="HD185" s="121"/>
      <c r="HE185" s="121"/>
      <c r="HF185" s="121"/>
      <c r="HG185" s="121"/>
      <c r="HH185" s="121"/>
      <c r="HI185" s="121"/>
      <c r="HJ185" s="121"/>
      <c r="HK185" s="121"/>
      <c r="HL185" s="121"/>
      <c r="HM185" s="121"/>
      <c r="HN185" s="121"/>
      <c r="HO185" s="121"/>
      <c r="HP185" s="121"/>
      <c r="HQ185" s="121"/>
      <c r="HR185" s="121"/>
      <c r="HS185" s="121"/>
      <c r="HT185" s="121"/>
      <c r="HU185" s="121"/>
      <c r="HV185" s="121"/>
      <c r="HW185" s="121"/>
      <c r="HX185" s="121"/>
      <c r="HY185" s="121"/>
      <c r="HZ185" s="121"/>
      <c r="IA185" s="121"/>
      <c r="IB185" s="121"/>
      <c r="IC185" s="121"/>
      <c r="ID185" s="121"/>
      <c r="IE185" s="121"/>
      <c r="IF185" s="121"/>
      <c r="IG185" s="121"/>
      <c r="IH185" s="121"/>
      <c r="II185" s="121"/>
      <c r="IJ185" s="121"/>
      <c r="IK185" s="121"/>
      <c r="IL185" s="121"/>
      <c r="IM185" s="121"/>
      <c r="IN185" s="121"/>
      <c r="IO185" s="121"/>
      <c r="IP185" s="121"/>
      <c r="IQ185" s="121"/>
      <c r="IR185" s="121"/>
      <c r="IS185" s="121"/>
      <c r="IT185" s="121"/>
      <c r="IU185" s="121"/>
      <c r="IV185" s="121"/>
    </row>
    <row r="186" spans="1:256" x14ac:dyDescent="0.2">
      <c r="A186" s="119">
        <f>'Alloc Amt'!A186</f>
        <v>0</v>
      </c>
      <c r="B186" s="144">
        <f>'Alloc Amt'!B186</f>
        <v>0</v>
      </c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  <c r="DK186" s="121"/>
      <c r="DL186" s="121"/>
      <c r="DM186" s="121"/>
      <c r="DN186" s="121"/>
      <c r="DO186" s="121"/>
      <c r="DP186" s="121"/>
      <c r="DQ186" s="121"/>
      <c r="DR186" s="121"/>
      <c r="DS186" s="121"/>
      <c r="DT186" s="121"/>
      <c r="DU186" s="121"/>
      <c r="DV186" s="121"/>
      <c r="DW186" s="121"/>
      <c r="DX186" s="121"/>
      <c r="DY186" s="121"/>
      <c r="DZ186" s="121"/>
      <c r="EA186" s="121"/>
      <c r="EB186" s="121"/>
      <c r="EC186" s="121"/>
      <c r="ED186" s="121"/>
      <c r="EE186" s="121"/>
      <c r="EF186" s="121"/>
      <c r="EG186" s="121"/>
      <c r="EH186" s="121"/>
      <c r="EI186" s="121"/>
      <c r="EJ186" s="121"/>
      <c r="EK186" s="121"/>
      <c r="EL186" s="121"/>
      <c r="EM186" s="121"/>
      <c r="EN186" s="121"/>
      <c r="EO186" s="121"/>
      <c r="EP186" s="121"/>
      <c r="EQ186" s="121"/>
      <c r="ER186" s="121"/>
      <c r="ES186" s="121"/>
      <c r="ET186" s="121"/>
      <c r="EU186" s="121"/>
      <c r="EV186" s="121"/>
      <c r="EW186" s="121"/>
      <c r="EX186" s="121"/>
      <c r="EY186" s="121"/>
      <c r="EZ186" s="121"/>
      <c r="FA186" s="121"/>
      <c r="FB186" s="121"/>
      <c r="FC186" s="121"/>
      <c r="FD186" s="121"/>
      <c r="FE186" s="121"/>
      <c r="FF186" s="121"/>
      <c r="FG186" s="121"/>
      <c r="FH186" s="121"/>
      <c r="FI186" s="121"/>
      <c r="FJ186" s="121"/>
      <c r="FK186" s="121"/>
      <c r="FL186" s="121"/>
      <c r="FM186" s="121"/>
      <c r="FN186" s="121"/>
      <c r="FO186" s="121"/>
      <c r="FP186" s="121"/>
      <c r="FQ186" s="121"/>
      <c r="FR186" s="121"/>
      <c r="FS186" s="121"/>
      <c r="FT186" s="121"/>
      <c r="FU186" s="121"/>
      <c r="FV186" s="121"/>
      <c r="FW186" s="121"/>
      <c r="FX186" s="121"/>
      <c r="FY186" s="121"/>
      <c r="FZ186" s="121"/>
      <c r="GA186" s="121"/>
      <c r="GB186" s="121"/>
      <c r="GC186" s="121"/>
      <c r="GD186" s="121"/>
      <c r="GE186" s="121"/>
      <c r="GF186" s="121"/>
      <c r="GG186" s="121"/>
      <c r="GH186" s="121"/>
      <c r="GI186" s="121"/>
      <c r="GJ186" s="121"/>
      <c r="GK186" s="121"/>
      <c r="GL186" s="121"/>
      <c r="GM186" s="121"/>
      <c r="GN186" s="121"/>
      <c r="GO186" s="121"/>
      <c r="GP186" s="121"/>
      <c r="GQ186" s="121"/>
      <c r="GR186" s="121"/>
      <c r="GS186" s="121"/>
      <c r="GT186" s="121"/>
      <c r="GU186" s="121"/>
      <c r="GV186" s="121"/>
      <c r="GW186" s="121"/>
      <c r="GX186" s="121"/>
      <c r="GY186" s="121"/>
      <c r="GZ186" s="121"/>
      <c r="HA186" s="121"/>
      <c r="HB186" s="121"/>
      <c r="HC186" s="121"/>
      <c r="HD186" s="121"/>
      <c r="HE186" s="121"/>
      <c r="HF186" s="121"/>
      <c r="HG186" s="121"/>
      <c r="HH186" s="121"/>
      <c r="HI186" s="121"/>
      <c r="HJ186" s="121"/>
      <c r="HK186" s="121"/>
      <c r="HL186" s="121"/>
      <c r="HM186" s="121"/>
      <c r="HN186" s="121"/>
      <c r="HO186" s="121"/>
      <c r="HP186" s="121"/>
      <c r="HQ186" s="121"/>
      <c r="HR186" s="121"/>
      <c r="HS186" s="121"/>
      <c r="HT186" s="121"/>
      <c r="HU186" s="121"/>
      <c r="HV186" s="121"/>
      <c r="HW186" s="121"/>
      <c r="HX186" s="121"/>
      <c r="HY186" s="121"/>
      <c r="HZ186" s="121"/>
      <c r="IA186" s="121"/>
      <c r="IB186" s="121"/>
      <c r="IC186" s="121"/>
      <c r="ID186" s="121"/>
      <c r="IE186" s="121"/>
      <c r="IF186" s="121"/>
      <c r="IG186" s="121"/>
      <c r="IH186" s="121"/>
      <c r="II186" s="121"/>
      <c r="IJ186" s="121"/>
      <c r="IK186" s="121"/>
      <c r="IL186" s="121"/>
      <c r="IM186" s="121"/>
      <c r="IN186" s="121"/>
      <c r="IO186" s="121"/>
      <c r="IP186" s="121"/>
      <c r="IQ186" s="121"/>
      <c r="IR186" s="121"/>
      <c r="IS186" s="121"/>
      <c r="IT186" s="121"/>
      <c r="IU186" s="121"/>
      <c r="IV186" s="121"/>
    </row>
    <row r="187" spans="1:256" x14ac:dyDescent="0.2">
      <c r="A187" s="119">
        <f>'Alloc Amt'!A187</f>
        <v>0</v>
      </c>
      <c r="B187" s="144">
        <f>'Alloc Amt'!B187</f>
        <v>0</v>
      </c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  <c r="DK187" s="121"/>
      <c r="DL187" s="121"/>
      <c r="DM187" s="121"/>
      <c r="DN187" s="121"/>
      <c r="DO187" s="121"/>
      <c r="DP187" s="121"/>
      <c r="DQ187" s="121"/>
      <c r="DR187" s="121"/>
      <c r="DS187" s="121"/>
      <c r="DT187" s="121"/>
      <c r="DU187" s="121"/>
      <c r="DV187" s="121"/>
      <c r="DW187" s="121"/>
      <c r="DX187" s="121"/>
      <c r="DY187" s="121"/>
      <c r="DZ187" s="121"/>
      <c r="EA187" s="121"/>
      <c r="EB187" s="121"/>
      <c r="EC187" s="121"/>
      <c r="ED187" s="121"/>
      <c r="EE187" s="121"/>
      <c r="EF187" s="121"/>
      <c r="EG187" s="121"/>
      <c r="EH187" s="121"/>
      <c r="EI187" s="121"/>
      <c r="EJ187" s="121"/>
      <c r="EK187" s="121"/>
      <c r="EL187" s="121"/>
      <c r="EM187" s="121"/>
      <c r="EN187" s="121"/>
      <c r="EO187" s="121"/>
      <c r="EP187" s="121"/>
      <c r="EQ187" s="121"/>
      <c r="ER187" s="121"/>
      <c r="ES187" s="121"/>
      <c r="ET187" s="121"/>
      <c r="EU187" s="121"/>
      <c r="EV187" s="121"/>
      <c r="EW187" s="121"/>
      <c r="EX187" s="121"/>
      <c r="EY187" s="121"/>
      <c r="EZ187" s="121"/>
      <c r="FA187" s="121"/>
      <c r="FB187" s="121"/>
      <c r="FC187" s="121"/>
      <c r="FD187" s="121"/>
      <c r="FE187" s="121"/>
      <c r="FF187" s="121"/>
      <c r="FG187" s="121"/>
      <c r="FH187" s="121"/>
      <c r="FI187" s="121"/>
      <c r="FJ187" s="121"/>
      <c r="FK187" s="121"/>
      <c r="FL187" s="121"/>
      <c r="FM187" s="121"/>
      <c r="FN187" s="121"/>
      <c r="FO187" s="121"/>
      <c r="FP187" s="121"/>
      <c r="FQ187" s="121"/>
      <c r="FR187" s="121"/>
      <c r="FS187" s="121"/>
      <c r="FT187" s="121"/>
      <c r="FU187" s="121"/>
      <c r="FV187" s="121"/>
      <c r="FW187" s="121"/>
      <c r="FX187" s="121"/>
      <c r="FY187" s="121"/>
      <c r="FZ187" s="121"/>
      <c r="GA187" s="121"/>
      <c r="GB187" s="121"/>
      <c r="GC187" s="121"/>
      <c r="GD187" s="121"/>
      <c r="GE187" s="121"/>
      <c r="GF187" s="121"/>
      <c r="GG187" s="121"/>
      <c r="GH187" s="121"/>
      <c r="GI187" s="121"/>
      <c r="GJ187" s="121"/>
      <c r="GK187" s="121"/>
      <c r="GL187" s="121"/>
      <c r="GM187" s="121"/>
      <c r="GN187" s="121"/>
      <c r="GO187" s="121"/>
      <c r="GP187" s="121"/>
      <c r="GQ187" s="121"/>
      <c r="GR187" s="121"/>
      <c r="GS187" s="121"/>
      <c r="GT187" s="121"/>
      <c r="GU187" s="121"/>
      <c r="GV187" s="121"/>
      <c r="GW187" s="121"/>
      <c r="GX187" s="121"/>
      <c r="GY187" s="121"/>
      <c r="GZ187" s="121"/>
      <c r="HA187" s="121"/>
      <c r="HB187" s="121"/>
      <c r="HC187" s="121"/>
      <c r="HD187" s="121"/>
      <c r="HE187" s="121"/>
      <c r="HF187" s="121"/>
      <c r="HG187" s="121"/>
      <c r="HH187" s="121"/>
      <c r="HI187" s="121"/>
      <c r="HJ187" s="121"/>
      <c r="HK187" s="121"/>
      <c r="HL187" s="121"/>
      <c r="HM187" s="121"/>
      <c r="HN187" s="121"/>
      <c r="HO187" s="121"/>
      <c r="HP187" s="121"/>
      <c r="HQ187" s="121"/>
      <c r="HR187" s="121"/>
      <c r="HS187" s="121"/>
      <c r="HT187" s="121"/>
      <c r="HU187" s="121"/>
      <c r="HV187" s="121"/>
      <c r="HW187" s="121"/>
      <c r="HX187" s="121"/>
      <c r="HY187" s="121"/>
      <c r="HZ187" s="121"/>
      <c r="IA187" s="121"/>
      <c r="IB187" s="121"/>
      <c r="IC187" s="121"/>
      <c r="ID187" s="121"/>
      <c r="IE187" s="121"/>
      <c r="IF187" s="121"/>
      <c r="IG187" s="121"/>
      <c r="IH187" s="121"/>
      <c r="II187" s="121"/>
      <c r="IJ187" s="121"/>
      <c r="IK187" s="121"/>
      <c r="IL187" s="121"/>
      <c r="IM187" s="121"/>
      <c r="IN187" s="121"/>
      <c r="IO187" s="121"/>
      <c r="IP187" s="121"/>
      <c r="IQ187" s="121"/>
      <c r="IR187" s="121"/>
      <c r="IS187" s="121"/>
      <c r="IT187" s="121"/>
      <c r="IU187" s="121"/>
      <c r="IV187" s="121"/>
    </row>
    <row r="188" spans="1:256" x14ac:dyDescent="0.2">
      <c r="A188" s="119">
        <f>'Alloc Amt'!A188</f>
        <v>0</v>
      </c>
      <c r="B188" s="144">
        <f>'Alloc Amt'!B188</f>
        <v>0</v>
      </c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  <c r="DK188" s="121"/>
      <c r="DL188" s="121"/>
      <c r="DM188" s="121"/>
      <c r="DN188" s="121"/>
      <c r="DO188" s="121"/>
      <c r="DP188" s="121"/>
      <c r="DQ188" s="121"/>
      <c r="DR188" s="121"/>
      <c r="DS188" s="121"/>
      <c r="DT188" s="121"/>
      <c r="DU188" s="121"/>
      <c r="DV188" s="121"/>
      <c r="DW188" s="121"/>
      <c r="DX188" s="121"/>
      <c r="DY188" s="121"/>
      <c r="DZ188" s="121"/>
      <c r="EA188" s="121"/>
      <c r="EB188" s="121"/>
      <c r="EC188" s="121"/>
      <c r="ED188" s="121"/>
      <c r="EE188" s="121"/>
      <c r="EF188" s="121"/>
      <c r="EG188" s="121"/>
      <c r="EH188" s="121"/>
      <c r="EI188" s="121"/>
      <c r="EJ188" s="121"/>
      <c r="EK188" s="121"/>
      <c r="EL188" s="121"/>
      <c r="EM188" s="121"/>
      <c r="EN188" s="121"/>
      <c r="EO188" s="121"/>
      <c r="EP188" s="121"/>
      <c r="EQ188" s="121"/>
      <c r="ER188" s="121"/>
      <c r="ES188" s="121"/>
      <c r="ET188" s="121"/>
      <c r="EU188" s="121"/>
      <c r="EV188" s="121"/>
      <c r="EW188" s="121"/>
      <c r="EX188" s="121"/>
      <c r="EY188" s="121"/>
      <c r="EZ188" s="121"/>
      <c r="FA188" s="121"/>
      <c r="FB188" s="121"/>
      <c r="FC188" s="121"/>
      <c r="FD188" s="121"/>
      <c r="FE188" s="121"/>
      <c r="FF188" s="121"/>
      <c r="FG188" s="121"/>
      <c r="FH188" s="121"/>
      <c r="FI188" s="121"/>
      <c r="FJ188" s="121"/>
      <c r="FK188" s="121"/>
      <c r="FL188" s="121"/>
      <c r="FM188" s="121"/>
      <c r="FN188" s="121"/>
      <c r="FO188" s="121"/>
      <c r="FP188" s="121"/>
      <c r="FQ188" s="121"/>
      <c r="FR188" s="121"/>
      <c r="FS188" s="121"/>
      <c r="FT188" s="121"/>
      <c r="FU188" s="121"/>
      <c r="FV188" s="121"/>
      <c r="FW188" s="121"/>
      <c r="FX188" s="121"/>
      <c r="FY188" s="121"/>
      <c r="FZ188" s="121"/>
      <c r="GA188" s="121"/>
      <c r="GB188" s="121"/>
      <c r="GC188" s="121"/>
      <c r="GD188" s="121"/>
      <c r="GE188" s="121"/>
      <c r="GF188" s="121"/>
      <c r="GG188" s="121"/>
      <c r="GH188" s="121"/>
      <c r="GI188" s="121"/>
      <c r="GJ188" s="121"/>
      <c r="GK188" s="121"/>
      <c r="GL188" s="121"/>
      <c r="GM188" s="121"/>
      <c r="GN188" s="121"/>
      <c r="GO188" s="121"/>
      <c r="GP188" s="121"/>
      <c r="GQ188" s="121"/>
      <c r="GR188" s="121"/>
      <c r="GS188" s="121"/>
      <c r="GT188" s="121"/>
      <c r="GU188" s="121"/>
      <c r="GV188" s="121"/>
      <c r="GW188" s="121"/>
      <c r="GX188" s="121"/>
      <c r="GY188" s="121"/>
      <c r="GZ188" s="121"/>
      <c r="HA188" s="121"/>
      <c r="HB188" s="121"/>
      <c r="HC188" s="121"/>
      <c r="HD188" s="121"/>
      <c r="HE188" s="121"/>
      <c r="HF188" s="121"/>
      <c r="HG188" s="121"/>
      <c r="HH188" s="121"/>
      <c r="HI188" s="121"/>
      <c r="HJ188" s="121"/>
      <c r="HK188" s="121"/>
      <c r="HL188" s="121"/>
      <c r="HM188" s="121"/>
      <c r="HN188" s="121"/>
      <c r="HO188" s="121"/>
      <c r="HP188" s="121"/>
      <c r="HQ188" s="121"/>
      <c r="HR188" s="121"/>
      <c r="HS188" s="121"/>
      <c r="HT188" s="121"/>
      <c r="HU188" s="121"/>
      <c r="HV188" s="121"/>
      <c r="HW188" s="121"/>
      <c r="HX188" s="121"/>
      <c r="HY188" s="121"/>
      <c r="HZ188" s="121"/>
      <c r="IA188" s="121"/>
      <c r="IB188" s="121"/>
      <c r="IC188" s="121"/>
      <c r="ID188" s="121"/>
      <c r="IE188" s="121"/>
      <c r="IF188" s="121"/>
      <c r="IG188" s="121"/>
      <c r="IH188" s="121"/>
      <c r="II188" s="121"/>
      <c r="IJ188" s="121"/>
      <c r="IK188" s="121"/>
      <c r="IL188" s="121"/>
      <c r="IM188" s="121"/>
      <c r="IN188" s="121"/>
      <c r="IO188" s="121"/>
      <c r="IP188" s="121"/>
      <c r="IQ188" s="121"/>
      <c r="IR188" s="121"/>
      <c r="IS188" s="121"/>
      <c r="IT188" s="121"/>
      <c r="IU188" s="121"/>
      <c r="IV188" s="121"/>
    </row>
    <row r="189" spans="1:256" x14ac:dyDescent="0.2">
      <c r="A189" s="119">
        <f>'Alloc Amt'!A189</f>
        <v>0</v>
      </c>
      <c r="B189" s="144">
        <f>'Alloc Amt'!B189</f>
        <v>0</v>
      </c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  <c r="DK189" s="121"/>
      <c r="DL189" s="121"/>
      <c r="DM189" s="121"/>
      <c r="DN189" s="121"/>
      <c r="DO189" s="121"/>
      <c r="DP189" s="121"/>
      <c r="DQ189" s="121"/>
      <c r="DR189" s="121"/>
      <c r="DS189" s="121"/>
      <c r="DT189" s="121"/>
      <c r="DU189" s="121"/>
      <c r="DV189" s="121"/>
      <c r="DW189" s="121"/>
      <c r="DX189" s="121"/>
      <c r="DY189" s="121"/>
      <c r="DZ189" s="121"/>
      <c r="EA189" s="121"/>
      <c r="EB189" s="121"/>
      <c r="EC189" s="121"/>
      <c r="ED189" s="121"/>
      <c r="EE189" s="121"/>
      <c r="EF189" s="121"/>
      <c r="EG189" s="121"/>
      <c r="EH189" s="121"/>
      <c r="EI189" s="121"/>
      <c r="EJ189" s="121"/>
      <c r="EK189" s="121"/>
      <c r="EL189" s="121"/>
      <c r="EM189" s="121"/>
      <c r="EN189" s="121"/>
      <c r="EO189" s="121"/>
      <c r="EP189" s="121"/>
      <c r="EQ189" s="121"/>
      <c r="ER189" s="121"/>
      <c r="ES189" s="121"/>
      <c r="ET189" s="121"/>
      <c r="EU189" s="121"/>
      <c r="EV189" s="121"/>
      <c r="EW189" s="121"/>
      <c r="EX189" s="121"/>
      <c r="EY189" s="121"/>
      <c r="EZ189" s="121"/>
      <c r="FA189" s="121"/>
      <c r="FB189" s="121"/>
      <c r="FC189" s="121"/>
      <c r="FD189" s="121"/>
      <c r="FE189" s="121"/>
      <c r="FF189" s="121"/>
      <c r="FG189" s="121"/>
      <c r="FH189" s="121"/>
      <c r="FI189" s="121"/>
      <c r="FJ189" s="121"/>
      <c r="FK189" s="121"/>
      <c r="FL189" s="121"/>
      <c r="FM189" s="121"/>
      <c r="FN189" s="121"/>
      <c r="FO189" s="121"/>
      <c r="FP189" s="121"/>
      <c r="FQ189" s="121"/>
      <c r="FR189" s="121"/>
      <c r="FS189" s="121"/>
      <c r="FT189" s="121"/>
      <c r="FU189" s="121"/>
      <c r="FV189" s="121"/>
      <c r="FW189" s="121"/>
      <c r="FX189" s="121"/>
      <c r="FY189" s="121"/>
      <c r="FZ189" s="121"/>
      <c r="GA189" s="121"/>
      <c r="GB189" s="121"/>
      <c r="GC189" s="121"/>
      <c r="GD189" s="121"/>
      <c r="GE189" s="121"/>
      <c r="GF189" s="121"/>
      <c r="GG189" s="121"/>
      <c r="GH189" s="121"/>
      <c r="GI189" s="121"/>
      <c r="GJ189" s="121"/>
      <c r="GK189" s="121"/>
      <c r="GL189" s="121"/>
      <c r="GM189" s="121"/>
      <c r="GN189" s="121"/>
      <c r="GO189" s="121"/>
      <c r="GP189" s="121"/>
      <c r="GQ189" s="121"/>
      <c r="GR189" s="121"/>
      <c r="GS189" s="121"/>
      <c r="GT189" s="121"/>
      <c r="GU189" s="121"/>
      <c r="GV189" s="121"/>
      <c r="GW189" s="121"/>
      <c r="GX189" s="121"/>
      <c r="GY189" s="121"/>
      <c r="GZ189" s="121"/>
      <c r="HA189" s="121"/>
      <c r="HB189" s="121"/>
      <c r="HC189" s="121"/>
      <c r="HD189" s="121"/>
      <c r="HE189" s="121"/>
      <c r="HF189" s="121"/>
      <c r="HG189" s="121"/>
      <c r="HH189" s="121"/>
      <c r="HI189" s="121"/>
      <c r="HJ189" s="121"/>
      <c r="HK189" s="121"/>
      <c r="HL189" s="121"/>
      <c r="HM189" s="121"/>
      <c r="HN189" s="121"/>
      <c r="HO189" s="121"/>
      <c r="HP189" s="121"/>
      <c r="HQ189" s="121"/>
      <c r="HR189" s="121"/>
      <c r="HS189" s="121"/>
      <c r="HT189" s="121"/>
      <c r="HU189" s="121"/>
      <c r="HV189" s="121"/>
      <c r="HW189" s="121"/>
      <c r="HX189" s="121"/>
      <c r="HY189" s="121"/>
      <c r="HZ189" s="121"/>
      <c r="IA189" s="121"/>
      <c r="IB189" s="121"/>
      <c r="IC189" s="121"/>
      <c r="ID189" s="121"/>
      <c r="IE189" s="121"/>
      <c r="IF189" s="121"/>
      <c r="IG189" s="121"/>
      <c r="IH189" s="121"/>
      <c r="II189" s="121"/>
      <c r="IJ189" s="121"/>
      <c r="IK189" s="121"/>
      <c r="IL189" s="121"/>
      <c r="IM189" s="121"/>
      <c r="IN189" s="121"/>
      <c r="IO189" s="121"/>
      <c r="IP189" s="121"/>
      <c r="IQ189" s="121"/>
      <c r="IR189" s="121"/>
      <c r="IS189" s="121"/>
      <c r="IT189" s="121"/>
      <c r="IU189" s="121"/>
      <c r="IV189" s="121"/>
    </row>
    <row r="190" spans="1:256" x14ac:dyDescent="0.2">
      <c r="A190" s="119">
        <f>'Alloc Amt'!A190</f>
        <v>0</v>
      </c>
      <c r="B190" s="144">
        <f>'Alloc Amt'!B190</f>
        <v>0</v>
      </c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  <c r="DK190" s="121"/>
      <c r="DL190" s="121"/>
      <c r="DM190" s="121"/>
      <c r="DN190" s="121"/>
      <c r="DO190" s="121"/>
      <c r="DP190" s="121"/>
      <c r="DQ190" s="121"/>
      <c r="DR190" s="121"/>
      <c r="DS190" s="121"/>
      <c r="DT190" s="121"/>
      <c r="DU190" s="121"/>
      <c r="DV190" s="121"/>
      <c r="DW190" s="121"/>
      <c r="DX190" s="121"/>
      <c r="DY190" s="121"/>
      <c r="DZ190" s="121"/>
      <c r="EA190" s="121"/>
      <c r="EB190" s="121"/>
      <c r="EC190" s="121"/>
      <c r="ED190" s="121"/>
      <c r="EE190" s="121"/>
      <c r="EF190" s="121"/>
      <c r="EG190" s="121"/>
      <c r="EH190" s="121"/>
      <c r="EI190" s="121"/>
      <c r="EJ190" s="121"/>
      <c r="EK190" s="121"/>
      <c r="EL190" s="121"/>
      <c r="EM190" s="121"/>
      <c r="EN190" s="121"/>
      <c r="EO190" s="121"/>
      <c r="EP190" s="121"/>
      <c r="EQ190" s="121"/>
      <c r="ER190" s="121"/>
      <c r="ES190" s="121"/>
      <c r="ET190" s="121"/>
      <c r="EU190" s="121"/>
      <c r="EV190" s="121"/>
      <c r="EW190" s="121"/>
      <c r="EX190" s="121"/>
      <c r="EY190" s="121"/>
      <c r="EZ190" s="121"/>
      <c r="FA190" s="121"/>
      <c r="FB190" s="121"/>
      <c r="FC190" s="121"/>
      <c r="FD190" s="121"/>
      <c r="FE190" s="121"/>
      <c r="FF190" s="121"/>
      <c r="FG190" s="121"/>
      <c r="FH190" s="121"/>
      <c r="FI190" s="121"/>
      <c r="FJ190" s="121"/>
      <c r="FK190" s="121"/>
      <c r="FL190" s="121"/>
      <c r="FM190" s="121"/>
      <c r="FN190" s="121"/>
      <c r="FO190" s="121"/>
      <c r="FP190" s="121"/>
      <c r="FQ190" s="121"/>
      <c r="FR190" s="121"/>
      <c r="FS190" s="121"/>
      <c r="FT190" s="121"/>
      <c r="FU190" s="121"/>
      <c r="FV190" s="121"/>
      <c r="FW190" s="121"/>
      <c r="FX190" s="121"/>
      <c r="FY190" s="121"/>
      <c r="FZ190" s="121"/>
      <c r="GA190" s="121"/>
      <c r="GB190" s="121"/>
      <c r="GC190" s="121"/>
      <c r="GD190" s="121"/>
      <c r="GE190" s="121"/>
      <c r="GF190" s="121"/>
      <c r="GG190" s="121"/>
      <c r="GH190" s="121"/>
      <c r="GI190" s="121"/>
      <c r="GJ190" s="121"/>
      <c r="GK190" s="121"/>
      <c r="GL190" s="121"/>
      <c r="GM190" s="121"/>
      <c r="GN190" s="121"/>
      <c r="GO190" s="121"/>
      <c r="GP190" s="121"/>
      <c r="GQ190" s="121"/>
      <c r="GR190" s="121"/>
      <c r="GS190" s="121"/>
      <c r="GT190" s="121"/>
      <c r="GU190" s="121"/>
      <c r="GV190" s="121"/>
      <c r="GW190" s="121"/>
      <c r="GX190" s="121"/>
      <c r="GY190" s="121"/>
      <c r="GZ190" s="121"/>
      <c r="HA190" s="121"/>
      <c r="HB190" s="121"/>
      <c r="HC190" s="121"/>
      <c r="HD190" s="121"/>
      <c r="HE190" s="121"/>
      <c r="HF190" s="121"/>
      <c r="HG190" s="121"/>
      <c r="HH190" s="121"/>
      <c r="HI190" s="121"/>
      <c r="HJ190" s="121"/>
      <c r="HK190" s="121"/>
      <c r="HL190" s="121"/>
      <c r="HM190" s="121"/>
      <c r="HN190" s="121"/>
      <c r="HO190" s="121"/>
      <c r="HP190" s="121"/>
      <c r="HQ190" s="121"/>
      <c r="HR190" s="121"/>
      <c r="HS190" s="121"/>
      <c r="HT190" s="121"/>
      <c r="HU190" s="121"/>
      <c r="HV190" s="121"/>
      <c r="HW190" s="121"/>
      <c r="HX190" s="121"/>
      <c r="HY190" s="121"/>
      <c r="HZ190" s="121"/>
      <c r="IA190" s="121"/>
      <c r="IB190" s="121"/>
      <c r="IC190" s="121"/>
      <c r="ID190" s="121"/>
      <c r="IE190" s="121"/>
      <c r="IF190" s="121"/>
      <c r="IG190" s="121"/>
      <c r="IH190" s="121"/>
      <c r="II190" s="121"/>
      <c r="IJ190" s="121"/>
      <c r="IK190" s="121"/>
      <c r="IL190" s="121"/>
      <c r="IM190" s="121"/>
      <c r="IN190" s="121"/>
      <c r="IO190" s="121"/>
      <c r="IP190" s="121"/>
      <c r="IQ190" s="121"/>
      <c r="IR190" s="121"/>
      <c r="IS190" s="121"/>
      <c r="IT190" s="121"/>
      <c r="IU190" s="121"/>
      <c r="IV190" s="121"/>
    </row>
    <row r="191" spans="1:256" x14ac:dyDescent="0.2">
      <c r="A191" s="119">
        <f>'Alloc Amt'!A191</f>
        <v>0</v>
      </c>
      <c r="B191" s="144">
        <f>'Alloc Amt'!B191</f>
        <v>0</v>
      </c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  <c r="DK191" s="121"/>
      <c r="DL191" s="121"/>
      <c r="DM191" s="121"/>
      <c r="DN191" s="121"/>
      <c r="DO191" s="121"/>
      <c r="DP191" s="121"/>
      <c r="DQ191" s="121"/>
      <c r="DR191" s="121"/>
      <c r="DS191" s="121"/>
      <c r="DT191" s="121"/>
      <c r="DU191" s="121"/>
      <c r="DV191" s="121"/>
      <c r="DW191" s="121"/>
      <c r="DX191" s="121"/>
      <c r="DY191" s="121"/>
      <c r="DZ191" s="121"/>
      <c r="EA191" s="121"/>
      <c r="EB191" s="121"/>
      <c r="EC191" s="121"/>
      <c r="ED191" s="121"/>
      <c r="EE191" s="121"/>
      <c r="EF191" s="121"/>
      <c r="EG191" s="121"/>
      <c r="EH191" s="121"/>
      <c r="EI191" s="121"/>
      <c r="EJ191" s="121"/>
      <c r="EK191" s="121"/>
      <c r="EL191" s="121"/>
      <c r="EM191" s="121"/>
      <c r="EN191" s="121"/>
      <c r="EO191" s="121"/>
      <c r="EP191" s="121"/>
      <c r="EQ191" s="121"/>
      <c r="ER191" s="121"/>
      <c r="ES191" s="121"/>
      <c r="ET191" s="121"/>
      <c r="EU191" s="121"/>
      <c r="EV191" s="121"/>
      <c r="EW191" s="121"/>
      <c r="EX191" s="121"/>
      <c r="EY191" s="121"/>
      <c r="EZ191" s="121"/>
      <c r="FA191" s="121"/>
      <c r="FB191" s="121"/>
      <c r="FC191" s="121"/>
      <c r="FD191" s="121"/>
      <c r="FE191" s="121"/>
      <c r="FF191" s="121"/>
      <c r="FG191" s="121"/>
      <c r="FH191" s="121"/>
      <c r="FI191" s="121"/>
      <c r="FJ191" s="121"/>
      <c r="FK191" s="121"/>
      <c r="FL191" s="121"/>
      <c r="FM191" s="121"/>
      <c r="FN191" s="121"/>
      <c r="FO191" s="121"/>
      <c r="FP191" s="121"/>
      <c r="FQ191" s="121"/>
      <c r="FR191" s="121"/>
      <c r="FS191" s="121"/>
      <c r="FT191" s="121"/>
      <c r="FU191" s="121"/>
      <c r="FV191" s="121"/>
      <c r="FW191" s="121"/>
      <c r="FX191" s="121"/>
      <c r="FY191" s="121"/>
      <c r="FZ191" s="121"/>
      <c r="GA191" s="121"/>
      <c r="GB191" s="121"/>
      <c r="GC191" s="121"/>
      <c r="GD191" s="121"/>
      <c r="GE191" s="121"/>
      <c r="GF191" s="121"/>
      <c r="GG191" s="121"/>
      <c r="GH191" s="121"/>
      <c r="GI191" s="121"/>
      <c r="GJ191" s="121"/>
      <c r="GK191" s="121"/>
      <c r="GL191" s="121"/>
      <c r="GM191" s="121"/>
      <c r="GN191" s="121"/>
      <c r="GO191" s="121"/>
      <c r="GP191" s="121"/>
      <c r="GQ191" s="121"/>
      <c r="GR191" s="121"/>
      <c r="GS191" s="121"/>
      <c r="GT191" s="121"/>
      <c r="GU191" s="121"/>
      <c r="GV191" s="121"/>
      <c r="GW191" s="121"/>
      <c r="GX191" s="121"/>
      <c r="GY191" s="121"/>
      <c r="GZ191" s="121"/>
      <c r="HA191" s="121"/>
      <c r="HB191" s="121"/>
      <c r="HC191" s="121"/>
      <c r="HD191" s="121"/>
      <c r="HE191" s="121"/>
      <c r="HF191" s="121"/>
      <c r="HG191" s="121"/>
      <c r="HH191" s="121"/>
      <c r="HI191" s="121"/>
      <c r="HJ191" s="121"/>
      <c r="HK191" s="121"/>
      <c r="HL191" s="121"/>
      <c r="HM191" s="121"/>
      <c r="HN191" s="121"/>
      <c r="HO191" s="121"/>
      <c r="HP191" s="121"/>
      <c r="HQ191" s="121"/>
      <c r="HR191" s="121"/>
      <c r="HS191" s="121"/>
      <c r="HT191" s="121"/>
      <c r="HU191" s="121"/>
      <c r="HV191" s="121"/>
      <c r="HW191" s="121"/>
      <c r="HX191" s="121"/>
      <c r="HY191" s="121"/>
      <c r="HZ191" s="121"/>
      <c r="IA191" s="121"/>
      <c r="IB191" s="121"/>
      <c r="IC191" s="121"/>
      <c r="ID191" s="121"/>
      <c r="IE191" s="121"/>
      <c r="IF191" s="121"/>
      <c r="IG191" s="121"/>
      <c r="IH191" s="121"/>
      <c r="II191" s="121"/>
      <c r="IJ191" s="121"/>
      <c r="IK191" s="121"/>
      <c r="IL191" s="121"/>
      <c r="IM191" s="121"/>
      <c r="IN191" s="121"/>
      <c r="IO191" s="121"/>
      <c r="IP191" s="121"/>
      <c r="IQ191" s="121"/>
      <c r="IR191" s="121"/>
      <c r="IS191" s="121"/>
      <c r="IT191" s="121"/>
      <c r="IU191" s="121"/>
      <c r="IV191" s="121"/>
    </row>
    <row r="192" spans="1:256" x14ac:dyDescent="0.2">
      <c r="A192" s="119">
        <f>'Alloc Amt'!A192</f>
        <v>0</v>
      </c>
      <c r="B192" s="144">
        <f>'Alloc Amt'!B192</f>
        <v>0</v>
      </c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  <c r="DK192" s="121"/>
      <c r="DL192" s="121"/>
      <c r="DM192" s="121"/>
      <c r="DN192" s="121"/>
      <c r="DO192" s="121"/>
      <c r="DP192" s="121"/>
      <c r="DQ192" s="121"/>
      <c r="DR192" s="121"/>
      <c r="DS192" s="121"/>
      <c r="DT192" s="121"/>
      <c r="DU192" s="121"/>
      <c r="DV192" s="121"/>
      <c r="DW192" s="121"/>
      <c r="DX192" s="121"/>
      <c r="DY192" s="121"/>
      <c r="DZ192" s="121"/>
      <c r="EA192" s="121"/>
      <c r="EB192" s="121"/>
      <c r="EC192" s="121"/>
      <c r="ED192" s="121"/>
      <c r="EE192" s="121"/>
      <c r="EF192" s="121"/>
      <c r="EG192" s="121"/>
      <c r="EH192" s="121"/>
      <c r="EI192" s="121"/>
      <c r="EJ192" s="121"/>
      <c r="EK192" s="121"/>
      <c r="EL192" s="121"/>
      <c r="EM192" s="121"/>
      <c r="EN192" s="121"/>
      <c r="EO192" s="121"/>
      <c r="EP192" s="121"/>
      <c r="EQ192" s="121"/>
      <c r="ER192" s="121"/>
      <c r="ES192" s="121"/>
      <c r="ET192" s="121"/>
      <c r="EU192" s="121"/>
      <c r="EV192" s="121"/>
      <c r="EW192" s="121"/>
      <c r="EX192" s="121"/>
      <c r="EY192" s="121"/>
      <c r="EZ192" s="121"/>
      <c r="FA192" s="121"/>
      <c r="FB192" s="121"/>
      <c r="FC192" s="121"/>
      <c r="FD192" s="121"/>
      <c r="FE192" s="121"/>
      <c r="FF192" s="121"/>
      <c r="FG192" s="121"/>
      <c r="FH192" s="121"/>
      <c r="FI192" s="121"/>
      <c r="FJ192" s="121"/>
      <c r="FK192" s="121"/>
      <c r="FL192" s="121"/>
      <c r="FM192" s="121"/>
      <c r="FN192" s="121"/>
      <c r="FO192" s="121"/>
      <c r="FP192" s="121"/>
      <c r="FQ192" s="121"/>
      <c r="FR192" s="121"/>
      <c r="FS192" s="121"/>
      <c r="FT192" s="121"/>
      <c r="FU192" s="121"/>
      <c r="FV192" s="121"/>
      <c r="FW192" s="121"/>
      <c r="FX192" s="121"/>
      <c r="FY192" s="121"/>
      <c r="FZ192" s="121"/>
      <c r="GA192" s="121"/>
      <c r="GB192" s="121"/>
      <c r="GC192" s="121"/>
      <c r="GD192" s="121"/>
      <c r="GE192" s="121"/>
      <c r="GF192" s="121"/>
      <c r="GG192" s="121"/>
      <c r="GH192" s="121"/>
      <c r="GI192" s="121"/>
      <c r="GJ192" s="121"/>
      <c r="GK192" s="121"/>
      <c r="GL192" s="121"/>
      <c r="GM192" s="121"/>
      <c r="GN192" s="121"/>
      <c r="GO192" s="121"/>
      <c r="GP192" s="121"/>
      <c r="GQ192" s="121"/>
      <c r="GR192" s="121"/>
      <c r="GS192" s="121"/>
      <c r="GT192" s="121"/>
      <c r="GU192" s="121"/>
      <c r="GV192" s="121"/>
      <c r="GW192" s="121"/>
      <c r="GX192" s="121"/>
      <c r="GY192" s="121"/>
      <c r="GZ192" s="121"/>
      <c r="HA192" s="121"/>
      <c r="HB192" s="121"/>
      <c r="HC192" s="121"/>
      <c r="HD192" s="121"/>
      <c r="HE192" s="121"/>
      <c r="HF192" s="121"/>
      <c r="HG192" s="121"/>
      <c r="HH192" s="121"/>
      <c r="HI192" s="121"/>
      <c r="HJ192" s="121"/>
      <c r="HK192" s="121"/>
      <c r="HL192" s="121"/>
      <c r="HM192" s="121"/>
      <c r="HN192" s="121"/>
      <c r="HO192" s="121"/>
      <c r="HP192" s="121"/>
      <c r="HQ192" s="121"/>
      <c r="HR192" s="121"/>
      <c r="HS192" s="121"/>
      <c r="HT192" s="121"/>
      <c r="HU192" s="121"/>
      <c r="HV192" s="121"/>
      <c r="HW192" s="121"/>
      <c r="HX192" s="121"/>
      <c r="HY192" s="121"/>
      <c r="HZ192" s="121"/>
      <c r="IA192" s="121"/>
      <c r="IB192" s="121"/>
      <c r="IC192" s="121"/>
      <c r="ID192" s="121"/>
      <c r="IE192" s="121"/>
      <c r="IF192" s="121"/>
      <c r="IG192" s="121"/>
      <c r="IH192" s="121"/>
      <c r="II192" s="121"/>
      <c r="IJ192" s="121"/>
      <c r="IK192" s="121"/>
      <c r="IL192" s="121"/>
      <c r="IM192" s="121"/>
      <c r="IN192" s="121"/>
      <c r="IO192" s="121"/>
      <c r="IP192" s="121"/>
      <c r="IQ192" s="121"/>
      <c r="IR192" s="121"/>
      <c r="IS192" s="121"/>
      <c r="IT192" s="121"/>
      <c r="IU192" s="121"/>
      <c r="IV192" s="121"/>
    </row>
    <row r="193" spans="1:256" x14ac:dyDescent="0.2">
      <c r="A193" s="121"/>
      <c r="B193" s="146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  <c r="DK193" s="121"/>
      <c r="DL193" s="121"/>
      <c r="DM193" s="121"/>
      <c r="DN193" s="121"/>
      <c r="DO193" s="121"/>
      <c r="DP193" s="121"/>
      <c r="DQ193" s="121"/>
      <c r="DR193" s="121"/>
      <c r="DS193" s="121"/>
      <c r="DT193" s="121"/>
      <c r="DU193" s="121"/>
      <c r="DV193" s="121"/>
      <c r="DW193" s="121"/>
      <c r="DX193" s="121"/>
      <c r="DY193" s="121"/>
      <c r="DZ193" s="121"/>
      <c r="EA193" s="121"/>
      <c r="EB193" s="121"/>
      <c r="EC193" s="121"/>
      <c r="ED193" s="121"/>
      <c r="EE193" s="121"/>
      <c r="EF193" s="121"/>
      <c r="EG193" s="121"/>
      <c r="EH193" s="121"/>
      <c r="EI193" s="121"/>
      <c r="EJ193" s="121"/>
      <c r="EK193" s="121"/>
      <c r="EL193" s="121"/>
      <c r="EM193" s="121"/>
      <c r="EN193" s="121"/>
      <c r="EO193" s="121"/>
      <c r="EP193" s="121"/>
      <c r="EQ193" s="121"/>
      <c r="ER193" s="121"/>
      <c r="ES193" s="121"/>
      <c r="ET193" s="121"/>
      <c r="EU193" s="121"/>
      <c r="EV193" s="121"/>
      <c r="EW193" s="121"/>
      <c r="EX193" s="121"/>
      <c r="EY193" s="121"/>
      <c r="EZ193" s="121"/>
      <c r="FA193" s="121"/>
      <c r="FB193" s="121"/>
      <c r="FC193" s="121"/>
      <c r="FD193" s="121"/>
      <c r="FE193" s="121"/>
      <c r="FF193" s="121"/>
      <c r="FG193" s="121"/>
      <c r="FH193" s="121"/>
      <c r="FI193" s="121"/>
      <c r="FJ193" s="121"/>
      <c r="FK193" s="121"/>
      <c r="FL193" s="121"/>
      <c r="FM193" s="121"/>
      <c r="FN193" s="121"/>
      <c r="FO193" s="121"/>
      <c r="FP193" s="121"/>
      <c r="FQ193" s="121"/>
      <c r="FR193" s="121"/>
      <c r="FS193" s="121"/>
      <c r="FT193" s="121"/>
      <c r="FU193" s="121"/>
      <c r="FV193" s="121"/>
      <c r="FW193" s="121"/>
      <c r="FX193" s="121"/>
      <c r="FY193" s="121"/>
      <c r="FZ193" s="121"/>
      <c r="GA193" s="121"/>
      <c r="GB193" s="121"/>
      <c r="GC193" s="121"/>
      <c r="GD193" s="121"/>
      <c r="GE193" s="121"/>
      <c r="GF193" s="121"/>
      <c r="GG193" s="121"/>
      <c r="GH193" s="121"/>
      <c r="GI193" s="121"/>
      <c r="GJ193" s="121"/>
      <c r="GK193" s="121"/>
      <c r="GL193" s="121"/>
      <c r="GM193" s="121"/>
      <c r="GN193" s="121"/>
      <c r="GO193" s="121"/>
      <c r="GP193" s="121"/>
      <c r="GQ193" s="121"/>
      <c r="GR193" s="121"/>
      <c r="GS193" s="121"/>
      <c r="GT193" s="121"/>
      <c r="GU193" s="121"/>
      <c r="GV193" s="121"/>
      <c r="GW193" s="121"/>
      <c r="GX193" s="121"/>
      <c r="GY193" s="121"/>
      <c r="GZ193" s="121"/>
      <c r="HA193" s="121"/>
      <c r="HB193" s="121"/>
      <c r="HC193" s="121"/>
      <c r="HD193" s="121"/>
      <c r="HE193" s="121"/>
      <c r="HF193" s="121"/>
      <c r="HG193" s="121"/>
      <c r="HH193" s="121"/>
      <c r="HI193" s="121"/>
      <c r="HJ193" s="121"/>
      <c r="HK193" s="121"/>
      <c r="HL193" s="121"/>
      <c r="HM193" s="121"/>
      <c r="HN193" s="121"/>
      <c r="HO193" s="121"/>
      <c r="HP193" s="121"/>
      <c r="HQ193" s="121"/>
      <c r="HR193" s="121"/>
      <c r="HS193" s="121"/>
      <c r="HT193" s="121"/>
      <c r="HU193" s="121"/>
      <c r="HV193" s="121"/>
      <c r="HW193" s="121"/>
      <c r="HX193" s="121"/>
      <c r="HY193" s="121"/>
      <c r="HZ193" s="121"/>
      <c r="IA193" s="121"/>
      <c r="IB193" s="121"/>
      <c r="IC193" s="121"/>
      <c r="ID193" s="121"/>
      <c r="IE193" s="121"/>
      <c r="IF193" s="121"/>
      <c r="IG193" s="121"/>
      <c r="IH193" s="121"/>
      <c r="II193" s="121"/>
      <c r="IJ193" s="121"/>
      <c r="IK193" s="121"/>
      <c r="IL193" s="121"/>
      <c r="IM193" s="121"/>
      <c r="IN193" s="121"/>
      <c r="IO193" s="121"/>
      <c r="IP193" s="121"/>
      <c r="IQ193" s="121"/>
      <c r="IR193" s="121"/>
      <c r="IS193" s="121"/>
      <c r="IT193" s="121"/>
      <c r="IU193" s="121"/>
      <c r="IV193" s="121"/>
    </row>
    <row r="194" spans="1:256" x14ac:dyDescent="0.2">
      <c r="A194" s="121"/>
      <c r="B194" s="146"/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  <c r="DK194" s="121"/>
      <c r="DL194" s="121"/>
      <c r="DM194" s="121"/>
      <c r="DN194" s="121"/>
      <c r="DO194" s="121"/>
      <c r="DP194" s="121"/>
      <c r="DQ194" s="121"/>
      <c r="DR194" s="121"/>
      <c r="DS194" s="121"/>
      <c r="DT194" s="121"/>
      <c r="DU194" s="121"/>
      <c r="DV194" s="121"/>
      <c r="DW194" s="121"/>
      <c r="DX194" s="121"/>
      <c r="DY194" s="121"/>
      <c r="DZ194" s="121"/>
      <c r="EA194" s="121"/>
      <c r="EB194" s="121"/>
      <c r="EC194" s="121"/>
      <c r="ED194" s="121"/>
      <c r="EE194" s="121"/>
      <c r="EF194" s="121"/>
      <c r="EG194" s="121"/>
      <c r="EH194" s="121"/>
      <c r="EI194" s="121"/>
      <c r="EJ194" s="121"/>
      <c r="EK194" s="121"/>
      <c r="EL194" s="121"/>
      <c r="EM194" s="121"/>
      <c r="EN194" s="121"/>
      <c r="EO194" s="121"/>
      <c r="EP194" s="121"/>
      <c r="EQ194" s="121"/>
      <c r="ER194" s="121"/>
      <c r="ES194" s="121"/>
      <c r="ET194" s="121"/>
      <c r="EU194" s="121"/>
      <c r="EV194" s="121"/>
      <c r="EW194" s="121"/>
      <c r="EX194" s="121"/>
      <c r="EY194" s="121"/>
      <c r="EZ194" s="121"/>
      <c r="FA194" s="121"/>
      <c r="FB194" s="121"/>
      <c r="FC194" s="121"/>
      <c r="FD194" s="121"/>
      <c r="FE194" s="121"/>
      <c r="FF194" s="121"/>
      <c r="FG194" s="121"/>
      <c r="FH194" s="121"/>
      <c r="FI194" s="121"/>
      <c r="FJ194" s="121"/>
      <c r="FK194" s="121"/>
      <c r="FL194" s="121"/>
      <c r="FM194" s="121"/>
      <c r="FN194" s="121"/>
      <c r="FO194" s="121"/>
      <c r="FP194" s="121"/>
      <c r="FQ194" s="121"/>
      <c r="FR194" s="121"/>
      <c r="FS194" s="121"/>
      <c r="FT194" s="121"/>
      <c r="FU194" s="121"/>
      <c r="FV194" s="121"/>
      <c r="FW194" s="121"/>
      <c r="FX194" s="121"/>
      <c r="FY194" s="121"/>
      <c r="FZ194" s="121"/>
      <c r="GA194" s="121"/>
      <c r="GB194" s="121"/>
      <c r="GC194" s="121"/>
      <c r="GD194" s="121"/>
      <c r="GE194" s="121"/>
      <c r="GF194" s="121"/>
      <c r="GG194" s="121"/>
      <c r="GH194" s="121"/>
      <c r="GI194" s="121"/>
      <c r="GJ194" s="121"/>
      <c r="GK194" s="121"/>
      <c r="GL194" s="121"/>
      <c r="GM194" s="121"/>
      <c r="GN194" s="121"/>
      <c r="GO194" s="121"/>
      <c r="GP194" s="121"/>
      <c r="GQ194" s="121"/>
      <c r="GR194" s="121"/>
      <c r="GS194" s="121"/>
      <c r="GT194" s="121"/>
      <c r="GU194" s="121"/>
      <c r="GV194" s="121"/>
      <c r="GW194" s="121"/>
      <c r="GX194" s="121"/>
      <c r="GY194" s="121"/>
      <c r="GZ194" s="121"/>
      <c r="HA194" s="121"/>
      <c r="HB194" s="121"/>
      <c r="HC194" s="121"/>
      <c r="HD194" s="121"/>
      <c r="HE194" s="121"/>
      <c r="HF194" s="121"/>
      <c r="HG194" s="121"/>
      <c r="HH194" s="121"/>
      <c r="HI194" s="121"/>
      <c r="HJ194" s="121"/>
      <c r="HK194" s="121"/>
      <c r="HL194" s="121"/>
      <c r="HM194" s="121"/>
      <c r="HN194" s="121"/>
      <c r="HO194" s="121"/>
      <c r="HP194" s="121"/>
      <c r="HQ194" s="121"/>
      <c r="HR194" s="121"/>
      <c r="HS194" s="121"/>
      <c r="HT194" s="121"/>
      <c r="HU194" s="121"/>
      <c r="HV194" s="121"/>
      <c r="HW194" s="121"/>
      <c r="HX194" s="121"/>
      <c r="HY194" s="121"/>
      <c r="HZ194" s="121"/>
      <c r="IA194" s="121"/>
      <c r="IB194" s="121"/>
      <c r="IC194" s="121"/>
      <c r="ID194" s="121"/>
      <c r="IE194" s="121"/>
      <c r="IF194" s="121"/>
      <c r="IG194" s="121"/>
      <c r="IH194" s="121"/>
      <c r="II194" s="121"/>
      <c r="IJ194" s="121"/>
      <c r="IK194" s="121"/>
      <c r="IL194" s="121"/>
      <c r="IM194" s="121"/>
      <c r="IN194" s="121"/>
      <c r="IO194" s="121"/>
      <c r="IP194" s="121"/>
      <c r="IQ194" s="121"/>
      <c r="IR194" s="121"/>
      <c r="IS194" s="121"/>
      <c r="IT194" s="121"/>
      <c r="IU194" s="121"/>
      <c r="IV194" s="121"/>
    </row>
    <row r="195" spans="1:256" x14ac:dyDescent="0.2">
      <c r="A195" s="121"/>
      <c r="B195" s="146"/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  <c r="DK195" s="121"/>
      <c r="DL195" s="121"/>
      <c r="DM195" s="121"/>
      <c r="DN195" s="121"/>
      <c r="DO195" s="121"/>
      <c r="DP195" s="121"/>
      <c r="DQ195" s="121"/>
      <c r="DR195" s="121"/>
      <c r="DS195" s="121"/>
      <c r="DT195" s="121"/>
      <c r="DU195" s="121"/>
      <c r="DV195" s="121"/>
      <c r="DW195" s="121"/>
      <c r="DX195" s="121"/>
      <c r="DY195" s="121"/>
      <c r="DZ195" s="121"/>
      <c r="EA195" s="121"/>
      <c r="EB195" s="121"/>
      <c r="EC195" s="121"/>
      <c r="ED195" s="121"/>
      <c r="EE195" s="121"/>
      <c r="EF195" s="121"/>
      <c r="EG195" s="121"/>
      <c r="EH195" s="121"/>
      <c r="EI195" s="121"/>
      <c r="EJ195" s="121"/>
      <c r="EK195" s="121"/>
      <c r="EL195" s="121"/>
      <c r="EM195" s="121"/>
      <c r="EN195" s="121"/>
      <c r="EO195" s="121"/>
      <c r="EP195" s="121"/>
      <c r="EQ195" s="121"/>
      <c r="ER195" s="121"/>
      <c r="ES195" s="121"/>
      <c r="ET195" s="121"/>
      <c r="EU195" s="121"/>
      <c r="EV195" s="121"/>
      <c r="EW195" s="121"/>
      <c r="EX195" s="121"/>
      <c r="EY195" s="121"/>
      <c r="EZ195" s="121"/>
      <c r="FA195" s="121"/>
      <c r="FB195" s="121"/>
      <c r="FC195" s="121"/>
      <c r="FD195" s="121"/>
      <c r="FE195" s="121"/>
      <c r="FF195" s="121"/>
      <c r="FG195" s="121"/>
      <c r="FH195" s="121"/>
      <c r="FI195" s="121"/>
      <c r="FJ195" s="121"/>
      <c r="FK195" s="121"/>
      <c r="FL195" s="121"/>
      <c r="FM195" s="121"/>
      <c r="FN195" s="121"/>
      <c r="FO195" s="121"/>
      <c r="FP195" s="121"/>
      <c r="FQ195" s="121"/>
      <c r="FR195" s="121"/>
      <c r="FS195" s="121"/>
      <c r="FT195" s="121"/>
      <c r="FU195" s="121"/>
      <c r="FV195" s="121"/>
      <c r="FW195" s="121"/>
      <c r="FX195" s="121"/>
      <c r="FY195" s="121"/>
      <c r="FZ195" s="121"/>
      <c r="GA195" s="121"/>
      <c r="GB195" s="121"/>
      <c r="GC195" s="121"/>
      <c r="GD195" s="121"/>
      <c r="GE195" s="121"/>
      <c r="GF195" s="121"/>
      <c r="GG195" s="121"/>
      <c r="GH195" s="121"/>
      <c r="GI195" s="121"/>
      <c r="GJ195" s="121"/>
      <c r="GK195" s="121"/>
      <c r="GL195" s="121"/>
      <c r="GM195" s="121"/>
      <c r="GN195" s="121"/>
      <c r="GO195" s="121"/>
      <c r="GP195" s="121"/>
      <c r="GQ195" s="121"/>
      <c r="GR195" s="121"/>
      <c r="GS195" s="121"/>
      <c r="GT195" s="121"/>
      <c r="GU195" s="121"/>
      <c r="GV195" s="121"/>
      <c r="GW195" s="121"/>
      <c r="GX195" s="121"/>
      <c r="GY195" s="121"/>
      <c r="GZ195" s="121"/>
      <c r="HA195" s="121"/>
      <c r="HB195" s="121"/>
      <c r="HC195" s="121"/>
      <c r="HD195" s="121"/>
      <c r="HE195" s="121"/>
      <c r="HF195" s="121"/>
      <c r="HG195" s="121"/>
      <c r="HH195" s="121"/>
      <c r="HI195" s="121"/>
      <c r="HJ195" s="121"/>
      <c r="HK195" s="121"/>
      <c r="HL195" s="121"/>
      <c r="HM195" s="121"/>
      <c r="HN195" s="121"/>
      <c r="HO195" s="121"/>
      <c r="HP195" s="121"/>
      <c r="HQ195" s="121"/>
      <c r="HR195" s="121"/>
      <c r="HS195" s="121"/>
      <c r="HT195" s="121"/>
      <c r="HU195" s="121"/>
      <c r="HV195" s="121"/>
      <c r="HW195" s="121"/>
      <c r="HX195" s="121"/>
      <c r="HY195" s="121"/>
      <c r="HZ195" s="121"/>
      <c r="IA195" s="121"/>
      <c r="IB195" s="121"/>
      <c r="IC195" s="121"/>
      <c r="ID195" s="121"/>
      <c r="IE195" s="121"/>
      <c r="IF195" s="121"/>
      <c r="IG195" s="121"/>
      <c r="IH195" s="121"/>
      <c r="II195" s="121"/>
      <c r="IJ195" s="121"/>
      <c r="IK195" s="121"/>
      <c r="IL195" s="121"/>
      <c r="IM195" s="121"/>
      <c r="IN195" s="121"/>
      <c r="IO195" s="121"/>
      <c r="IP195" s="121"/>
      <c r="IQ195" s="121"/>
      <c r="IR195" s="121"/>
      <c r="IS195" s="121"/>
      <c r="IT195" s="121"/>
      <c r="IU195" s="121"/>
      <c r="IV195" s="121"/>
    </row>
    <row r="196" spans="1:256" x14ac:dyDescent="0.2">
      <c r="A196" s="121"/>
      <c r="B196" s="146"/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  <c r="DK196" s="121"/>
      <c r="DL196" s="121"/>
      <c r="DM196" s="121"/>
      <c r="DN196" s="121"/>
      <c r="DO196" s="121"/>
      <c r="DP196" s="121"/>
      <c r="DQ196" s="121"/>
      <c r="DR196" s="121"/>
      <c r="DS196" s="121"/>
      <c r="DT196" s="121"/>
      <c r="DU196" s="121"/>
      <c r="DV196" s="121"/>
      <c r="DW196" s="121"/>
      <c r="DX196" s="121"/>
      <c r="DY196" s="121"/>
      <c r="DZ196" s="121"/>
      <c r="EA196" s="121"/>
      <c r="EB196" s="121"/>
      <c r="EC196" s="121"/>
      <c r="ED196" s="121"/>
      <c r="EE196" s="121"/>
      <c r="EF196" s="121"/>
      <c r="EG196" s="121"/>
      <c r="EH196" s="121"/>
      <c r="EI196" s="121"/>
      <c r="EJ196" s="121"/>
      <c r="EK196" s="121"/>
      <c r="EL196" s="121"/>
      <c r="EM196" s="121"/>
      <c r="EN196" s="121"/>
      <c r="EO196" s="121"/>
      <c r="EP196" s="121"/>
      <c r="EQ196" s="121"/>
      <c r="ER196" s="121"/>
      <c r="ES196" s="121"/>
      <c r="ET196" s="121"/>
      <c r="EU196" s="121"/>
      <c r="EV196" s="121"/>
      <c r="EW196" s="121"/>
      <c r="EX196" s="121"/>
      <c r="EY196" s="121"/>
      <c r="EZ196" s="121"/>
      <c r="FA196" s="121"/>
      <c r="FB196" s="121"/>
      <c r="FC196" s="121"/>
      <c r="FD196" s="121"/>
      <c r="FE196" s="121"/>
      <c r="FF196" s="121"/>
      <c r="FG196" s="121"/>
      <c r="FH196" s="121"/>
      <c r="FI196" s="121"/>
      <c r="FJ196" s="121"/>
      <c r="FK196" s="121"/>
      <c r="FL196" s="121"/>
      <c r="FM196" s="121"/>
      <c r="FN196" s="121"/>
      <c r="FO196" s="121"/>
      <c r="FP196" s="121"/>
      <c r="FQ196" s="121"/>
      <c r="FR196" s="121"/>
      <c r="FS196" s="121"/>
      <c r="FT196" s="121"/>
      <c r="FU196" s="121"/>
      <c r="FV196" s="121"/>
      <c r="FW196" s="121"/>
      <c r="FX196" s="121"/>
      <c r="FY196" s="121"/>
      <c r="FZ196" s="121"/>
      <c r="GA196" s="121"/>
      <c r="GB196" s="121"/>
      <c r="GC196" s="121"/>
      <c r="GD196" s="121"/>
      <c r="GE196" s="121"/>
      <c r="GF196" s="121"/>
      <c r="GG196" s="121"/>
      <c r="GH196" s="121"/>
      <c r="GI196" s="121"/>
      <c r="GJ196" s="121"/>
      <c r="GK196" s="121"/>
      <c r="GL196" s="121"/>
      <c r="GM196" s="121"/>
      <c r="GN196" s="121"/>
      <c r="GO196" s="121"/>
      <c r="GP196" s="121"/>
      <c r="GQ196" s="121"/>
      <c r="GR196" s="121"/>
      <c r="GS196" s="121"/>
      <c r="GT196" s="121"/>
      <c r="GU196" s="121"/>
      <c r="GV196" s="121"/>
      <c r="GW196" s="121"/>
      <c r="GX196" s="121"/>
      <c r="GY196" s="121"/>
      <c r="GZ196" s="121"/>
      <c r="HA196" s="121"/>
      <c r="HB196" s="121"/>
      <c r="HC196" s="121"/>
      <c r="HD196" s="121"/>
      <c r="HE196" s="121"/>
      <c r="HF196" s="121"/>
      <c r="HG196" s="121"/>
      <c r="HH196" s="121"/>
      <c r="HI196" s="121"/>
      <c r="HJ196" s="121"/>
      <c r="HK196" s="121"/>
      <c r="HL196" s="121"/>
      <c r="HM196" s="121"/>
      <c r="HN196" s="121"/>
      <c r="HO196" s="121"/>
      <c r="HP196" s="121"/>
      <c r="HQ196" s="121"/>
      <c r="HR196" s="121"/>
      <c r="HS196" s="121"/>
      <c r="HT196" s="121"/>
      <c r="HU196" s="121"/>
      <c r="HV196" s="121"/>
      <c r="HW196" s="121"/>
      <c r="HX196" s="121"/>
      <c r="HY196" s="121"/>
      <c r="HZ196" s="121"/>
      <c r="IA196" s="121"/>
      <c r="IB196" s="121"/>
      <c r="IC196" s="121"/>
      <c r="ID196" s="121"/>
      <c r="IE196" s="121"/>
      <c r="IF196" s="121"/>
      <c r="IG196" s="121"/>
      <c r="IH196" s="121"/>
      <c r="II196" s="121"/>
      <c r="IJ196" s="121"/>
      <c r="IK196" s="121"/>
      <c r="IL196" s="121"/>
      <c r="IM196" s="121"/>
      <c r="IN196" s="121"/>
      <c r="IO196" s="121"/>
      <c r="IP196" s="121"/>
      <c r="IQ196" s="121"/>
      <c r="IR196" s="121"/>
      <c r="IS196" s="121"/>
      <c r="IT196" s="121"/>
      <c r="IU196" s="121"/>
      <c r="IV196" s="121"/>
    </row>
    <row r="197" spans="1:256" x14ac:dyDescent="0.2">
      <c r="A197" s="121"/>
      <c r="B197" s="146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  <c r="DK197" s="121"/>
      <c r="DL197" s="121"/>
      <c r="DM197" s="121"/>
      <c r="DN197" s="121"/>
      <c r="DO197" s="121"/>
      <c r="DP197" s="121"/>
      <c r="DQ197" s="121"/>
      <c r="DR197" s="121"/>
      <c r="DS197" s="121"/>
      <c r="DT197" s="121"/>
      <c r="DU197" s="121"/>
      <c r="DV197" s="121"/>
      <c r="DW197" s="121"/>
      <c r="DX197" s="121"/>
      <c r="DY197" s="121"/>
      <c r="DZ197" s="121"/>
      <c r="EA197" s="121"/>
      <c r="EB197" s="121"/>
      <c r="EC197" s="121"/>
      <c r="ED197" s="121"/>
      <c r="EE197" s="121"/>
      <c r="EF197" s="121"/>
      <c r="EG197" s="121"/>
      <c r="EH197" s="121"/>
      <c r="EI197" s="121"/>
      <c r="EJ197" s="121"/>
      <c r="EK197" s="121"/>
      <c r="EL197" s="121"/>
      <c r="EM197" s="121"/>
      <c r="EN197" s="121"/>
      <c r="EO197" s="121"/>
      <c r="EP197" s="121"/>
      <c r="EQ197" s="121"/>
      <c r="ER197" s="121"/>
      <c r="ES197" s="121"/>
      <c r="ET197" s="121"/>
      <c r="EU197" s="121"/>
      <c r="EV197" s="121"/>
      <c r="EW197" s="121"/>
      <c r="EX197" s="121"/>
      <c r="EY197" s="121"/>
      <c r="EZ197" s="121"/>
      <c r="FA197" s="121"/>
      <c r="FB197" s="121"/>
      <c r="FC197" s="121"/>
      <c r="FD197" s="121"/>
      <c r="FE197" s="121"/>
      <c r="FF197" s="121"/>
      <c r="FG197" s="121"/>
      <c r="FH197" s="121"/>
      <c r="FI197" s="121"/>
      <c r="FJ197" s="121"/>
      <c r="FK197" s="121"/>
      <c r="FL197" s="121"/>
      <c r="FM197" s="121"/>
      <c r="FN197" s="121"/>
      <c r="FO197" s="121"/>
      <c r="FP197" s="121"/>
      <c r="FQ197" s="121"/>
      <c r="FR197" s="121"/>
      <c r="FS197" s="121"/>
      <c r="FT197" s="121"/>
      <c r="FU197" s="121"/>
      <c r="FV197" s="121"/>
      <c r="FW197" s="121"/>
      <c r="FX197" s="121"/>
      <c r="FY197" s="121"/>
      <c r="FZ197" s="121"/>
      <c r="GA197" s="121"/>
      <c r="GB197" s="121"/>
      <c r="GC197" s="121"/>
      <c r="GD197" s="121"/>
      <c r="GE197" s="121"/>
      <c r="GF197" s="121"/>
      <c r="GG197" s="121"/>
      <c r="GH197" s="121"/>
      <c r="GI197" s="121"/>
      <c r="GJ197" s="121"/>
      <c r="GK197" s="121"/>
      <c r="GL197" s="121"/>
      <c r="GM197" s="121"/>
      <c r="GN197" s="121"/>
      <c r="GO197" s="121"/>
      <c r="GP197" s="121"/>
      <c r="GQ197" s="121"/>
      <c r="GR197" s="121"/>
      <c r="GS197" s="121"/>
      <c r="GT197" s="121"/>
      <c r="GU197" s="121"/>
      <c r="GV197" s="121"/>
      <c r="GW197" s="121"/>
      <c r="GX197" s="121"/>
      <c r="GY197" s="121"/>
      <c r="GZ197" s="121"/>
      <c r="HA197" s="121"/>
      <c r="HB197" s="121"/>
      <c r="HC197" s="121"/>
      <c r="HD197" s="121"/>
      <c r="HE197" s="121"/>
      <c r="HF197" s="121"/>
      <c r="HG197" s="121"/>
      <c r="HH197" s="121"/>
      <c r="HI197" s="121"/>
      <c r="HJ197" s="121"/>
      <c r="HK197" s="121"/>
      <c r="HL197" s="121"/>
      <c r="HM197" s="121"/>
      <c r="HN197" s="121"/>
      <c r="HO197" s="121"/>
      <c r="HP197" s="121"/>
      <c r="HQ197" s="121"/>
      <c r="HR197" s="121"/>
      <c r="HS197" s="121"/>
      <c r="HT197" s="121"/>
      <c r="HU197" s="121"/>
      <c r="HV197" s="121"/>
      <c r="HW197" s="121"/>
      <c r="HX197" s="121"/>
      <c r="HY197" s="121"/>
      <c r="HZ197" s="121"/>
      <c r="IA197" s="121"/>
      <c r="IB197" s="121"/>
      <c r="IC197" s="121"/>
      <c r="ID197" s="121"/>
      <c r="IE197" s="121"/>
      <c r="IF197" s="121"/>
      <c r="IG197" s="121"/>
      <c r="IH197" s="121"/>
      <c r="II197" s="121"/>
      <c r="IJ197" s="121"/>
      <c r="IK197" s="121"/>
      <c r="IL197" s="121"/>
      <c r="IM197" s="121"/>
      <c r="IN197" s="121"/>
      <c r="IO197" s="121"/>
      <c r="IP197" s="121"/>
      <c r="IQ197" s="121"/>
      <c r="IR197" s="121"/>
      <c r="IS197" s="121"/>
      <c r="IT197" s="121"/>
      <c r="IU197" s="121"/>
      <c r="IV197" s="121"/>
    </row>
    <row r="198" spans="1:256" x14ac:dyDescent="0.2">
      <c r="A198" s="121"/>
      <c r="B198" s="146"/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  <c r="DK198" s="121"/>
      <c r="DL198" s="121"/>
      <c r="DM198" s="121"/>
      <c r="DN198" s="121"/>
      <c r="DO198" s="121"/>
      <c r="DP198" s="121"/>
      <c r="DQ198" s="121"/>
      <c r="DR198" s="121"/>
      <c r="DS198" s="121"/>
      <c r="DT198" s="121"/>
      <c r="DU198" s="121"/>
      <c r="DV198" s="121"/>
      <c r="DW198" s="121"/>
      <c r="DX198" s="121"/>
      <c r="DY198" s="121"/>
      <c r="DZ198" s="121"/>
      <c r="EA198" s="121"/>
      <c r="EB198" s="121"/>
      <c r="EC198" s="121"/>
      <c r="ED198" s="121"/>
      <c r="EE198" s="121"/>
      <c r="EF198" s="121"/>
      <c r="EG198" s="121"/>
      <c r="EH198" s="121"/>
      <c r="EI198" s="121"/>
      <c r="EJ198" s="121"/>
      <c r="EK198" s="121"/>
      <c r="EL198" s="121"/>
      <c r="EM198" s="121"/>
      <c r="EN198" s="121"/>
      <c r="EO198" s="121"/>
      <c r="EP198" s="121"/>
      <c r="EQ198" s="121"/>
      <c r="ER198" s="121"/>
      <c r="ES198" s="121"/>
      <c r="ET198" s="121"/>
      <c r="EU198" s="121"/>
      <c r="EV198" s="121"/>
      <c r="EW198" s="121"/>
      <c r="EX198" s="121"/>
      <c r="EY198" s="121"/>
      <c r="EZ198" s="121"/>
      <c r="FA198" s="121"/>
      <c r="FB198" s="121"/>
      <c r="FC198" s="121"/>
      <c r="FD198" s="121"/>
      <c r="FE198" s="121"/>
      <c r="FF198" s="121"/>
      <c r="FG198" s="121"/>
      <c r="FH198" s="121"/>
      <c r="FI198" s="121"/>
      <c r="FJ198" s="121"/>
      <c r="FK198" s="121"/>
      <c r="FL198" s="121"/>
      <c r="FM198" s="121"/>
      <c r="FN198" s="121"/>
      <c r="FO198" s="121"/>
      <c r="FP198" s="121"/>
      <c r="FQ198" s="121"/>
      <c r="FR198" s="121"/>
      <c r="FS198" s="121"/>
      <c r="FT198" s="121"/>
      <c r="FU198" s="121"/>
      <c r="FV198" s="121"/>
      <c r="FW198" s="121"/>
      <c r="FX198" s="121"/>
      <c r="FY198" s="121"/>
      <c r="FZ198" s="121"/>
      <c r="GA198" s="121"/>
      <c r="GB198" s="121"/>
      <c r="GC198" s="121"/>
      <c r="GD198" s="121"/>
      <c r="GE198" s="121"/>
      <c r="GF198" s="121"/>
      <c r="GG198" s="121"/>
      <c r="GH198" s="121"/>
      <c r="GI198" s="121"/>
      <c r="GJ198" s="121"/>
      <c r="GK198" s="121"/>
      <c r="GL198" s="121"/>
      <c r="GM198" s="121"/>
      <c r="GN198" s="121"/>
      <c r="GO198" s="121"/>
      <c r="GP198" s="121"/>
      <c r="GQ198" s="121"/>
      <c r="GR198" s="121"/>
      <c r="GS198" s="121"/>
      <c r="GT198" s="121"/>
      <c r="GU198" s="121"/>
      <c r="GV198" s="121"/>
      <c r="GW198" s="121"/>
      <c r="GX198" s="121"/>
      <c r="GY198" s="121"/>
      <c r="GZ198" s="121"/>
      <c r="HA198" s="121"/>
      <c r="HB198" s="121"/>
      <c r="HC198" s="121"/>
      <c r="HD198" s="121"/>
      <c r="HE198" s="121"/>
      <c r="HF198" s="121"/>
      <c r="HG198" s="121"/>
      <c r="HH198" s="121"/>
      <c r="HI198" s="121"/>
      <c r="HJ198" s="121"/>
      <c r="HK198" s="121"/>
      <c r="HL198" s="121"/>
      <c r="HM198" s="121"/>
      <c r="HN198" s="121"/>
      <c r="HO198" s="121"/>
      <c r="HP198" s="121"/>
      <c r="HQ198" s="121"/>
      <c r="HR198" s="121"/>
      <c r="HS198" s="121"/>
      <c r="HT198" s="121"/>
      <c r="HU198" s="121"/>
      <c r="HV198" s="121"/>
      <c r="HW198" s="121"/>
      <c r="HX198" s="121"/>
      <c r="HY198" s="121"/>
      <c r="HZ198" s="121"/>
      <c r="IA198" s="121"/>
      <c r="IB198" s="121"/>
      <c r="IC198" s="121"/>
      <c r="ID198" s="121"/>
      <c r="IE198" s="121"/>
      <c r="IF198" s="121"/>
      <c r="IG198" s="121"/>
      <c r="IH198" s="121"/>
      <c r="II198" s="121"/>
      <c r="IJ198" s="121"/>
      <c r="IK198" s="121"/>
      <c r="IL198" s="121"/>
      <c r="IM198" s="121"/>
      <c r="IN198" s="121"/>
      <c r="IO198" s="121"/>
      <c r="IP198" s="121"/>
      <c r="IQ198" s="121"/>
      <c r="IR198" s="121"/>
      <c r="IS198" s="121"/>
      <c r="IT198" s="121"/>
      <c r="IU198" s="121"/>
      <c r="IV198" s="121"/>
    </row>
    <row r="199" spans="1:256" x14ac:dyDescent="0.2">
      <c r="A199" s="121"/>
      <c r="B199" s="146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  <c r="DK199" s="121"/>
      <c r="DL199" s="121"/>
      <c r="DM199" s="121"/>
      <c r="DN199" s="121"/>
      <c r="DO199" s="121"/>
      <c r="DP199" s="121"/>
      <c r="DQ199" s="121"/>
      <c r="DR199" s="121"/>
      <c r="DS199" s="121"/>
      <c r="DT199" s="121"/>
      <c r="DU199" s="121"/>
      <c r="DV199" s="121"/>
      <c r="DW199" s="121"/>
      <c r="DX199" s="121"/>
      <c r="DY199" s="121"/>
      <c r="DZ199" s="121"/>
      <c r="EA199" s="121"/>
      <c r="EB199" s="121"/>
      <c r="EC199" s="121"/>
      <c r="ED199" s="121"/>
      <c r="EE199" s="121"/>
      <c r="EF199" s="121"/>
      <c r="EG199" s="121"/>
      <c r="EH199" s="121"/>
      <c r="EI199" s="121"/>
      <c r="EJ199" s="121"/>
      <c r="EK199" s="121"/>
      <c r="EL199" s="121"/>
      <c r="EM199" s="121"/>
      <c r="EN199" s="121"/>
      <c r="EO199" s="121"/>
      <c r="EP199" s="121"/>
      <c r="EQ199" s="121"/>
      <c r="ER199" s="121"/>
      <c r="ES199" s="121"/>
      <c r="ET199" s="121"/>
      <c r="EU199" s="121"/>
      <c r="EV199" s="121"/>
      <c r="EW199" s="121"/>
      <c r="EX199" s="121"/>
      <c r="EY199" s="121"/>
      <c r="EZ199" s="121"/>
      <c r="FA199" s="121"/>
      <c r="FB199" s="121"/>
      <c r="FC199" s="121"/>
      <c r="FD199" s="121"/>
      <c r="FE199" s="121"/>
      <c r="FF199" s="121"/>
      <c r="FG199" s="121"/>
      <c r="FH199" s="121"/>
      <c r="FI199" s="121"/>
      <c r="FJ199" s="121"/>
      <c r="FK199" s="121"/>
      <c r="FL199" s="121"/>
      <c r="FM199" s="121"/>
      <c r="FN199" s="121"/>
      <c r="FO199" s="121"/>
      <c r="FP199" s="121"/>
      <c r="FQ199" s="121"/>
      <c r="FR199" s="121"/>
      <c r="FS199" s="121"/>
      <c r="FT199" s="121"/>
      <c r="FU199" s="121"/>
      <c r="FV199" s="121"/>
      <c r="FW199" s="121"/>
      <c r="FX199" s="121"/>
      <c r="FY199" s="121"/>
      <c r="FZ199" s="121"/>
      <c r="GA199" s="121"/>
      <c r="GB199" s="121"/>
      <c r="GC199" s="121"/>
      <c r="GD199" s="121"/>
      <c r="GE199" s="121"/>
      <c r="GF199" s="121"/>
      <c r="GG199" s="121"/>
      <c r="GH199" s="121"/>
      <c r="GI199" s="121"/>
      <c r="GJ199" s="121"/>
      <c r="GK199" s="121"/>
      <c r="GL199" s="121"/>
      <c r="GM199" s="121"/>
      <c r="GN199" s="121"/>
      <c r="GO199" s="121"/>
      <c r="GP199" s="121"/>
      <c r="GQ199" s="121"/>
      <c r="GR199" s="121"/>
      <c r="GS199" s="121"/>
      <c r="GT199" s="121"/>
      <c r="GU199" s="121"/>
      <c r="GV199" s="121"/>
      <c r="GW199" s="121"/>
      <c r="GX199" s="121"/>
      <c r="GY199" s="121"/>
      <c r="GZ199" s="121"/>
      <c r="HA199" s="121"/>
      <c r="HB199" s="121"/>
      <c r="HC199" s="121"/>
      <c r="HD199" s="121"/>
      <c r="HE199" s="121"/>
      <c r="HF199" s="121"/>
      <c r="HG199" s="121"/>
      <c r="HH199" s="121"/>
      <c r="HI199" s="121"/>
      <c r="HJ199" s="121"/>
      <c r="HK199" s="121"/>
      <c r="HL199" s="121"/>
      <c r="HM199" s="121"/>
      <c r="HN199" s="121"/>
      <c r="HO199" s="121"/>
      <c r="HP199" s="121"/>
      <c r="HQ199" s="121"/>
      <c r="HR199" s="121"/>
      <c r="HS199" s="121"/>
      <c r="HT199" s="121"/>
      <c r="HU199" s="121"/>
      <c r="HV199" s="121"/>
      <c r="HW199" s="121"/>
      <c r="HX199" s="121"/>
      <c r="HY199" s="121"/>
      <c r="HZ199" s="121"/>
      <c r="IA199" s="121"/>
      <c r="IB199" s="121"/>
      <c r="IC199" s="121"/>
      <c r="ID199" s="121"/>
      <c r="IE199" s="121"/>
      <c r="IF199" s="121"/>
      <c r="IG199" s="121"/>
      <c r="IH199" s="121"/>
      <c r="II199" s="121"/>
      <c r="IJ199" s="121"/>
      <c r="IK199" s="121"/>
      <c r="IL199" s="121"/>
      <c r="IM199" s="121"/>
      <c r="IN199" s="121"/>
      <c r="IO199" s="121"/>
      <c r="IP199" s="121"/>
      <c r="IQ199" s="121"/>
      <c r="IR199" s="121"/>
      <c r="IS199" s="121"/>
      <c r="IT199" s="121"/>
      <c r="IU199" s="121"/>
      <c r="IV199" s="121"/>
    </row>
    <row r="200" spans="1:256" x14ac:dyDescent="0.2">
      <c r="A200" s="121"/>
      <c r="B200" s="146"/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  <c r="DK200" s="121"/>
      <c r="DL200" s="121"/>
      <c r="DM200" s="121"/>
      <c r="DN200" s="121"/>
      <c r="DO200" s="121"/>
      <c r="DP200" s="121"/>
      <c r="DQ200" s="121"/>
      <c r="DR200" s="121"/>
      <c r="DS200" s="121"/>
      <c r="DT200" s="121"/>
      <c r="DU200" s="121"/>
      <c r="DV200" s="121"/>
      <c r="DW200" s="121"/>
      <c r="DX200" s="121"/>
      <c r="DY200" s="121"/>
      <c r="DZ200" s="121"/>
      <c r="EA200" s="121"/>
      <c r="EB200" s="121"/>
      <c r="EC200" s="121"/>
      <c r="ED200" s="121"/>
      <c r="EE200" s="121"/>
      <c r="EF200" s="121"/>
      <c r="EG200" s="121"/>
      <c r="EH200" s="121"/>
      <c r="EI200" s="121"/>
      <c r="EJ200" s="121"/>
      <c r="EK200" s="121"/>
      <c r="EL200" s="121"/>
      <c r="EM200" s="121"/>
      <c r="EN200" s="121"/>
      <c r="EO200" s="121"/>
      <c r="EP200" s="121"/>
      <c r="EQ200" s="121"/>
      <c r="ER200" s="121"/>
      <c r="ES200" s="121"/>
      <c r="ET200" s="121"/>
      <c r="EU200" s="121"/>
      <c r="EV200" s="121"/>
      <c r="EW200" s="121"/>
      <c r="EX200" s="121"/>
      <c r="EY200" s="121"/>
      <c r="EZ200" s="121"/>
      <c r="FA200" s="121"/>
      <c r="FB200" s="121"/>
      <c r="FC200" s="121"/>
      <c r="FD200" s="121"/>
      <c r="FE200" s="121"/>
      <c r="FF200" s="121"/>
      <c r="FG200" s="121"/>
      <c r="FH200" s="121"/>
      <c r="FI200" s="121"/>
      <c r="FJ200" s="121"/>
      <c r="FK200" s="121"/>
      <c r="FL200" s="121"/>
      <c r="FM200" s="121"/>
      <c r="FN200" s="121"/>
      <c r="FO200" s="121"/>
      <c r="FP200" s="121"/>
      <c r="FQ200" s="121"/>
      <c r="FR200" s="121"/>
      <c r="FS200" s="121"/>
      <c r="FT200" s="121"/>
      <c r="FU200" s="121"/>
      <c r="FV200" s="121"/>
      <c r="FW200" s="121"/>
      <c r="FX200" s="121"/>
      <c r="FY200" s="121"/>
      <c r="FZ200" s="121"/>
      <c r="GA200" s="121"/>
      <c r="GB200" s="121"/>
      <c r="GC200" s="121"/>
      <c r="GD200" s="121"/>
      <c r="GE200" s="121"/>
      <c r="GF200" s="121"/>
      <c r="GG200" s="121"/>
      <c r="GH200" s="121"/>
      <c r="GI200" s="121"/>
      <c r="GJ200" s="121"/>
      <c r="GK200" s="121"/>
      <c r="GL200" s="121"/>
      <c r="GM200" s="121"/>
      <c r="GN200" s="121"/>
      <c r="GO200" s="121"/>
      <c r="GP200" s="121"/>
      <c r="GQ200" s="121"/>
      <c r="GR200" s="121"/>
      <c r="GS200" s="121"/>
      <c r="GT200" s="121"/>
      <c r="GU200" s="121"/>
      <c r="GV200" s="121"/>
      <c r="GW200" s="121"/>
      <c r="GX200" s="121"/>
      <c r="GY200" s="121"/>
      <c r="GZ200" s="121"/>
      <c r="HA200" s="121"/>
      <c r="HB200" s="121"/>
      <c r="HC200" s="121"/>
      <c r="HD200" s="121"/>
      <c r="HE200" s="121"/>
      <c r="HF200" s="121"/>
      <c r="HG200" s="121"/>
      <c r="HH200" s="121"/>
      <c r="HI200" s="121"/>
      <c r="HJ200" s="121"/>
      <c r="HK200" s="121"/>
      <c r="HL200" s="121"/>
      <c r="HM200" s="121"/>
      <c r="HN200" s="121"/>
      <c r="HO200" s="121"/>
      <c r="HP200" s="121"/>
      <c r="HQ200" s="121"/>
      <c r="HR200" s="121"/>
      <c r="HS200" s="121"/>
      <c r="HT200" s="121"/>
      <c r="HU200" s="121"/>
      <c r="HV200" s="121"/>
      <c r="HW200" s="121"/>
      <c r="HX200" s="121"/>
      <c r="HY200" s="121"/>
      <c r="HZ200" s="121"/>
      <c r="IA200" s="121"/>
      <c r="IB200" s="121"/>
      <c r="IC200" s="121"/>
      <c r="ID200" s="121"/>
      <c r="IE200" s="121"/>
      <c r="IF200" s="121"/>
      <c r="IG200" s="121"/>
      <c r="IH200" s="121"/>
      <c r="II200" s="121"/>
      <c r="IJ200" s="121"/>
      <c r="IK200" s="121"/>
      <c r="IL200" s="121"/>
      <c r="IM200" s="121"/>
      <c r="IN200" s="121"/>
      <c r="IO200" s="121"/>
      <c r="IP200" s="121"/>
      <c r="IQ200" s="121"/>
      <c r="IR200" s="121"/>
      <c r="IS200" s="121"/>
      <c r="IT200" s="121"/>
      <c r="IU200" s="121"/>
      <c r="IV200" s="121"/>
    </row>
    <row r="201" spans="1:256" x14ac:dyDescent="0.2">
      <c r="A201" s="121"/>
      <c r="B201" s="146"/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  <c r="DK201" s="121"/>
      <c r="DL201" s="121"/>
      <c r="DM201" s="121"/>
      <c r="DN201" s="121"/>
      <c r="DO201" s="121"/>
      <c r="DP201" s="121"/>
      <c r="DQ201" s="121"/>
      <c r="DR201" s="121"/>
      <c r="DS201" s="121"/>
      <c r="DT201" s="121"/>
      <c r="DU201" s="121"/>
      <c r="DV201" s="121"/>
      <c r="DW201" s="121"/>
      <c r="DX201" s="121"/>
      <c r="DY201" s="121"/>
      <c r="DZ201" s="121"/>
      <c r="EA201" s="121"/>
      <c r="EB201" s="121"/>
      <c r="EC201" s="121"/>
      <c r="ED201" s="121"/>
      <c r="EE201" s="121"/>
      <c r="EF201" s="121"/>
      <c r="EG201" s="121"/>
      <c r="EH201" s="121"/>
      <c r="EI201" s="121"/>
      <c r="EJ201" s="121"/>
      <c r="EK201" s="121"/>
      <c r="EL201" s="121"/>
      <c r="EM201" s="121"/>
      <c r="EN201" s="121"/>
      <c r="EO201" s="121"/>
      <c r="EP201" s="121"/>
      <c r="EQ201" s="121"/>
      <c r="ER201" s="121"/>
      <c r="ES201" s="121"/>
      <c r="ET201" s="121"/>
      <c r="EU201" s="121"/>
      <c r="EV201" s="121"/>
      <c r="EW201" s="121"/>
      <c r="EX201" s="121"/>
      <c r="EY201" s="121"/>
      <c r="EZ201" s="121"/>
      <c r="FA201" s="121"/>
      <c r="FB201" s="121"/>
      <c r="FC201" s="121"/>
      <c r="FD201" s="121"/>
      <c r="FE201" s="121"/>
      <c r="FF201" s="121"/>
      <c r="FG201" s="121"/>
      <c r="FH201" s="121"/>
      <c r="FI201" s="121"/>
      <c r="FJ201" s="121"/>
      <c r="FK201" s="121"/>
      <c r="FL201" s="121"/>
      <c r="FM201" s="121"/>
      <c r="FN201" s="121"/>
      <c r="FO201" s="121"/>
      <c r="FP201" s="121"/>
      <c r="FQ201" s="121"/>
      <c r="FR201" s="121"/>
      <c r="FS201" s="121"/>
      <c r="FT201" s="121"/>
      <c r="FU201" s="121"/>
      <c r="FV201" s="121"/>
      <c r="FW201" s="121"/>
      <c r="FX201" s="121"/>
      <c r="FY201" s="121"/>
      <c r="FZ201" s="121"/>
      <c r="GA201" s="121"/>
      <c r="GB201" s="121"/>
      <c r="GC201" s="121"/>
      <c r="GD201" s="121"/>
      <c r="GE201" s="121"/>
      <c r="GF201" s="121"/>
      <c r="GG201" s="121"/>
      <c r="GH201" s="121"/>
      <c r="GI201" s="121"/>
      <c r="GJ201" s="121"/>
      <c r="GK201" s="121"/>
      <c r="GL201" s="121"/>
      <c r="GM201" s="121"/>
      <c r="GN201" s="121"/>
      <c r="GO201" s="121"/>
      <c r="GP201" s="121"/>
      <c r="GQ201" s="121"/>
      <c r="GR201" s="121"/>
      <c r="GS201" s="121"/>
      <c r="GT201" s="121"/>
      <c r="GU201" s="121"/>
      <c r="GV201" s="121"/>
      <c r="GW201" s="121"/>
      <c r="GX201" s="121"/>
      <c r="GY201" s="121"/>
      <c r="GZ201" s="121"/>
      <c r="HA201" s="121"/>
      <c r="HB201" s="121"/>
      <c r="HC201" s="121"/>
      <c r="HD201" s="121"/>
      <c r="HE201" s="121"/>
      <c r="HF201" s="121"/>
      <c r="HG201" s="121"/>
      <c r="HH201" s="121"/>
      <c r="HI201" s="121"/>
      <c r="HJ201" s="121"/>
      <c r="HK201" s="121"/>
      <c r="HL201" s="121"/>
      <c r="HM201" s="121"/>
      <c r="HN201" s="121"/>
      <c r="HO201" s="121"/>
      <c r="HP201" s="121"/>
      <c r="HQ201" s="121"/>
      <c r="HR201" s="121"/>
      <c r="HS201" s="121"/>
      <c r="HT201" s="121"/>
      <c r="HU201" s="121"/>
      <c r="HV201" s="121"/>
      <c r="HW201" s="121"/>
      <c r="HX201" s="121"/>
      <c r="HY201" s="121"/>
      <c r="HZ201" s="121"/>
      <c r="IA201" s="121"/>
      <c r="IB201" s="121"/>
      <c r="IC201" s="121"/>
      <c r="ID201" s="121"/>
      <c r="IE201" s="121"/>
      <c r="IF201" s="121"/>
      <c r="IG201" s="121"/>
      <c r="IH201" s="121"/>
      <c r="II201" s="121"/>
      <c r="IJ201" s="121"/>
      <c r="IK201" s="121"/>
      <c r="IL201" s="121"/>
      <c r="IM201" s="121"/>
      <c r="IN201" s="121"/>
      <c r="IO201" s="121"/>
      <c r="IP201" s="121"/>
      <c r="IQ201" s="121"/>
      <c r="IR201" s="121"/>
      <c r="IS201" s="121"/>
      <c r="IT201" s="121"/>
      <c r="IU201" s="121"/>
      <c r="IV201" s="121"/>
    </row>
    <row r="202" spans="1:256" x14ac:dyDescent="0.2">
      <c r="A202" s="121"/>
      <c r="B202" s="146"/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  <c r="DK202" s="121"/>
      <c r="DL202" s="121"/>
      <c r="DM202" s="121"/>
      <c r="DN202" s="121"/>
      <c r="DO202" s="121"/>
      <c r="DP202" s="121"/>
      <c r="DQ202" s="121"/>
      <c r="DR202" s="121"/>
      <c r="DS202" s="121"/>
      <c r="DT202" s="121"/>
      <c r="DU202" s="121"/>
      <c r="DV202" s="121"/>
      <c r="DW202" s="121"/>
      <c r="DX202" s="121"/>
      <c r="DY202" s="121"/>
      <c r="DZ202" s="121"/>
      <c r="EA202" s="121"/>
      <c r="EB202" s="121"/>
      <c r="EC202" s="121"/>
      <c r="ED202" s="121"/>
      <c r="EE202" s="121"/>
      <c r="EF202" s="121"/>
      <c r="EG202" s="121"/>
      <c r="EH202" s="121"/>
      <c r="EI202" s="121"/>
      <c r="EJ202" s="121"/>
      <c r="EK202" s="121"/>
      <c r="EL202" s="121"/>
      <c r="EM202" s="121"/>
      <c r="EN202" s="121"/>
      <c r="EO202" s="121"/>
      <c r="EP202" s="121"/>
      <c r="EQ202" s="121"/>
      <c r="ER202" s="121"/>
      <c r="ES202" s="121"/>
      <c r="ET202" s="121"/>
      <c r="EU202" s="121"/>
      <c r="EV202" s="121"/>
      <c r="EW202" s="121"/>
      <c r="EX202" s="121"/>
      <c r="EY202" s="121"/>
      <c r="EZ202" s="121"/>
      <c r="FA202" s="121"/>
      <c r="FB202" s="121"/>
      <c r="FC202" s="121"/>
      <c r="FD202" s="121"/>
      <c r="FE202" s="121"/>
      <c r="FF202" s="121"/>
      <c r="FG202" s="121"/>
      <c r="FH202" s="121"/>
      <c r="FI202" s="121"/>
      <c r="FJ202" s="121"/>
      <c r="FK202" s="121"/>
      <c r="FL202" s="121"/>
      <c r="FM202" s="121"/>
      <c r="FN202" s="121"/>
      <c r="FO202" s="121"/>
      <c r="FP202" s="121"/>
      <c r="FQ202" s="121"/>
      <c r="FR202" s="121"/>
      <c r="FS202" s="121"/>
      <c r="FT202" s="121"/>
      <c r="FU202" s="121"/>
      <c r="FV202" s="121"/>
      <c r="FW202" s="121"/>
      <c r="FX202" s="121"/>
      <c r="FY202" s="121"/>
      <c r="FZ202" s="121"/>
      <c r="GA202" s="121"/>
      <c r="GB202" s="121"/>
      <c r="GC202" s="121"/>
      <c r="GD202" s="121"/>
      <c r="GE202" s="121"/>
      <c r="GF202" s="121"/>
      <c r="GG202" s="121"/>
      <c r="GH202" s="121"/>
      <c r="GI202" s="121"/>
      <c r="GJ202" s="121"/>
      <c r="GK202" s="121"/>
      <c r="GL202" s="121"/>
      <c r="GM202" s="121"/>
      <c r="GN202" s="121"/>
      <c r="GO202" s="121"/>
      <c r="GP202" s="121"/>
      <c r="GQ202" s="121"/>
      <c r="GR202" s="121"/>
      <c r="GS202" s="121"/>
      <c r="GT202" s="121"/>
      <c r="GU202" s="121"/>
      <c r="GV202" s="121"/>
      <c r="GW202" s="121"/>
      <c r="GX202" s="121"/>
      <c r="GY202" s="121"/>
      <c r="GZ202" s="121"/>
      <c r="HA202" s="121"/>
      <c r="HB202" s="121"/>
      <c r="HC202" s="121"/>
      <c r="HD202" s="121"/>
      <c r="HE202" s="121"/>
      <c r="HF202" s="121"/>
      <c r="HG202" s="121"/>
      <c r="HH202" s="121"/>
      <c r="HI202" s="121"/>
      <c r="HJ202" s="121"/>
      <c r="HK202" s="121"/>
      <c r="HL202" s="121"/>
      <c r="HM202" s="121"/>
      <c r="HN202" s="121"/>
      <c r="HO202" s="121"/>
      <c r="HP202" s="121"/>
      <c r="HQ202" s="121"/>
      <c r="HR202" s="121"/>
      <c r="HS202" s="121"/>
      <c r="HT202" s="121"/>
      <c r="HU202" s="121"/>
      <c r="HV202" s="121"/>
      <c r="HW202" s="121"/>
      <c r="HX202" s="121"/>
      <c r="HY202" s="121"/>
      <c r="HZ202" s="121"/>
      <c r="IA202" s="121"/>
      <c r="IB202" s="121"/>
      <c r="IC202" s="121"/>
      <c r="ID202" s="121"/>
      <c r="IE202" s="121"/>
      <c r="IF202" s="121"/>
      <c r="IG202" s="121"/>
      <c r="IH202" s="121"/>
      <c r="II202" s="121"/>
      <c r="IJ202" s="121"/>
      <c r="IK202" s="121"/>
      <c r="IL202" s="121"/>
      <c r="IM202" s="121"/>
      <c r="IN202" s="121"/>
      <c r="IO202" s="121"/>
      <c r="IP202" s="121"/>
      <c r="IQ202" s="121"/>
      <c r="IR202" s="121"/>
      <c r="IS202" s="121"/>
      <c r="IT202" s="121"/>
      <c r="IU202" s="121"/>
      <c r="IV202" s="121"/>
    </row>
    <row r="203" spans="1:256" x14ac:dyDescent="0.2">
      <c r="A203" s="121"/>
      <c r="B203" s="146"/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  <c r="DK203" s="121"/>
      <c r="DL203" s="121"/>
      <c r="DM203" s="121"/>
      <c r="DN203" s="121"/>
      <c r="DO203" s="121"/>
      <c r="DP203" s="121"/>
      <c r="DQ203" s="121"/>
      <c r="DR203" s="121"/>
      <c r="DS203" s="121"/>
      <c r="DT203" s="121"/>
      <c r="DU203" s="121"/>
      <c r="DV203" s="121"/>
      <c r="DW203" s="121"/>
      <c r="DX203" s="121"/>
      <c r="DY203" s="121"/>
      <c r="DZ203" s="121"/>
      <c r="EA203" s="121"/>
      <c r="EB203" s="121"/>
      <c r="EC203" s="121"/>
      <c r="ED203" s="121"/>
      <c r="EE203" s="121"/>
      <c r="EF203" s="121"/>
      <c r="EG203" s="121"/>
      <c r="EH203" s="121"/>
      <c r="EI203" s="121"/>
      <c r="EJ203" s="121"/>
      <c r="EK203" s="121"/>
      <c r="EL203" s="121"/>
      <c r="EM203" s="121"/>
      <c r="EN203" s="121"/>
      <c r="EO203" s="121"/>
      <c r="EP203" s="121"/>
      <c r="EQ203" s="121"/>
      <c r="ER203" s="121"/>
      <c r="ES203" s="121"/>
      <c r="ET203" s="121"/>
      <c r="EU203" s="121"/>
      <c r="EV203" s="121"/>
      <c r="EW203" s="121"/>
      <c r="EX203" s="121"/>
      <c r="EY203" s="121"/>
      <c r="EZ203" s="121"/>
      <c r="FA203" s="121"/>
      <c r="FB203" s="121"/>
      <c r="FC203" s="121"/>
      <c r="FD203" s="121"/>
      <c r="FE203" s="121"/>
      <c r="FF203" s="121"/>
      <c r="FG203" s="121"/>
      <c r="FH203" s="121"/>
      <c r="FI203" s="121"/>
      <c r="FJ203" s="121"/>
      <c r="FK203" s="121"/>
      <c r="FL203" s="121"/>
      <c r="FM203" s="121"/>
      <c r="FN203" s="121"/>
      <c r="FO203" s="121"/>
      <c r="FP203" s="121"/>
      <c r="FQ203" s="121"/>
      <c r="FR203" s="121"/>
      <c r="FS203" s="121"/>
      <c r="FT203" s="121"/>
      <c r="FU203" s="121"/>
      <c r="FV203" s="121"/>
      <c r="FW203" s="121"/>
      <c r="FX203" s="121"/>
      <c r="FY203" s="121"/>
      <c r="FZ203" s="121"/>
      <c r="GA203" s="121"/>
      <c r="GB203" s="121"/>
      <c r="GC203" s="121"/>
      <c r="GD203" s="121"/>
      <c r="GE203" s="121"/>
      <c r="GF203" s="121"/>
      <c r="GG203" s="121"/>
      <c r="GH203" s="121"/>
      <c r="GI203" s="121"/>
      <c r="GJ203" s="121"/>
      <c r="GK203" s="121"/>
      <c r="GL203" s="121"/>
      <c r="GM203" s="121"/>
      <c r="GN203" s="121"/>
      <c r="GO203" s="121"/>
      <c r="GP203" s="121"/>
      <c r="GQ203" s="121"/>
      <c r="GR203" s="121"/>
      <c r="GS203" s="121"/>
      <c r="GT203" s="121"/>
      <c r="GU203" s="121"/>
      <c r="GV203" s="121"/>
      <c r="GW203" s="121"/>
      <c r="GX203" s="121"/>
      <c r="GY203" s="121"/>
      <c r="GZ203" s="121"/>
      <c r="HA203" s="121"/>
      <c r="HB203" s="121"/>
      <c r="HC203" s="121"/>
      <c r="HD203" s="121"/>
      <c r="HE203" s="121"/>
      <c r="HF203" s="121"/>
      <c r="HG203" s="121"/>
      <c r="HH203" s="121"/>
      <c r="HI203" s="121"/>
      <c r="HJ203" s="121"/>
      <c r="HK203" s="121"/>
      <c r="HL203" s="121"/>
      <c r="HM203" s="121"/>
      <c r="HN203" s="121"/>
      <c r="HO203" s="121"/>
      <c r="HP203" s="121"/>
      <c r="HQ203" s="121"/>
      <c r="HR203" s="121"/>
      <c r="HS203" s="121"/>
      <c r="HT203" s="121"/>
      <c r="HU203" s="121"/>
      <c r="HV203" s="121"/>
      <c r="HW203" s="121"/>
      <c r="HX203" s="121"/>
      <c r="HY203" s="121"/>
      <c r="HZ203" s="121"/>
      <c r="IA203" s="121"/>
      <c r="IB203" s="121"/>
      <c r="IC203" s="121"/>
      <c r="ID203" s="121"/>
      <c r="IE203" s="121"/>
      <c r="IF203" s="121"/>
      <c r="IG203" s="121"/>
      <c r="IH203" s="121"/>
      <c r="II203" s="121"/>
      <c r="IJ203" s="121"/>
      <c r="IK203" s="121"/>
      <c r="IL203" s="121"/>
      <c r="IM203" s="121"/>
      <c r="IN203" s="121"/>
      <c r="IO203" s="121"/>
      <c r="IP203" s="121"/>
      <c r="IQ203" s="121"/>
      <c r="IR203" s="121"/>
      <c r="IS203" s="121"/>
      <c r="IT203" s="121"/>
      <c r="IU203" s="121"/>
      <c r="IV203" s="121"/>
    </row>
    <row r="204" spans="1:256" x14ac:dyDescent="0.2">
      <c r="A204" s="121"/>
      <c r="B204" s="146"/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  <c r="DK204" s="121"/>
      <c r="DL204" s="121"/>
      <c r="DM204" s="121"/>
      <c r="DN204" s="121"/>
      <c r="DO204" s="121"/>
      <c r="DP204" s="121"/>
      <c r="DQ204" s="121"/>
      <c r="DR204" s="121"/>
      <c r="DS204" s="121"/>
      <c r="DT204" s="121"/>
      <c r="DU204" s="121"/>
      <c r="DV204" s="121"/>
      <c r="DW204" s="121"/>
      <c r="DX204" s="121"/>
      <c r="DY204" s="121"/>
      <c r="DZ204" s="121"/>
      <c r="EA204" s="121"/>
      <c r="EB204" s="121"/>
      <c r="EC204" s="121"/>
      <c r="ED204" s="121"/>
      <c r="EE204" s="121"/>
      <c r="EF204" s="121"/>
      <c r="EG204" s="121"/>
      <c r="EH204" s="121"/>
      <c r="EI204" s="121"/>
      <c r="EJ204" s="121"/>
      <c r="EK204" s="121"/>
      <c r="EL204" s="121"/>
      <c r="EM204" s="121"/>
      <c r="EN204" s="121"/>
      <c r="EO204" s="121"/>
      <c r="EP204" s="121"/>
      <c r="EQ204" s="121"/>
      <c r="ER204" s="121"/>
      <c r="ES204" s="121"/>
      <c r="ET204" s="121"/>
      <c r="EU204" s="121"/>
      <c r="EV204" s="121"/>
      <c r="EW204" s="121"/>
      <c r="EX204" s="121"/>
      <c r="EY204" s="121"/>
      <c r="EZ204" s="121"/>
      <c r="FA204" s="121"/>
      <c r="FB204" s="121"/>
      <c r="FC204" s="121"/>
      <c r="FD204" s="121"/>
      <c r="FE204" s="121"/>
      <c r="FF204" s="121"/>
      <c r="FG204" s="121"/>
      <c r="FH204" s="121"/>
      <c r="FI204" s="121"/>
      <c r="FJ204" s="121"/>
      <c r="FK204" s="121"/>
      <c r="FL204" s="121"/>
      <c r="FM204" s="121"/>
      <c r="FN204" s="121"/>
      <c r="FO204" s="121"/>
      <c r="FP204" s="121"/>
      <c r="FQ204" s="121"/>
      <c r="FR204" s="121"/>
      <c r="FS204" s="121"/>
      <c r="FT204" s="121"/>
      <c r="FU204" s="121"/>
      <c r="FV204" s="121"/>
      <c r="FW204" s="121"/>
      <c r="FX204" s="121"/>
      <c r="FY204" s="121"/>
      <c r="FZ204" s="121"/>
      <c r="GA204" s="121"/>
      <c r="GB204" s="121"/>
      <c r="GC204" s="121"/>
      <c r="GD204" s="121"/>
      <c r="GE204" s="121"/>
      <c r="GF204" s="121"/>
      <c r="GG204" s="121"/>
      <c r="GH204" s="121"/>
      <c r="GI204" s="121"/>
      <c r="GJ204" s="121"/>
      <c r="GK204" s="121"/>
      <c r="GL204" s="121"/>
      <c r="GM204" s="121"/>
      <c r="GN204" s="121"/>
      <c r="GO204" s="121"/>
      <c r="GP204" s="121"/>
      <c r="GQ204" s="121"/>
      <c r="GR204" s="121"/>
      <c r="GS204" s="121"/>
      <c r="GT204" s="121"/>
      <c r="GU204" s="121"/>
      <c r="GV204" s="121"/>
      <c r="GW204" s="121"/>
      <c r="GX204" s="121"/>
      <c r="GY204" s="121"/>
      <c r="GZ204" s="121"/>
      <c r="HA204" s="121"/>
      <c r="HB204" s="121"/>
      <c r="HC204" s="121"/>
      <c r="HD204" s="121"/>
      <c r="HE204" s="121"/>
      <c r="HF204" s="121"/>
      <c r="HG204" s="121"/>
      <c r="HH204" s="121"/>
      <c r="HI204" s="121"/>
      <c r="HJ204" s="121"/>
      <c r="HK204" s="121"/>
      <c r="HL204" s="121"/>
      <c r="HM204" s="121"/>
      <c r="HN204" s="121"/>
      <c r="HO204" s="121"/>
      <c r="HP204" s="121"/>
      <c r="HQ204" s="121"/>
      <c r="HR204" s="121"/>
      <c r="HS204" s="121"/>
      <c r="HT204" s="121"/>
      <c r="HU204" s="121"/>
      <c r="HV204" s="121"/>
      <c r="HW204" s="121"/>
      <c r="HX204" s="121"/>
      <c r="HY204" s="121"/>
      <c r="HZ204" s="121"/>
      <c r="IA204" s="121"/>
      <c r="IB204" s="121"/>
      <c r="IC204" s="121"/>
      <c r="ID204" s="121"/>
      <c r="IE204" s="121"/>
      <c r="IF204" s="121"/>
      <c r="IG204" s="121"/>
      <c r="IH204" s="121"/>
      <c r="II204" s="121"/>
      <c r="IJ204" s="121"/>
      <c r="IK204" s="121"/>
      <c r="IL204" s="121"/>
      <c r="IM204" s="121"/>
      <c r="IN204" s="121"/>
      <c r="IO204" s="121"/>
      <c r="IP204" s="121"/>
      <c r="IQ204" s="121"/>
      <c r="IR204" s="121"/>
      <c r="IS204" s="121"/>
      <c r="IT204" s="121"/>
      <c r="IU204" s="121"/>
      <c r="IV204" s="121"/>
    </row>
    <row r="205" spans="1:256" x14ac:dyDescent="0.2">
      <c r="A205" s="121"/>
      <c r="B205" s="146"/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  <c r="DK205" s="121"/>
      <c r="DL205" s="121"/>
      <c r="DM205" s="121"/>
      <c r="DN205" s="121"/>
      <c r="DO205" s="121"/>
      <c r="DP205" s="121"/>
      <c r="DQ205" s="121"/>
      <c r="DR205" s="121"/>
      <c r="DS205" s="121"/>
      <c r="DT205" s="121"/>
      <c r="DU205" s="121"/>
      <c r="DV205" s="121"/>
      <c r="DW205" s="121"/>
      <c r="DX205" s="121"/>
      <c r="DY205" s="121"/>
      <c r="DZ205" s="121"/>
      <c r="EA205" s="121"/>
      <c r="EB205" s="121"/>
      <c r="EC205" s="121"/>
      <c r="ED205" s="121"/>
      <c r="EE205" s="121"/>
      <c r="EF205" s="121"/>
      <c r="EG205" s="121"/>
      <c r="EH205" s="121"/>
      <c r="EI205" s="121"/>
      <c r="EJ205" s="121"/>
      <c r="EK205" s="121"/>
      <c r="EL205" s="121"/>
      <c r="EM205" s="121"/>
      <c r="EN205" s="121"/>
      <c r="EO205" s="121"/>
      <c r="EP205" s="121"/>
      <c r="EQ205" s="121"/>
      <c r="ER205" s="121"/>
      <c r="ES205" s="121"/>
      <c r="ET205" s="121"/>
      <c r="EU205" s="121"/>
      <c r="EV205" s="121"/>
      <c r="EW205" s="121"/>
      <c r="EX205" s="121"/>
      <c r="EY205" s="121"/>
      <c r="EZ205" s="121"/>
      <c r="FA205" s="121"/>
      <c r="FB205" s="121"/>
      <c r="FC205" s="121"/>
      <c r="FD205" s="121"/>
      <c r="FE205" s="121"/>
      <c r="FF205" s="121"/>
      <c r="FG205" s="121"/>
      <c r="FH205" s="121"/>
      <c r="FI205" s="121"/>
      <c r="FJ205" s="121"/>
      <c r="FK205" s="121"/>
      <c r="FL205" s="121"/>
      <c r="FM205" s="121"/>
      <c r="FN205" s="121"/>
      <c r="FO205" s="121"/>
      <c r="FP205" s="121"/>
      <c r="FQ205" s="121"/>
      <c r="FR205" s="121"/>
      <c r="FS205" s="121"/>
      <c r="FT205" s="121"/>
      <c r="FU205" s="121"/>
      <c r="FV205" s="121"/>
      <c r="FW205" s="121"/>
      <c r="FX205" s="121"/>
      <c r="FY205" s="121"/>
      <c r="FZ205" s="121"/>
      <c r="GA205" s="121"/>
      <c r="GB205" s="121"/>
      <c r="GC205" s="121"/>
      <c r="GD205" s="121"/>
      <c r="GE205" s="121"/>
      <c r="GF205" s="121"/>
      <c r="GG205" s="121"/>
      <c r="GH205" s="121"/>
      <c r="GI205" s="121"/>
      <c r="GJ205" s="121"/>
      <c r="GK205" s="121"/>
      <c r="GL205" s="121"/>
      <c r="GM205" s="121"/>
      <c r="GN205" s="121"/>
      <c r="GO205" s="121"/>
      <c r="GP205" s="121"/>
      <c r="GQ205" s="121"/>
      <c r="GR205" s="121"/>
      <c r="GS205" s="121"/>
      <c r="GT205" s="121"/>
      <c r="GU205" s="121"/>
      <c r="GV205" s="121"/>
      <c r="GW205" s="121"/>
      <c r="GX205" s="121"/>
      <c r="GY205" s="121"/>
      <c r="GZ205" s="121"/>
      <c r="HA205" s="121"/>
      <c r="HB205" s="121"/>
      <c r="HC205" s="121"/>
      <c r="HD205" s="121"/>
      <c r="HE205" s="121"/>
      <c r="HF205" s="121"/>
      <c r="HG205" s="121"/>
      <c r="HH205" s="121"/>
      <c r="HI205" s="121"/>
      <c r="HJ205" s="121"/>
      <c r="HK205" s="121"/>
      <c r="HL205" s="121"/>
      <c r="HM205" s="121"/>
      <c r="HN205" s="121"/>
      <c r="HO205" s="121"/>
      <c r="HP205" s="121"/>
      <c r="HQ205" s="121"/>
      <c r="HR205" s="121"/>
      <c r="HS205" s="121"/>
      <c r="HT205" s="121"/>
      <c r="HU205" s="121"/>
      <c r="HV205" s="121"/>
      <c r="HW205" s="121"/>
      <c r="HX205" s="121"/>
      <c r="HY205" s="121"/>
      <c r="HZ205" s="121"/>
      <c r="IA205" s="121"/>
      <c r="IB205" s="121"/>
      <c r="IC205" s="121"/>
      <c r="ID205" s="121"/>
      <c r="IE205" s="121"/>
      <c r="IF205" s="121"/>
      <c r="IG205" s="121"/>
      <c r="IH205" s="121"/>
      <c r="II205" s="121"/>
      <c r="IJ205" s="121"/>
      <c r="IK205" s="121"/>
      <c r="IL205" s="121"/>
      <c r="IM205" s="121"/>
      <c r="IN205" s="121"/>
      <c r="IO205" s="121"/>
      <c r="IP205" s="121"/>
      <c r="IQ205" s="121"/>
      <c r="IR205" s="121"/>
      <c r="IS205" s="121"/>
      <c r="IT205" s="121"/>
      <c r="IU205" s="121"/>
      <c r="IV205" s="121"/>
    </row>
    <row r="206" spans="1:256" s="121" customFormat="1" x14ac:dyDescent="0.2"/>
    <row r="207" spans="1:256" s="121" customFormat="1" x14ac:dyDescent="0.2"/>
    <row r="208" spans="1:256" s="121" customFormat="1" x14ac:dyDescent="0.2"/>
    <row r="209" s="121" customFormat="1" x14ac:dyDescent="0.2"/>
    <row r="210" s="121" customFormat="1" x14ac:dyDescent="0.2"/>
    <row r="211" s="121" customFormat="1" x14ac:dyDescent="0.2"/>
    <row r="212" s="121" customFormat="1" x14ac:dyDescent="0.2"/>
    <row r="213" s="121" customFormat="1" x14ac:dyDescent="0.2"/>
    <row r="214" s="121" customFormat="1" x14ac:dyDescent="0.2"/>
    <row r="215" s="121" customFormat="1" x14ac:dyDescent="0.2"/>
    <row r="216" s="121" customFormat="1" x14ac:dyDescent="0.2"/>
    <row r="217" s="121" customFormat="1" x14ac:dyDescent="0.2"/>
    <row r="218" s="121" customFormat="1" x14ac:dyDescent="0.2"/>
    <row r="219" s="121" customFormat="1" x14ac:dyDescent="0.2"/>
    <row r="220" s="121" customFormat="1" x14ac:dyDescent="0.2"/>
    <row r="221" s="121" customFormat="1" x14ac:dyDescent="0.2"/>
    <row r="222" s="121" customFormat="1" x14ac:dyDescent="0.2"/>
    <row r="223" s="121" customFormat="1" x14ac:dyDescent="0.2"/>
    <row r="224" s="121" customFormat="1" x14ac:dyDescent="0.2"/>
    <row r="225" s="121" customFormat="1" x14ac:dyDescent="0.2"/>
    <row r="226" s="121" customFormat="1" x14ac:dyDescent="0.2"/>
    <row r="227" s="121" customFormat="1" x14ac:dyDescent="0.2"/>
    <row r="228" s="121" customFormat="1" x14ac:dyDescent="0.2"/>
    <row r="229" s="121" customFormat="1" x14ac:dyDescent="0.2"/>
    <row r="230" s="121" customFormat="1" x14ac:dyDescent="0.2"/>
    <row r="231" s="121" customFormat="1" x14ac:dyDescent="0.2"/>
    <row r="232" s="121" customFormat="1" x14ac:dyDescent="0.2"/>
    <row r="233" s="121" customFormat="1" x14ac:dyDescent="0.2"/>
    <row r="234" s="121" customFormat="1" x14ac:dyDescent="0.2"/>
    <row r="235" s="121" customFormat="1" x14ac:dyDescent="0.2"/>
    <row r="236" s="121" customFormat="1" x14ac:dyDescent="0.2"/>
    <row r="237" s="121" customFormat="1" x14ac:dyDescent="0.2"/>
    <row r="238" s="121" customFormat="1" x14ac:dyDescent="0.2"/>
    <row r="239" s="121" customFormat="1" x14ac:dyDescent="0.2"/>
    <row r="240" s="121" customFormat="1" x14ac:dyDescent="0.2"/>
    <row r="241" s="121" customFormat="1" x14ac:dyDescent="0.2"/>
    <row r="242" s="121" customFormat="1" x14ac:dyDescent="0.2"/>
  </sheetData>
  <printOptions horizontalCentered="1"/>
  <pageMargins left="0.5" right="0.5" top="0.5" bottom="0.5" header="0" footer="0"/>
  <pageSetup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zoomScale="87" zoomScaleNormal="87" workbookViewId="0">
      <selection activeCell="G32" sqref="G32"/>
    </sheetView>
  </sheetViews>
  <sheetFormatPr defaultColWidth="9.6640625" defaultRowHeight="15" x14ac:dyDescent="0.2"/>
  <cols>
    <col min="1" max="6" width="9.6640625" style="147" customWidth="1"/>
    <col min="7" max="7" width="11.109375" style="147" bestFit="1" customWidth="1"/>
    <col min="8" max="8" width="3.6640625" style="147" customWidth="1"/>
    <col min="9" max="10" width="0" style="147" hidden="1" customWidth="1"/>
    <col min="11" max="11" width="10.6640625" style="147" customWidth="1"/>
    <col min="12" max="12" width="11.6640625" style="147" customWidth="1"/>
    <col min="13" max="16" width="9.6640625" style="147" customWidth="1"/>
    <col min="17" max="17" width="11.109375" style="147" bestFit="1" customWidth="1"/>
    <col min="18" max="18" width="9.6640625" style="147" customWidth="1"/>
    <col min="19" max="19" width="11.109375" style="147" bestFit="1" customWidth="1"/>
    <col min="20" max="16384" width="9.6640625" style="147"/>
  </cols>
  <sheetData>
    <row r="1" spans="1:19" ht="15.75" x14ac:dyDescent="0.25">
      <c r="A1" s="148"/>
      <c r="B1" s="148"/>
      <c r="C1" s="148"/>
      <c r="D1" s="148"/>
      <c r="E1" s="148"/>
      <c r="F1" s="148" t="s">
        <v>512</v>
      </c>
      <c r="G1" s="148"/>
      <c r="H1" s="149"/>
      <c r="I1" s="149"/>
      <c r="J1" s="149"/>
      <c r="K1" s="149"/>
      <c r="L1" s="149"/>
      <c r="M1" s="149"/>
      <c r="N1" s="149"/>
      <c r="O1" s="149"/>
    </row>
    <row r="2" spans="1:19" ht="15.75" x14ac:dyDescent="0.25">
      <c r="A2" s="148"/>
      <c r="B2" s="148"/>
      <c r="C2" s="148"/>
      <c r="D2" s="148"/>
      <c r="E2" s="148"/>
      <c r="F2" s="148"/>
      <c r="G2" s="148"/>
      <c r="O2" s="149"/>
    </row>
    <row r="3" spans="1:19" ht="15.75" x14ac:dyDescent="0.25">
      <c r="A3" s="150" t="s">
        <v>0</v>
      </c>
      <c r="B3" s="150"/>
      <c r="C3" s="150"/>
      <c r="D3" s="150"/>
      <c r="E3" s="150"/>
      <c r="F3" s="150"/>
      <c r="G3" s="150"/>
      <c r="O3" s="149"/>
    </row>
    <row r="4" spans="1:19" ht="15.75" x14ac:dyDescent="0.25">
      <c r="A4" s="150" t="s">
        <v>490</v>
      </c>
      <c r="B4" s="150"/>
      <c r="C4" s="150"/>
      <c r="D4" s="150"/>
      <c r="E4" s="150"/>
      <c r="F4" s="150"/>
      <c r="G4" s="150"/>
      <c r="O4" s="149"/>
    </row>
    <row r="5" spans="1:19" x14ac:dyDescent="0.2">
      <c r="A5" s="151"/>
      <c r="B5" s="151"/>
      <c r="C5" s="151"/>
      <c r="D5" s="151"/>
      <c r="E5" s="151"/>
      <c r="F5" s="151"/>
      <c r="G5" s="151"/>
      <c r="O5" s="149"/>
    </row>
    <row r="6" spans="1:19" x14ac:dyDescent="0.2">
      <c r="A6" s="149"/>
      <c r="G6" s="152" t="s">
        <v>513</v>
      </c>
      <c r="O6" s="149"/>
    </row>
    <row r="7" spans="1:19" x14ac:dyDescent="0.2">
      <c r="A7" s="149"/>
      <c r="G7" s="152" t="s">
        <v>514</v>
      </c>
      <c r="H7" s="153"/>
      <c r="O7" s="149"/>
    </row>
    <row r="8" spans="1:19" x14ac:dyDescent="0.2">
      <c r="A8" s="151" t="s">
        <v>491</v>
      </c>
      <c r="B8" s="151"/>
      <c r="C8" s="151"/>
      <c r="D8" s="151"/>
      <c r="E8" s="151"/>
      <c r="F8" s="151"/>
      <c r="G8" s="151"/>
      <c r="O8" s="149"/>
    </row>
    <row r="9" spans="1:19" x14ac:dyDescent="0.2">
      <c r="A9" s="149"/>
      <c r="B9" s="153" t="s">
        <v>499</v>
      </c>
      <c r="O9" s="149"/>
    </row>
    <row r="10" spans="1:19" x14ac:dyDescent="0.2">
      <c r="A10" s="149"/>
      <c r="B10" s="147" t="s">
        <v>500</v>
      </c>
      <c r="G10" s="154">
        <f>'Rate Base'!G73</f>
        <v>40175956.233076178</v>
      </c>
      <c r="H10" s="155"/>
      <c r="O10" s="149"/>
    </row>
    <row r="11" spans="1:19" x14ac:dyDescent="0.2">
      <c r="A11" s="149"/>
      <c r="B11" s="147" t="s">
        <v>501</v>
      </c>
      <c r="G11" s="156">
        <f>'Rate Base'!G74</f>
        <v>42024614.330628172</v>
      </c>
      <c r="H11" s="155"/>
      <c r="O11" s="149"/>
    </row>
    <row r="12" spans="1:19" x14ac:dyDescent="0.2">
      <c r="A12" s="149"/>
      <c r="C12" s="147" t="s">
        <v>287</v>
      </c>
      <c r="G12" s="155">
        <f>G11+G10</f>
        <v>82200570.563704342</v>
      </c>
      <c r="H12" s="155"/>
      <c r="O12" s="149"/>
    </row>
    <row r="13" spans="1:19" x14ac:dyDescent="0.2">
      <c r="A13" s="149"/>
      <c r="O13" s="149"/>
    </row>
    <row r="14" spans="1:19" x14ac:dyDescent="0.2">
      <c r="A14" s="149"/>
      <c r="B14" s="147" t="s">
        <v>502</v>
      </c>
      <c r="G14" s="155"/>
      <c r="O14" s="149"/>
    </row>
    <row r="15" spans="1:19" x14ac:dyDescent="0.2">
      <c r="A15" s="149"/>
      <c r="B15" s="147" t="s">
        <v>500</v>
      </c>
      <c r="G15" s="155">
        <f>S15</f>
        <v>27620163.908208214</v>
      </c>
      <c r="H15" s="155" t="s">
        <v>515</v>
      </c>
      <c r="O15" s="149"/>
      <c r="Q15" s="154">
        <v>58097292</v>
      </c>
      <c r="R15" s="157">
        <f>'Alloc Pct'!G37</f>
        <v>0.47541224310778912</v>
      </c>
      <c r="S15" s="154">
        <f>R15*Q15</f>
        <v>27620163.908208214</v>
      </c>
    </row>
    <row r="16" spans="1:19" x14ac:dyDescent="0.2">
      <c r="A16" s="149"/>
      <c r="B16" s="147" t="s">
        <v>501</v>
      </c>
      <c r="G16" s="156">
        <f>S16</f>
        <v>20579258.452453233</v>
      </c>
      <c r="H16" s="155" t="s">
        <v>515</v>
      </c>
      <c r="O16" s="149"/>
      <c r="Q16" s="154">
        <v>32794777</v>
      </c>
      <c r="R16" s="157">
        <f>'Alloc Pct'!G36</f>
        <v>0.62751634055792582</v>
      </c>
      <c r="S16" s="154">
        <f>R16*Q16</f>
        <v>20579258.452453233</v>
      </c>
    </row>
    <row r="17" spans="1:15" x14ac:dyDescent="0.2">
      <c r="A17" s="149"/>
      <c r="C17" s="147" t="s">
        <v>287</v>
      </c>
      <c r="G17" s="155">
        <f>G16+G15</f>
        <v>48199422.360661447</v>
      </c>
      <c r="H17" s="155"/>
      <c r="O17" s="149"/>
    </row>
    <row r="18" spans="1:15" x14ac:dyDescent="0.2">
      <c r="A18" s="149"/>
      <c r="O18" s="149"/>
    </row>
    <row r="19" spans="1:15" x14ac:dyDescent="0.2">
      <c r="A19" s="158"/>
      <c r="B19" s="159" t="s">
        <v>503</v>
      </c>
      <c r="C19" s="158"/>
      <c r="D19" s="158"/>
      <c r="E19" s="158"/>
      <c r="F19" s="158"/>
      <c r="G19" s="160">
        <f>G12-G17</f>
        <v>34001148.203042895</v>
      </c>
      <c r="H19" s="155"/>
      <c r="O19" s="149"/>
    </row>
    <row r="20" spans="1:15" x14ac:dyDescent="0.2">
      <c r="A20" s="149"/>
      <c r="O20" s="149"/>
    </row>
    <row r="21" spans="1:15" x14ac:dyDescent="0.2">
      <c r="A21" s="149"/>
      <c r="O21" s="149"/>
    </row>
    <row r="22" spans="1:15" x14ac:dyDescent="0.2">
      <c r="A22" s="149" t="s">
        <v>492</v>
      </c>
      <c r="L22" s="152"/>
      <c r="M22" s="152"/>
      <c r="N22" s="152" t="s">
        <v>525</v>
      </c>
      <c r="O22" s="149"/>
    </row>
    <row r="23" spans="1:15" x14ac:dyDescent="0.2">
      <c r="A23" s="149"/>
      <c r="B23" s="153" t="s">
        <v>504</v>
      </c>
      <c r="G23" s="155">
        <f>Expenses!G90</f>
        <v>4599330.1892957324</v>
      </c>
      <c r="H23" s="155"/>
      <c r="L23" s="152" t="s">
        <v>521</v>
      </c>
      <c r="M23" s="152" t="s">
        <v>524</v>
      </c>
      <c r="N23" s="152" t="s">
        <v>524</v>
      </c>
      <c r="O23" s="149"/>
    </row>
    <row r="24" spans="1:15" x14ac:dyDescent="0.2">
      <c r="A24" s="149"/>
      <c r="B24" s="147" t="s">
        <v>505</v>
      </c>
      <c r="G24" s="155">
        <f>Expenses!G103</f>
        <v>0</v>
      </c>
      <c r="H24" s="155"/>
      <c r="K24" s="161" t="s">
        <v>517</v>
      </c>
      <c r="L24" s="162">
        <v>0.5</v>
      </c>
      <c r="M24" s="162">
        <v>3.6999999999999998E-2</v>
      </c>
      <c r="N24" s="162">
        <f>M24*L24</f>
        <v>1.8499999999999999E-2</v>
      </c>
      <c r="O24" s="149"/>
    </row>
    <row r="25" spans="1:15" x14ac:dyDescent="0.2">
      <c r="A25" s="149"/>
      <c r="B25" s="147" t="s">
        <v>506</v>
      </c>
      <c r="G25" s="155">
        <f>Expenses!G109</f>
        <v>3020140.650612154</v>
      </c>
      <c r="H25" s="155"/>
      <c r="K25" s="163" t="s">
        <v>518</v>
      </c>
      <c r="L25" s="164">
        <v>0.5</v>
      </c>
      <c r="M25" s="165">
        <v>8.5000000000000006E-2</v>
      </c>
      <c r="N25" s="164">
        <f>M25*L25</f>
        <v>4.2500000000000003E-2</v>
      </c>
      <c r="O25" s="149"/>
    </row>
    <row r="26" spans="1:15" x14ac:dyDescent="0.2">
      <c r="A26" s="149"/>
      <c r="B26" s="147" t="s">
        <v>507</v>
      </c>
      <c r="G26" s="155">
        <f>Expenses!G110</f>
        <v>8789944.3677246869</v>
      </c>
      <c r="H26" s="155"/>
      <c r="K26" s="147" t="s">
        <v>287</v>
      </c>
      <c r="L26" s="165">
        <f>L25+L24</f>
        <v>1</v>
      </c>
      <c r="N26" s="165">
        <f>N25+N24</f>
        <v>6.0999999999999999E-2</v>
      </c>
      <c r="O26" s="149"/>
    </row>
    <row r="27" spans="1:15" x14ac:dyDescent="0.2">
      <c r="A27" s="149"/>
      <c r="B27" s="147" t="s">
        <v>508</v>
      </c>
      <c r="G27" s="156">
        <f>Expenses!G112</f>
        <v>460594.29217319359</v>
      </c>
      <c r="H27" s="155"/>
      <c r="O27" s="149"/>
    </row>
    <row r="28" spans="1:15" x14ac:dyDescent="0.2">
      <c r="A28" s="149"/>
      <c r="C28" s="147" t="s">
        <v>287</v>
      </c>
      <c r="G28" s="155">
        <f>SUM(G23:G27)</f>
        <v>16870009.499805767</v>
      </c>
      <c r="H28" s="155"/>
      <c r="O28" s="149"/>
    </row>
    <row r="29" spans="1:15" x14ac:dyDescent="0.2">
      <c r="A29" s="149"/>
      <c r="O29" s="149"/>
    </row>
    <row r="30" spans="1:15" x14ac:dyDescent="0.2">
      <c r="A30" s="149" t="s">
        <v>218</v>
      </c>
      <c r="O30" s="149"/>
    </row>
    <row r="31" spans="1:15" x14ac:dyDescent="0.2">
      <c r="A31" s="149"/>
      <c r="B31" s="147" t="s">
        <v>500</v>
      </c>
      <c r="G31" s="155">
        <f>0.0203*G10</f>
        <v>815571.91153144639</v>
      </c>
      <c r="H31" s="155" t="s">
        <v>516</v>
      </c>
      <c r="O31" s="149"/>
    </row>
    <row r="32" spans="1:15" x14ac:dyDescent="0.2">
      <c r="A32" s="149"/>
      <c r="B32" s="147" t="s">
        <v>501</v>
      </c>
      <c r="G32" s="156">
        <f>0.0229*G11</f>
        <v>962363.66817138519</v>
      </c>
      <c r="H32" s="155" t="s">
        <v>516</v>
      </c>
      <c r="O32" s="149"/>
    </row>
    <row r="33" spans="1:15" x14ac:dyDescent="0.2">
      <c r="A33" s="149"/>
      <c r="C33" s="147" t="s">
        <v>287</v>
      </c>
      <c r="G33" s="155">
        <f>G32+G31</f>
        <v>1777935.5797028316</v>
      </c>
      <c r="H33" s="155"/>
      <c r="K33" s="153" t="s">
        <v>519</v>
      </c>
      <c r="O33" s="149"/>
    </row>
    <row r="34" spans="1:15" x14ac:dyDescent="0.2">
      <c r="A34" s="149"/>
      <c r="O34" s="149"/>
    </row>
    <row r="35" spans="1:15" ht="15.75" x14ac:dyDescent="0.25">
      <c r="A35" s="148" t="s">
        <v>493</v>
      </c>
      <c r="L35" s="147" t="s">
        <v>522</v>
      </c>
      <c r="O35" s="149"/>
    </row>
    <row r="36" spans="1:15" x14ac:dyDescent="0.2">
      <c r="A36" s="149"/>
      <c r="B36" s="147" t="s">
        <v>234</v>
      </c>
      <c r="G36" s="155">
        <f>G19*N24</f>
        <v>629021.24175629357</v>
      </c>
      <c r="H36" s="155"/>
      <c r="K36" s="147" t="s">
        <v>520</v>
      </c>
      <c r="L36" s="147" t="s">
        <v>523</v>
      </c>
      <c r="O36" s="149"/>
    </row>
    <row r="37" spans="1:15" x14ac:dyDescent="0.2">
      <c r="A37" s="149"/>
      <c r="B37" s="147" t="s">
        <v>509</v>
      </c>
      <c r="G37" s="155">
        <f>G19*N25</f>
        <v>1445048.798629323</v>
      </c>
      <c r="K37" s="154">
        <f>Expenses!F196</f>
        <v>89659334</v>
      </c>
      <c r="L37" s="154">
        <f>Expenses!F194</f>
        <v>232525670.29999995</v>
      </c>
      <c r="M37" s="165">
        <f>K37/L37</f>
        <v>0.38558897124916713</v>
      </c>
      <c r="O37" s="149"/>
    </row>
    <row r="38" spans="1:15" x14ac:dyDescent="0.2">
      <c r="A38" s="149"/>
      <c r="B38" s="153" t="s">
        <v>510</v>
      </c>
      <c r="G38" s="156">
        <f>(+M37/(1-M37))*G37</f>
        <v>906876.42896183976</v>
      </c>
      <c r="O38" s="155"/>
    </row>
    <row r="39" spans="1:15" x14ac:dyDescent="0.2">
      <c r="A39" s="149"/>
      <c r="C39" s="147" t="s">
        <v>511</v>
      </c>
      <c r="G39" s="155">
        <f>G38+G37+G36</f>
        <v>2980946.469347456</v>
      </c>
      <c r="O39" s="149"/>
    </row>
    <row r="40" spans="1:15" x14ac:dyDescent="0.2">
      <c r="A40" s="149"/>
      <c r="O40" s="149"/>
    </row>
    <row r="41" spans="1:15" x14ac:dyDescent="0.2">
      <c r="A41" s="158" t="s">
        <v>494</v>
      </c>
      <c r="B41" s="158"/>
      <c r="C41" s="158"/>
      <c r="D41" s="158"/>
      <c r="E41" s="158"/>
      <c r="F41" s="158"/>
      <c r="G41" s="160">
        <f>G28+G33+G39</f>
        <v>21628891.548856054</v>
      </c>
      <c r="O41" s="149"/>
    </row>
    <row r="42" spans="1:15" x14ac:dyDescent="0.2">
      <c r="A42" s="149"/>
      <c r="O42" s="149"/>
    </row>
    <row r="43" spans="1:15" x14ac:dyDescent="0.2">
      <c r="A43" s="149" t="s">
        <v>495</v>
      </c>
      <c r="G43" s="155">
        <f>'Alloc Amt'!G13*12</f>
        <v>5044176</v>
      </c>
      <c r="O43" s="149"/>
    </row>
    <row r="44" spans="1:15" x14ac:dyDescent="0.2">
      <c r="A44" s="149"/>
      <c r="O44" s="149"/>
    </row>
    <row r="45" spans="1:15" ht="15.75" x14ac:dyDescent="0.25">
      <c r="A45" s="148" t="s">
        <v>496</v>
      </c>
      <c r="B45" s="148"/>
      <c r="C45" s="148"/>
      <c r="D45" s="148"/>
      <c r="E45" s="148"/>
      <c r="F45" s="148"/>
      <c r="G45" s="166">
        <f>G41/G43</f>
        <v>4.287893909501979</v>
      </c>
      <c r="O45" s="149"/>
    </row>
    <row r="46" spans="1:15" x14ac:dyDescent="0.2">
      <c r="A46" s="149"/>
      <c r="O46" s="149"/>
    </row>
    <row r="47" spans="1:15" x14ac:dyDescent="0.2">
      <c r="A47" s="149"/>
      <c r="O47" s="149"/>
    </row>
    <row r="48" spans="1:15" x14ac:dyDescent="0.2">
      <c r="A48" s="153" t="s">
        <v>497</v>
      </c>
      <c r="O48" s="149"/>
    </row>
    <row r="49" spans="1:15" x14ac:dyDescent="0.2">
      <c r="A49" s="149" t="s">
        <v>498</v>
      </c>
      <c r="O49" s="149"/>
    </row>
    <row r="50" spans="1:15" x14ac:dyDescent="0.2">
      <c r="A50" s="1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</row>
  </sheetData>
  <printOptions horizontalCentered="1"/>
  <pageMargins left="0.5" right="0.5" top="0.5" bottom="0.5" header="0" footer="0"/>
  <pageSetup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Conroy Rebuttal Ex 6</vt:lpstr>
      <vt:lpstr>Rate Base</vt:lpstr>
      <vt:lpstr>Expenses</vt:lpstr>
      <vt:lpstr>Labor</vt:lpstr>
      <vt:lpstr>Revenues</vt:lpstr>
      <vt:lpstr>Alloc Amt</vt:lpstr>
      <vt:lpstr>Alloc Pct</vt:lpstr>
      <vt:lpstr>Cust Cost</vt:lpstr>
      <vt:lpstr>ALLOC</vt:lpstr>
      <vt:lpstr>'Conroy Rebuttal Ex 6'!Print_Area</vt:lpstr>
      <vt:lpstr>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2012-11-05T18:35:34Z</dcterms:created>
  <dcterms:modified xsi:type="dcterms:W3CDTF">2012-11-05T18:35:46Z</dcterms:modified>
</cp:coreProperties>
</file>