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90" windowHeight="11805" activeTab="2"/>
  </bookViews>
  <sheets>
    <sheet name="LG&amp;E" sheetId="1" r:id="rId1"/>
    <sheet name="KU" sheetId="2" r:id="rId2"/>
    <sheet name="Combined" sheetId="3" r:id="rId3"/>
  </sheets>
  <definedNames>
    <definedName name="_xlnm.Print_Area" localSheetId="2">'Combined'!$A$6:$I$44</definedName>
  </definedNames>
  <calcPr fullCalcOnLoad="1"/>
</workbook>
</file>

<file path=xl/sharedStrings.xml><?xml version="1.0" encoding="utf-8"?>
<sst xmlns="http://schemas.openxmlformats.org/spreadsheetml/2006/main" count="67" uniqueCount="25">
  <si>
    <t>LOUISVILLE GAS AND ELECTRIC COMPANY</t>
  </si>
  <si>
    <t>Assignment of Production and Transmission Demand-Related Costs</t>
  </si>
  <si>
    <t>Minimum System Demand</t>
  </si>
  <si>
    <t>Winter System Peak Demand</t>
  </si>
  <si>
    <t>Summer System Peak Demand</t>
  </si>
  <si>
    <t>Assignment of Production and Transmission</t>
  </si>
  <si>
    <t>Demand-Related Costs to the Costing Periods</t>
  </si>
  <si>
    <t>Non-Time-Differentiated Capacity Costs</t>
  </si>
  <si>
    <t>1.  Minimum System Demand</t>
  </si>
  <si>
    <t>2.  Maximum System Demand</t>
  </si>
  <si>
    <t>3.  Non-Time-Differentiated Capacity Factor (Line 1/Line 2)</t>
  </si>
  <si>
    <t>4.  Non-Time-Differentiated Cost (Line 3)</t>
  </si>
  <si>
    <t>Winter Peak Period Costs</t>
  </si>
  <si>
    <t>5.  Maximum Winter System Demand</t>
  </si>
  <si>
    <t>6.  Intermediate Peak Period Capacity Factor (Line 5/Line2 - Line 3)</t>
  </si>
  <si>
    <t>7.  Winter Peak Period Hours</t>
  </si>
  <si>
    <t>8.  Summer Peak Period Hours</t>
  </si>
  <si>
    <t>9.  Total Summer and Winter Peak Period Hours (Line 7 + Line 8)</t>
  </si>
  <si>
    <t>10. Winter Peak Period Costs (Line 7/Line 9 x Line 6)</t>
  </si>
  <si>
    <t>Summer Peak Period Costs</t>
  </si>
  <si>
    <t>11. Peak Capacity Factor (1.0000 - Line 3 - Line 6)</t>
  </si>
  <si>
    <t>12. Summer Peak Period Costs (Line 11 + Line 8/Line 9 x Line 6)</t>
  </si>
  <si>
    <t>LOUISVILLE GAS AND ELECTRIC COMPANY AND KENTUCKY UTILITIES</t>
  </si>
  <si>
    <t>Based on the 12 Months Ended March 31, 2012</t>
  </si>
  <si>
    <t>KENTUCKY UTILITIES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</si>
</sst>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0" fontId="4" fillId="0" borderId="0" xfId="58" applyNumberFormat="1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  <col min="5" max="6" width="9.140625" style="18" customWidth="1"/>
    <col min="7" max="7" width="9.28125" style="18" bestFit="1" customWidth="1"/>
  </cols>
  <sheetData>
    <row r="1" ht="12.75">
      <c r="A1" s="1" t="s">
        <v>0</v>
      </c>
    </row>
    <row r="2" ht="12.75">
      <c r="A2" t="s">
        <v>1</v>
      </c>
    </row>
    <row r="10" spans="1:5" ht="12.75">
      <c r="A10" t="s">
        <v>2</v>
      </c>
      <c r="E10" s="19">
        <v>861</v>
      </c>
    </row>
    <row r="11" spans="1:5" ht="12.75">
      <c r="A11" t="s">
        <v>3</v>
      </c>
      <c r="E11" s="19">
        <v>2593</v>
      </c>
    </row>
    <row r="12" spans="1:5" ht="12.75">
      <c r="A12" t="s">
        <v>4</v>
      </c>
      <c r="E12" s="19">
        <v>2704</v>
      </c>
    </row>
    <row r="15" ht="12.75">
      <c r="A15" t="s">
        <v>5</v>
      </c>
    </row>
    <row r="16" ht="12.75">
      <c r="A16" s="2" t="s">
        <v>6</v>
      </c>
    </row>
    <row r="18" ht="12.75">
      <c r="A18" s="2" t="s">
        <v>7</v>
      </c>
    </row>
    <row r="20" spans="1:7" ht="12.75">
      <c r="A20" s="3" t="s">
        <v>8</v>
      </c>
      <c r="G20" s="20">
        <f>E10</f>
        <v>861</v>
      </c>
    </row>
    <row r="22" spans="1:7" ht="12.75">
      <c r="A22" t="s">
        <v>9</v>
      </c>
      <c r="G22" s="20">
        <f>E12</f>
        <v>2704</v>
      </c>
    </row>
    <row r="24" spans="1:7" ht="12.75">
      <c r="A24" t="s">
        <v>10</v>
      </c>
      <c r="G24" s="21">
        <f>G20/G22</f>
        <v>0.3184171597633136</v>
      </c>
    </row>
    <row r="26" spans="1:8" ht="12.75">
      <c r="A26" t="s">
        <v>11</v>
      </c>
      <c r="H26" s="4">
        <f>G24</f>
        <v>0.3184171597633136</v>
      </c>
    </row>
    <row r="29" ht="12.75">
      <c r="A29" s="2" t="s">
        <v>12</v>
      </c>
    </row>
    <row r="31" spans="1:7" ht="12.75">
      <c r="A31" t="s">
        <v>13</v>
      </c>
      <c r="G31" s="20">
        <f>E11</f>
        <v>2593</v>
      </c>
    </row>
    <row r="33" spans="1:7" ht="12.75">
      <c r="A33" t="s">
        <v>14</v>
      </c>
      <c r="G33" s="21">
        <f>(G31/G22)-G24</f>
        <v>0.6405325443786982</v>
      </c>
    </row>
    <row r="35" spans="1:7" ht="12.75">
      <c r="A35" t="s">
        <v>15</v>
      </c>
      <c r="G35" s="19">
        <v>2416</v>
      </c>
    </row>
    <row r="37" spans="1:7" ht="12.75">
      <c r="A37" t="s">
        <v>16</v>
      </c>
      <c r="G37" s="19">
        <v>1320</v>
      </c>
    </row>
    <row r="39" spans="1:7" ht="12.75">
      <c r="A39" t="s">
        <v>17</v>
      </c>
      <c r="G39" s="20">
        <f>G35+G37</f>
        <v>3736</v>
      </c>
    </row>
    <row r="41" spans="1:8" ht="12.75">
      <c r="A41" t="s">
        <v>18</v>
      </c>
      <c r="H41" s="4">
        <f>(G35/G39)*G33</f>
        <v>0.41422018929843013</v>
      </c>
    </row>
    <row r="44" ht="12.75">
      <c r="A44" s="2" t="s">
        <v>19</v>
      </c>
    </row>
    <row r="46" spans="1:7" ht="12.75">
      <c r="A46" t="s">
        <v>20</v>
      </c>
      <c r="G46" s="21">
        <f>1-G24-G33</f>
        <v>0.04105029585798814</v>
      </c>
    </row>
    <row r="48" spans="1:8" ht="12.75">
      <c r="A48" t="s">
        <v>21</v>
      </c>
      <c r="H48" s="4">
        <f>G46+(G37/G39)*G33</f>
        <v>0.2673626509382563</v>
      </c>
    </row>
    <row r="50" ht="12.75">
      <c r="H50" s="5">
        <f>H26+H41+H48</f>
        <v>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&amp;L&amp;8[&amp;F]&amp;A
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  <col min="5" max="5" width="9.28125" style="18" bestFit="1" customWidth="1"/>
    <col min="6" max="6" width="9.140625" style="18" customWidth="1"/>
    <col min="7" max="7" width="9.421875" style="18" bestFit="1" customWidth="1"/>
    <col min="8" max="8" width="10.140625" style="0" bestFit="1" customWidth="1"/>
  </cols>
  <sheetData>
    <row r="1" ht="12.75">
      <c r="A1" s="1" t="s">
        <v>24</v>
      </c>
    </row>
    <row r="2" ht="12.75">
      <c r="A2" t="s">
        <v>1</v>
      </c>
    </row>
    <row r="10" spans="1:5" ht="12.75">
      <c r="A10" t="s">
        <v>2</v>
      </c>
      <c r="E10" s="19">
        <v>1393</v>
      </c>
    </row>
    <row r="11" spans="1:5" ht="12.75">
      <c r="A11" t="s">
        <v>3</v>
      </c>
      <c r="E11" s="19">
        <v>4024</v>
      </c>
    </row>
    <row r="12" spans="1:5" ht="12.75">
      <c r="A12" t="s">
        <v>4</v>
      </c>
      <c r="E12" s="19">
        <v>4147</v>
      </c>
    </row>
    <row r="15" ht="12.75">
      <c r="A15" t="s">
        <v>5</v>
      </c>
    </row>
    <row r="16" ht="12.75">
      <c r="A16" s="2" t="s">
        <v>6</v>
      </c>
    </row>
    <row r="18" ht="12.75">
      <c r="A18" s="2" t="s">
        <v>7</v>
      </c>
    </row>
    <row r="20" spans="1:7" ht="12.75">
      <c r="A20" s="3" t="s">
        <v>8</v>
      </c>
      <c r="G20" s="20">
        <f>E10</f>
        <v>1393</v>
      </c>
    </row>
    <row r="22" spans="1:7" ht="12.75">
      <c r="A22" t="s">
        <v>9</v>
      </c>
      <c r="G22" s="20">
        <f>E12</f>
        <v>4147</v>
      </c>
    </row>
    <row r="24" spans="1:7" ht="12.75">
      <c r="A24" t="s">
        <v>10</v>
      </c>
      <c r="G24" s="21">
        <f>G20/G22</f>
        <v>0.3359054738365083</v>
      </c>
    </row>
    <row r="26" spans="1:8" ht="12.75">
      <c r="A26" t="s">
        <v>11</v>
      </c>
      <c r="H26" s="4">
        <f>G24</f>
        <v>0.3359054738365083</v>
      </c>
    </row>
    <row r="27" ht="12.75">
      <c r="H27" s="5"/>
    </row>
    <row r="28" ht="12.75">
      <c r="H28" s="5"/>
    </row>
    <row r="29" spans="1:8" ht="12.75">
      <c r="A29" s="2" t="s">
        <v>12</v>
      </c>
      <c r="H29" s="5"/>
    </row>
    <row r="30" ht="12.75">
      <c r="H30" s="5"/>
    </row>
    <row r="31" spans="1:8" ht="12.75">
      <c r="A31" t="s">
        <v>13</v>
      </c>
      <c r="G31" s="20">
        <f>E11</f>
        <v>4024</v>
      </c>
      <c r="H31" s="5"/>
    </row>
    <row r="32" ht="12.75">
      <c r="H32" s="5"/>
    </row>
    <row r="33" spans="1:8" ht="12.75">
      <c r="A33" t="s">
        <v>14</v>
      </c>
      <c r="G33" s="21">
        <f>(G31/G22)-G24</f>
        <v>0.6344345309862551</v>
      </c>
      <c r="H33" s="5"/>
    </row>
    <row r="34" ht="12.75">
      <c r="H34" s="5"/>
    </row>
    <row r="35" spans="1:8" ht="12.75">
      <c r="A35" t="s">
        <v>15</v>
      </c>
      <c r="G35" s="19">
        <v>2416</v>
      </c>
      <c r="H35" s="5"/>
    </row>
    <row r="36" ht="12.75">
      <c r="H36" s="5"/>
    </row>
    <row r="37" spans="1:8" ht="12.75">
      <c r="A37" t="s">
        <v>16</v>
      </c>
      <c r="G37" s="19">
        <v>1320</v>
      </c>
      <c r="H37" s="5"/>
    </row>
    <row r="38" ht="12.75">
      <c r="H38" s="5"/>
    </row>
    <row r="39" spans="1:8" ht="12.75">
      <c r="A39" t="s">
        <v>17</v>
      </c>
      <c r="G39" s="20">
        <f>G35+G37</f>
        <v>3736</v>
      </c>
      <c r="H39" s="5"/>
    </row>
    <row r="40" ht="12.75">
      <c r="H40" s="5"/>
    </row>
    <row r="41" spans="1:8" ht="12.75">
      <c r="A41" t="s">
        <v>18</v>
      </c>
      <c r="H41" s="4">
        <f>(G35/G39)*G33</f>
        <v>0.4102767202523534</v>
      </c>
    </row>
    <row r="42" ht="12.75">
      <c r="H42" s="5"/>
    </row>
    <row r="43" ht="12.75">
      <c r="H43" s="5"/>
    </row>
    <row r="44" spans="1:8" ht="12.75">
      <c r="A44" s="2" t="s">
        <v>19</v>
      </c>
      <c r="H44" s="5"/>
    </row>
    <row r="45" ht="12.75">
      <c r="H45" s="5"/>
    </row>
    <row r="46" spans="1:8" ht="12.75">
      <c r="A46" t="s">
        <v>20</v>
      </c>
      <c r="G46" s="21">
        <f>1-G24-G33</f>
        <v>0.029659995177236498</v>
      </c>
      <c r="H46" s="5"/>
    </row>
    <row r="47" ht="12.75">
      <c r="H47" s="5"/>
    </row>
    <row r="48" spans="1:8" ht="12.75">
      <c r="A48" t="s">
        <v>21</v>
      </c>
      <c r="H48" s="4">
        <f>G46+(G37/G39)*G33</f>
        <v>0.25381780591113823</v>
      </c>
    </row>
    <row r="50" ht="12.75">
      <c r="H50" s="5">
        <f>H26+H41+H48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3" width="9.140625" style="8" customWidth="1"/>
    <col min="4" max="4" width="11.00390625" style="8" customWidth="1"/>
    <col min="5" max="5" width="9.140625" style="8" customWidth="1"/>
    <col min="6" max="6" width="18.57421875" style="8" customWidth="1"/>
    <col min="7" max="7" width="9.28125" style="8" bestFit="1" customWidth="1"/>
    <col min="8" max="16384" width="9.140625" style="8" customWidth="1"/>
  </cols>
  <sheetData>
    <row r="1" spans="1:9" ht="15.75">
      <c r="A1" s="6" t="s">
        <v>22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>
      <c r="A3" s="7" t="s">
        <v>23</v>
      </c>
      <c r="B3" s="7"/>
      <c r="C3" s="7"/>
      <c r="D3" s="7"/>
      <c r="E3" s="7"/>
      <c r="F3" s="7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 t="s">
        <v>2</v>
      </c>
      <c r="B6" s="7"/>
      <c r="C6" s="7"/>
      <c r="D6" s="7"/>
      <c r="E6" s="9">
        <v>2321</v>
      </c>
      <c r="F6" s="10"/>
      <c r="G6" s="7"/>
      <c r="H6" s="7"/>
      <c r="I6" s="7"/>
    </row>
    <row r="7" spans="1:9" ht="15.75">
      <c r="A7" s="7" t="s">
        <v>3</v>
      </c>
      <c r="B7" s="7"/>
      <c r="C7" s="7"/>
      <c r="D7" s="7"/>
      <c r="E7" s="9">
        <v>5704.3609619140625</v>
      </c>
      <c r="F7" s="10"/>
      <c r="G7" s="7"/>
      <c r="H7" s="7"/>
      <c r="I7" s="7"/>
    </row>
    <row r="8" spans="1:9" ht="15.75">
      <c r="A8" s="7" t="s">
        <v>4</v>
      </c>
      <c r="B8" s="7"/>
      <c r="C8" s="7"/>
      <c r="D8" s="7"/>
      <c r="E8" s="9">
        <v>6756</v>
      </c>
      <c r="F8" s="10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 t="s">
        <v>5</v>
      </c>
      <c r="B11" s="7"/>
      <c r="C11" s="7"/>
      <c r="D11" s="7"/>
      <c r="E11" s="7"/>
      <c r="F11" s="7"/>
      <c r="G11" s="7"/>
      <c r="H11" s="7"/>
      <c r="I11" s="7"/>
    </row>
    <row r="12" spans="1:9" ht="15.75">
      <c r="A12" s="11" t="s">
        <v>6</v>
      </c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1" t="s">
        <v>7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 t="s">
        <v>8</v>
      </c>
      <c r="B16" s="7"/>
      <c r="C16" s="7"/>
      <c r="D16" s="7"/>
      <c r="E16" s="7"/>
      <c r="F16" s="7"/>
      <c r="G16" s="12">
        <f>E6</f>
        <v>2321</v>
      </c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 t="s">
        <v>9</v>
      </c>
      <c r="B18" s="7"/>
      <c r="C18" s="7"/>
      <c r="D18" s="7"/>
      <c r="E18" s="7"/>
      <c r="F18" s="7"/>
      <c r="G18" s="12">
        <f>E8</f>
        <v>6756</v>
      </c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1:9" ht="15.75">
      <c r="A20" s="7" t="s">
        <v>10</v>
      </c>
      <c r="B20" s="7"/>
      <c r="C20" s="7"/>
      <c r="D20" s="7"/>
      <c r="E20" s="7"/>
      <c r="F20" s="7"/>
      <c r="G20" s="13">
        <f>G16/G18</f>
        <v>0.343546477205447</v>
      </c>
      <c r="H20" s="7"/>
      <c r="I20" s="7"/>
    </row>
    <row r="21" spans="1:9" ht="15.75">
      <c r="A21" s="7"/>
      <c r="B21" s="7"/>
      <c r="C21" s="7"/>
      <c r="D21" s="7"/>
      <c r="E21" s="7"/>
      <c r="F21" s="7"/>
      <c r="G21" s="7"/>
      <c r="H21" s="7"/>
      <c r="I21" s="7"/>
    </row>
    <row r="22" spans="1:9" ht="15.75">
      <c r="A22" s="7" t="s">
        <v>11</v>
      </c>
      <c r="B22" s="7"/>
      <c r="C22" s="7"/>
      <c r="D22" s="7"/>
      <c r="E22" s="7"/>
      <c r="F22" s="7"/>
      <c r="G22" s="7"/>
      <c r="H22" s="14">
        <f>G20</f>
        <v>0.343546477205447</v>
      </c>
      <c r="I22" s="7"/>
    </row>
    <row r="23" spans="1:9" ht="15.75">
      <c r="A23" s="7"/>
      <c r="B23" s="7"/>
      <c r="C23" s="7"/>
      <c r="D23" s="7"/>
      <c r="E23" s="7"/>
      <c r="F23" s="7"/>
      <c r="G23" s="7"/>
      <c r="H23" s="7"/>
      <c r="I23" s="7"/>
    </row>
    <row r="24" spans="1:9" ht="15.75">
      <c r="A24" s="7"/>
      <c r="B24" s="7"/>
      <c r="C24" s="7"/>
      <c r="D24" s="7"/>
      <c r="E24" s="7"/>
      <c r="F24" s="7"/>
      <c r="G24" s="7"/>
      <c r="H24" s="7"/>
      <c r="I24" s="7"/>
    </row>
    <row r="25" spans="1:9" ht="15.75">
      <c r="A25" s="11" t="s">
        <v>12</v>
      </c>
      <c r="B25" s="7"/>
      <c r="C25" s="7"/>
      <c r="D25" s="7"/>
      <c r="E25" s="7"/>
      <c r="F25" s="7"/>
      <c r="G25" s="7"/>
      <c r="H25" s="7"/>
      <c r="I25" s="7"/>
    </row>
    <row r="26" spans="1:9" ht="15.75">
      <c r="A26" s="7"/>
      <c r="B26" s="7"/>
      <c r="C26" s="7"/>
      <c r="D26" s="7"/>
      <c r="E26" s="7"/>
      <c r="F26" s="7"/>
      <c r="G26" s="7"/>
      <c r="H26" s="7"/>
      <c r="I26" s="7"/>
    </row>
    <row r="27" spans="1:9" ht="15.75">
      <c r="A27" s="7" t="s">
        <v>13</v>
      </c>
      <c r="B27" s="7"/>
      <c r="C27" s="7"/>
      <c r="D27" s="7"/>
      <c r="E27" s="7"/>
      <c r="F27" s="7"/>
      <c r="G27" s="12">
        <f>E7</f>
        <v>5704.3609619140625</v>
      </c>
      <c r="H27" s="7"/>
      <c r="I27" s="7"/>
    </row>
    <row r="28" spans="1:9" ht="15.75">
      <c r="A28" s="7"/>
      <c r="B28" s="7"/>
      <c r="C28" s="7"/>
      <c r="D28" s="7"/>
      <c r="E28" s="7"/>
      <c r="F28" s="7"/>
      <c r="G28" s="7"/>
      <c r="H28" s="7"/>
      <c r="I28" s="7"/>
    </row>
    <row r="29" spans="1:9" ht="15.75">
      <c r="A29" s="7" t="s">
        <v>14</v>
      </c>
      <c r="B29" s="7"/>
      <c r="C29" s="7"/>
      <c r="D29" s="7"/>
      <c r="E29" s="7"/>
      <c r="F29" s="7"/>
      <c r="G29" s="13">
        <f>(G27/G18)-G20</f>
        <v>0.5007935112365398</v>
      </c>
      <c r="H29" s="7"/>
      <c r="I29" s="7"/>
    </row>
    <row r="30" spans="1:9" ht="15.75">
      <c r="A30" s="7"/>
      <c r="B30" s="7"/>
      <c r="C30" s="7"/>
      <c r="D30" s="7"/>
      <c r="E30" s="7"/>
      <c r="F30" s="7"/>
      <c r="G30" s="7"/>
      <c r="H30" s="7"/>
      <c r="I30" s="7"/>
    </row>
    <row r="31" spans="1:9" ht="15.75">
      <c r="A31" s="7" t="s">
        <v>15</v>
      </c>
      <c r="B31" s="7"/>
      <c r="C31" s="7"/>
      <c r="D31" s="7"/>
      <c r="E31" s="7"/>
      <c r="F31" s="7"/>
      <c r="G31" s="9">
        <v>2416</v>
      </c>
      <c r="H31" s="7"/>
      <c r="I31" s="7"/>
    </row>
    <row r="32" spans="1:9" ht="15.75">
      <c r="A32" s="7"/>
      <c r="B32" s="7"/>
      <c r="C32" s="7"/>
      <c r="D32" s="7"/>
      <c r="E32" s="7"/>
      <c r="F32" s="7"/>
      <c r="G32" s="15"/>
      <c r="H32" s="7"/>
      <c r="I32" s="7"/>
    </row>
    <row r="33" spans="1:9" ht="15.75">
      <c r="A33" s="7" t="s">
        <v>16</v>
      </c>
      <c r="B33" s="7"/>
      <c r="C33" s="7"/>
      <c r="D33" s="7"/>
      <c r="E33" s="7"/>
      <c r="F33" s="7"/>
      <c r="G33" s="9">
        <v>1320</v>
      </c>
      <c r="H33" s="7"/>
      <c r="I33" s="7"/>
    </row>
    <row r="34" spans="1:9" ht="15.75">
      <c r="A34" s="7"/>
      <c r="B34" s="7"/>
      <c r="C34" s="7"/>
      <c r="D34" s="7"/>
      <c r="E34" s="7"/>
      <c r="F34" s="7"/>
      <c r="G34" s="7"/>
      <c r="H34" s="7"/>
      <c r="I34" s="7"/>
    </row>
    <row r="35" spans="1:9" ht="15.75">
      <c r="A35" s="7" t="s">
        <v>17</v>
      </c>
      <c r="B35" s="7"/>
      <c r="C35" s="7"/>
      <c r="D35" s="7"/>
      <c r="E35" s="7"/>
      <c r="F35" s="7"/>
      <c r="G35" s="12">
        <f>G31+G33</f>
        <v>3736</v>
      </c>
      <c r="H35" s="7"/>
      <c r="I35" s="7"/>
    </row>
    <row r="36" spans="1:9" ht="15.75">
      <c r="A36" s="7"/>
      <c r="B36" s="7"/>
      <c r="C36" s="7"/>
      <c r="D36" s="7"/>
      <c r="E36" s="7"/>
      <c r="F36" s="7"/>
      <c r="G36" s="7"/>
      <c r="H36" s="7"/>
      <c r="I36" s="7"/>
    </row>
    <row r="37" spans="1:9" ht="15.75">
      <c r="A37" s="7" t="s">
        <v>18</v>
      </c>
      <c r="B37" s="7"/>
      <c r="C37" s="7"/>
      <c r="D37" s="7"/>
      <c r="E37" s="7"/>
      <c r="F37" s="7"/>
      <c r="G37" s="7"/>
      <c r="H37" s="14">
        <f>(G31/G35)*G29</f>
        <v>0.3238536196861564</v>
      </c>
      <c r="I37" s="7"/>
    </row>
    <row r="38" spans="1:9" ht="15.75">
      <c r="A38" s="7"/>
      <c r="B38" s="7"/>
      <c r="C38" s="7"/>
      <c r="D38" s="7"/>
      <c r="E38" s="7"/>
      <c r="F38" s="7"/>
      <c r="G38" s="7"/>
      <c r="H38" s="7"/>
      <c r="I38" s="7"/>
    </row>
    <row r="39" spans="1:9" ht="15.75">
      <c r="A39" s="7"/>
      <c r="B39" s="7"/>
      <c r="C39" s="7"/>
      <c r="D39" s="7"/>
      <c r="E39" s="7"/>
      <c r="F39" s="7"/>
      <c r="G39" s="7"/>
      <c r="H39" s="7"/>
      <c r="I39" s="7"/>
    </row>
    <row r="40" spans="1:9" ht="15.75">
      <c r="A40" s="11" t="s">
        <v>19</v>
      </c>
      <c r="B40" s="7"/>
      <c r="C40" s="7"/>
      <c r="D40" s="7"/>
      <c r="E40" s="7"/>
      <c r="F40" s="7"/>
      <c r="G40" s="7"/>
      <c r="H40" s="7"/>
      <c r="I40" s="7"/>
    </row>
    <row r="41" spans="1:9" ht="15.75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7" t="s">
        <v>20</v>
      </c>
      <c r="B42" s="7"/>
      <c r="C42" s="7"/>
      <c r="D42" s="7"/>
      <c r="E42" s="7"/>
      <c r="F42" s="7"/>
      <c r="G42" s="13">
        <f>1-G20-G29</f>
        <v>0.15566001155801312</v>
      </c>
      <c r="H42" s="7"/>
      <c r="I42" s="7"/>
    </row>
    <row r="43" spans="1:9" ht="15.75">
      <c r="A43" s="7"/>
      <c r="B43" s="7"/>
      <c r="C43" s="7"/>
      <c r="D43" s="7"/>
      <c r="E43" s="7"/>
      <c r="F43" s="7"/>
      <c r="G43" s="7"/>
      <c r="H43" s="7"/>
      <c r="I43" s="7"/>
    </row>
    <row r="44" spans="1:9" ht="15.75">
      <c r="A44" s="7" t="s">
        <v>21</v>
      </c>
      <c r="B44" s="7"/>
      <c r="C44" s="7"/>
      <c r="D44" s="7"/>
      <c r="E44" s="7"/>
      <c r="F44" s="7"/>
      <c r="G44" s="7"/>
      <c r="H44" s="14">
        <f>G42+(G33/G35)*G29</f>
        <v>0.3325999031083966</v>
      </c>
      <c r="I44" s="16">
        <f>H44+H37+H22</f>
        <v>1</v>
      </c>
    </row>
    <row r="46" ht="15">
      <c r="H46" s="17"/>
    </row>
  </sheetData>
  <sheetProtection/>
  <printOptions/>
  <pageMargins left="0.75" right="0.75" top="1.53" bottom="1" header="0.86" footer="0.5"/>
  <pageSetup horizontalDpi="600" verticalDpi="600" orientation="portrait" scale="88" r:id="rId1"/>
  <headerFooter alignWithMargins="0">
    <oddHeader>&amp;C&amp;"Times New Roman,Bold"&amp;12Louisville Gas and Electric Company and Kentucky Utilities Company
Assignment of Production and Transmission Demand-Related Costs
Twelve Months Ended March 31, 2012</oddHeader>
    <oddFooter>&amp;R&amp;"Times New Roman,Bold"&amp;12Conroy Exhibit C1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Wernert, Jeff</cp:lastModifiedBy>
  <cp:lastPrinted>2012-06-11T15:24:05Z</cp:lastPrinted>
  <dcterms:created xsi:type="dcterms:W3CDTF">2002-01-10T15:58:51Z</dcterms:created>
  <dcterms:modified xsi:type="dcterms:W3CDTF">2012-08-10T22:03:56Z</dcterms:modified>
  <cp:category/>
  <cp:version/>
  <cp:contentType/>
  <cp:contentStatus/>
</cp:coreProperties>
</file>