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480" yWindow="75" windowWidth="15600" windowHeight="11010"/>
  </bookViews>
  <sheets>
    <sheet name="KU" sheetId="1" r:id="rId1"/>
    <sheet name="Sheet3" sheetId="3" r:id="rId2"/>
  </sheets>
  <externalReferences>
    <externalReference r:id="rId3"/>
    <externalReference r:id="rId4"/>
  </externalReferences>
  <definedNames>
    <definedName name="_xlnm.Print_Area" localSheetId="0">KU!$A$1:$E$64</definedName>
  </definedNames>
  <calcPr calcId="145621"/>
</workbook>
</file>

<file path=xl/calcChain.xml><?xml version="1.0" encoding="utf-8"?>
<calcChain xmlns="http://schemas.openxmlformats.org/spreadsheetml/2006/main">
  <c r="B62" i="1" l="1"/>
  <c r="E61" i="1"/>
  <c r="D61" i="1"/>
  <c r="D60" i="1"/>
  <c r="E60" i="1" s="1"/>
  <c r="E59" i="1"/>
  <c r="D59" i="1"/>
  <c r="D58" i="1"/>
  <c r="E58" i="1" s="1"/>
  <c r="E57" i="1"/>
  <c r="D57" i="1"/>
  <c r="D56" i="1"/>
  <c r="E56" i="1" s="1"/>
  <c r="E55" i="1"/>
  <c r="D55" i="1"/>
  <c r="D54" i="1"/>
  <c r="E54" i="1" s="1"/>
  <c r="A54" i="1"/>
  <c r="E53" i="1"/>
  <c r="D53" i="1"/>
  <c r="D52" i="1"/>
  <c r="E52" i="1" s="1"/>
  <c r="E51" i="1"/>
  <c r="D51" i="1"/>
  <c r="D50" i="1"/>
  <c r="E50" i="1" s="1"/>
  <c r="E49" i="1"/>
  <c r="D49" i="1"/>
  <c r="D48" i="1"/>
  <c r="E48" i="1" s="1"/>
  <c r="E47" i="1"/>
  <c r="D47" i="1"/>
  <c r="D46" i="1"/>
  <c r="E46" i="1" s="1"/>
  <c r="E45" i="1"/>
  <c r="D45" i="1"/>
  <c r="D44" i="1"/>
  <c r="E44" i="1" s="1"/>
  <c r="E43" i="1"/>
  <c r="D43" i="1"/>
  <c r="D42" i="1"/>
  <c r="E42" i="1" s="1"/>
  <c r="E41" i="1"/>
  <c r="D41" i="1"/>
  <c r="D62" i="1" s="1"/>
  <c r="E62" i="1" l="1"/>
  <c r="B32" i="1"/>
  <c r="D28" i="1" s="1"/>
  <c r="C31" i="1"/>
  <c r="C30" i="1"/>
  <c r="D29" i="1"/>
  <c r="C29" i="1"/>
  <c r="E29" i="1" s="1"/>
  <c r="C28" i="1"/>
  <c r="C27" i="1"/>
  <c r="D26" i="1"/>
  <c r="C26" i="1"/>
  <c r="C25" i="1"/>
  <c r="A24" i="1"/>
  <c r="C23" i="1"/>
  <c r="C22" i="1"/>
  <c r="D21" i="1"/>
  <c r="C21" i="1"/>
  <c r="C20" i="1"/>
  <c r="C19" i="1"/>
  <c r="C18" i="1"/>
  <c r="C17" i="1"/>
  <c r="D16" i="1"/>
  <c r="C16" i="1"/>
  <c r="E16" i="1" s="1"/>
  <c r="C15" i="1"/>
  <c r="C14" i="1"/>
  <c r="D13" i="1"/>
  <c r="C13" i="1"/>
  <c r="C12" i="1"/>
  <c r="C11" i="1"/>
  <c r="C24" i="1"/>
  <c r="E13" i="1" l="1"/>
  <c r="E21" i="1"/>
  <c r="E26" i="1"/>
  <c r="D12" i="1"/>
  <c r="E12" i="1" s="1"/>
  <c r="D17" i="1"/>
  <c r="E17" i="1" s="1"/>
  <c r="D20" i="1"/>
  <c r="D25" i="1"/>
  <c r="D30" i="1"/>
  <c r="E30" i="1" s="1"/>
  <c r="E20" i="1"/>
  <c r="E25" i="1"/>
  <c r="E24" i="1"/>
  <c r="E28" i="1"/>
  <c r="D14" i="1"/>
  <c r="E14" i="1" s="1"/>
  <c r="D18" i="1"/>
  <c r="E18" i="1" s="1"/>
  <c r="D22" i="1"/>
  <c r="E22" i="1" s="1"/>
  <c r="D27" i="1"/>
  <c r="E27" i="1" s="1"/>
  <c r="D31" i="1"/>
  <c r="E31" i="1" s="1"/>
  <c r="D11" i="1"/>
  <c r="D15" i="1"/>
  <c r="E15" i="1" s="1"/>
  <c r="D19" i="1"/>
  <c r="E19" i="1" s="1"/>
  <c r="D23" i="1"/>
  <c r="E23" i="1" s="1"/>
  <c r="D24" i="1"/>
  <c r="D32" i="1" l="1"/>
  <c r="E11" i="1"/>
  <c r="E32" i="1" s="1"/>
</calcChain>
</file>

<file path=xl/sharedStrings.xml><?xml version="1.0" encoding="utf-8"?>
<sst xmlns="http://schemas.openxmlformats.org/spreadsheetml/2006/main" count="15" uniqueCount="10">
  <si>
    <t>KU - Weighted Average Interest Rate</t>
  </si>
  <si>
    <t>Amount</t>
  </si>
  <si>
    <t>Interest Rate</t>
  </si>
  <si>
    <t>Weight</t>
  </si>
  <si>
    <t>Weighted Average Mat.</t>
  </si>
  <si>
    <t>Current</t>
  </si>
  <si>
    <t>Total - KU</t>
  </si>
  <si>
    <t>KU - Weighted Average Maturity</t>
  </si>
  <si>
    <t>Years to Maturity</t>
  </si>
  <si>
    <t>Fidelia Loans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</si>
</sst>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mmmm\ d\,\ yyyy"/>
    <numFmt numFmtId="165" formatCode="_(* #,##0_);_(* \(#,##0\);_(* &quot;-&quot;??_);_(@_)"/>
    <numFmt numFmtId="166" formatCode="0.000%"/>
    <numFmt numFmtId="167" formatCode="0.0"/>
    <numFmt numFmtId="168" formatCode="#,##0.0_);\(#,##0.0\)"/>
  </numFmts>
  <fonts count="9" x14ac:knownFonts="1">
    <font>
      <sz val="10"/>
      <name val="Arial"/>
    </font>
    <font>
      <sz val="10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u val="singleAccounting"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3" fillId="0" borderId="0" xfId="0" applyFont="1" applyAlignment="1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14" fontId="1" fillId="0" borderId="4" xfId="0" applyNumberFormat="1" applyFont="1" applyBorder="1" applyAlignment="1">
      <alignment horizontal="center"/>
    </xf>
    <xf numFmtId="0" fontId="1" fillId="0" borderId="5" xfId="0" applyFont="1" applyBorder="1"/>
    <xf numFmtId="14" fontId="1" fillId="0" borderId="0" xfId="0" applyNumberFormat="1" applyFont="1" applyBorder="1"/>
    <xf numFmtId="0" fontId="1" fillId="0" borderId="6" xfId="0" applyFont="1" applyBorder="1"/>
    <xf numFmtId="14" fontId="1" fillId="0" borderId="7" xfId="0" applyNumberFormat="1" applyFont="1" applyBorder="1"/>
    <xf numFmtId="0" fontId="1" fillId="0" borderId="7" xfId="0" applyFont="1" applyBorder="1"/>
    <xf numFmtId="0" fontId="4" fillId="0" borderId="5" xfId="0" applyFont="1" applyBorder="1"/>
    <xf numFmtId="0" fontId="5" fillId="0" borderId="0" xfId="0" applyFont="1" applyBorder="1" applyAlignment="1">
      <alignment horizontal="center"/>
    </xf>
    <xf numFmtId="14" fontId="5" fillId="0" borderId="6" xfId="0" applyNumberFormat="1" applyFont="1" applyBorder="1"/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64" fontId="1" fillId="0" borderId="5" xfId="0" quotePrefix="1" applyNumberFormat="1" applyFont="1" applyBorder="1" applyAlignment="1">
      <alignment horizontal="left"/>
    </xf>
    <xf numFmtId="165" fontId="1" fillId="0" borderId="0" xfId="1" applyNumberFormat="1" applyFont="1" applyBorder="1"/>
    <xf numFmtId="10" fontId="0" fillId="0" borderId="6" xfId="2" applyNumberFormat="1" applyFont="1" applyBorder="1" applyAlignment="1">
      <alignment horizontal="center"/>
    </xf>
    <xf numFmtId="10" fontId="0" fillId="0" borderId="7" xfId="2" applyNumberFormat="1" applyFont="1" applyBorder="1"/>
    <xf numFmtId="165" fontId="1" fillId="0" borderId="0" xfId="1" applyNumberFormat="1" applyFont="1" applyFill="1" applyBorder="1"/>
    <xf numFmtId="0" fontId="1" fillId="0" borderId="0" xfId="0" applyFont="1" applyFill="1"/>
    <xf numFmtId="165" fontId="6" fillId="0" borderId="0" xfId="1" applyNumberFormat="1" applyFont="1" applyFill="1" applyBorder="1"/>
    <xf numFmtId="10" fontId="5" fillId="0" borderId="7" xfId="2" applyNumberFormat="1" applyFont="1" applyBorder="1"/>
    <xf numFmtId="166" fontId="3" fillId="0" borderId="8" xfId="2" applyNumberFormat="1" applyFont="1" applyBorder="1" applyAlignment="1">
      <alignment horizontal="left"/>
    </xf>
    <xf numFmtId="165" fontId="1" fillId="0" borderId="9" xfId="1" applyNumberFormat="1" applyFont="1" applyBorder="1"/>
    <xf numFmtId="10" fontId="1" fillId="0" borderId="10" xfId="2" applyNumberFormat="1" applyFont="1" applyBorder="1" applyAlignment="1">
      <alignment horizontal="center"/>
    </xf>
    <xf numFmtId="165" fontId="1" fillId="0" borderId="2" xfId="1" applyNumberFormat="1" applyFont="1" applyBorder="1"/>
    <xf numFmtId="15" fontId="3" fillId="0" borderId="1" xfId="0" applyNumberFormat="1" applyFont="1" applyFill="1" applyBorder="1" applyAlignment="1">
      <alignment horizontal="left"/>
    </xf>
    <xf numFmtId="166" fontId="1" fillId="0" borderId="2" xfId="2" applyNumberFormat="1" applyFont="1" applyBorder="1"/>
    <xf numFmtId="10" fontId="1" fillId="2" borderId="11" xfId="2" applyNumberFormat="1" applyFont="1" applyFill="1" applyBorder="1"/>
    <xf numFmtId="0" fontId="7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7" fillId="0" borderId="4" xfId="0" applyFont="1" applyBorder="1"/>
    <xf numFmtId="14" fontId="7" fillId="0" borderId="4" xfId="0" applyNumberFormat="1" applyFont="1" applyBorder="1" applyAlignment="1">
      <alignment horizontal="center"/>
    </xf>
    <xf numFmtId="0" fontId="7" fillId="0" borderId="5" xfId="0" applyFont="1" applyBorder="1"/>
    <xf numFmtId="14" fontId="7" fillId="0" borderId="0" xfId="0" applyNumberFormat="1" applyFont="1" applyBorder="1"/>
    <xf numFmtId="0" fontId="7" fillId="0" borderId="6" xfId="0" applyFont="1" applyBorder="1"/>
    <xf numFmtId="14" fontId="7" fillId="0" borderId="7" xfId="0" applyNumberFormat="1" applyFont="1" applyBorder="1"/>
    <xf numFmtId="0" fontId="7" fillId="0" borderId="7" xfId="0" applyFont="1" applyBorder="1"/>
    <xf numFmtId="164" fontId="7" fillId="0" borderId="5" xfId="0" quotePrefix="1" applyNumberFormat="1" applyFont="1" applyBorder="1" applyAlignment="1">
      <alignment horizontal="left"/>
    </xf>
    <xf numFmtId="165" fontId="7" fillId="0" borderId="0" xfId="5" applyNumberFormat="1" applyFont="1" applyBorder="1"/>
    <xf numFmtId="167" fontId="0" fillId="0" borderId="6" xfId="0" applyNumberFormat="1" applyBorder="1" applyAlignment="1">
      <alignment horizontal="center"/>
    </xf>
    <xf numFmtId="10" fontId="0" fillId="0" borderId="7" xfId="4" applyNumberFormat="1" applyFont="1" applyBorder="1"/>
    <xf numFmtId="168" fontId="0" fillId="0" borderId="7" xfId="0" applyNumberFormat="1" applyBorder="1"/>
    <xf numFmtId="165" fontId="7" fillId="0" borderId="0" xfId="5" applyNumberFormat="1" applyFont="1" applyFill="1" applyBorder="1"/>
    <xf numFmtId="165" fontId="6" fillId="0" borderId="0" xfId="5" applyNumberFormat="1" applyFont="1" applyFill="1" applyBorder="1"/>
    <xf numFmtId="10" fontId="5" fillId="0" borderId="7" xfId="4" applyNumberFormat="1" applyFont="1" applyBorder="1"/>
    <xf numFmtId="168" fontId="5" fillId="0" borderId="7" xfId="0" applyNumberFormat="1" applyFont="1" applyBorder="1"/>
    <xf numFmtId="166" fontId="3" fillId="0" borderId="8" xfId="4" applyNumberFormat="1" applyFont="1" applyBorder="1" applyAlignment="1">
      <alignment horizontal="left"/>
    </xf>
    <xf numFmtId="165" fontId="7" fillId="0" borderId="9" xfId="5" applyNumberFormat="1" applyFont="1" applyBorder="1"/>
    <xf numFmtId="167" fontId="7" fillId="0" borderId="10" xfId="0" applyNumberFormat="1" applyFont="1" applyBorder="1" applyAlignment="1">
      <alignment horizontal="center"/>
    </xf>
    <xf numFmtId="168" fontId="7" fillId="2" borderId="11" xfId="0" applyNumberFormat="1" applyFont="1" applyFill="1" applyBorder="1"/>
    <xf numFmtId="165" fontId="7" fillId="0" borderId="2" xfId="5" applyNumberFormat="1" applyFont="1" applyBorder="1"/>
    <xf numFmtId="0" fontId="7" fillId="0" borderId="0" xfId="0" applyFont="1"/>
    <xf numFmtId="0" fontId="8" fillId="0" borderId="0" xfId="0" applyFont="1"/>
  </cellXfs>
  <cellStyles count="6">
    <cellStyle name="Comma" xfId="1" builtinId="3"/>
    <cellStyle name="Comma 2" xfId="5"/>
    <cellStyle name="Normal" xfId="0" builtinId="0"/>
    <cellStyle name="Normal 2" xfId="3"/>
    <cellStyle name="Percent" xfId="2" builtinId="5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010926\AppData\Local\Microsoft\Windows\Temporary%20Internet%20Files\Content.Outlook\KHF3AUCS\Start%20Date%20Dec%202010\Scenario%202\Inflation\KU%20FMB%20Analysis%200521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9%20Treasury%20Manual\Long%20Term%20Debt\LTD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 Interest"/>
      <sheetName val="PV Analysis"/>
      <sheetName val="50%ofMakeWholePaid"/>
      <sheetName val="$0MM NPV"/>
      <sheetName val="$1MM NPV"/>
      <sheetName val="$5MM NPV"/>
      <sheetName val="Inflation at 20%"/>
      <sheetName val="No Make Whole"/>
      <sheetName val="Weighted Average Maturity"/>
      <sheetName val="Weighted Average Interest Rate"/>
    </sheetNames>
    <sheetDataSet>
      <sheetData sheetId="0">
        <row r="8">
          <cell r="H8">
            <v>4.24E-2</v>
          </cell>
        </row>
        <row r="9">
          <cell r="H9">
            <v>4.3900000000000002E-2</v>
          </cell>
        </row>
        <row r="10">
          <cell r="H10">
            <v>4.5499999999999999E-2</v>
          </cell>
        </row>
        <row r="11">
          <cell r="H11">
            <v>5.3100000000000001E-2</v>
          </cell>
        </row>
        <row r="12">
          <cell r="H12">
            <v>5.45E-2</v>
          </cell>
        </row>
        <row r="13">
          <cell r="H13">
            <v>4.7350000000000003E-2</v>
          </cell>
        </row>
        <row r="14">
          <cell r="H14">
            <v>5.3600000000000002E-2</v>
          </cell>
        </row>
        <row r="15">
          <cell r="H15">
            <v>5.6750000000000002E-2</v>
          </cell>
        </row>
        <row r="16">
          <cell r="H16">
            <v>5.28E-2</v>
          </cell>
        </row>
        <row r="17">
          <cell r="H17">
            <v>5.9799999999999999E-2</v>
          </cell>
        </row>
        <row r="18">
          <cell r="H18">
            <v>6.1600000000000002E-2</v>
          </cell>
        </row>
        <row r="19">
          <cell r="H19">
            <v>5.645E-2</v>
          </cell>
        </row>
        <row r="20">
          <cell r="H20">
            <v>7.0349999999999996E-2</v>
          </cell>
        </row>
        <row r="21">
          <cell r="H21">
            <v>4.8099999999999997E-2</v>
          </cell>
        </row>
        <row r="22">
          <cell r="H22">
            <v>5.7099999999999998E-2</v>
          </cell>
        </row>
        <row r="23">
          <cell r="H23">
            <v>4.4450000000000003E-2</v>
          </cell>
        </row>
        <row r="24">
          <cell r="H24">
            <v>5.6899999999999999E-2</v>
          </cell>
        </row>
        <row r="25">
          <cell r="H25">
            <v>5.8500000000000003E-2</v>
          </cell>
        </row>
        <row r="26">
          <cell r="H26">
            <v>5.96E-2</v>
          </cell>
        </row>
        <row r="27">
          <cell r="H27">
            <v>6.3299999999999995E-2</v>
          </cell>
        </row>
        <row r="28">
          <cell r="H28">
            <v>5.8599999999999999E-2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3"/>
      <sheetName val="Sheet2"/>
      <sheetName val="Sheet4"/>
      <sheetName val="Sheet5"/>
      <sheetName val="Sheet7"/>
      <sheetName val="Sheet6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>
        <row r="95">
          <cell r="A95" t="str">
            <v>July 29, 2019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4"/>
  <sheetViews>
    <sheetView tabSelected="1" zoomScaleNormal="100" workbookViewId="0">
      <selection activeCell="A3" sqref="A3"/>
    </sheetView>
  </sheetViews>
  <sheetFormatPr defaultColWidth="9.140625" defaultRowHeight="12.75" x14ac:dyDescent="0.2"/>
  <cols>
    <col min="1" max="1" width="32" style="3" customWidth="1"/>
    <col min="2" max="2" width="17.7109375" style="3" customWidth="1"/>
    <col min="3" max="3" width="15.5703125" style="3" customWidth="1"/>
    <col min="4" max="4" width="17.7109375" style="3" customWidth="1"/>
    <col min="5" max="5" width="20.5703125" style="3" bestFit="1" customWidth="1"/>
    <col min="6" max="16384" width="9.140625" style="3"/>
  </cols>
  <sheetData>
    <row r="1" spans="1:5" ht="18" x14ac:dyDescent="0.25">
      <c r="C1" s="59" t="s">
        <v>9</v>
      </c>
    </row>
    <row r="4" spans="1:5" ht="15.75" x14ac:dyDescent="0.25">
      <c r="A4" s="1" t="s">
        <v>0</v>
      </c>
      <c r="B4" s="2"/>
      <c r="C4" s="2"/>
      <c r="D4" s="2"/>
      <c r="E4" s="2"/>
    </row>
    <row r="5" spans="1:5" x14ac:dyDescent="0.2">
      <c r="A5" s="2"/>
      <c r="B5" s="2"/>
      <c r="C5" s="2"/>
      <c r="D5" s="2"/>
      <c r="E5" s="2"/>
    </row>
    <row r="6" spans="1:5" x14ac:dyDescent="0.2">
      <c r="A6" s="4"/>
      <c r="B6" s="5"/>
      <c r="C6" s="6"/>
      <c r="D6" s="7"/>
      <c r="E6" s="8"/>
    </row>
    <row r="7" spans="1:5" x14ac:dyDescent="0.2">
      <c r="A7" s="9"/>
      <c r="B7" s="10"/>
      <c r="C7" s="11"/>
      <c r="D7" s="12"/>
      <c r="E7" s="13"/>
    </row>
    <row r="8" spans="1:5" x14ac:dyDescent="0.2">
      <c r="A8" s="14"/>
      <c r="B8" s="15" t="s">
        <v>1</v>
      </c>
      <c r="C8" s="16" t="s">
        <v>2</v>
      </c>
      <c r="D8" s="17" t="s">
        <v>3</v>
      </c>
      <c r="E8" s="17" t="s">
        <v>4</v>
      </c>
    </row>
    <row r="9" spans="1:5" x14ac:dyDescent="0.2">
      <c r="A9" s="9"/>
      <c r="B9" s="15"/>
      <c r="C9" s="18"/>
      <c r="D9" s="17"/>
      <c r="E9" s="17"/>
    </row>
    <row r="10" spans="1:5" x14ac:dyDescent="0.2">
      <c r="A10" s="14" t="s">
        <v>5</v>
      </c>
      <c r="B10" s="15"/>
      <c r="C10" s="18"/>
      <c r="D10" s="17"/>
      <c r="E10" s="17"/>
    </row>
    <row r="11" spans="1:5" x14ac:dyDescent="0.2">
      <c r="A11" s="19">
        <v>40506</v>
      </c>
      <c r="B11" s="20">
        <v>33000000</v>
      </c>
      <c r="C11" s="21">
        <f>'[1]KU Interest'!H8</f>
        <v>4.24E-2</v>
      </c>
      <c r="D11" s="22">
        <f t="shared" ref="D11:D31" si="0">B11/$B$32</f>
        <v>2.4793388429752067E-2</v>
      </c>
      <c r="E11" s="22">
        <f>C11*D11</f>
        <v>1.0512396694214877E-3</v>
      </c>
    </row>
    <row r="12" spans="1:5" x14ac:dyDescent="0.2">
      <c r="A12" s="19">
        <v>40924</v>
      </c>
      <c r="B12" s="20">
        <v>50000000</v>
      </c>
      <c r="C12" s="21">
        <f>'[1]KU Interest'!H9</f>
        <v>4.3900000000000002E-2</v>
      </c>
      <c r="D12" s="22">
        <f t="shared" si="0"/>
        <v>3.7565740045078885E-2</v>
      </c>
      <c r="E12" s="22">
        <f t="shared" ref="E12:E31" si="1">C12*D12</f>
        <v>1.6491359879789631E-3</v>
      </c>
    </row>
    <row r="13" spans="1:5" x14ac:dyDescent="0.2">
      <c r="A13" s="19">
        <v>41394</v>
      </c>
      <c r="B13" s="20">
        <v>100000000</v>
      </c>
      <c r="C13" s="21">
        <f>'[1]KU Interest'!H10</f>
        <v>4.5499999999999999E-2</v>
      </c>
      <c r="D13" s="22">
        <f t="shared" si="0"/>
        <v>7.5131480090157771E-2</v>
      </c>
      <c r="E13" s="22">
        <f t="shared" si="1"/>
        <v>3.4184823441021786E-3</v>
      </c>
    </row>
    <row r="14" spans="1:5" x14ac:dyDescent="0.2">
      <c r="A14" s="19">
        <v>41501</v>
      </c>
      <c r="B14" s="20">
        <v>75000000</v>
      </c>
      <c r="C14" s="21">
        <f>'[1]KU Interest'!H11</f>
        <v>5.3100000000000001E-2</v>
      </c>
      <c r="D14" s="22">
        <f t="shared" si="0"/>
        <v>5.6348610067618335E-2</v>
      </c>
      <c r="E14" s="22">
        <f t="shared" si="1"/>
        <v>2.9921111945905338E-3</v>
      </c>
    </row>
    <row r="15" spans="1:5" x14ac:dyDescent="0.2">
      <c r="A15" s="19">
        <v>41992</v>
      </c>
      <c r="B15" s="20">
        <v>100000000</v>
      </c>
      <c r="C15" s="21">
        <f>'[1]KU Interest'!H12</f>
        <v>5.45E-2</v>
      </c>
      <c r="D15" s="22">
        <f t="shared" si="0"/>
        <v>7.5131480090157771E-2</v>
      </c>
      <c r="E15" s="22">
        <f t="shared" si="1"/>
        <v>4.0946656649135981E-3</v>
      </c>
    </row>
    <row r="16" spans="1:5" x14ac:dyDescent="0.2">
      <c r="A16" s="19">
        <v>42193</v>
      </c>
      <c r="B16" s="20">
        <v>50000000</v>
      </c>
      <c r="C16" s="21">
        <f>'[1]KU Interest'!H13</f>
        <v>4.7350000000000003E-2</v>
      </c>
      <c r="D16" s="22">
        <f t="shared" si="0"/>
        <v>3.7565740045078885E-2</v>
      </c>
      <c r="E16" s="22">
        <f t="shared" si="1"/>
        <v>1.7787377911344852E-3</v>
      </c>
    </row>
    <row r="17" spans="1:5" s="24" customFormat="1" x14ac:dyDescent="0.2">
      <c r="A17" s="19">
        <v>42359</v>
      </c>
      <c r="B17" s="23">
        <v>75000000</v>
      </c>
      <c r="C17" s="21">
        <f>'[1]KU Interest'!H14</f>
        <v>5.3600000000000002E-2</v>
      </c>
      <c r="D17" s="22">
        <f t="shared" si="0"/>
        <v>5.6348610067618335E-2</v>
      </c>
      <c r="E17" s="22">
        <f t="shared" si="1"/>
        <v>3.0202854996243429E-3</v>
      </c>
    </row>
    <row r="18" spans="1:5" s="24" customFormat="1" x14ac:dyDescent="0.2">
      <c r="A18" s="19">
        <v>42668</v>
      </c>
      <c r="B18" s="23">
        <v>50000000</v>
      </c>
      <c r="C18" s="21">
        <f>'[1]KU Interest'!H15</f>
        <v>5.6750000000000002E-2</v>
      </c>
      <c r="D18" s="22">
        <f t="shared" si="0"/>
        <v>3.7565740045078885E-2</v>
      </c>
      <c r="E18" s="22">
        <f t="shared" si="1"/>
        <v>2.1318557475582269E-3</v>
      </c>
    </row>
    <row r="19" spans="1:5" s="24" customFormat="1" x14ac:dyDescent="0.2">
      <c r="A19" s="19">
        <v>42849</v>
      </c>
      <c r="B19" s="23">
        <v>50000000</v>
      </c>
      <c r="C19" s="21">
        <f>'[1]KU Interest'!H16</f>
        <v>5.28E-2</v>
      </c>
      <c r="D19" s="22">
        <f t="shared" si="0"/>
        <v>3.7565740045078885E-2</v>
      </c>
      <c r="E19" s="22">
        <f t="shared" si="1"/>
        <v>1.9834710743801653E-3</v>
      </c>
    </row>
    <row r="20" spans="1:5" s="24" customFormat="1" x14ac:dyDescent="0.2">
      <c r="A20" s="19">
        <v>42906</v>
      </c>
      <c r="B20" s="23">
        <v>50000000</v>
      </c>
      <c r="C20" s="21">
        <f>'[1]KU Interest'!H17</f>
        <v>5.9799999999999999E-2</v>
      </c>
      <c r="D20" s="22">
        <f t="shared" si="0"/>
        <v>3.7565740045078885E-2</v>
      </c>
      <c r="E20" s="22">
        <f t="shared" si="1"/>
        <v>2.2464312546957173E-3</v>
      </c>
    </row>
    <row r="21" spans="1:5" s="24" customFormat="1" x14ac:dyDescent="0.2">
      <c r="A21" s="19">
        <v>43306</v>
      </c>
      <c r="B21" s="23">
        <v>50000000</v>
      </c>
      <c r="C21" s="21">
        <f>'[1]KU Interest'!H18</f>
        <v>6.1600000000000002E-2</v>
      </c>
      <c r="D21" s="22">
        <f t="shared" si="0"/>
        <v>3.7565740045078885E-2</v>
      </c>
      <c r="E21" s="22">
        <f t="shared" si="1"/>
        <v>2.3140495867768596E-3</v>
      </c>
    </row>
    <row r="22" spans="1:5" s="24" customFormat="1" x14ac:dyDescent="0.2">
      <c r="A22" s="19">
        <v>43339</v>
      </c>
      <c r="B22" s="23">
        <v>50000000</v>
      </c>
      <c r="C22" s="21">
        <f>'[1]KU Interest'!H19</f>
        <v>5.645E-2</v>
      </c>
      <c r="D22" s="22">
        <f t="shared" si="0"/>
        <v>3.7565740045078885E-2</v>
      </c>
      <c r="E22" s="22">
        <f t="shared" si="1"/>
        <v>2.1205860255447029E-3</v>
      </c>
    </row>
    <row r="23" spans="1:5" s="24" customFormat="1" x14ac:dyDescent="0.2">
      <c r="A23" s="19">
        <v>43451</v>
      </c>
      <c r="B23" s="23">
        <v>75000000</v>
      </c>
      <c r="C23" s="21">
        <f>'[1]KU Interest'!H20</f>
        <v>7.0349999999999996E-2</v>
      </c>
      <c r="D23" s="22">
        <f t="shared" si="0"/>
        <v>5.6348610067618335E-2</v>
      </c>
      <c r="E23" s="22">
        <f t="shared" si="1"/>
        <v>3.9641247182569499E-3</v>
      </c>
    </row>
    <row r="24" spans="1:5" s="24" customFormat="1" x14ac:dyDescent="0.2">
      <c r="A24" s="19" t="str">
        <f>[2]Sheet1!$A$95</f>
        <v>July 29, 2019</v>
      </c>
      <c r="B24" s="23">
        <v>50000000</v>
      </c>
      <c r="C24" s="21">
        <f>'[1]KU Interest'!H21</f>
        <v>4.8099999999999997E-2</v>
      </c>
      <c r="D24" s="22">
        <f t="shared" si="0"/>
        <v>3.7565740045078885E-2</v>
      </c>
      <c r="E24" s="22">
        <f t="shared" si="1"/>
        <v>1.8069120961682942E-3</v>
      </c>
    </row>
    <row r="25" spans="1:5" s="24" customFormat="1" x14ac:dyDescent="0.2">
      <c r="A25" s="19">
        <v>43763</v>
      </c>
      <c r="B25" s="23">
        <v>70000000</v>
      </c>
      <c r="C25" s="21">
        <f>'[1]KU Interest'!H22</f>
        <v>5.7099999999999998E-2</v>
      </c>
      <c r="D25" s="22">
        <f t="shared" si="0"/>
        <v>5.2592036063110442E-2</v>
      </c>
      <c r="E25" s="22">
        <f t="shared" si="1"/>
        <v>3.0030052592036061E-3</v>
      </c>
    </row>
    <row r="26" spans="1:5" s="24" customFormat="1" x14ac:dyDescent="0.2">
      <c r="A26" s="19">
        <v>43794</v>
      </c>
      <c r="B26" s="23">
        <v>50000000</v>
      </c>
      <c r="C26" s="21">
        <f>'[1]KU Interest'!H23</f>
        <v>4.4450000000000003E-2</v>
      </c>
      <c r="D26" s="22">
        <f t="shared" si="0"/>
        <v>3.7565740045078885E-2</v>
      </c>
      <c r="E26" s="22">
        <f t="shared" si="1"/>
        <v>1.6697971450037566E-3</v>
      </c>
    </row>
    <row r="27" spans="1:5" s="24" customFormat="1" x14ac:dyDescent="0.2">
      <c r="A27" s="19">
        <v>44599</v>
      </c>
      <c r="B27" s="23">
        <v>53000000</v>
      </c>
      <c r="C27" s="21">
        <f>'[1]KU Interest'!H24</f>
        <v>5.6899999999999999E-2</v>
      </c>
      <c r="D27" s="22">
        <f t="shared" si="0"/>
        <v>3.9819684447783624E-2</v>
      </c>
      <c r="E27" s="22">
        <f t="shared" si="1"/>
        <v>2.2657400450788881E-3</v>
      </c>
    </row>
    <row r="28" spans="1:5" s="24" customFormat="1" x14ac:dyDescent="0.2">
      <c r="A28" s="19">
        <v>45068</v>
      </c>
      <c r="B28" s="23">
        <v>75000000</v>
      </c>
      <c r="C28" s="21">
        <f>'[1]KU Interest'!H25</f>
        <v>5.8500000000000003E-2</v>
      </c>
      <c r="D28" s="22">
        <f t="shared" si="0"/>
        <v>5.6348610067618335E-2</v>
      </c>
      <c r="E28" s="22">
        <f t="shared" si="1"/>
        <v>3.2963936889556728E-3</v>
      </c>
    </row>
    <row r="29" spans="1:5" s="24" customFormat="1" x14ac:dyDescent="0.2">
      <c r="A29" s="19">
        <v>47010</v>
      </c>
      <c r="B29" s="23">
        <v>100000000</v>
      </c>
      <c r="C29" s="21">
        <f>'[1]KU Interest'!H26</f>
        <v>5.96E-2</v>
      </c>
      <c r="D29" s="22">
        <f t="shared" si="0"/>
        <v>7.5131480090157771E-2</v>
      </c>
      <c r="E29" s="22">
        <f t="shared" si="1"/>
        <v>4.4778362133734029E-3</v>
      </c>
    </row>
    <row r="30" spans="1:5" s="24" customFormat="1" x14ac:dyDescent="0.2">
      <c r="A30" s="19">
        <v>49849</v>
      </c>
      <c r="B30" s="23">
        <v>50000000</v>
      </c>
      <c r="C30" s="21">
        <f>'[1]KU Interest'!H27</f>
        <v>6.3299999999999995E-2</v>
      </c>
      <c r="D30" s="22">
        <f t="shared" si="0"/>
        <v>3.7565740045078885E-2</v>
      </c>
      <c r="E30" s="22">
        <f>C30*D30</f>
        <v>2.3779113448534933E-3</v>
      </c>
    </row>
    <row r="31" spans="1:5" s="24" customFormat="1" ht="15" x14ac:dyDescent="0.35">
      <c r="A31" s="19">
        <v>50129</v>
      </c>
      <c r="B31" s="25">
        <v>75000000</v>
      </c>
      <c r="C31" s="21">
        <f>'[1]KU Interest'!H28</f>
        <v>5.8599999999999999E-2</v>
      </c>
      <c r="D31" s="26">
        <f t="shared" si="0"/>
        <v>5.6348610067618335E-2</v>
      </c>
      <c r="E31" s="26">
        <f t="shared" si="1"/>
        <v>3.3020285499624344E-3</v>
      </c>
    </row>
    <row r="32" spans="1:5" x14ac:dyDescent="0.2">
      <c r="A32" s="27" t="s">
        <v>6</v>
      </c>
      <c r="B32" s="28">
        <f>SUM(B11:B31)</f>
        <v>1331000000</v>
      </c>
      <c r="C32" s="29"/>
      <c r="D32" s="22">
        <f>SUM(D11:D31)</f>
        <v>1</v>
      </c>
      <c r="E32" s="33">
        <f>SUM(E11:E31)</f>
        <v>5.4964800901577758E-2</v>
      </c>
    </row>
    <row r="33" spans="1:5" ht="12.75" customHeight="1" x14ac:dyDescent="0.2">
      <c r="A33" s="31"/>
      <c r="B33" s="30"/>
      <c r="C33" s="30"/>
      <c r="D33" s="30"/>
      <c r="E33" s="32"/>
    </row>
    <row r="34" spans="1:5" ht="15.75" x14ac:dyDescent="0.25">
      <c r="A34" s="1" t="s">
        <v>7</v>
      </c>
      <c r="B34" s="2"/>
      <c r="C34" s="2"/>
      <c r="D34" s="2"/>
      <c r="E34" s="2"/>
    </row>
    <row r="35" spans="1:5" x14ac:dyDescent="0.2">
      <c r="A35" s="2"/>
      <c r="B35" s="2"/>
      <c r="C35" s="2"/>
      <c r="D35" s="2"/>
      <c r="E35" s="2"/>
    </row>
    <row r="36" spans="1:5" x14ac:dyDescent="0.2">
      <c r="A36" s="34"/>
      <c r="B36" s="35"/>
      <c r="C36" s="36"/>
      <c r="D36" s="37"/>
      <c r="E36" s="38"/>
    </row>
    <row r="37" spans="1:5" x14ac:dyDescent="0.2">
      <c r="A37" s="39"/>
      <c r="B37" s="40"/>
      <c r="C37" s="41"/>
      <c r="D37" s="42"/>
      <c r="E37" s="43"/>
    </row>
    <row r="38" spans="1:5" x14ac:dyDescent="0.2">
      <c r="A38" s="14"/>
      <c r="B38" s="15" t="s">
        <v>1</v>
      </c>
      <c r="C38" s="16" t="s">
        <v>8</v>
      </c>
      <c r="D38" s="17" t="s">
        <v>3</v>
      </c>
      <c r="E38" s="17" t="s">
        <v>4</v>
      </c>
    </row>
    <row r="39" spans="1:5" x14ac:dyDescent="0.2">
      <c r="A39" s="39"/>
      <c r="B39" s="15"/>
      <c r="C39" s="18"/>
      <c r="D39" s="17"/>
      <c r="E39" s="17"/>
    </row>
    <row r="40" spans="1:5" x14ac:dyDescent="0.2">
      <c r="A40" s="14" t="s">
        <v>5</v>
      </c>
      <c r="B40" s="15"/>
      <c r="C40" s="18"/>
      <c r="D40" s="17"/>
      <c r="E40" s="17"/>
    </row>
    <row r="41" spans="1:5" x14ac:dyDescent="0.2">
      <c r="A41" s="44">
        <v>40506</v>
      </c>
      <c r="B41" s="45">
        <v>33000000</v>
      </c>
      <c r="C41" s="46">
        <v>-0.10136986301369863</v>
      </c>
      <c r="D41" s="47">
        <f t="shared" ref="D41:D61" si="2">B41/$B$32</f>
        <v>2.4793388429752067E-2</v>
      </c>
      <c r="E41" s="48">
        <f>C41*D41</f>
        <v>-2.5133023887693876E-3</v>
      </c>
    </row>
    <row r="42" spans="1:5" x14ac:dyDescent="0.2">
      <c r="A42" s="44">
        <v>40924</v>
      </c>
      <c r="B42" s="45">
        <v>50000000</v>
      </c>
      <c r="C42" s="46">
        <v>1.0438356164383562</v>
      </c>
      <c r="D42" s="47">
        <f t="shared" si="2"/>
        <v>3.7565740045078885E-2</v>
      </c>
      <c r="E42" s="48">
        <f t="shared" ref="E42:E61" si="3">C42*D42</f>
        <v>3.9212457416917965E-2</v>
      </c>
    </row>
    <row r="43" spans="1:5" x14ac:dyDescent="0.2">
      <c r="A43" s="44">
        <v>41394</v>
      </c>
      <c r="B43" s="45">
        <v>100000000</v>
      </c>
      <c r="C43" s="46">
        <v>2.3315068493150686</v>
      </c>
      <c r="D43" s="47">
        <f t="shared" si="2"/>
        <v>7.5131480090157771E-2</v>
      </c>
      <c r="E43" s="48">
        <f t="shared" si="3"/>
        <v>0.17516956042938156</v>
      </c>
    </row>
    <row r="44" spans="1:5" x14ac:dyDescent="0.2">
      <c r="A44" s="44">
        <v>41501</v>
      </c>
      <c r="B44" s="45">
        <v>75000000</v>
      </c>
      <c r="C44" s="46">
        <v>2.6246575342465754</v>
      </c>
      <c r="D44" s="47">
        <f t="shared" si="2"/>
        <v>5.6348610067618335E-2</v>
      </c>
      <c r="E44" s="48">
        <f t="shared" si="3"/>
        <v>0.14789580395829691</v>
      </c>
    </row>
    <row r="45" spans="1:5" x14ac:dyDescent="0.2">
      <c r="A45" s="44">
        <v>41992</v>
      </c>
      <c r="B45" s="45">
        <v>100000000</v>
      </c>
      <c r="C45" s="46">
        <v>3.9698630136986299</v>
      </c>
      <c r="D45" s="47">
        <f t="shared" si="2"/>
        <v>7.5131480090157771E-2</v>
      </c>
      <c r="E45" s="48">
        <f t="shared" si="3"/>
        <v>0.29826168397435232</v>
      </c>
    </row>
    <row r="46" spans="1:5" x14ac:dyDescent="0.2">
      <c r="A46" s="44">
        <v>42193</v>
      </c>
      <c r="B46" s="45">
        <v>50000000</v>
      </c>
      <c r="C46" s="46">
        <v>4.5205479452054798</v>
      </c>
      <c r="D46" s="47">
        <f t="shared" si="2"/>
        <v>3.7565740045078885E-2</v>
      </c>
      <c r="E46" s="48">
        <f t="shared" si="3"/>
        <v>0.16981772897090455</v>
      </c>
    </row>
    <row r="47" spans="1:5" x14ac:dyDescent="0.2">
      <c r="A47" s="44">
        <v>42359</v>
      </c>
      <c r="B47" s="49">
        <v>75000000</v>
      </c>
      <c r="C47" s="46">
        <v>4.9753424657534246</v>
      </c>
      <c r="D47" s="47">
        <f t="shared" si="2"/>
        <v>5.6348610067618335E-2</v>
      </c>
      <c r="E47" s="48">
        <f t="shared" si="3"/>
        <v>0.28035363255560247</v>
      </c>
    </row>
    <row r="48" spans="1:5" x14ac:dyDescent="0.2">
      <c r="A48" s="44">
        <v>42668</v>
      </c>
      <c r="B48" s="49">
        <v>50000000</v>
      </c>
      <c r="C48" s="46">
        <v>5.8219178082191778</v>
      </c>
      <c r="D48" s="47">
        <f t="shared" si="2"/>
        <v>3.7565740045078885E-2</v>
      </c>
      <c r="E48" s="48">
        <f t="shared" si="3"/>
        <v>0.21870465094737707</v>
      </c>
    </row>
    <row r="49" spans="1:5" x14ac:dyDescent="0.2">
      <c r="A49" s="44">
        <v>42849</v>
      </c>
      <c r="B49" s="49">
        <v>50000000</v>
      </c>
      <c r="C49" s="46">
        <v>6.3178082191780822</v>
      </c>
      <c r="D49" s="47">
        <f t="shared" si="2"/>
        <v>3.7565740045078885E-2</v>
      </c>
      <c r="E49" s="48">
        <f t="shared" si="3"/>
        <v>0.23733314121630661</v>
      </c>
    </row>
    <row r="50" spans="1:5" x14ac:dyDescent="0.2">
      <c r="A50" s="44">
        <v>42906</v>
      </c>
      <c r="B50" s="49">
        <v>50000000</v>
      </c>
      <c r="C50" s="46">
        <v>6.4739726027397264</v>
      </c>
      <c r="D50" s="47">
        <f t="shared" si="2"/>
        <v>3.7565740045078885E-2</v>
      </c>
      <c r="E50" s="48">
        <f t="shared" si="3"/>
        <v>0.24319957185348332</v>
      </c>
    </row>
    <row r="51" spans="1:5" x14ac:dyDescent="0.2">
      <c r="A51" s="44">
        <v>43306</v>
      </c>
      <c r="B51" s="49">
        <v>50000000</v>
      </c>
      <c r="C51" s="46">
        <v>7.5698630136986305</v>
      </c>
      <c r="D51" s="47">
        <f t="shared" si="2"/>
        <v>3.7565740045078885E-2</v>
      </c>
      <c r="E51" s="48">
        <f t="shared" si="3"/>
        <v>0.28436750614946016</v>
      </c>
    </row>
    <row r="52" spans="1:5" x14ac:dyDescent="0.2">
      <c r="A52" s="44">
        <v>43339</v>
      </c>
      <c r="B52" s="49">
        <v>50000000</v>
      </c>
      <c r="C52" s="46">
        <v>7.6602739726027398</v>
      </c>
      <c r="D52" s="47">
        <f t="shared" si="2"/>
        <v>3.7565740045078885E-2</v>
      </c>
      <c r="E52" s="48">
        <f t="shared" si="3"/>
        <v>0.28776386072887827</v>
      </c>
    </row>
    <row r="53" spans="1:5" x14ac:dyDescent="0.2">
      <c r="A53" s="44">
        <v>43451</v>
      </c>
      <c r="B53" s="49">
        <v>75000000</v>
      </c>
      <c r="C53" s="46">
        <v>7.9671232876712326</v>
      </c>
      <c r="D53" s="47">
        <f t="shared" si="2"/>
        <v>5.6348610067618335E-2</v>
      </c>
      <c r="E53" s="48">
        <f t="shared" si="3"/>
        <v>0.44893632349762769</v>
      </c>
    </row>
    <row r="54" spans="1:5" x14ac:dyDescent="0.2">
      <c r="A54" s="44" t="str">
        <f>[2]Sheet1!$A$95</f>
        <v>July 29, 2019</v>
      </c>
      <c r="B54" s="49">
        <v>50000000</v>
      </c>
      <c r="C54" s="46">
        <v>8.580821917808219</v>
      </c>
      <c r="D54" s="47">
        <f t="shared" si="2"/>
        <v>3.7565740045078885E-2</v>
      </c>
      <c r="E54" s="48">
        <f t="shared" si="3"/>
        <v>0.32234492553749883</v>
      </c>
    </row>
    <row r="55" spans="1:5" x14ac:dyDescent="0.2">
      <c r="A55" s="44">
        <v>43763</v>
      </c>
      <c r="B55" s="49">
        <v>70000000</v>
      </c>
      <c r="C55" s="46">
        <v>8.8219178082191778</v>
      </c>
      <c r="D55" s="47">
        <f t="shared" si="2"/>
        <v>5.2592036063110442E-2</v>
      </c>
      <c r="E55" s="48">
        <f t="shared" si="3"/>
        <v>0.4639626195156592</v>
      </c>
    </row>
    <row r="56" spans="1:5" x14ac:dyDescent="0.2">
      <c r="A56" s="44">
        <v>43794</v>
      </c>
      <c r="B56" s="49">
        <v>50000000</v>
      </c>
      <c r="C56" s="46">
        <v>8.9068493150684933</v>
      </c>
      <c r="D56" s="47">
        <f t="shared" si="2"/>
        <v>3.7565740045078885E-2</v>
      </c>
      <c r="E56" s="48">
        <f t="shared" si="3"/>
        <v>0.33459238599055197</v>
      </c>
    </row>
    <row r="57" spans="1:5" x14ac:dyDescent="0.2">
      <c r="A57" s="44">
        <v>44599</v>
      </c>
      <c r="B57" s="49">
        <v>53000000</v>
      </c>
      <c r="C57" s="46">
        <v>11.112328767123287</v>
      </c>
      <c r="D57" s="47">
        <f t="shared" si="2"/>
        <v>3.9819684447783624E-2</v>
      </c>
      <c r="E57" s="48">
        <f t="shared" si="3"/>
        <v>0.44248942498687771</v>
      </c>
    </row>
    <row r="58" spans="1:5" x14ac:dyDescent="0.2">
      <c r="A58" s="44">
        <v>45068</v>
      </c>
      <c r="B58" s="49">
        <v>75000000</v>
      </c>
      <c r="C58" s="46">
        <v>12.397260273972602</v>
      </c>
      <c r="D58" s="47">
        <f t="shared" si="2"/>
        <v>5.6348610067618335E-2</v>
      </c>
      <c r="E58" s="48">
        <f t="shared" si="3"/>
        <v>0.69856838508485741</v>
      </c>
    </row>
    <row r="59" spans="1:5" x14ac:dyDescent="0.2">
      <c r="A59" s="44">
        <v>47010</v>
      </c>
      <c r="B59" s="49">
        <v>100000000</v>
      </c>
      <c r="C59" s="46">
        <v>17.717808219178082</v>
      </c>
      <c r="D59" s="47">
        <f t="shared" si="2"/>
        <v>7.5131480090157771E-2</v>
      </c>
      <c r="E59" s="48">
        <f t="shared" si="3"/>
        <v>1.3311651554604118</v>
      </c>
    </row>
    <row r="60" spans="1:5" x14ac:dyDescent="0.2">
      <c r="A60" s="44">
        <v>49849</v>
      </c>
      <c r="B60" s="49">
        <v>50000000</v>
      </c>
      <c r="C60" s="46">
        <v>25.495890410958904</v>
      </c>
      <c r="D60" s="47">
        <f t="shared" si="2"/>
        <v>3.7565740045078885E-2</v>
      </c>
      <c r="E60" s="48">
        <f>C60*D60</f>
        <v>0.95777199139590163</v>
      </c>
    </row>
    <row r="61" spans="1:5" ht="15" x14ac:dyDescent="0.35">
      <c r="A61" s="44">
        <v>50129</v>
      </c>
      <c r="B61" s="50">
        <v>75000000</v>
      </c>
      <c r="C61" s="46">
        <v>26.263013698630136</v>
      </c>
      <c r="D61" s="51">
        <f t="shared" si="2"/>
        <v>5.6348610067618335E-2</v>
      </c>
      <c r="E61" s="52">
        <f t="shared" si="3"/>
        <v>1.4798843181046284</v>
      </c>
    </row>
    <row r="62" spans="1:5" x14ac:dyDescent="0.2">
      <c r="A62" s="53" t="s">
        <v>6</v>
      </c>
      <c r="B62" s="54">
        <f>SUM(B41:B61)</f>
        <v>1331000000</v>
      </c>
      <c r="C62" s="55"/>
      <c r="D62" s="47">
        <f>SUM(D41:D61)</f>
        <v>1</v>
      </c>
      <c r="E62" s="56">
        <f>SUM(E41:E61)</f>
        <v>8.8592818253862067</v>
      </c>
    </row>
    <row r="63" spans="1:5" x14ac:dyDescent="0.2">
      <c r="A63" s="31"/>
      <c r="B63" s="57"/>
      <c r="C63" s="57"/>
      <c r="D63" s="57"/>
      <c r="E63" s="57"/>
    </row>
    <row r="64" spans="1:5" x14ac:dyDescent="0.2">
      <c r="A64" s="58"/>
      <c r="B64" s="58"/>
      <c r="C64" s="58"/>
      <c r="D64" s="58"/>
      <c r="E64" s="58"/>
    </row>
  </sheetData>
  <pageMargins left="0.5" right="0.5" top="1" bottom="1" header="0.5" footer="0.5"/>
  <pageSetup scale="81" orientation="portrait" r:id="rId1"/>
  <headerFooter alignWithMargins="0">
    <oddHeader>&amp;R&amp;"Times New Roman,Bold"&amp;12Attachment to Response to KU AG-1 Question No. 224
Page 3 of 3
Arbough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KU</vt:lpstr>
      <vt:lpstr>Sheet3</vt:lpstr>
      <vt:lpstr>KU!Print_Area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2012-08-13T19:09:39Z</dcterms:created>
  <dcterms:modified xsi:type="dcterms:W3CDTF">2012-08-13T19:09:42Z</dcterms:modified>
</cp:coreProperties>
</file>