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730" yWindow="690" windowWidth="24780" windowHeight="10200"/>
  </bookViews>
  <sheets>
    <sheet name="Weighted NS-% of Total Ret." sheetId="4" r:id="rId1"/>
  </sheets>
  <definedNames>
    <definedName name="_xlnm._FilterDatabase" localSheetId="0" hidden="1">'Weighted NS-% of Total Ret.'!#REF!</definedName>
    <definedName name="AccountInfo">#REF!</definedName>
    <definedName name="DepStudioSalvageImport">#REF!</definedName>
    <definedName name="GroupLookups">#REF!</definedName>
    <definedName name="_xlnm.Print_Titles" localSheetId="0">'Weighted NS-% of Total Ret.'!$1:$11</definedName>
    <definedName name="SiteLookup">#REF!</definedName>
    <definedName name="WeightedNetSalvage">'Weighted NS-% of Total Ret.'!$A$14:$U$135</definedName>
  </definedNames>
  <calcPr calcId="145621"/>
</workbook>
</file>

<file path=xl/calcChain.xml><?xml version="1.0" encoding="utf-8"?>
<calcChain xmlns="http://schemas.openxmlformats.org/spreadsheetml/2006/main">
  <c r="O68" i="4" l="1"/>
  <c r="Q68" i="4" s="1"/>
  <c r="O67" i="4"/>
  <c r="I67" i="4"/>
  <c r="O65" i="4"/>
  <c r="I65" i="4"/>
  <c r="O69" i="4"/>
  <c r="I69" i="4"/>
  <c r="I66" i="4"/>
  <c r="O66" i="4"/>
  <c r="O48" i="4"/>
  <c r="O51" i="4"/>
  <c r="O49" i="4"/>
  <c r="O50" i="4"/>
  <c r="O114" i="4"/>
  <c r="O42" i="4"/>
  <c r="O110" i="4"/>
  <c r="O111" i="4"/>
  <c r="O113" i="4"/>
  <c r="O112" i="4"/>
  <c r="O40" i="4"/>
  <c r="O41" i="4"/>
  <c r="O43" i="4"/>
  <c r="I15" i="4"/>
  <c r="I33" i="4"/>
  <c r="I118" i="4"/>
  <c r="I93" i="4"/>
  <c r="I120" i="4"/>
  <c r="I101" i="4"/>
  <c r="I35" i="4"/>
  <c r="I123" i="4"/>
  <c r="I102" i="4"/>
  <c r="I104" i="4"/>
  <c r="I122" i="4"/>
  <c r="I92" i="4"/>
  <c r="O57" i="4"/>
  <c r="O23" i="4"/>
  <c r="I82" i="4"/>
  <c r="I60" i="4"/>
  <c r="I26" i="4"/>
  <c r="I18" i="4"/>
  <c r="O60" i="4"/>
  <c r="O26" i="4"/>
  <c r="O61" i="4"/>
  <c r="O27" i="4"/>
  <c r="I19" i="4"/>
  <c r="I83" i="4"/>
  <c r="I61" i="4"/>
  <c r="I27" i="4"/>
  <c r="I17" i="4"/>
  <c r="O59" i="4"/>
  <c r="I25" i="4"/>
  <c r="O58" i="4"/>
  <c r="I16" i="4"/>
  <c r="I79" i="4"/>
  <c r="I24" i="4"/>
  <c r="I78" i="4" l="1"/>
  <c r="Q66" i="4"/>
  <c r="S68" i="4"/>
  <c r="O70" i="4"/>
  <c r="I68" i="4"/>
  <c r="S66" i="4"/>
  <c r="K70" i="4"/>
  <c r="S65" i="4"/>
  <c r="Q65" i="4"/>
  <c r="Q67" i="4"/>
  <c r="S67" i="4"/>
  <c r="Q69" i="4"/>
  <c r="I70" i="4"/>
  <c r="E70" i="4"/>
  <c r="S69" i="4"/>
  <c r="O123" i="4"/>
  <c r="Q123" i="4" s="1"/>
  <c r="O31" i="4"/>
  <c r="Q31" i="4" s="1"/>
  <c r="O119" i="4"/>
  <c r="Q119" i="4" s="1"/>
  <c r="O101" i="4"/>
  <c r="Q101" i="4" s="1"/>
  <c r="Q49" i="4"/>
  <c r="Q51" i="4"/>
  <c r="S47" i="4"/>
  <c r="I47" i="4"/>
  <c r="E52" i="4"/>
  <c r="O47" i="4"/>
  <c r="O52" i="4" s="1"/>
  <c r="K52" i="4"/>
  <c r="I49" i="4"/>
  <c r="S49" i="4"/>
  <c r="I51" i="4"/>
  <c r="S51" i="4"/>
  <c r="Q48" i="4"/>
  <c r="I48" i="4"/>
  <c r="S48" i="4"/>
  <c r="I50" i="4"/>
  <c r="Q50" i="4"/>
  <c r="S50" i="4"/>
  <c r="O78" i="4"/>
  <c r="Q41" i="4"/>
  <c r="Q43" i="4"/>
  <c r="Q112" i="4"/>
  <c r="I112" i="4"/>
  <c r="S112" i="4"/>
  <c r="E115" i="4"/>
  <c r="I109" i="4"/>
  <c r="S109" i="4"/>
  <c r="O109" i="4"/>
  <c r="O115" i="4" s="1"/>
  <c r="K115" i="4"/>
  <c r="I43" i="4"/>
  <c r="S43" i="4"/>
  <c r="I113" i="4"/>
  <c r="Q113" i="4"/>
  <c r="S113" i="4"/>
  <c r="S42" i="4"/>
  <c r="I42" i="4"/>
  <c r="Q42" i="4"/>
  <c r="I39" i="4"/>
  <c r="E44" i="4"/>
  <c r="S39" i="4"/>
  <c r="I41" i="4"/>
  <c r="S41" i="4"/>
  <c r="Q111" i="4"/>
  <c r="I111" i="4"/>
  <c r="S111" i="4"/>
  <c r="O39" i="4"/>
  <c r="K44" i="4"/>
  <c r="S110" i="4"/>
  <c r="I110" i="4"/>
  <c r="Q110" i="4"/>
  <c r="Q114" i="4"/>
  <c r="Q40" i="4"/>
  <c r="S40" i="4"/>
  <c r="I40" i="4"/>
  <c r="I114" i="4"/>
  <c r="S114" i="4"/>
  <c r="O81" i="4"/>
  <c r="Q81" i="4" s="1"/>
  <c r="O35" i="4"/>
  <c r="Q35" i="4" s="1"/>
  <c r="S31" i="4"/>
  <c r="O94" i="4"/>
  <c r="Q94" i="4" s="1"/>
  <c r="S118" i="4"/>
  <c r="O83" i="4"/>
  <c r="Q83" i="4" s="1"/>
  <c r="S121" i="4"/>
  <c r="S101" i="4"/>
  <c r="S23" i="4"/>
  <c r="O32" i="4"/>
  <c r="Q32" i="4" s="1"/>
  <c r="Q60" i="4"/>
  <c r="S92" i="4"/>
  <c r="S93" i="4"/>
  <c r="O82" i="4"/>
  <c r="Q82" i="4" s="1"/>
  <c r="S26" i="4"/>
  <c r="I31" i="4"/>
  <c r="I23" i="4"/>
  <c r="I28" i="4" s="1"/>
  <c r="S120" i="4"/>
  <c r="O33" i="4"/>
  <c r="Q33" i="4" s="1"/>
  <c r="S60" i="4"/>
  <c r="O92" i="4"/>
  <c r="Q92" i="4" s="1"/>
  <c r="Q26" i="4"/>
  <c r="S33" i="4"/>
  <c r="Q57" i="4"/>
  <c r="O34" i="4"/>
  <c r="Q34" i="4" s="1"/>
  <c r="O122" i="4"/>
  <c r="Q122" i="4" s="1"/>
  <c r="S103" i="4"/>
  <c r="O121" i="4"/>
  <c r="Q121" i="4" s="1"/>
  <c r="S82" i="4"/>
  <c r="E36" i="4"/>
  <c r="S97" i="4"/>
  <c r="S105" i="4"/>
  <c r="Q23" i="4"/>
  <c r="O120" i="4"/>
  <c r="Q120" i="4" s="1"/>
  <c r="O102" i="4"/>
  <c r="Q102" i="4" s="1"/>
  <c r="O104" i="4"/>
  <c r="Q104" i="4" s="1"/>
  <c r="O80" i="4"/>
  <c r="O79" i="4"/>
  <c r="Q79" i="4" s="1"/>
  <c r="O97" i="4"/>
  <c r="Q97" i="4" s="1"/>
  <c r="O93" i="4"/>
  <c r="Q93" i="4" s="1"/>
  <c r="I105" i="4"/>
  <c r="K106" i="4"/>
  <c r="I103" i="4"/>
  <c r="S122" i="4"/>
  <c r="K36" i="4"/>
  <c r="I97" i="4"/>
  <c r="O103" i="4"/>
  <c r="Q103" i="4" s="1"/>
  <c r="S35" i="4"/>
  <c r="I34" i="4"/>
  <c r="S34" i="4"/>
  <c r="I32" i="4"/>
  <c r="S32" i="4"/>
  <c r="O96" i="4"/>
  <c r="Q96" i="4" s="1"/>
  <c r="S119" i="4"/>
  <c r="E106" i="4"/>
  <c r="S24" i="4"/>
  <c r="S25" i="4"/>
  <c r="I119" i="4"/>
  <c r="S102" i="4"/>
  <c r="O95" i="4"/>
  <c r="Q95" i="4" s="1"/>
  <c r="O105" i="4"/>
  <c r="Q105" i="4" s="1"/>
  <c r="K124" i="4"/>
  <c r="S104" i="4"/>
  <c r="S123" i="4"/>
  <c r="I121" i="4"/>
  <c r="E124" i="4"/>
  <c r="O118" i="4"/>
  <c r="S95" i="4"/>
  <c r="I96" i="4"/>
  <c r="S96" i="4"/>
  <c r="I95" i="4"/>
  <c r="I94" i="4"/>
  <c r="S94" i="4"/>
  <c r="K98" i="4"/>
  <c r="E98" i="4"/>
  <c r="S57" i="4"/>
  <c r="S58" i="4"/>
  <c r="S59" i="4"/>
  <c r="S81" i="4"/>
  <c r="S61" i="4"/>
  <c r="I57" i="4"/>
  <c r="O25" i="4"/>
  <c r="Q25" i="4" s="1"/>
  <c r="Q58" i="4"/>
  <c r="S83" i="4"/>
  <c r="S80" i="4"/>
  <c r="S78" i="4"/>
  <c r="K84" i="4"/>
  <c r="K86" i="4" s="1"/>
  <c r="K28" i="4"/>
  <c r="S27" i="4"/>
  <c r="I58" i="4"/>
  <c r="Q27" i="4"/>
  <c r="E62" i="4"/>
  <c r="I81" i="4"/>
  <c r="K62" i="4"/>
  <c r="O24" i="4"/>
  <c r="Q24" i="4" s="1"/>
  <c r="Q61" i="4"/>
  <c r="I59" i="4"/>
  <c r="S79" i="4"/>
  <c r="E28" i="4"/>
  <c r="Q59" i="4"/>
  <c r="I20" i="4"/>
  <c r="E84" i="4"/>
  <c r="E86" i="4" s="1"/>
  <c r="I80" i="4"/>
  <c r="O62" i="4"/>
  <c r="Q78" i="4" l="1"/>
  <c r="Q70" i="4"/>
  <c r="S70" i="4"/>
  <c r="I52" i="4"/>
  <c r="Q47" i="4"/>
  <c r="Q52" i="4" s="1"/>
  <c r="S52" i="4"/>
  <c r="S44" i="4"/>
  <c r="S115" i="4"/>
  <c r="Q109" i="4"/>
  <c r="Q115" i="4" s="1"/>
  <c r="I115" i="4"/>
  <c r="O44" i="4"/>
  <c r="Q39" i="4"/>
  <c r="Q44" i="4" s="1"/>
  <c r="I44" i="4"/>
  <c r="O36" i="4"/>
  <c r="S28" i="4"/>
  <c r="O84" i="4"/>
  <c r="O86" i="4" s="1"/>
  <c r="I106" i="4"/>
  <c r="I124" i="4"/>
  <c r="Q80" i="4"/>
  <c r="S62" i="4"/>
  <c r="I36" i="4"/>
  <c r="O98" i="4"/>
  <c r="S106" i="4"/>
  <c r="Q36" i="4"/>
  <c r="S36" i="4"/>
  <c r="O106" i="4"/>
  <c r="S124" i="4"/>
  <c r="Q98" i="4"/>
  <c r="Q62" i="4"/>
  <c r="O124" i="4"/>
  <c r="Q118" i="4"/>
  <c r="Q106" i="4"/>
  <c r="I84" i="4"/>
  <c r="I86" i="4" s="1"/>
  <c r="S98" i="4"/>
  <c r="I98" i="4"/>
  <c r="Q28" i="4"/>
  <c r="I62" i="4"/>
  <c r="S84" i="4"/>
  <c r="O28" i="4"/>
  <c r="S86" i="4" l="1"/>
  <c r="U70" i="4"/>
  <c r="U69" i="4" s="1"/>
  <c r="U68" i="4" s="1"/>
  <c r="U52" i="4"/>
  <c r="U51" i="4" s="1"/>
  <c r="U50" i="4" s="1"/>
  <c r="U49" i="4" s="1"/>
  <c r="U48" i="4" s="1"/>
  <c r="U47" i="4" s="1"/>
  <c r="U44" i="4"/>
  <c r="U43" i="4" s="1"/>
  <c r="U42" i="4" s="1"/>
  <c r="U41" i="4" s="1"/>
  <c r="U40" i="4" s="1"/>
  <c r="U115" i="4"/>
  <c r="U114" i="4" s="1"/>
  <c r="U28" i="4"/>
  <c r="U27" i="4" s="1"/>
  <c r="U36" i="4"/>
  <c r="U35" i="4" s="1"/>
  <c r="U98" i="4"/>
  <c r="U97" i="4" s="1"/>
  <c r="U106" i="4"/>
  <c r="U105" i="4" s="1"/>
  <c r="U62" i="4"/>
  <c r="U61" i="4" s="1"/>
  <c r="Q84" i="4"/>
  <c r="U84" i="4" s="1"/>
  <c r="U83" i="4" s="1"/>
  <c r="Q124" i="4"/>
  <c r="U124" i="4" s="1"/>
  <c r="U123" i="4" s="1"/>
  <c r="Q86" i="4" l="1"/>
  <c r="U34" i="4"/>
  <c r="U39" i="4"/>
  <c r="U26" i="4"/>
  <c r="U60" i="4"/>
  <c r="U96" i="4"/>
  <c r="U67" i="4"/>
  <c r="U113" i="4"/>
  <c r="U82" i="4"/>
  <c r="U122" i="4"/>
  <c r="U104" i="4"/>
  <c r="U25" i="4" l="1"/>
  <c r="U59" i="4"/>
  <c r="U112" i="4"/>
  <c r="U66" i="4"/>
  <c r="U95" i="4"/>
  <c r="U33" i="4"/>
  <c r="U121" i="4"/>
  <c r="U81" i="4"/>
  <c r="U103" i="4"/>
  <c r="U111" i="4" l="1"/>
  <c r="U24" i="4"/>
  <c r="U102" i="4"/>
  <c r="U32" i="4"/>
  <c r="U94" i="4"/>
  <c r="U65" i="4"/>
  <c r="U58" i="4"/>
  <c r="U120" i="4"/>
  <c r="U80" i="4"/>
  <c r="U110" i="4" l="1"/>
  <c r="U23" i="4"/>
  <c r="U93" i="4"/>
  <c r="U57" i="4"/>
  <c r="U31" i="4"/>
  <c r="U119" i="4"/>
  <c r="U79" i="4"/>
  <c r="U101" i="4"/>
  <c r="O19" i="4"/>
  <c r="O17" i="4"/>
  <c r="U109" i="4" l="1"/>
  <c r="U92" i="4"/>
  <c r="U78" i="4"/>
  <c r="U118" i="4"/>
  <c r="O15" i="4"/>
  <c r="S15" i="4"/>
  <c r="O18" i="4"/>
  <c r="S19" i="4"/>
  <c r="S17" i="4"/>
  <c r="S16" i="4"/>
  <c r="O16" i="4"/>
  <c r="S18" i="4" l="1"/>
  <c r="E20" i="4"/>
  <c r="K20" i="4"/>
  <c r="O20" i="4"/>
  <c r="S20" i="4" l="1"/>
  <c r="E126" i="4"/>
  <c r="K72" i="4"/>
  <c r="K126" i="4"/>
  <c r="O72" i="4"/>
  <c r="E72" i="4"/>
  <c r="O126" i="4"/>
  <c r="E128" i="4" l="1"/>
  <c r="K128" i="4"/>
  <c r="S126" i="4"/>
  <c r="O128" i="4"/>
  <c r="S72" i="4"/>
  <c r="S128" i="4" l="1"/>
  <c r="I126" i="4" l="1"/>
  <c r="Q15" i="4" l="1"/>
  <c r="Q126" i="4" l="1"/>
  <c r="Q19" i="4" l="1"/>
  <c r="Q18" i="4" l="1"/>
  <c r="Q17" i="4" l="1"/>
  <c r="Q16" i="4" l="1"/>
  <c r="Q20" i="4" l="1"/>
  <c r="U20" i="4" s="1"/>
  <c r="U19" i="4" s="1"/>
  <c r="I72" i="4"/>
  <c r="U18" i="4" l="1"/>
  <c r="I128" i="4"/>
  <c r="Q72" i="4"/>
  <c r="Q128" i="4" s="1"/>
  <c r="U17" i="4" l="1"/>
  <c r="U16" i="4" l="1"/>
  <c r="U15" i="4" l="1"/>
</calcChain>
</file>

<file path=xl/sharedStrings.xml><?xml version="1.0" encoding="utf-8"?>
<sst xmlns="http://schemas.openxmlformats.org/spreadsheetml/2006/main" count="127" uniqueCount="60">
  <si>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</si>
  <si>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</si>
  <si>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</si>
  <si>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</si>
  <si>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</si>
  <si>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</si>
  <si>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</si>
  <si>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Total</t>
  </si>
  <si>
    <t>($)</t>
  </si>
  <si>
    <t>Estimated</t>
  </si>
  <si>
    <t>GRAND TOTAL</t>
  </si>
  <si>
    <t>(7)=(5)x(6)</t>
  </si>
  <si>
    <t>(10)=(8)/(9)</t>
  </si>
  <si>
    <t>STEAM PRODUCTION PLANT</t>
  </si>
  <si>
    <t>OTHER PRODUCTION PLANT</t>
  </si>
  <si>
    <t>TOTAL OTHER PRODUCTION PLANT</t>
  </si>
  <si>
    <t>TOTAL STEAM PRODUCTION PLANT</t>
  </si>
  <si>
    <t>KENTUCKY UTILITIES COMPANY</t>
  </si>
  <si>
    <t>DIX DAM</t>
  </si>
  <si>
    <t>HYDRAULIC PRODUCTION PLANT</t>
  </si>
  <si>
    <t>TOTAL HYDRAULIC PRODUCTION PLANT</t>
  </si>
  <si>
    <t>(9)=(2)+(5)</t>
  </si>
  <si>
    <t>CALCULATION OF WEIGHTED NET SALVAGE PERCENT FOR GENERATION PLANT AS OF DECEMBER 31, 2011</t>
  </si>
  <si>
    <t>(4)=(2)x(3)</t>
  </si>
  <si>
    <t>STEAM PRODUCTION PLANT (CONT.)</t>
  </si>
  <si>
    <t>(8)=(4)+(7)</t>
  </si>
  <si>
    <t>BROWN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</si>
  <si>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</si>
  <si>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</si>
  <si>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</si>
  <si>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</si>
  <si>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</si>
  <si>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BROWN GENERATING STATION</t>
  </si>
  <si>
    <t>GHENT GENERATING STATION</t>
  </si>
  <si>
    <t>TOTAL GHENT GENERATING STATION</t>
  </si>
  <si>
    <t>GREEN RIVER GENERATING STATION</t>
  </si>
  <si>
    <t>TOTAL GREEN RIVER GENERATING STATION</t>
  </si>
  <si>
    <t>PINEVILLE GENERATING STATION</t>
  </si>
  <si>
    <t>TOTAL PINEVILLE GENERATING STATION</t>
  </si>
  <si>
    <t>SYSTEM LAB</t>
  </si>
  <si>
    <t>TOTAL SYSTEM LAB</t>
  </si>
  <si>
    <t>TYRONE GENERATING STATION</t>
  </si>
  <si>
    <t>TOTAL TYRONE GENERATING STATION</t>
  </si>
  <si>
    <t>TRIMBLE COUNTY</t>
  </si>
  <si>
    <t>TOTAL TRIMBLE COUNTY</t>
  </si>
  <si>
    <t>RESERVOIRS, DAMS AND WATERWAYS</t>
  </si>
  <si>
    <t>WATER WHEELS, TURBINES AND GENERATORS</t>
  </si>
  <si>
    <t>ROADS, RAILROADS AND BRIDGES</t>
  </si>
  <si>
    <t>TOTAL DIX DAM</t>
  </si>
  <si>
    <t>BROWN CTS</t>
  </si>
  <si>
    <t>FUEL HOLDERS, PRODUCERS AND ACCESSORIES</t>
  </si>
  <si>
    <t>PRIME MOVERS</t>
  </si>
  <si>
    <t>GENERATORS</t>
  </si>
  <si>
    <t>TOTAL BROWN CTS</t>
  </si>
  <si>
    <t>HAEFLING CTS</t>
  </si>
  <si>
    <t>TOTAL HAEFLING CTS</t>
  </si>
  <si>
    <t>PADDY'S RUN CTS</t>
  </si>
  <si>
    <t>TOTAL PADDY'S RUN CTS</t>
  </si>
  <si>
    <t>TRIMBLE COUNTY CTS</t>
  </si>
  <si>
    <t>TOTAL TRIMBLE COUNTY 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</si>
</sst>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164" fontId="3" fillId="0" borderId="0" xfId="0" applyNumberFormat="1" applyFont="1"/>
    <xf numFmtId="164" fontId="3" fillId="0" borderId="1" xfId="0" applyNumberFormat="1" applyFont="1" applyBorder="1"/>
    <xf numFmtId="2" fontId="3" fillId="0" borderId="0" xfId="0" applyNumberFormat="1" applyFont="1" applyAlignment="1">
      <alignment horizontal="right" indent="1"/>
    </xf>
    <xf numFmtId="0" fontId="20" fillId="0" borderId="0" xfId="0" quotePrefix="1" applyNumberFormat="1" applyFont="1" applyAlignment="1">
      <alignment horizontal="left"/>
    </xf>
    <xf numFmtId="0" fontId="2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 indent="1"/>
    </xf>
    <xf numFmtId="0" fontId="3" fillId="0" borderId="0" xfId="0" applyFont="1" applyBorder="1"/>
    <xf numFmtId="0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5" fontId="3" fillId="0" borderId="0" xfId="0" applyNumberFormat="1" applyFont="1"/>
    <xf numFmtId="37" fontId="3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1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/>
    <xf numFmtId="164" fontId="3" fillId="0" borderId="0" xfId="1" applyNumberFormat="1" applyFont="1" applyBorder="1" applyAlignment="1">
      <alignment horizontal="right" indent="1"/>
    </xf>
    <xf numFmtId="37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Border="1"/>
    <xf numFmtId="164" fontId="20" fillId="0" borderId="0" xfId="1" applyNumberFormat="1" applyFont="1"/>
    <xf numFmtId="0" fontId="20" fillId="0" borderId="0" xfId="0" applyFont="1"/>
    <xf numFmtId="37" fontId="20" fillId="0" borderId="0" xfId="0" applyNumberFormat="1" applyFont="1" applyAlignment="1">
      <alignment horizontal="center"/>
    </xf>
    <xf numFmtId="164" fontId="20" fillId="0" borderId="0" xfId="1" applyNumberFormat="1" applyFont="1" applyAlignment="1">
      <alignment horizontal="right"/>
    </xf>
    <xf numFmtId="164" fontId="20" fillId="0" borderId="12" xfId="1" applyNumberFormat="1" applyFont="1" applyBorder="1"/>
    <xf numFmtId="164" fontId="20" fillId="0" borderId="12" xfId="1" applyNumberFormat="1" applyFont="1" applyBorder="1" applyAlignment="1">
      <alignment horizontal="right"/>
    </xf>
    <xf numFmtId="164" fontId="2" fillId="0" borderId="1" xfId="1" applyNumberFormat="1" applyFont="1" applyBorder="1"/>
    <xf numFmtId="164" fontId="2" fillId="0" borderId="13" xfId="1" applyNumberFormat="1" applyFont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5"/>
  <sheetViews>
    <sheetView tabSelected="1" zoomScale="70" zoomScaleNormal="70" workbookViewId="0">
      <pane xSplit="3" ySplit="10" topLeftCell="D12" activePane="bottomRight" state="frozen"/>
      <selection activeCell="D1" sqref="D1"/>
      <selection pane="topRight" activeCell="G1" sqref="G1"/>
      <selection pane="bottomLeft" activeCell="D11" sqref="D11"/>
      <selection pane="bottomRight"/>
    </sheetView>
  </sheetViews>
  <sheetFormatPr defaultRowHeight="12.75" x14ac:dyDescent="0.2"/>
  <cols>
    <col min="1" max="1" width="5.42578125" style="2" customWidth="1"/>
    <col min="2" max="2" width="2.7109375" style="2" customWidth="1"/>
    <col min="3" max="3" width="46.7109375" style="2" customWidth="1"/>
    <col min="4" max="4" width="2.85546875" style="2" customWidth="1"/>
    <col min="5" max="5" width="20.140625" style="2" bestFit="1" customWidth="1"/>
    <col min="6" max="6" width="2" style="2" customWidth="1"/>
    <col min="7" max="7" width="12.85546875" style="2" customWidth="1"/>
    <col min="8" max="8" width="2" style="2" customWidth="1"/>
    <col min="9" max="9" width="24.42578125" style="2" customWidth="1"/>
    <col min="10" max="10" width="2.7109375" style="2" customWidth="1"/>
    <col min="11" max="11" width="17" style="2" bestFit="1" customWidth="1"/>
    <col min="12" max="12" width="2.140625" style="2" customWidth="1"/>
    <col min="13" max="13" width="12.140625" style="2" customWidth="1"/>
    <col min="14" max="14" width="2.7109375" style="2" customWidth="1"/>
    <col min="15" max="15" width="17.285156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5546875" style="2" bestFit="1" customWidth="1"/>
    <col min="20" max="20" width="4.140625" style="2" customWidth="1"/>
    <col min="21" max="21" width="14.42578125" style="2" customWidth="1"/>
    <col min="22" max="22" width="14.5703125" style="2" bestFit="1" customWidth="1"/>
    <col min="23" max="16384" width="9.140625" style="2"/>
  </cols>
  <sheetData>
    <row r="1" spans="1:2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">
      <c r="A2" s="6" t="s">
        <v>17</v>
      </c>
      <c r="B2" s="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">
      <c r="A3" s="6"/>
      <c r="B3" s="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">
      <c r="A4" s="6" t="s">
        <v>22</v>
      </c>
      <c r="B4" s="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7" spans="1:21" x14ac:dyDescent="0.2">
      <c r="E7" s="7" t="s">
        <v>0</v>
      </c>
      <c r="F7" s="7"/>
      <c r="G7" s="19"/>
      <c r="H7" s="7"/>
      <c r="I7" s="7"/>
      <c r="J7" s="19"/>
      <c r="K7" s="7" t="s">
        <v>5</v>
      </c>
      <c r="L7" s="7"/>
      <c r="M7" s="7"/>
      <c r="N7" s="7"/>
      <c r="O7" s="7"/>
      <c r="Q7" s="12" t="s">
        <v>7</v>
      </c>
      <c r="T7" s="26"/>
      <c r="U7" s="12" t="s">
        <v>9</v>
      </c>
    </row>
    <row r="8" spans="1:21" x14ac:dyDescent="0.2">
      <c r="A8" s="4"/>
      <c r="B8" s="4"/>
      <c r="C8" s="4"/>
      <c r="D8" s="4"/>
      <c r="E8" s="11" t="s">
        <v>2</v>
      </c>
      <c r="F8" s="5"/>
      <c r="G8" s="11" t="s">
        <v>4</v>
      </c>
      <c r="H8" s="5"/>
      <c r="I8" s="11" t="s">
        <v>4</v>
      </c>
      <c r="J8" s="12"/>
      <c r="K8" s="12" t="s">
        <v>2</v>
      </c>
      <c r="L8" s="5"/>
      <c r="M8" s="12" t="s">
        <v>4</v>
      </c>
      <c r="N8" s="12"/>
      <c r="O8" s="12" t="s">
        <v>4</v>
      </c>
      <c r="P8" s="4"/>
      <c r="Q8" s="12" t="s">
        <v>4</v>
      </c>
      <c r="R8" s="4"/>
      <c r="S8" s="12" t="s">
        <v>7</v>
      </c>
      <c r="T8" s="5"/>
      <c r="U8" s="12" t="s">
        <v>4</v>
      </c>
    </row>
    <row r="9" spans="1:21" x14ac:dyDescent="0.2">
      <c r="A9" s="7" t="s">
        <v>1</v>
      </c>
      <c r="B9" s="7"/>
      <c r="C9" s="7"/>
      <c r="D9" s="4"/>
      <c r="E9" s="9" t="s">
        <v>8</v>
      </c>
      <c r="F9" s="12"/>
      <c r="G9" s="9" t="s">
        <v>3</v>
      </c>
      <c r="H9" s="12"/>
      <c r="I9" s="9" t="s">
        <v>8</v>
      </c>
      <c r="J9" s="12"/>
      <c r="K9" s="9" t="s">
        <v>8</v>
      </c>
      <c r="L9" s="12"/>
      <c r="M9" s="9" t="s">
        <v>3</v>
      </c>
      <c r="N9" s="12"/>
      <c r="O9" s="9" t="s">
        <v>8</v>
      </c>
      <c r="P9" s="4"/>
      <c r="Q9" s="9" t="s">
        <v>8</v>
      </c>
      <c r="R9" s="4"/>
      <c r="S9" s="9" t="s">
        <v>2</v>
      </c>
      <c r="T9" s="12"/>
      <c r="U9" s="9" t="s">
        <v>3</v>
      </c>
    </row>
    <row r="10" spans="1:21" x14ac:dyDescent="0.2">
      <c r="A10" s="10" t="s">
        <v>6</v>
      </c>
      <c r="B10" s="10"/>
      <c r="C10" s="6"/>
      <c r="D10" s="1"/>
      <c r="E10" s="36">
        <v>-2</v>
      </c>
      <c r="F10" s="37"/>
      <c r="G10" s="37">
        <v>-3</v>
      </c>
      <c r="H10" s="37"/>
      <c r="I10" s="36" t="s">
        <v>23</v>
      </c>
      <c r="J10" s="36"/>
      <c r="K10" s="36">
        <v>-5</v>
      </c>
      <c r="L10" s="37"/>
      <c r="M10" s="36">
        <v>-6</v>
      </c>
      <c r="N10" s="36"/>
      <c r="O10" s="37" t="s">
        <v>11</v>
      </c>
      <c r="P10" s="37"/>
      <c r="Q10" s="37" t="s">
        <v>25</v>
      </c>
      <c r="R10" s="37"/>
      <c r="S10" s="37" t="s">
        <v>21</v>
      </c>
      <c r="T10" s="37"/>
      <c r="U10" s="37" t="s">
        <v>12</v>
      </c>
    </row>
    <row r="12" spans="1:21" x14ac:dyDescent="0.2">
      <c r="A12" s="17" t="s">
        <v>13</v>
      </c>
      <c r="B12" s="10"/>
      <c r="C12" s="6"/>
      <c r="I12" s="33"/>
    </row>
    <row r="13" spans="1:21" x14ac:dyDescent="0.2">
      <c r="A13" s="17"/>
      <c r="B13" s="10"/>
      <c r="C13" s="6"/>
      <c r="I13" s="33"/>
    </row>
    <row r="14" spans="1:21" x14ac:dyDescent="0.2">
      <c r="A14" s="14"/>
      <c r="B14" s="23" t="s">
        <v>26</v>
      </c>
      <c r="C14" s="3"/>
      <c r="E14" s="22"/>
      <c r="G14" s="18"/>
      <c r="I14" s="18"/>
      <c r="J14" s="18"/>
      <c r="K14" s="22"/>
      <c r="M14" s="18"/>
      <c r="N14" s="18"/>
      <c r="O14" s="18"/>
    </row>
    <row r="15" spans="1:21" x14ac:dyDescent="0.2">
      <c r="A15" s="14">
        <v>311</v>
      </c>
      <c r="B15" s="8"/>
      <c r="C15" s="3" t="s">
        <v>27</v>
      </c>
      <c r="E15" s="25">
        <v>68849852.450000003</v>
      </c>
      <c r="G15" s="18">
        <v>-10</v>
      </c>
      <c r="I15" s="34">
        <f>+E15*G15/100</f>
        <v>-6884985.2450000001</v>
      </c>
      <c r="J15" s="18"/>
      <c r="K15" s="25">
        <v>3042332.8599999985</v>
      </c>
      <c r="M15" s="18">
        <v>-25</v>
      </c>
      <c r="N15" s="18"/>
      <c r="O15" s="28">
        <f>-K15*M15/100</f>
        <v>760583.2149999995</v>
      </c>
      <c r="Q15" s="31">
        <f>-E15*G15/100+O15</f>
        <v>7645568.46</v>
      </c>
      <c r="S15" s="20">
        <f>+E15+K15</f>
        <v>71892185.310000002</v>
      </c>
      <c r="U15" s="18">
        <f t="shared" ref="U15:U18" si="0">+U16</f>
        <v>-11</v>
      </c>
    </row>
    <row r="16" spans="1:21" x14ac:dyDescent="0.2">
      <c r="A16" s="14">
        <v>312</v>
      </c>
      <c r="B16" s="8"/>
      <c r="C16" s="3" t="s">
        <v>28</v>
      </c>
      <c r="E16" s="25">
        <v>509778912.02000004</v>
      </c>
      <c r="G16" s="18">
        <v>-10</v>
      </c>
      <c r="I16" s="34">
        <f>+E16*G16/100</f>
        <v>-50977891.202000007</v>
      </c>
      <c r="J16" s="18"/>
      <c r="K16" s="25">
        <v>43833934.259999976</v>
      </c>
      <c r="M16" s="18">
        <v>-30</v>
      </c>
      <c r="N16" s="18"/>
      <c r="O16" s="28">
        <f t="shared" ref="O16:O19" si="1">-K16*M16/100</f>
        <v>13150180.277999992</v>
      </c>
      <c r="Q16" s="31">
        <f>-E16*G16/100+O16</f>
        <v>64128071.479999997</v>
      </c>
      <c r="S16" s="20">
        <f>+E16+K16</f>
        <v>553612846.27999997</v>
      </c>
      <c r="U16" s="18">
        <f t="shared" si="0"/>
        <v>-11</v>
      </c>
    </row>
    <row r="17" spans="1:23" x14ac:dyDescent="0.2">
      <c r="A17" s="14">
        <v>314</v>
      </c>
      <c r="B17" s="8"/>
      <c r="C17" s="3" t="s">
        <v>29</v>
      </c>
      <c r="E17" s="25">
        <v>34988353.950000003</v>
      </c>
      <c r="G17" s="18">
        <v>-10</v>
      </c>
      <c r="I17" s="34">
        <f>+E17*G17/100</f>
        <v>-3498835.395</v>
      </c>
      <c r="J17" s="18"/>
      <c r="K17" s="25">
        <v>14117591.029999977</v>
      </c>
      <c r="M17" s="18">
        <v>-15</v>
      </c>
      <c r="N17" s="18"/>
      <c r="O17" s="28">
        <f t="shared" si="1"/>
        <v>2117638.6544999965</v>
      </c>
      <c r="Q17" s="31">
        <f>-E17*G17/100+O17</f>
        <v>5616474.049499996</v>
      </c>
      <c r="S17" s="20">
        <f>+E17+K17</f>
        <v>49105944.979999982</v>
      </c>
      <c r="U17" s="18">
        <f t="shared" si="0"/>
        <v>-11</v>
      </c>
    </row>
    <row r="18" spans="1:23" x14ac:dyDescent="0.2">
      <c r="A18" s="14">
        <v>315</v>
      </c>
      <c r="B18" s="8"/>
      <c r="C18" s="3" t="s">
        <v>30</v>
      </c>
      <c r="E18" s="25">
        <v>41743968.830000006</v>
      </c>
      <c r="G18" s="18">
        <v>-10</v>
      </c>
      <c r="I18" s="34">
        <f>+E18*G18/100</f>
        <v>-4174396.8830000008</v>
      </c>
      <c r="J18" s="18"/>
      <c r="K18" s="25">
        <v>2382004.8200000012</v>
      </c>
      <c r="M18" s="18">
        <v>-20</v>
      </c>
      <c r="N18" s="18"/>
      <c r="O18" s="28">
        <f t="shared" si="1"/>
        <v>476400.96400000021</v>
      </c>
      <c r="Q18" s="31">
        <f>-E18*G18/100+O18</f>
        <v>4650797.847000001</v>
      </c>
      <c r="S18" s="20">
        <f>+E18+K18</f>
        <v>44125973.650000006</v>
      </c>
      <c r="U18" s="18">
        <f t="shared" si="0"/>
        <v>-11</v>
      </c>
    </row>
    <row r="19" spans="1:23" x14ac:dyDescent="0.2">
      <c r="A19" s="14">
        <v>316</v>
      </c>
      <c r="B19" s="8"/>
      <c r="C19" s="3" t="s">
        <v>31</v>
      </c>
      <c r="E19" s="30">
        <v>4844374.6499999994</v>
      </c>
      <c r="G19" s="18">
        <v>-10</v>
      </c>
      <c r="I19" s="35">
        <f>+E19*G19/100</f>
        <v>-484437.46499999991</v>
      </c>
      <c r="J19" s="18"/>
      <c r="K19" s="30">
        <v>765309.57000000007</v>
      </c>
      <c r="M19" s="18">
        <v>0</v>
      </c>
      <c r="N19" s="18"/>
      <c r="O19" s="29">
        <f t="shared" si="1"/>
        <v>0</v>
      </c>
      <c r="Q19" s="32">
        <f>-E19*G19/100+O19</f>
        <v>484437.46499999991</v>
      </c>
      <c r="S19" s="21">
        <f>+E19+K19</f>
        <v>5609684.2199999997</v>
      </c>
      <c r="U19" s="18">
        <f>+U20</f>
        <v>-11</v>
      </c>
    </row>
    <row r="20" spans="1:23" x14ac:dyDescent="0.2">
      <c r="A20" s="14"/>
      <c r="B20" s="24" t="s">
        <v>32</v>
      </c>
      <c r="E20" s="47">
        <f>+SUBTOTAL(9,E15:E19)</f>
        <v>660205461.9000001</v>
      </c>
      <c r="F20" s="48"/>
      <c r="G20" s="49"/>
      <c r="H20" s="48"/>
      <c r="I20" s="47">
        <f>+SUBTOTAL(9,I15:I19)</f>
        <v>-66020546.190000013</v>
      </c>
      <c r="J20" s="47"/>
      <c r="K20" s="47">
        <f>+SUBTOTAL(9,K15:K19)</f>
        <v>64141172.539999954</v>
      </c>
      <c r="L20" s="48"/>
      <c r="M20" s="48"/>
      <c r="N20" s="48"/>
      <c r="O20" s="47">
        <f>+SUBTOTAL(9,O15:O19)</f>
        <v>16504803.111499988</v>
      </c>
      <c r="P20" s="48"/>
      <c r="Q20" s="50">
        <f>+SUBTOTAL(9,Q15:Q19)</f>
        <v>82525349.301499993</v>
      </c>
      <c r="R20" s="48"/>
      <c r="S20" s="47">
        <f>+SUBTOTAL(9,S15:S19)</f>
        <v>724346634.43999994</v>
      </c>
      <c r="T20" s="48"/>
      <c r="U20" s="49">
        <f>-ROUND(Q20/S20*100,0)</f>
        <v>-11</v>
      </c>
    </row>
    <row r="21" spans="1:23" x14ac:dyDescent="0.2">
      <c r="A21" s="14"/>
    </row>
    <row r="22" spans="1:23" x14ac:dyDescent="0.2">
      <c r="A22" s="14"/>
      <c r="B22" s="23" t="s">
        <v>33</v>
      </c>
      <c r="C22" s="3"/>
      <c r="E22" s="22"/>
      <c r="G22" s="18"/>
      <c r="I22" s="18"/>
      <c r="J22" s="18"/>
      <c r="K22" s="22"/>
      <c r="M22" s="18"/>
      <c r="N22" s="18"/>
      <c r="O22" s="18"/>
    </row>
    <row r="23" spans="1:23" ht="15" x14ac:dyDescent="0.25">
      <c r="A23" s="14">
        <v>311</v>
      </c>
      <c r="B23" s="8"/>
      <c r="C23" s="3" t="s">
        <v>27</v>
      </c>
      <c r="E23" s="25">
        <v>120501239.90999997</v>
      </c>
      <c r="G23" s="18">
        <v>-10</v>
      </c>
      <c r="I23" s="34">
        <f>+E23*G23/100</f>
        <v>-12050123.990999997</v>
      </c>
      <c r="J23" s="18"/>
      <c r="K23" s="25">
        <v>11852267.399999985</v>
      </c>
      <c r="M23" s="18">
        <v>-25</v>
      </c>
      <c r="N23" s="18"/>
      <c r="O23" s="28">
        <f>-K23*M23/100</f>
        <v>2963066.8499999964</v>
      </c>
      <c r="Q23" s="31">
        <f>-E23*G23/100+O23</f>
        <v>15013190.840999993</v>
      </c>
      <c r="S23" s="20">
        <f>+E23+K23</f>
        <v>132353507.30999996</v>
      </c>
      <c r="U23" s="18">
        <f t="shared" ref="U23:U27" si="2">+U24</f>
        <v>-12</v>
      </c>
      <c r="V23"/>
      <c r="W23"/>
    </row>
    <row r="24" spans="1:23" ht="15" x14ac:dyDescent="0.25">
      <c r="A24" s="14">
        <v>312</v>
      </c>
      <c r="B24" s="8"/>
      <c r="C24" s="3" t="s">
        <v>28</v>
      </c>
      <c r="E24" s="25">
        <v>1321271054.4699996</v>
      </c>
      <c r="G24" s="18">
        <v>-10</v>
      </c>
      <c r="I24" s="34">
        <f>+E24*G24/100</f>
        <v>-132127105.44699995</v>
      </c>
      <c r="J24" s="18"/>
      <c r="K24" s="25">
        <v>171355455.30999994</v>
      </c>
      <c r="M24" s="18">
        <v>-30</v>
      </c>
      <c r="N24" s="18"/>
      <c r="O24" s="28">
        <f t="shared" ref="O24:O27" si="3">-K24*M24/100</f>
        <v>51406636.59299998</v>
      </c>
      <c r="Q24" s="31">
        <f>-E24*G24/100+O24</f>
        <v>183533742.03999993</v>
      </c>
      <c r="S24" s="20">
        <f>+E24+K24</f>
        <v>1492626509.7799995</v>
      </c>
      <c r="U24" s="18">
        <f t="shared" si="2"/>
        <v>-12</v>
      </c>
      <c r="V24"/>
      <c r="W24"/>
    </row>
    <row r="25" spans="1:23" ht="15" x14ac:dyDescent="0.25">
      <c r="A25" s="14">
        <v>314</v>
      </c>
      <c r="B25" s="8"/>
      <c r="C25" s="3" t="s">
        <v>29</v>
      </c>
      <c r="E25" s="25">
        <v>111677673.08000003</v>
      </c>
      <c r="G25" s="18">
        <v>-10</v>
      </c>
      <c r="I25" s="34">
        <f>+E25*G25/100</f>
        <v>-11167767.308000002</v>
      </c>
      <c r="J25" s="18"/>
      <c r="K25" s="25">
        <v>55059770.04999993</v>
      </c>
      <c r="M25" s="18">
        <v>-15</v>
      </c>
      <c r="N25" s="18"/>
      <c r="O25" s="28">
        <f t="shared" si="3"/>
        <v>8258965.5074999891</v>
      </c>
      <c r="Q25" s="31">
        <f>-E25*G25/100+O25</f>
        <v>19426732.815499991</v>
      </c>
      <c r="S25" s="20">
        <f>+E25+K25</f>
        <v>166737443.12999997</v>
      </c>
      <c r="U25" s="18">
        <f t="shared" si="2"/>
        <v>-12</v>
      </c>
      <c r="V25"/>
      <c r="W25"/>
    </row>
    <row r="26" spans="1:23" ht="15" x14ac:dyDescent="0.25">
      <c r="A26" s="14">
        <v>315</v>
      </c>
      <c r="B26" s="8"/>
      <c r="C26" s="3" t="s">
        <v>30</v>
      </c>
      <c r="E26" s="25">
        <v>94779021.069999993</v>
      </c>
      <c r="G26" s="18">
        <v>-10</v>
      </c>
      <c r="I26" s="34">
        <f>+E26*G26/100</f>
        <v>-9477902.1069999989</v>
      </c>
      <c r="J26" s="18"/>
      <c r="K26" s="25">
        <v>13632244.559999982</v>
      </c>
      <c r="M26" s="18">
        <v>-20</v>
      </c>
      <c r="N26" s="18"/>
      <c r="O26" s="28">
        <f t="shared" si="3"/>
        <v>2726448.9119999963</v>
      </c>
      <c r="Q26" s="31">
        <f>-E26*G26/100+O26</f>
        <v>12204351.018999996</v>
      </c>
      <c r="S26" s="20">
        <f>+E26+K26</f>
        <v>108411265.62999998</v>
      </c>
      <c r="U26" s="18">
        <f t="shared" si="2"/>
        <v>-12</v>
      </c>
      <c r="V26"/>
      <c r="W26"/>
    </row>
    <row r="27" spans="1:23" ht="15" x14ac:dyDescent="0.25">
      <c r="A27" s="14">
        <v>316</v>
      </c>
      <c r="B27" s="8"/>
      <c r="C27" s="3" t="s">
        <v>31</v>
      </c>
      <c r="E27" s="30">
        <v>12430337.109999999</v>
      </c>
      <c r="G27" s="18">
        <v>-10</v>
      </c>
      <c r="I27" s="35">
        <f>+E27*G27/100</f>
        <v>-1243033.7109999999</v>
      </c>
      <c r="J27" s="18"/>
      <c r="K27" s="30">
        <v>2456361.0300000003</v>
      </c>
      <c r="M27" s="18">
        <v>0</v>
      </c>
      <c r="N27" s="18"/>
      <c r="O27" s="29">
        <f t="shared" si="3"/>
        <v>0</v>
      </c>
      <c r="Q27" s="32">
        <f>-E27*G27/100+O27</f>
        <v>1243033.7109999999</v>
      </c>
      <c r="S27" s="21">
        <f>+E27+K27</f>
        <v>14886698.140000001</v>
      </c>
      <c r="U27" s="18">
        <f t="shared" si="2"/>
        <v>-12</v>
      </c>
      <c r="V27"/>
      <c r="W27"/>
    </row>
    <row r="28" spans="1:23" ht="15" x14ac:dyDescent="0.25">
      <c r="A28" s="14"/>
      <c r="B28" s="24" t="s">
        <v>34</v>
      </c>
      <c r="E28" s="47">
        <f>+SUBTOTAL(9,E23:E27)</f>
        <v>1660659325.6399994</v>
      </c>
      <c r="F28" s="48"/>
      <c r="G28" s="49"/>
      <c r="H28" s="48"/>
      <c r="I28" s="47">
        <f>+SUBTOTAL(9,I23:I27)</f>
        <v>-166065932.56399995</v>
      </c>
      <c r="J28" s="47"/>
      <c r="K28" s="47">
        <f>+SUBTOTAL(9,K23:K27)</f>
        <v>254356098.34999982</v>
      </c>
      <c r="L28" s="48"/>
      <c r="M28" s="48"/>
      <c r="N28" s="48"/>
      <c r="O28" s="47">
        <f>+SUBTOTAL(9,O23:O27)</f>
        <v>65355117.86249996</v>
      </c>
      <c r="P28" s="48"/>
      <c r="Q28" s="50">
        <f>+SUBTOTAL(9,Q23:Q27)</f>
        <v>231421050.4264999</v>
      </c>
      <c r="R28" s="48"/>
      <c r="S28" s="47">
        <f>+SUBTOTAL(9,S23:S27)</f>
        <v>1915015423.9899993</v>
      </c>
      <c r="T28" s="48"/>
      <c r="U28" s="49">
        <f t="shared" ref="U28" si="4">-ROUND(Q28/S28*100,0)</f>
        <v>-12</v>
      </c>
      <c r="V28"/>
      <c r="W28"/>
    </row>
    <row r="29" spans="1:23" ht="15" x14ac:dyDescent="0.25">
      <c r="A29" s="14"/>
      <c r="B29" s="24"/>
      <c r="E29" s="15"/>
      <c r="G29" s="18"/>
      <c r="I29" s="15"/>
      <c r="J29" s="15"/>
      <c r="K29" s="15"/>
      <c r="O29" s="15"/>
      <c r="Q29" s="31"/>
      <c r="S29" s="15"/>
      <c r="V29"/>
      <c r="W29"/>
    </row>
    <row r="30" spans="1:23" s="26" customFormat="1" x14ac:dyDescent="0.2">
      <c r="A30" s="14"/>
      <c r="B30" s="23" t="s">
        <v>35</v>
      </c>
      <c r="C30" s="3"/>
      <c r="D30" s="2"/>
      <c r="E30" s="22"/>
      <c r="F30" s="2"/>
      <c r="G30" s="18"/>
      <c r="H30" s="2"/>
      <c r="I30" s="18"/>
      <c r="J30" s="18"/>
      <c r="K30" s="22"/>
      <c r="L30" s="2"/>
      <c r="M30" s="18"/>
      <c r="N30" s="18"/>
      <c r="O30" s="18"/>
      <c r="P30" s="2"/>
      <c r="Q30" s="2"/>
      <c r="R30" s="2"/>
      <c r="S30" s="2"/>
      <c r="T30" s="2"/>
      <c r="U30" s="2"/>
    </row>
    <row r="31" spans="1:23" s="26" customFormat="1" x14ac:dyDescent="0.2">
      <c r="A31" s="14">
        <v>311</v>
      </c>
      <c r="B31" s="8"/>
      <c r="C31" s="3" t="s">
        <v>27</v>
      </c>
      <c r="D31" s="2"/>
      <c r="E31" s="25">
        <v>10698727.969999999</v>
      </c>
      <c r="F31" s="2"/>
      <c r="G31" s="18">
        <v>-10</v>
      </c>
      <c r="H31" s="2"/>
      <c r="I31" s="34">
        <f>+E31*G31/100</f>
        <v>-1069872.7969999998</v>
      </c>
      <c r="J31" s="18"/>
      <c r="K31" s="25">
        <v>159527.16999999993</v>
      </c>
      <c r="L31" s="2"/>
      <c r="M31" s="18">
        <v>-25</v>
      </c>
      <c r="N31" s="18"/>
      <c r="O31" s="28">
        <f>-K31*M31/100</f>
        <v>39881.792499999981</v>
      </c>
      <c r="P31" s="2"/>
      <c r="Q31" s="31">
        <f>-E31*G31/100+O31</f>
        <v>1109754.5894999998</v>
      </c>
      <c r="R31" s="2"/>
      <c r="S31" s="20">
        <f>+E31+K31</f>
        <v>10858255.139999999</v>
      </c>
      <c r="T31" s="2"/>
      <c r="U31" s="18">
        <f t="shared" ref="U31:U35" si="5">+U32</f>
        <v>-10</v>
      </c>
    </row>
    <row r="32" spans="1:23" s="26" customFormat="1" x14ac:dyDescent="0.2">
      <c r="A32" s="14">
        <v>312</v>
      </c>
      <c r="B32" s="8"/>
      <c r="C32" s="3" t="s">
        <v>28</v>
      </c>
      <c r="D32" s="2"/>
      <c r="E32" s="25">
        <v>36914230.079999991</v>
      </c>
      <c r="F32" s="2"/>
      <c r="G32" s="18">
        <v>-10</v>
      </c>
      <c r="H32" s="2"/>
      <c r="I32" s="34">
        <f>+E32*G32/100</f>
        <v>-3691423.007999999</v>
      </c>
      <c r="J32" s="18"/>
      <c r="K32" s="25">
        <v>746752.48000000021</v>
      </c>
      <c r="L32" s="2"/>
      <c r="M32" s="18">
        <v>-30</v>
      </c>
      <c r="N32" s="18"/>
      <c r="O32" s="28">
        <f t="shared" ref="O32:O35" si="6">-K32*M32/100</f>
        <v>224025.74400000006</v>
      </c>
      <c r="P32" s="2"/>
      <c r="Q32" s="31">
        <f>-E32*G32/100+O32</f>
        <v>3915448.7519999989</v>
      </c>
      <c r="R32" s="2"/>
      <c r="S32" s="20">
        <f>+E32+K32</f>
        <v>37660982.559999987</v>
      </c>
      <c r="T32" s="2"/>
      <c r="U32" s="18">
        <f t="shared" si="5"/>
        <v>-10</v>
      </c>
    </row>
    <row r="33" spans="1:21" s="26" customFormat="1" x14ac:dyDescent="0.2">
      <c r="A33" s="14">
        <v>314</v>
      </c>
      <c r="B33" s="8"/>
      <c r="C33" s="3" t="s">
        <v>29</v>
      </c>
      <c r="D33" s="2"/>
      <c r="E33" s="25">
        <v>14317850.18</v>
      </c>
      <c r="F33" s="2"/>
      <c r="G33" s="18">
        <v>-10</v>
      </c>
      <c r="H33" s="2"/>
      <c r="I33" s="34">
        <f>+E33*G33/100</f>
        <v>-1431785.0180000002</v>
      </c>
      <c r="J33" s="18"/>
      <c r="K33" s="25">
        <v>634829.2300000001</v>
      </c>
      <c r="L33" s="2"/>
      <c r="M33" s="18">
        <v>-15</v>
      </c>
      <c r="N33" s="18"/>
      <c r="O33" s="28">
        <f t="shared" si="6"/>
        <v>95224.384500000015</v>
      </c>
      <c r="P33" s="2"/>
      <c r="Q33" s="31">
        <f>-E33*G33/100+O33</f>
        <v>1527009.4025000001</v>
      </c>
      <c r="R33" s="2"/>
      <c r="S33" s="20">
        <f>+E33+K33</f>
        <v>14952679.41</v>
      </c>
      <c r="T33" s="2"/>
      <c r="U33" s="18">
        <f t="shared" si="5"/>
        <v>-10</v>
      </c>
    </row>
    <row r="34" spans="1:21" s="26" customFormat="1" x14ac:dyDescent="0.2">
      <c r="A34" s="14">
        <v>315</v>
      </c>
      <c r="B34" s="8"/>
      <c r="C34" s="3" t="s">
        <v>30</v>
      </c>
      <c r="D34" s="2"/>
      <c r="E34" s="25">
        <v>3785377.1500000008</v>
      </c>
      <c r="F34" s="2"/>
      <c r="G34" s="18">
        <v>-10</v>
      </c>
      <c r="H34" s="2"/>
      <c r="I34" s="34">
        <f>+E34*G34/100</f>
        <v>-378537.71500000008</v>
      </c>
      <c r="J34" s="18"/>
      <c r="K34" s="25">
        <v>115313.69000000005</v>
      </c>
      <c r="L34" s="2"/>
      <c r="M34" s="18">
        <v>-20</v>
      </c>
      <c r="N34" s="18"/>
      <c r="O34" s="28">
        <f t="shared" si="6"/>
        <v>23062.738000000008</v>
      </c>
      <c r="P34" s="2"/>
      <c r="Q34" s="31">
        <f>-E34*G34/100+O34</f>
        <v>401600.4530000001</v>
      </c>
      <c r="R34" s="2"/>
      <c r="S34" s="20">
        <f>+E34+K34</f>
        <v>3900690.8400000008</v>
      </c>
      <c r="T34" s="2"/>
      <c r="U34" s="18">
        <f t="shared" si="5"/>
        <v>-10</v>
      </c>
    </row>
    <row r="35" spans="1:21" s="26" customFormat="1" x14ac:dyDescent="0.2">
      <c r="A35" s="14">
        <v>316</v>
      </c>
      <c r="B35" s="8"/>
      <c r="C35" s="3" t="s">
        <v>31</v>
      </c>
      <c r="D35" s="2"/>
      <c r="E35" s="30">
        <v>2606734.8999999994</v>
      </c>
      <c r="F35" s="2"/>
      <c r="G35" s="18">
        <v>-10</v>
      </c>
      <c r="H35" s="2"/>
      <c r="I35" s="35">
        <f>+E35*G35/100</f>
        <v>-260673.48999999993</v>
      </c>
      <c r="J35" s="18"/>
      <c r="K35" s="30">
        <v>38303.939999999981</v>
      </c>
      <c r="L35" s="2"/>
      <c r="M35" s="18">
        <v>0</v>
      </c>
      <c r="N35" s="18"/>
      <c r="O35" s="29">
        <f t="shared" si="6"/>
        <v>0</v>
      </c>
      <c r="P35" s="2"/>
      <c r="Q35" s="32">
        <f>-E35*G35/100+O35</f>
        <v>260673.48999999993</v>
      </c>
      <c r="R35" s="2"/>
      <c r="S35" s="21">
        <f>+E35+K35</f>
        <v>2645038.8399999994</v>
      </c>
      <c r="T35" s="2"/>
      <c r="U35" s="18">
        <f t="shared" si="5"/>
        <v>-10</v>
      </c>
    </row>
    <row r="36" spans="1:21" s="26" customFormat="1" x14ac:dyDescent="0.2">
      <c r="A36" s="14"/>
      <c r="B36" s="24" t="s">
        <v>36</v>
      </c>
      <c r="C36" s="2"/>
      <c r="D36" s="2"/>
      <c r="E36" s="47">
        <f>+SUBTOTAL(9,E31:E35)</f>
        <v>68322920.279999986</v>
      </c>
      <c r="F36" s="48"/>
      <c r="G36" s="49"/>
      <c r="H36" s="48"/>
      <c r="I36" s="47">
        <f>+SUBTOTAL(9,I31:I35)</f>
        <v>-6832292.027999999</v>
      </c>
      <c r="J36" s="47"/>
      <c r="K36" s="47">
        <f>+SUBTOTAL(9,K31:K35)</f>
        <v>1694726.5100000002</v>
      </c>
      <c r="L36" s="48"/>
      <c r="M36" s="48"/>
      <c r="N36" s="48"/>
      <c r="O36" s="47">
        <f>+SUBTOTAL(9,O31:O35)</f>
        <v>382194.6590000001</v>
      </c>
      <c r="P36" s="48"/>
      <c r="Q36" s="50">
        <f>+SUBTOTAL(9,Q31:Q35)</f>
        <v>7214486.686999999</v>
      </c>
      <c r="R36" s="48"/>
      <c r="S36" s="47">
        <f>+SUBTOTAL(9,S31:S35)</f>
        <v>70017646.789999992</v>
      </c>
      <c r="T36" s="48"/>
      <c r="U36" s="49">
        <f t="shared" ref="U36" si="7">-ROUND(Q36/S36*100,0)</f>
        <v>-10</v>
      </c>
    </row>
    <row r="37" spans="1:21" s="26" customFormat="1" x14ac:dyDescent="0.2">
      <c r="A37" s="14"/>
      <c r="B37" s="24"/>
      <c r="C37" s="2"/>
      <c r="D37" s="2"/>
      <c r="E37" s="47"/>
      <c r="F37" s="48"/>
      <c r="G37" s="49"/>
      <c r="H37" s="48"/>
      <c r="I37" s="47"/>
      <c r="J37" s="47"/>
      <c r="K37" s="47"/>
      <c r="L37" s="48"/>
      <c r="M37" s="48"/>
      <c r="N37" s="48"/>
      <c r="O37" s="47"/>
      <c r="P37" s="48"/>
      <c r="Q37" s="50"/>
      <c r="R37" s="48"/>
      <c r="S37" s="47"/>
      <c r="T37" s="48"/>
      <c r="U37" s="49"/>
    </row>
    <row r="38" spans="1:21" s="26" customFormat="1" x14ac:dyDescent="0.2">
      <c r="A38" s="14"/>
      <c r="B38" s="23" t="s">
        <v>37</v>
      </c>
      <c r="C38" s="3"/>
      <c r="D38" s="2"/>
      <c r="E38" s="22"/>
      <c r="F38" s="2"/>
      <c r="G38" s="18"/>
      <c r="H38" s="2"/>
      <c r="I38" s="18"/>
      <c r="J38" s="18"/>
      <c r="K38" s="22"/>
      <c r="L38" s="2"/>
      <c r="M38" s="18"/>
      <c r="N38" s="18"/>
      <c r="O38" s="18"/>
      <c r="P38" s="2"/>
      <c r="Q38" s="2"/>
      <c r="R38" s="2"/>
      <c r="S38" s="2"/>
      <c r="T38" s="2"/>
      <c r="U38" s="2"/>
    </row>
    <row r="39" spans="1:21" s="26" customFormat="1" x14ac:dyDescent="0.2">
      <c r="A39" s="14">
        <v>311</v>
      </c>
      <c r="B39" s="8"/>
      <c r="C39" s="3" t="s">
        <v>27</v>
      </c>
      <c r="D39" s="2"/>
      <c r="E39" s="25">
        <v>16195.49</v>
      </c>
      <c r="F39" s="2"/>
      <c r="G39" s="18">
        <v>-10</v>
      </c>
      <c r="H39" s="2"/>
      <c r="I39" s="34">
        <f>+E39*G39/100</f>
        <v>-1619.549</v>
      </c>
      <c r="J39" s="18"/>
      <c r="K39" s="25">
        <v>8.8000000000000007</v>
      </c>
      <c r="L39" s="2"/>
      <c r="M39" s="18">
        <v>-25</v>
      </c>
      <c r="N39" s="18"/>
      <c r="O39" s="28">
        <f>-K39*M39/100</f>
        <v>2.2000000000000002</v>
      </c>
      <c r="P39" s="2"/>
      <c r="Q39" s="31">
        <f>-E39*G39/100+O39</f>
        <v>1621.749</v>
      </c>
      <c r="R39" s="2"/>
      <c r="S39" s="20">
        <f>+E39+K39</f>
        <v>16204.289999999999</v>
      </c>
      <c r="T39" s="2"/>
      <c r="U39" s="18">
        <f t="shared" ref="U39:U43" si="8">+U40</f>
        <v>-10</v>
      </c>
    </row>
    <row r="40" spans="1:21" s="26" customFormat="1" x14ac:dyDescent="0.2">
      <c r="A40" s="14">
        <v>312</v>
      </c>
      <c r="B40" s="8"/>
      <c r="C40" s="3" t="s">
        <v>28</v>
      </c>
      <c r="D40" s="2"/>
      <c r="E40" s="25">
        <v>232704.43999999997</v>
      </c>
      <c r="F40" s="2"/>
      <c r="G40" s="18">
        <v>-10</v>
      </c>
      <c r="H40" s="2"/>
      <c r="I40" s="34">
        <f>+E40*G40/100</f>
        <v>-23270.444</v>
      </c>
      <c r="J40" s="18"/>
      <c r="K40" s="25">
        <v>3765.9799999999996</v>
      </c>
      <c r="L40" s="2"/>
      <c r="M40" s="18">
        <v>-30</v>
      </c>
      <c r="N40" s="18"/>
      <c r="O40" s="28">
        <f t="shared" ref="O40:O43" si="9">-K40*M40/100</f>
        <v>1129.7939999999999</v>
      </c>
      <c r="P40" s="2"/>
      <c r="Q40" s="31">
        <f>-E40*G40/100+O40</f>
        <v>24400.237999999998</v>
      </c>
      <c r="R40" s="2"/>
      <c r="S40" s="20">
        <f>+E40+K40</f>
        <v>236470.41999999998</v>
      </c>
      <c r="T40" s="2"/>
      <c r="U40" s="18">
        <f t="shared" si="8"/>
        <v>-10</v>
      </c>
    </row>
    <row r="41" spans="1:21" s="26" customFormat="1" x14ac:dyDescent="0.2">
      <c r="A41" s="14">
        <v>314</v>
      </c>
      <c r="B41" s="8"/>
      <c r="C41" s="3" t="s">
        <v>29</v>
      </c>
      <c r="D41" s="2"/>
      <c r="E41" s="25">
        <v>0</v>
      </c>
      <c r="F41" s="2"/>
      <c r="G41" s="18">
        <v>-10</v>
      </c>
      <c r="H41" s="2"/>
      <c r="I41" s="34">
        <f>+E41*G41/100</f>
        <v>0</v>
      </c>
      <c r="J41" s="18"/>
      <c r="K41" s="25">
        <v>0</v>
      </c>
      <c r="L41" s="2"/>
      <c r="M41" s="18">
        <v>-15</v>
      </c>
      <c r="N41" s="18"/>
      <c r="O41" s="28">
        <f t="shared" si="9"/>
        <v>0</v>
      </c>
      <c r="P41" s="2"/>
      <c r="Q41" s="31">
        <f>-E41*G41/100+O41</f>
        <v>0</v>
      </c>
      <c r="R41" s="2"/>
      <c r="S41" s="20">
        <f>+E41+K41</f>
        <v>0</v>
      </c>
      <c r="T41" s="2"/>
      <c r="U41" s="18">
        <f t="shared" si="8"/>
        <v>-10</v>
      </c>
    </row>
    <row r="42" spans="1:21" s="26" customFormat="1" x14ac:dyDescent="0.2">
      <c r="A42" s="14">
        <v>315</v>
      </c>
      <c r="B42" s="8"/>
      <c r="C42" s="3" t="s">
        <v>30</v>
      </c>
      <c r="D42" s="2"/>
      <c r="E42" s="25">
        <v>0</v>
      </c>
      <c r="F42" s="2"/>
      <c r="G42" s="18">
        <v>-10</v>
      </c>
      <c r="H42" s="2"/>
      <c r="I42" s="34">
        <f>+E42*G42/100</f>
        <v>0</v>
      </c>
      <c r="J42" s="18"/>
      <c r="K42" s="25">
        <v>0</v>
      </c>
      <c r="L42" s="2"/>
      <c r="M42" s="18">
        <v>-20</v>
      </c>
      <c r="N42" s="18"/>
      <c r="O42" s="28">
        <f t="shared" si="9"/>
        <v>0</v>
      </c>
      <c r="P42" s="2"/>
      <c r="Q42" s="31">
        <f>-E42*G42/100+O42</f>
        <v>0</v>
      </c>
      <c r="R42" s="2"/>
      <c r="S42" s="20">
        <f>+E42+K42</f>
        <v>0</v>
      </c>
      <c r="T42" s="2"/>
      <c r="U42" s="18">
        <f t="shared" si="8"/>
        <v>-10</v>
      </c>
    </row>
    <row r="43" spans="1:21" s="26" customFormat="1" x14ac:dyDescent="0.2">
      <c r="A43" s="14">
        <v>316</v>
      </c>
      <c r="B43" s="8"/>
      <c r="C43" s="3" t="s">
        <v>31</v>
      </c>
      <c r="D43" s="2"/>
      <c r="E43" s="30">
        <v>0</v>
      </c>
      <c r="F43" s="2"/>
      <c r="G43" s="18">
        <v>-10</v>
      </c>
      <c r="H43" s="2"/>
      <c r="I43" s="35">
        <f>+E43*G43/100</f>
        <v>0</v>
      </c>
      <c r="J43" s="18"/>
      <c r="K43" s="30">
        <v>0</v>
      </c>
      <c r="L43" s="2"/>
      <c r="M43" s="18">
        <v>0</v>
      </c>
      <c r="N43" s="18"/>
      <c r="O43" s="29">
        <f t="shared" si="9"/>
        <v>0</v>
      </c>
      <c r="P43" s="2"/>
      <c r="Q43" s="32">
        <f>-E43*G43/100+O43</f>
        <v>0</v>
      </c>
      <c r="R43" s="2"/>
      <c r="S43" s="21">
        <f>+E43+K43</f>
        <v>0</v>
      </c>
      <c r="T43" s="2"/>
      <c r="U43" s="18">
        <f t="shared" si="8"/>
        <v>-10</v>
      </c>
    </row>
    <row r="44" spans="1:21" s="26" customFormat="1" x14ac:dyDescent="0.2">
      <c r="A44" s="14"/>
      <c r="B44" s="24" t="s">
        <v>38</v>
      </c>
      <c r="C44" s="2"/>
      <c r="D44" s="2"/>
      <c r="E44" s="47">
        <f>+SUBTOTAL(9,E39:E43)</f>
        <v>248899.92999999996</v>
      </c>
      <c r="F44" s="48"/>
      <c r="G44" s="49"/>
      <c r="H44" s="48"/>
      <c r="I44" s="47">
        <f>+SUBTOTAL(9,I39:I43)</f>
        <v>-24889.992999999999</v>
      </c>
      <c r="J44" s="47"/>
      <c r="K44" s="47">
        <f>+SUBTOTAL(9,K39:K43)</f>
        <v>3774.7799999999997</v>
      </c>
      <c r="L44" s="48"/>
      <c r="M44" s="48"/>
      <c r="N44" s="48"/>
      <c r="O44" s="47">
        <f>+SUBTOTAL(9,O39:O43)</f>
        <v>1131.9939999999999</v>
      </c>
      <c r="P44" s="48"/>
      <c r="Q44" s="50">
        <f>+SUBTOTAL(9,Q39:Q43)</f>
        <v>26021.986999999997</v>
      </c>
      <c r="R44" s="48"/>
      <c r="S44" s="47">
        <f>+SUBTOTAL(9,S39:S43)</f>
        <v>252674.71</v>
      </c>
      <c r="T44" s="48"/>
      <c r="U44" s="49">
        <f t="shared" ref="U44" si="10">-ROUND(Q44/S44*100,0)</f>
        <v>-10</v>
      </c>
    </row>
    <row r="45" spans="1:21" s="26" customFormat="1" x14ac:dyDescent="0.2">
      <c r="A45" s="14"/>
      <c r="B45" s="24"/>
      <c r="C45" s="2"/>
      <c r="D45" s="2"/>
      <c r="E45" s="47"/>
      <c r="F45" s="48"/>
      <c r="G45" s="49"/>
      <c r="H45" s="48"/>
      <c r="I45" s="47"/>
      <c r="J45" s="47"/>
      <c r="K45" s="47"/>
      <c r="L45" s="48"/>
      <c r="M45" s="48"/>
      <c r="N45" s="48"/>
      <c r="O45" s="47"/>
      <c r="P45" s="48"/>
      <c r="Q45" s="50"/>
      <c r="R45" s="48"/>
      <c r="S45" s="47"/>
      <c r="T45" s="48"/>
      <c r="U45" s="49"/>
    </row>
    <row r="46" spans="1:21" s="26" customFormat="1" x14ac:dyDescent="0.2">
      <c r="A46" s="14"/>
      <c r="B46" s="23" t="s">
        <v>39</v>
      </c>
      <c r="C46" s="3"/>
      <c r="D46" s="2"/>
      <c r="E46" s="22"/>
      <c r="F46" s="2"/>
      <c r="G46" s="18"/>
      <c r="H46" s="2"/>
      <c r="I46" s="18"/>
      <c r="J46" s="18"/>
      <c r="K46" s="22"/>
      <c r="L46" s="2"/>
      <c r="M46" s="18"/>
      <c r="N46" s="18"/>
      <c r="O46" s="18"/>
      <c r="P46" s="2"/>
      <c r="Q46" s="2"/>
      <c r="R46" s="2"/>
      <c r="S46" s="2"/>
      <c r="T46" s="2"/>
      <c r="U46" s="2"/>
    </row>
    <row r="47" spans="1:21" s="26" customFormat="1" x14ac:dyDescent="0.2">
      <c r="A47" s="14">
        <v>311</v>
      </c>
      <c r="B47" s="8"/>
      <c r="C47" s="3" t="s">
        <v>27</v>
      </c>
      <c r="D47" s="2"/>
      <c r="E47" s="25">
        <v>744220.44000000018</v>
      </c>
      <c r="F47" s="2"/>
      <c r="G47" s="18">
        <v>0</v>
      </c>
      <c r="H47" s="2"/>
      <c r="I47" s="34">
        <f>+E47*G47/100</f>
        <v>0</v>
      </c>
      <c r="J47" s="18"/>
      <c r="K47" s="25">
        <v>80748.37999999999</v>
      </c>
      <c r="L47" s="2"/>
      <c r="M47" s="18">
        <v>-25</v>
      </c>
      <c r="N47" s="18"/>
      <c r="O47" s="28">
        <f>-K47*M47/100</f>
        <v>20187.094999999998</v>
      </c>
      <c r="P47" s="2"/>
      <c r="Q47" s="31">
        <f>-E47*G47/100+O47</f>
        <v>20187.094999999998</v>
      </c>
      <c r="R47" s="2"/>
      <c r="S47" s="20">
        <f>+E47+K47</f>
        <v>824968.82000000018</v>
      </c>
      <c r="T47" s="2"/>
      <c r="U47" s="18">
        <f t="shared" ref="U47:U51" si="11">+U48</f>
        <v>-1</v>
      </c>
    </row>
    <row r="48" spans="1:21" s="26" customFormat="1" x14ac:dyDescent="0.2">
      <c r="A48" s="14">
        <v>312</v>
      </c>
      <c r="B48" s="8"/>
      <c r="C48" s="3" t="s">
        <v>28</v>
      </c>
      <c r="D48" s="2"/>
      <c r="E48" s="25">
        <v>0</v>
      </c>
      <c r="F48" s="2"/>
      <c r="G48" s="18">
        <v>0</v>
      </c>
      <c r="H48" s="2"/>
      <c r="I48" s="34">
        <f>+E48*G48/100</f>
        <v>0</v>
      </c>
      <c r="J48" s="18"/>
      <c r="K48" s="25">
        <v>0</v>
      </c>
      <c r="L48" s="2"/>
      <c r="M48" s="18">
        <v>-30</v>
      </c>
      <c r="N48" s="18"/>
      <c r="O48" s="28">
        <f t="shared" ref="O48:O51" si="12">-K48*M48/100</f>
        <v>0</v>
      </c>
      <c r="P48" s="2"/>
      <c r="Q48" s="31">
        <f>-E48*G48/100+O48</f>
        <v>0</v>
      </c>
      <c r="R48" s="2"/>
      <c r="S48" s="20">
        <f>+E48+K48</f>
        <v>0</v>
      </c>
      <c r="T48" s="2"/>
      <c r="U48" s="18">
        <f t="shared" si="11"/>
        <v>-1</v>
      </c>
    </row>
    <row r="49" spans="1:23" s="26" customFormat="1" x14ac:dyDescent="0.2">
      <c r="A49" s="14">
        <v>314</v>
      </c>
      <c r="B49" s="8"/>
      <c r="C49" s="3" t="s">
        <v>29</v>
      </c>
      <c r="D49" s="2"/>
      <c r="E49" s="25">
        <v>0</v>
      </c>
      <c r="F49" s="2"/>
      <c r="G49" s="18">
        <v>0</v>
      </c>
      <c r="H49" s="2"/>
      <c r="I49" s="34">
        <f>+E49*G49/100</f>
        <v>0</v>
      </c>
      <c r="J49" s="18"/>
      <c r="K49" s="25">
        <v>0</v>
      </c>
      <c r="L49" s="2"/>
      <c r="M49" s="18">
        <v>-15</v>
      </c>
      <c r="N49" s="18"/>
      <c r="O49" s="28">
        <f t="shared" si="12"/>
        <v>0</v>
      </c>
      <c r="P49" s="2"/>
      <c r="Q49" s="31">
        <f>-E49*G49/100+O49</f>
        <v>0</v>
      </c>
      <c r="R49" s="2"/>
      <c r="S49" s="20">
        <f>+E49+K49</f>
        <v>0</v>
      </c>
      <c r="T49" s="2"/>
      <c r="U49" s="18">
        <f t="shared" si="11"/>
        <v>-1</v>
      </c>
    </row>
    <row r="50" spans="1:23" s="26" customFormat="1" x14ac:dyDescent="0.2">
      <c r="A50" s="14">
        <v>315</v>
      </c>
      <c r="B50" s="8"/>
      <c r="C50" s="3" t="s">
        <v>30</v>
      </c>
      <c r="D50" s="2"/>
      <c r="E50" s="25">
        <v>0</v>
      </c>
      <c r="F50" s="2"/>
      <c r="G50" s="18">
        <v>0</v>
      </c>
      <c r="H50" s="2"/>
      <c r="I50" s="34">
        <f>+E50*G50/100</f>
        <v>0</v>
      </c>
      <c r="J50" s="18"/>
      <c r="K50" s="25">
        <v>0</v>
      </c>
      <c r="L50" s="2"/>
      <c r="M50" s="18">
        <v>-20</v>
      </c>
      <c r="N50" s="18"/>
      <c r="O50" s="28">
        <f t="shared" si="12"/>
        <v>0</v>
      </c>
      <c r="P50" s="2"/>
      <c r="Q50" s="31">
        <f>-E50*G50/100+O50</f>
        <v>0</v>
      </c>
      <c r="R50" s="2"/>
      <c r="S50" s="20">
        <f>+E50+K50</f>
        <v>0</v>
      </c>
      <c r="T50" s="2"/>
      <c r="U50" s="18">
        <f t="shared" si="11"/>
        <v>-1</v>
      </c>
    </row>
    <row r="51" spans="1:23" s="26" customFormat="1" x14ac:dyDescent="0.2">
      <c r="A51" s="14">
        <v>316</v>
      </c>
      <c r="B51" s="8"/>
      <c r="C51" s="3" t="s">
        <v>31</v>
      </c>
      <c r="D51" s="2"/>
      <c r="E51" s="30">
        <v>2394972.1700000004</v>
      </c>
      <c r="F51" s="2"/>
      <c r="G51" s="18">
        <v>0</v>
      </c>
      <c r="H51" s="2"/>
      <c r="I51" s="35">
        <f>+E51*G51/100</f>
        <v>0</v>
      </c>
      <c r="J51" s="18"/>
      <c r="K51" s="30">
        <v>368076.50000000047</v>
      </c>
      <c r="L51" s="2"/>
      <c r="M51" s="18">
        <v>0</v>
      </c>
      <c r="N51" s="18"/>
      <c r="O51" s="29">
        <f t="shared" si="12"/>
        <v>0</v>
      </c>
      <c r="P51" s="2"/>
      <c r="Q51" s="32">
        <f>-E51*G51/100+O51</f>
        <v>0</v>
      </c>
      <c r="R51" s="2"/>
      <c r="S51" s="21">
        <f>+E51+K51</f>
        <v>2763048.6700000009</v>
      </c>
      <c r="T51" s="2"/>
      <c r="U51" s="18">
        <f t="shared" si="11"/>
        <v>-1</v>
      </c>
    </row>
    <row r="52" spans="1:23" s="26" customFormat="1" x14ac:dyDescent="0.2">
      <c r="A52" s="14"/>
      <c r="B52" s="24" t="s">
        <v>40</v>
      </c>
      <c r="C52" s="2"/>
      <c r="D52" s="2"/>
      <c r="E52" s="47">
        <f>+SUBTOTAL(9,E47:E51)</f>
        <v>3139192.6100000003</v>
      </c>
      <c r="F52" s="48"/>
      <c r="G52" s="49"/>
      <c r="H52" s="48"/>
      <c r="I52" s="47">
        <f>+SUBTOTAL(9,I47:I51)</f>
        <v>0</v>
      </c>
      <c r="J52" s="47"/>
      <c r="K52" s="47">
        <f>+SUBTOTAL(9,K47:K51)</f>
        <v>448824.88000000047</v>
      </c>
      <c r="L52" s="48"/>
      <c r="M52" s="48"/>
      <c r="N52" s="48"/>
      <c r="O52" s="47">
        <f>+SUBTOTAL(9,O47:O51)</f>
        <v>20187.094999999998</v>
      </c>
      <c r="P52" s="48"/>
      <c r="Q52" s="50">
        <f>+SUBTOTAL(9,Q47:Q51)</f>
        <v>20187.094999999998</v>
      </c>
      <c r="R52" s="48"/>
      <c r="S52" s="47">
        <f>+SUBTOTAL(9,S47:S51)</f>
        <v>3588017.4900000012</v>
      </c>
      <c r="T52" s="48"/>
      <c r="U52" s="49">
        <f t="shared" ref="U52" si="13">-ROUND(Q52/S52*100,0)</f>
        <v>-1</v>
      </c>
    </row>
    <row r="53" spans="1:2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5" x14ac:dyDescent="0.25">
      <c r="A54" s="17" t="s">
        <v>24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5" x14ac:dyDescent="0.25">
      <c r="A56" s="14"/>
      <c r="B56" s="23" t="s">
        <v>41</v>
      </c>
      <c r="C56" s="3"/>
      <c r="E56" s="22"/>
      <c r="G56" s="18"/>
      <c r="I56" s="18"/>
      <c r="J56" s="18"/>
      <c r="K56" s="22"/>
      <c r="M56" s="18"/>
      <c r="N56" s="18"/>
      <c r="O56" s="18"/>
      <c r="V56"/>
      <c r="W56"/>
    </row>
    <row r="57" spans="1:23" ht="15" x14ac:dyDescent="0.25">
      <c r="A57" s="14">
        <v>311</v>
      </c>
      <c r="B57" s="8"/>
      <c r="C57" s="3" t="s">
        <v>27</v>
      </c>
      <c r="E57" s="25">
        <v>6066661.5700000003</v>
      </c>
      <c r="G57" s="18">
        <v>-10</v>
      </c>
      <c r="I57" s="34">
        <f>+E57*G57/100</f>
        <v>-606666.15700000001</v>
      </c>
      <c r="J57" s="18"/>
      <c r="K57" s="25">
        <v>125544.94000000005</v>
      </c>
      <c r="M57" s="18">
        <v>-25</v>
      </c>
      <c r="N57" s="18"/>
      <c r="O57" s="28">
        <f>-K57*M57/100</f>
        <v>31386.235000000008</v>
      </c>
      <c r="Q57" s="31">
        <f>-E57*G57/100+O57</f>
        <v>638052.39199999999</v>
      </c>
      <c r="S57" s="20">
        <f>+E57+K57</f>
        <v>6192206.5100000007</v>
      </c>
      <c r="U57" s="18">
        <f t="shared" ref="U57:U61" si="14">+U58</f>
        <v>-10</v>
      </c>
      <c r="V57"/>
      <c r="W57"/>
    </row>
    <row r="58" spans="1:23" ht="15" x14ac:dyDescent="0.25">
      <c r="A58" s="14">
        <v>312</v>
      </c>
      <c r="B58" s="8"/>
      <c r="C58" s="3" t="s">
        <v>28</v>
      </c>
      <c r="E58" s="25">
        <v>14040352.299999995</v>
      </c>
      <c r="G58" s="18">
        <v>-10</v>
      </c>
      <c r="I58" s="34">
        <f>+E58*G58/100</f>
        <v>-1404035.2299999995</v>
      </c>
      <c r="J58" s="18"/>
      <c r="K58" s="25">
        <v>374833.43999999989</v>
      </c>
      <c r="M58" s="18">
        <v>-30</v>
      </c>
      <c r="N58" s="18"/>
      <c r="O58" s="28">
        <f t="shared" ref="O58:O61" si="15">-K58*M58/100</f>
        <v>112450.03199999998</v>
      </c>
      <c r="Q58" s="31">
        <f>-E58*G58/100+O58</f>
        <v>1516485.2619999994</v>
      </c>
      <c r="S58" s="20">
        <f>+E58+K58</f>
        <v>14415185.739999995</v>
      </c>
      <c r="U58" s="18">
        <f t="shared" si="14"/>
        <v>-10</v>
      </c>
      <c r="V58"/>
      <c r="W58"/>
    </row>
    <row r="59" spans="1:23" ht="15" x14ac:dyDescent="0.25">
      <c r="A59" s="14">
        <v>314</v>
      </c>
      <c r="B59" s="8"/>
      <c r="C59" s="3" t="s">
        <v>29</v>
      </c>
      <c r="E59" s="25">
        <v>4588908.8499999996</v>
      </c>
      <c r="G59" s="18">
        <v>-10</v>
      </c>
      <c r="I59" s="34">
        <f>+E59*G59/100</f>
        <v>-458890.88500000001</v>
      </c>
      <c r="J59" s="18"/>
      <c r="K59" s="25">
        <v>284810.52999999997</v>
      </c>
      <c r="M59" s="18">
        <v>-15</v>
      </c>
      <c r="N59" s="18"/>
      <c r="O59" s="28">
        <f t="shared" si="15"/>
        <v>42721.579499999993</v>
      </c>
      <c r="Q59" s="31">
        <f>-E59*G59/100+O59</f>
        <v>501612.4645</v>
      </c>
      <c r="S59" s="20">
        <f>+E59+K59</f>
        <v>4873719.38</v>
      </c>
      <c r="U59" s="18">
        <f t="shared" si="14"/>
        <v>-10</v>
      </c>
      <c r="V59"/>
      <c r="W59"/>
    </row>
    <row r="60" spans="1:23" ht="15" x14ac:dyDescent="0.25">
      <c r="A60" s="14">
        <v>315</v>
      </c>
      <c r="B60" s="8"/>
      <c r="C60" s="3" t="s">
        <v>30</v>
      </c>
      <c r="E60" s="25">
        <v>2110075.94</v>
      </c>
      <c r="G60" s="18">
        <v>-10</v>
      </c>
      <c r="I60" s="34">
        <f>+E60*G60/100</f>
        <v>-211007.59399999998</v>
      </c>
      <c r="J60" s="18"/>
      <c r="K60" s="25">
        <v>70827.490000000034</v>
      </c>
      <c r="M60" s="18">
        <v>-20</v>
      </c>
      <c r="N60" s="18"/>
      <c r="O60" s="28">
        <f t="shared" si="15"/>
        <v>14165.498000000007</v>
      </c>
      <c r="Q60" s="31">
        <f>-E60*G60/100+O60</f>
        <v>225173.092</v>
      </c>
      <c r="S60" s="20">
        <f>+E60+K60</f>
        <v>2180903.4300000002</v>
      </c>
      <c r="U60" s="18">
        <f t="shared" si="14"/>
        <v>-10</v>
      </c>
      <c r="V60"/>
      <c r="W60"/>
    </row>
    <row r="61" spans="1:23" ht="15" x14ac:dyDescent="0.25">
      <c r="A61" s="14">
        <v>316</v>
      </c>
      <c r="B61" s="8"/>
      <c r="C61" s="3" t="s">
        <v>31</v>
      </c>
      <c r="E61" s="30">
        <v>592489.64</v>
      </c>
      <c r="G61" s="18">
        <v>-10</v>
      </c>
      <c r="I61" s="35">
        <f>+E61*G61/100</f>
        <v>-59248.964000000007</v>
      </c>
      <c r="J61" s="18"/>
      <c r="K61" s="30">
        <v>10992.21</v>
      </c>
      <c r="M61" s="18">
        <v>0</v>
      </c>
      <c r="N61" s="18"/>
      <c r="O61" s="29">
        <f t="shared" si="15"/>
        <v>0</v>
      </c>
      <c r="Q61" s="32">
        <f>-E61*G61/100+O61</f>
        <v>59248.964000000007</v>
      </c>
      <c r="S61" s="21">
        <f>+E61+K61</f>
        <v>603481.85</v>
      </c>
      <c r="U61" s="18">
        <f t="shared" si="14"/>
        <v>-10</v>
      </c>
      <c r="V61"/>
      <c r="W61"/>
    </row>
    <row r="62" spans="1:23" ht="15" x14ac:dyDescent="0.25">
      <c r="A62" s="14"/>
      <c r="B62" s="24" t="s">
        <v>42</v>
      </c>
      <c r="E62" s="47">
        <f>+SUBTOTAL(9,E57:E61)</f>
        <v>27398488.300000001</v>
      </c>
      <c r="F62" s="48"/>
      <c r="G62" s="49"/>
      <c r="H62" s="48"/>
      <c r="I62" s="47">
        <f>+SUBTOTAL(9,I57:I61)</f>
        <v>-2739848.83</v>
      </c>
      <c r="J62" s="47"/>
      <c r="K62" s="47">
        <f>+SUBTOTAL(9,K57:K61)</f>
        <v>867008.60999999987</v>
      </c>
      <c r="L62" s="48"/>
      <c r="M62" s="48"/>
      <c r="N62" s="48"/>
      <c r="O62" s="47">
        <f>+SUBTOTAL(9,O57:O61)</f>
        <v>200723.34450000001</v>
      </c>
      <c r="P62" s="48"/>
      <c r="Q62" s="50">
        <f>+SUBTOTAL(9,Q57:Q61)</f>
        <v>2940572.1744999993</v>
      </c>
      <c r="R62" s="48"/>
      <c r="S62" s="47">
        <f>+SUBTOTAL(9,S57:S61)</f>
        <v>28265496.909999996</v>
      </c>
      <c r="T62" s="48"/>
      <c r="U62" s="49">
        <f t="shared" ref="U62" si="16">-ROUND(Q62/S62*100,0)</f>
        <v>-10</v>
      </c>
      <c r="V62"/>
      <c r="W62"/>
    </row>
    <row r="63" spans="1:23" ht="15" x14ac:dyDescent="0.25">
      <c r="A63" s="14"/>
      <c r="B63" s="24"/>
      <c r="E63" s="47"/>
      <c r="F63" s="48"/>
      <c r="G63" s="49"/>
      <c r="H63" s="48"/>
      <c r="I63" s="47"/>
      <c r="J63" s="47"/>
      <c r="K63" s="47"/>
      <c r="L63" s="48"/>
      <c r="M63" s="48"/>
      <c r="N63" s="48"/>
      <c r="O63" s="47"/>
      <c r="P63" s="48"/>
      <c r="Q63" s="50"/>
      <c r="R63" s="48"/>
      <c r="S63" s="47"/>
      <c r="T63" s="48"/>
      <c r="U63" s="48"/>
      <c r="V63"/>
      <c r="W63"/>
    </row>
    <row r="64" spans="1:23" ht="15" x14ac:dyDescent="0.25">
      <c r="A64" s="14"/>
      <c r="B64" s="23" t="s">
        <v>43</v>
      </c>
      <c r="C64" s="3"/>
      <c r="E64" s="22"/>
      <c r="G64" s="18"/>
      <c r="I64" s="18"/>
      <c r="J64" s="18"/>
      <c r="K64" s="22"/>
      <c r="M64" s="18"/>
      <c r="N64" s="18"/>
      <c r="O64" s="18"/>
      <c r="V64"/>
      <c r="W64"/>
    </row>
    <row r="65" spans="1:23" ht="15" x14ac:dyDescent="0.25">
      <c r="A65" s="14">
        <v>311</v>
      </c>
      <c r="B65" s="8"/>
      <c r="C65" s="3" t="s">
        <v>27</v>
      </c>
      <c r="E65" s="25">
        <v>86202297.019999996</v>
      </c>
      <c r="G65" s="18">
        <v>-10</v>
      </c>
      <c r="I65" s="34">
        <f>+E65*G65/100</f>
        <v>-8620229.7019999996</v>
      </c>
      <c r="J65" s="18"/>
      <c r="K65" s="25">
        <v>25610590.899999991</v>
      </c>
      <c r="M65" s="18">
        <v>-25</v>
      </c>
      <c r="N65" s="18"/>
      <c r="O65" s="28">
        <f>-K65*M65/100</f>
        <v>6402647.7249999978</v>
      </c>
      <c r="Q65" s="31">
        <f>-E65*G65/100+O65</f>
        <v>15022877.426999997</v>
      </c>
      <c r="S65" s="20">
        <f>+E65+K65</f>
        <v>111812887.91999999</v>
      </c>
      <c r="U65" s="18">
        <f t="shared" ref="U65:U69" si="17">+U66</f>
        <v>-16</v>
      </c>
      <c r="V65"/>
      <c r="W65"/>
    </row>
    <row r="66" spans="1:23" ht="15" x14ac:dyDescent="0.25">
      <c r="A66" s="14">
        <v>312</v>
      </c>
      <c r="B66" s="8"/>
      <c r="C66" s="3" t="s">
        <v>28</v>
      </c>
      <c r="E66" s="25">
        <v>352937892.15999991</v>
      </c>
      <c r="G66" s="18">
        <v>-10</v>
      </c>
      <c r="I66" s="34">
        <f>+E66*G66/100</f>
        <v>-35293789.215999991</v>
      </c>
      <c r="J66" s="18"/>
      <c r="K66" s="25">
        <v>222956396.02000001</v>
      </c>
      <c r="M66" s="18">
        <v>-30</v>
      </c>
      <c r="N66" s="18"/>
      <c r="O66" s="28">
        <f t="shared" ref="O66:O69" si="18">-K66*M66/100</f>
        <v>66886918.806000002</v>
      </c>
      <c r="Q66" s="31">
        <f>-E66*G66/100+O66</f>
        <v>102180708.02199998</v>
      </c>
      <c r="S66" s="20">
        <f>+E66+K66</f>
        <v>575894288.17999995</v>
      </c>
      <c r="U66" s="18">
        <f t="shared" si="17"/>
        <v>-16</v>
      </c>
      <c r="V66"/>
      <c r="W66"/>
    </row>
    <row r="67" spans="1:23" ht="15" x14ac:dyDescent="0.25">
      <c r="A67" s="14">
        <v>314</v>
      </c>
      <c r="B67" s="8"/>
      <c r="C67" s="3" t="s">
        <v>29</v>
      </c>
      <c r="E67" s="25">
        <v>31029750.520000003</v>
      </c>
      <c r="G67" s="18">
        <v>-10</v>
      </c>
      <c r="I67" s="34">
        <f>+E67*G67/100</f>
        <v>-3102975.0520000006</v>
      </c>
      <c r="J67" s="18"/>
      <c r="K67" s="25">
        <v>52964982.24000001</v>
      </c>
      <c r="M67" s="18">
        <v>-15</v>
      </c>
      <c r="N67" s="18"/>
      <c r="O67" s="28">
        <f t="shared" si="18"/>
        <v>7944747.3360000011</v>
      </c>
      <c r="Q67" s="31">
        <f>-E67*G67/100+O67</f>
        <v>11047722.388000002</v>
      </c>
      <c r="S67" s="20">
        <f>+E67+K67</f>
        <v>83994732.76000002</v>
      </c>
      <c r="U67" s="18">
        <f t="shared" si="17"/>
        <v>-16</v>
      </c>
      <c r="V67"/>
      <c r="W67"/>
    </row>
    <row r="68" spans="1:23" ht="15" x14ac:dyDescent="0.25">
      <c r="A68" s="14">
        <v>315</v>
      </c>
      <c r="B68" s="8"/>
      <c r="C68" s="3" t="s">
        <v>30</v>
      </c>
      <c r="E68" s="25">
        <v>26315351.75</v>
      </c>
      <c r="G68" s="18">
        <v>-10</v>
      </c>
      <c r="I68" s="34">
        <f>+E68*G68/100</f>
        <v>-2631535.1749999998</v>
      </c>
      <c r="J68" s="18"/>
      <c r="K68" s="25">
        <v>16700474.149999997</v>
      </c>
      <c r="M68" s="18">
        <v>-20</v>
      </c>
      <c r="N68" s="18"/>
      <c r="O68" s="28">
        <f t="shared" si="18"/>
        <v>3340094.8299999996</v>
      </c>
      <c r="Q68" s="31">
        <f>-E68*G68/100+O68</f>
        <v>5971630.004999999</v>
      </c>
      <c r="S68" s="20">
        <f>+E68+K68</f>
        <v>43015825.899999999</v>
      </c>
      <c r="U68" s="18">
        <f t="shared" si="17"/>
        <v>-16</v>
      </c>
      <c r="V68"/>
      <c r="W68"/>
    </row>
    <row r="69" spans="1:23" ht="15" x14ac:dyDescent="0.25">
      <c r="A69" s="14">
        <v>316</v>
      </c>
      <c r="B69" s="8"/>
      <c r="C69" s="3" t="s">
        <v>31</v>
      </c>
      <c r="E69" s="30">
        <v>2298460.36</v>
      </c>
      <c r="G69" s="18">
        <v>-10</v>
      </c>
      <c r="I69" s="35">
        <f>+E69*G69/100</f>
        <v>-229846.03599999996</v>
      </c>
      <c r="J69" s="18"/>
      <c r="K69" s="30">
        <v>1203986.6000000006</v>
      </c>
      <c r="M69" s="18">
        <v>0</v>
      </c>
      <c r="N69" s="18"/>
      <c r="O69" s="29">
        <f t="shared" si="18"/>
        <v>0</v>
      </c>
      <c r="Q69" s="32">
        <f>-E69*G69/100+O69</f>
        <v>229846.03599999996</v>
      </c>
      <c r="S69" s="21">
        <f>+E69+K69</f>
        <v>3502446.9600000004</v>
      </c>
      <c r="U69" s="18">
        <f t="shared" si="17"/>
        <v>-16</v>
      </c>
      <c r="V69"/>
      <c r="W69"/>
    </row>
    <row r="70" spans="1:23" ht="15" x14ac:dyDescent="0.25">
      <c r="A70" s="14"/>
      <c r="B70" s="24" t="s">
        <v>44</v>
      </c>
      <c r="E70" s="51">
        <f>+SUBTOTAL(9,E65:E69)</f>
        <v>498783751.80999988</v>
      </c>
      <c r="F70" s="48"/>
      <c r="G70" s="49"/>
      <c r="H70" s="48"/>
      <c r="I70" s="51">
        <f>+SUBTOTAL(9,I65:I69)</f>
        <v>-49878375.180999987</v>
      </c>
      <c r="J70" s="47"/>
      <c r="K70" s="51">
        <f>+SUBTOTAL(9,K65:K69)</f>
        <v>319436429.91000003</v>
      </c>
      <c r="L70" s="48"/>
      <c r="M70" s="48"/>
      <c r="N70" s="48"/>
      <c r="O70" s="51">
        <f>+SUBTOTAL(9,O65:O69)</f>
        <v>84574408.696999997</v>
      </c>
      <c r="P70" s="48"/>
      <c r="Q70" s="52">
        <f>+SUBTOTAL(9,Q65:Q69)</f>
        <v>134452783.87799999</v>
      </c>
      <c r="R70" s="48"/>
      <c r="S70" s="51">
        <f>+SUBTOTAL(9,S65:S69)</f>
        <v>818220181.71999991</v>
      </c>
      <c r="T70" s="48"/>
      <c r="U70" s="49">
        <f t="shared" ref="U70" si="19">-ROUND(Q70/S70*100,0)</f>
        <v>-16</v>
      </c>
      <c r="V70"/>
      <c r="W70"/>
    </row>
    <row r="71" spans="1:23" ht="15" x14ac:dyDescent="0.25">
      <c r="A71" s="14"/>
      <c r="B71" s="24"/>
      <c r="E71" s="47"/>
      <c r="F71" s="48"/>
      <c r="G71" s="49"/>
      <c r="H71" s="48"/>
      <c r="I71" s="47"/>
      <c r="J71" s="47"/>
      <c r="K71" s="47"/>
      <c r="L71" s="48"/>
      <c r="M71" s="48"/>
      <c r="N71" s="48"/>
      <c r="O71" s="47"/>
      <c r="P71" s="48"/>
      <c r="Q71" s="50"/>
      <c r="R71" s="48"/>
      <c r="S71" s="47"/>
      <c r="T71" s="48"/>
      <c r="U71" s="48"/>
      <c r="V71"/>
      <c r="W71"/>
    </row>
    <row r="72" spans="1:23" x14ac:dyDescent="0.2">
      <c r="A72" s="27" t="s">
        <v>16</v>
      </c>
      <c r="E72" s="16">
        <f>+SUBTOTAL(9,E15:E71)</f>
        <v>2918758040.4699998</v>
      </c>
      <c r="I72" s="16">
        <f>+SUBTOTAL(9,I15:I71)</f>
        <v>-291561884.78599989</v>
      </c>
      <c r="K72" s="16">
        <f>+SUBTOTAL(9,K15:K71)</f>
        <v>640948035.5799998</v>
      </c>
      <c r="O72" s="16">
        <f>+SUBTOTAL(9,O15:O71)</f>
        <v>167038566.76349998</v>
      </c>
      <c r="Q72" s="16">
        <f>+SUBTOTAL(9,Q15:Q71)</f>
        <v>458600451.54949999</v>
      </c>
      <c r="S72" s="16">
        <f>+SUBTOTAL(9,S15:S71)</f>
        <v>3559706076.0499997</v>
      </c>
      <c r="U72" s="20"/>
      <c r="V72" s="20"/>
    </row>
    <row r="73" spans="1:23" x14ac:dyDescent="0.2">
      <c r="A73" s="27"/>
      <c r="E73" s="16"/>
      <c r="I73" s="16"/>
      <c r="K73" s="16"/>
      <c r="O73" s="16"/>
      <c r="Q73" s="16"/>
      <c r="S73" s="16"/>
    </row>
    <row r="74" spans="1:23" x14ac:dyDescent="0.2">
      <c r="A74" s="27"/>
      <c r="E74" s="16"/>
      <c r="I74" s="16"/>
      <c r="K74" s="16"/>
      <c r="O74" s="16"/>
      <c r="Q74" s="16"/>
      <c r="S74" s="16"/>
    </row>
    <row r="75" spans="1:23" x14ac:dyDescent="0.2">
      <c r="A75" s="27" t="s">
        <v>19</v>
      </c>
      <c r="E75" s="16"/>
      <c r="I75" s="16"/>
      <c r="K75" s="16"/>
      <c r="O75" s="16"/>
      <c r="Q75" s="16"/>
      <c r="S75" s="16"/>
    </row>
    <row r="76" spans="1:23" x14ac:dyDescent="0.2">
      <c r="A76" s="27"/>
      <c r="E76" s="16"/>
      <c r="I76" s="16"/>
      <c r="K76" s="16"/>
      <c r="O76" s="16"/>
      <c r="Q76" s="16"/>
      <c r="S76" s="16"/>
    </row>
    <row r="77" spans="1:23" x14ac:dyDescent="0.2">
      <c r="A77" s="14"/>
      <c r="B77" s="23" t="s">
        <v>18</v>
      </c>
      <c r="C77" s="3"/>
      <c r="E77" s="22"/>
      <c r="G77" s="18"/>
      <c r="I77" s="18"/>
      <c r="J77" s="18"/>
      <c r="K77" s="22"/>
      <c r="M77" s="18"/>
      <c r="N77" s="18"/>
      <c r="O77" s="18"/>
    </row>
    <row r="78" spans="1:23" x14ac:dyDescent="0.2">
      <c r="A78" s="14">
        <v>331</v>
      </c>
      <c r="B78" s="8"/>
      <c r="C78" s="3" t="s">
        <v>27</v>
      </c>
      <c r="E78" s="25">
        <v>460237.65</v>
      </c>
      <c r="G78" s="18">
        <v>-5</v>
      </c>
      <c r="I78" s="34">
        <f t="shared" ref="I78:I83" si="20">+E78*G78/100</f>
        <v>-23011.8825</v>
      </c>
      <c r="J78" s="18"/>
      <c r="K78" s="25">
        <v>156289.03999999992</v>
      </c>
      <c r="M78" s="18">
        <v>-5</v>
      </c>
      <c r="N78" s="18"/>
      <c r="O78" s="28">
        <f>-K78*M78/100</f>
        <v>7814.4519999999957</v>
      </c>
      <c r="Q78" s="31">
        <f t="shared" ref="Q78:Q83" si="21">-E78*G78/100+O78</f>
        <v>30826.334499999997</v>
      </c>
      <c r="S78" s="20">
        <f t="shared" ref="S78:S83" si="22">+E78+K78</f>
        <v>616526.68999999994</v>
      </c>
      <c r="U78" s="18">
        <f t="shared" ref="U78:U83" si="23">+U79</f>
        <v>-6</v>
      </c>
    </row>
    <row r="79" spans="1:23" x14ac:dyDescent="0.2">
      <c r="A79" s="14">
        <v>332</v>
      </c>
      <c r="B79" s="8"/>
      <c r="C79" s="3" t="s">
        <v>45</v>
      </c>
      <c r="E79" s="25">
        <v>19039828.830000002</v>
      </c>
      <c r="G79" s="18">
        <v>-5</v>
      </c>
      <c r="I79" s="34">
        <f t="shared" si="20"/>
        <v>-951991.44150000007</v>
      </c>
      <c r="J79" s="18"/>
      <c r="K79" s="25">
        <v>2564140.8299999996</v>
      </c>
      <c r="M79" s="18">
        <v>-10</v>
      </c>
      <c r="N79" s="18"/>
      <c r="O79" s="28">
        <f t="shared" ref="O79:O83" si="24">-K79*M79/100</f>
        <v>256414.08299999998</v>
      </c>
      <c r="Q79" s="31">
        <f t="shared" si="21"/>
        <v>1208405.5245000001</v>
      </c>
      <c r="S79" s="20">
        <f t="shared" si="22"/>
        <v>21603969.66</v>
      </c>
      <c r="U79" s="18">
        <f t="shared" si="23"/>
        <v>-6</v>
      </c>
    </row>
    <row r="80" spans="1:23" x14ac:dyDescent="0.2">
      <c r="A80" s="14">
        <v>333</v>
      </c>
      <c r="B80" s="8"/>
      <c r="C80" s="3" t="s">
        <v>46</v>
      </c>
      <c r="E80" s="25">
        <v>4076010.95</v>
      </c>
      <c r="G80" s="18">
        <v>-5</v>
      </c>
      <c r="I80" s="34">
        <f t="shared" si="20"/>
        <v>-203800.54749999999</v>
      </c>
      <c r="J80" s="18"/>
      <c r="K80" s="25">
        <v>354613.36</v>
      </c>
      <c r="M80" s="18">
        <v>-20</v>
      </c>
      <c r="N80" s="18"/>
      <c r="O80" s="28">
        <f t="shared" ref="O80" si="25">-K80*M80/100</f>
        <v>70922.671999999991</v>
      </c>
      <c r="Q80" s="31">
        <f t="shared" si="21"/>
        <v>274723.21950000001</v>
      </c>
      <c r="S80" s="20">
        <f t="shared" si="22"/>
        <v>4430624.3100000005</v>
      </c>
      <c r="U80" s="18">
        <f t="shared" si="23"/>
        <v>-6</v>
      </c>
    </row>
    <row r="81" spans="1:21" x14ac:dyDescent="0.2">
      <c r="A81" s="14">
        <v>334</v>
      </c>
      <c r="B81" s="8"/>
      <c r="C81" s="3" t="s">
        <v>30</v>
      </c>
      <c r="E81" s="25">
        <v>355641.74</v>
      </c>
      <c r="G81" s="18">
        <v>-5</v>
      </c>
      <c r="I81" s="34">
        <f t="shared" si="20"/>
        <v>-17782.087</v>
      </c>
      <c r="J81" s="18"/>
      <c r="K81" s="25">
        <v>222691.54000000004</v>
      </c>
      <c r="M81" s="18">
        <v>0</v>
      </c>
      <c r="N81" s="18"/>
      <c r="O81" s="28">
        <f t="shared" si="24"/>
        <v>0</v>
      </c>
      <c r="Q81" s="31">
        <f t="shared" si="21"/>
        <v>17782.087</v>
      </c>
      <c r="S81" s="20">
        <f t="shared" si="22"/>
        <v>578333.28</v>
      </c>
      <c r="U81" s="18">
        <f t="shared" si="23"/>
        <v>-6</v>
      </c>
    </row>
    <row r="82" spans="1:21" x14ac:dyDescent="0.2">
      <c r="A82" s="14">
        <v>335</v>
      </c>
      <c r="B82" s="8"/>
      <c r="C82" s="3" t="s">
        <v>31</v>
      </c>
      <c r="E82" s="25">
        <v>77244.699999999983</v>
      </c>
      <c r="G82" s="18">
        <v>-5</v>
      </c>
      <c r="I82" s="34">
        <f t="shared" si="20"/>
        <v>-3862.2349999999988</v>
      </c>
      <c r="J82" s="18"/>
      <c r="K82" s="25">
        <v>219779.16</v>
      </c>
      <c r="M82" s="18">
        <v>-5</v>
      </c>
      <c r="N82" s="18"/>
      <c r="O82" s="28">
        <f t="shared" si="24"/>
        <v>10988.958000000001</v>
      </c>
      <c r="Q82" s="31">
        <f t="shared" si="21"/>
        <v>14851.192999999999</v>
      </c>
      <c r="S82" s="20">
        <f t="shared" si="22"/>
        <v>297023.86</v>
      </c>
      <c r="U82" s="18">
        <f t="shared" si="23"/>
        <v>-6</v>
      </c>
    </row>
    <row r="83" spans="1:21" x14ac:dyDescent="0.2">
      <c r="A83" s="14">
        <v>336</v>
      </c>
      <c r="B83" s="8"/>
      <c r="C83" s="3" t="s">
        <v>47</v>
      </c>
      <c r="E83" s="30">
        <v>124770.16</v>
      </c>
      <c r="G83" s="18">
        <v>-5</v>
      </c>
      <c r="I83" s="35">
        <f t="shared" si="20"/>
        <v>-6238.5080000000007</v>
      </c>
      <c r="J83" s="18"/>
      <c r="K83" s="30">
        <v>51589.43</v>
      </c>
      <c r="M83" s="18">
        <v>0</v>
      </c>
      <c r="N83" s="18"/>
      <c r="O83" s="29">
        <f t="shared" si="24"/>
        <v>0</v>
      </c>
      <c r="Q83" s="32">
        <f t="shared" si="21"/>
        <v>6238.5080000000007</v>
      </c>
      <c r="S83" s="21">
        <f t="shared" si="22"/>
        <v>176359.59</v>
      </c>
      <c r="U83" s="18">
        <f t="shared" si="23"/>
        <v>-6</v>
      </c>
    </row>
    <row r="84" spans="1:21" x14ac:dyDescent="0.2">
      <c r="A84" s="14"/>
      <c r="B84" s="24" t="s">
        <v>48</v>
      </c>
      <c r="E84" s="51">
        <f>+SUBTOTAL(9,E78:E83)</f>
        <v>24133734.029999997</v>
      </c>
      <c r="F84" s="48"/>
      <c r="G84" s="49"/>
      <c r="H84" s="48"/>
      <c r="I84" s="51">
        <f>+SUBTOTAL(9,I78:I83)</f>
        <v>-1206686.7015</v>
      </c>
      <c r="J84" s="47"/>
      <c r="K84" s="51">
        <f>+SUBTOTAL(9,K78:K83)</f>
        <v>3569103.36</v>
      </c>
      <c r="L84" s="48"/>
      <c r="M84" s="48"/>
      <c r="N84" s="48"/>
      <c r="O84" s="51">
        <f>+SUBTOTAL(9,O78:O83)</f>
        <v>346140.16499999992</v>
      </c>
      <c r="P84" s="48"/>
      <c r="Q84" s="52">
        <f>+SUBTOTAL(9,Q78:Q83)</f>
        <v>1552826.8665000002</v>
      </c>
      <c r="R84" s="48"/>
      <c r="S84" s="51">
        <f>+SUBTOTAL(9,S78:S83)</f>
        <v>27702837.390000004</v>
      </c>
      <c r="T84" s="48"/>
      <c r="U84" s="49">
        <f t="shared" ref="U84" si="26">-ROUND(Q84/S84*100,0)</f>
        <v>-6</v>
      </c>
    </row>
    <row r="85" spans="1:21" x14ac:dyDescent="0.2">
      <c r="A85" s="27"/>
      <c r="E85" s="16"/>
      <c r="I85" s="16"/>
      <c r="K85" s="16"/>
      <c r="O85" s="16"/>
      <c r="Q85" s="16"/>
      <c r="S85" s="16"/>
    </row>
    <row r="86" spans="1:21" x14ac:dyDescent="0.2">
      <c r="A86" s="27" t="s">
        <v>20</v>
      </c>
      <c r="E86" s="16">
        <f>+SUBTOTAL(9,E78:E85)</f>
        <v>24133734.029999997</v>
      </c>
      <c r="I86" s="16">
        <f>+SUBTOTAL(9,I78:I85)</f>
        <v>-1206686.7015</v>
      </c>
      <c r="K86" s="16">
        <f>+SUBTOTAL(9,K78:K85)</f>
        <v>3569103.36</v>
      </c>
      <c r="O86" s="16">
        <f>+SUBTOTAL(9,O78:O85)</f>
        <v>346140.16499999992</v>
      </c>
      <c r="Q86" s="16">
        <f>+SUBTOTAL(9,Q78:Q85)</f>
        <v>1552826.8665000002</v>
      </c>
      <c r="S86" s="16">
        <f>+SUBTOTAL(9,S78:S85)</f>
        <v>27702837.390000004</v>
      </c>
    </row>
    <row r="87" spans="1:21" x14ac:dyDescent="0.2">
      <c r="A87" s="27"/>
      <c r="E87" s="16"/>
      <c r="I87" s="16"/>
      <c r="K87" s="16"/>
      <c r="O87" s="16"/>
      <c r="Q87" s="16"/>
      <c r="S87" s="16"/>
    </row>
    <row r="88" spans="1:21" x14ac:dyDescent="0.2">
      <c r="A88" s="27"/>
      <c r="E88" s="16"/>
      <c r="I88" s="16"/>
      <c r="K88" s="16"/>
      <c r="O88" s="16"/>
      <c r="Q88" s="16"/>
      <c r="S88" s="16"/>
    </row>
    <row r="89" spans="1:21" x14ac:dyDescent="0.2">
      <c r="A89" s="27" t="s">
        <v>14</v>
      </c>
    </row>
    <row r="90" spans="1:21" x14ac:dyDescent="0.2">
      <c r="A90" s="14"/>
    </row>
    <row r="91" spans="1:21" s="26" customFormat="1" x14ac:dyDescent="0.2">
      <c r="A91" s="14"/>
      <c r="B91" s="23" t="s">
        <v>49</v>
      </c>
      <c r="C91" s="3"/>
      <c r="D91" s="2"/>
      <c r="E91" s="22"/>
      <c r="F91" s="2"/>
      <c r="G91" s="18"/>
      <c r="H91" s="2"/>
      <c r="I91" s="18"/>
      <c r="J91" s="18"/>
      <c r="K91" s="22"/>
      <c r="L91" s="2"/>
      <c r="M91" s="18"/>
      <c r="N91" s="18"/>
      <c r="O91" s="18"/>
      <c r="P91" s="2"/>
      <c r="Q91" s="2"/>
      <c r="R91" s="2"/>
      <c r="S91" s="2"/>
      <c r="T91" s="2"/>
      <c r="U91" s="2"/>
    </row>
    <row r="92" spans="1:21" s="26" customFormat="1" x14ac:dyDescent="0.2">
      <c r="A92" s="14">
        <v>341</v>
      </c>
      <c r="B92" s="8"/>
      <c r="C92" s="3" t="s">
        <v>27</v>
      </c>
      <c r="D92" s="2"/>
      <c r="E92" s="25">
        <v>9195757.1199999992</v>
      </c>
      <c r="F92" s="2"/>
      <c r="G92" s="18">
        <v>-5</v>
      </c>
      <c r="H92" s="2"/>
      <c r="I92" s="34">
        <f t="shared" ref="I92:I97" si="27">+E92*G92/100</f>
        <v>-459787.85599999991</v>
      </c>
      <c r="J92" s="18"/>
      <c r="K92" s="25">
        <v>2731546.2300000009</v>
      </c>
      <c r="L92" s="2"/>
      <c r="M92" s="18">
        <v>0</v>
      </c>
      <c r="N92" s="18"/>
      <c r="O92" s="28">
        <f>-K92*M92/100</f>
        <v>0</v>
      </c>
      <c r="P92" s="2"/>
      <c r="Q92" s="31">
        <f t="shared" ref="Q92:Q97" si="28">-E92*G92/100+O92</f>
        <v>459787.85599999991</v>
      </c>
      <c r="R92" s="2"/>
      <c r="S92" s="20">
        <f t="shared" ref="S92:S97" si="29">+E92+K92</f>
        <v>11927303.35</v>
      </c>
      <c r="T92" s="2"/>
      <c r="U92" s="18">
        <f t="shared" ref="U92:U97" si="30">+U93</f>
        <v>-5</v>
      </c>
    </row>
    <row r="93" spans="1:21" s="26" customFormat="1" x14ac:dyDescent="0.2">
      <c r="A93" s="14">
        <v>342</v>
      </c>
      <c r="B93" s="8"/>
      <c r="C93" s="3" t="s">
        <v>50</v>
      </c>
      <c r="D93" s="2"/>
      <c r="E93" s="25">
        <v>10211547.380000001</v>
      </c>
      <c r="F93" s="2"/>
      <c r="G93" s="18">
        <v>-5</v>
      </c>
      <c r="H93" s="2"/>
      <c r="I93" s="34">
        <f t="shared" si="27"/>
        <v>-510577.36900000006</v>
      </c>
      <c r="J93" s="18"/>
      <c r="K93" s="25">
        <v>2322415.0399999991</v>
      </c>
      <c r="L93" s="2"/>
      <c r="M93" s="18">
        <v>-5</v>
      </c>
      <c r="N93" s="18"/>
      <c r="O93" s="28">
        <f t="shared" ref="O93:O97" si="31">-K93*M93/100</f>
        <v>116120.75199999995</v>
      </c>
      <c r="P93" s="2"/>
      <c r="Q93" s="31">
        <f t="shared" si="28"/>
        <v>626698.12100000004</v>
      </c>
      <c r="R93" s="2"/>
      <c r="S93" s="20">
        <f t="shared" si="29"/>
        <v>12533962.42</v>
      </c>
      <c r="T93" s="2"/>
      <c r="U93" s="18">
        <f t="shared" si="30"/>
        <v>-5</v>
      </c>
    </row>
    <row r="94" spans="1:21" s="26" customFormat="1" x14ac:dyDescent="0.2">
      <c r="A94" s="14">
        <v>343</v>
      </c>
      <c r="B94" s="8"/>
      <c r="C94" s="3" t="s">
        <v>51</v>
      </c>
      <c r="D94" s="2"/>
      <c r="E94" s="25">
        <v>136839902.49000001</v>
      </c>
      <c r="F94" s="2"/>
      <c r="G94" s="18">
        <v>-5</v>
      </c>
      <c r="H94" s="2"/>
      <c r="I94" s="34">
        <f t="shared" si="27"/>
        <v>-6841995.1245000008</v>
      </c>
      <c r="J94" s="18"/>
      <c r="K94" s="25">
        <v>49000992.340000056</v>
      </c>
      <c r="L94" s="2"/>
      <c r="M94" s="18">
        <v>-5</v>
      </c>
      <c r="N94" s="18"/>
      <c r="O94" s="28">
        <f t="shared" si="31"/>
        <v>2450049.6170000029</v>
      </c>
      <c r="P94" s="2"/>
      <c r="Q94" s="31">
        <f t="shared" si="28"/>
        <v>9292044.7415000033</v>
      </c>
      <c r="R94" s="2"/>
      <c r="S94" s="20">
        <f t="shared" si="29"/>
        <v>185840894.83000007</v>
      </c>
      <c r="T94" s="2"/>
      <c r="U94" s="18">
        <f t="shared" si="30"/>
        <v>-5</v>
      </c>
    </row>
    <row r="95" spans="1:21" s="26" customFormat="1" x14ac:dyDescent="0.2">
      <c r="A95" s="14">
        <v>344</v>
      </c>
      <c r="B95" s="8"/>
      <c r="C95" s="3" t="s">
        <v>52</v>
      </c>
      <c r="D95" s="2"/>
      <c r="E95" s="25">
        <v>29442982.760000002</v>
      </c>
      <c r="F95" s="2"/>
      <c r="G95" s="18">
        <v>-5</v>
      </c>
      <c r="H95" s="2"/>
      <c r="I95" s="34">
        <f t="shared" si="27"/>
        <v>-1472149.138</v>
      </c>
      <c r="J95" s="18"/>
      <c r="K95" s="25">
        <v>1388037.58</v>
      </c>
      <c r="L95" s="2"/>
      <c r="M95" s="18">
        <v>-5</v>
      </c>
      <c r="N95" s="18"/>
      <c r="O95" s="28">
        <f t="shared" si="31"/>
        <v>69401.879000000001</v>
      </c>
      <c r="P95" s="2"/>
      <c r="Q95" s="31">
        <f t="shared" si="28"/>
        <v>1541551.017</v>
      </c>
      <c r="R95" s="2"/>
      <c r="S95" s="20">
        <f t="shared" si="29"/>
        <v>30831020.340000004</v>
      </c>
      <c r="T95" s="2"/>
      <c r="U95" s="18">
        <f t="shared" si="30"/>
        <v>-5</v>
      </c>
    </row>
    <row r="96" spans="1:21" s="26" customFormat="1" x14ac:dyDescent="0.2">
      <c r="A96" s="14">
        <v>345</v>
      </c>
      <c r="B96" s="8"/>
      <c r="C96" s="3" t="s">
        <v>30</v>
      </c>
      <c r="D96" s="2"/>
      <c r="E96" s="25">
        <v>15263350.469999997</v>
      </c>
      <c r="F96" s="2"/>
      <c r="G96" s="18">
        <v>-5</v>
      </c>
      <c r="H96" s="2"/>
      <c r="I96" s="34">
        <f t="shared" si="27"/>
        <v>-763167.52349999978</v>
      </c>
      <c r="J96" s="18"/>
      <c r="K96" s="25">
        <v>2458791.2199999997</v>
      </c>
      <c r="L96" s="2"/>
      <c r="M96" s="18">
        <v>-5</v>
      </c>
      <c r="N96" s="18"/>
      <c r="O96" s="28">
        <f t="shared" si="31"/>
        <v>122939.56099999997</v>
      </c>
      <c r="P96" s="2"/>
      <c r="Q96" s="31">
        <f t="shared" si="28"/>
        <v>886107.08449999976</v>
      </c>
      <c r="R96" s="2"/>
      <c r="S96" s="20">
        <f t="shared" si="29"/>
        <v>17722141.689999998</v>
      </c>
      <c r="T96" s="2"/>
      <c r="U96" s="18">
        <f t="shared" si="30"/>
        <v>-5</v>
      </c>
    </row>
    <row r="97" spans="1:21" s="26" customFormat="1" x14ac:dyDescent="0.2">
      <c r="A97" s="14">
        <v>346</v>
      </c>
      <c r="B97" s="8"/>
      <c r="C97" s="3" t="s">
        <v>31</v>
      </c>
      <c r="D97" s="2"/>
      <c r="E97" s="30">
        <v>2938221.06</v>
      </c>
      <c r="F97" s="2"/>
      <c r="G97" s="18">
        <v>-5</v>
      </c>
      <c r="H97" s="2"/>
      <c r="I97" s="35">
        <f t="shared" si="27"/>
        <v>-146911.05300000001</v>
      </c>
      <c r="J97" s="18"/>
      <c r="K97" s="30">
        <v>1201669.1800000004</v>
      </c>
      <c r="L97" s="2"/>
      <c r="M97" s="18">
        <v>0</v>
      </c>
      <c r="N97" s="18"/>
      <c r="O97" s="29">
        <f t="shared" si="31"/>
        <v>0</v>
      </c>
      <c r="P97" s="2"/>
      <c r="Q97" s="32">
        <f t="shared" si="28"/>
        <v>146911.05300000001</v>
      </c>
      <c r="R97" s="2"/>
      <c r="S97" s="21">
        <f t="shared" si="29"/>
        <v>4139890.24</v>
      </c>
      <c r="T97" s="2"/>
      <c r="U97" s="18">
        <f t="shared" si="30"/>
        <v>-5</v>
      </c>
    </row>
    <row r="98" spans="1:21" s="26" customFormat="1" x14ac:dyDescent="0.2">
      <c r="A98" s="14"/>
      <c r="B98" s="24" t="s">
        <v>53</v>
      </c>
      <c r="C98" s="2"/>
      <c r="D98" s="2"/>
      <c r="E98" s="47">
        <f>+SUBTOTAL(9,E92:E97)</f>
        <v>203891761.28</v>
      </c>
      <c r="F98" s="48"/>
      <c r="G98" s="49"/>
      <c r="H98" s="48"/>
      <c r="I98" s="47">
        <f>+SUBTOTAL(9,I92:I97)</f>
        <v>-10194588.063999999</v>
      </c>
      <c r="J98" s="47"/>
      <c r="K98" s="47">
        <f>+SUBTOTAL(9,K92:K97)</f>
        <v>59103451.590000056</v>
      </c>
      <c r="L98" s="48"/>
      <c r="M98" s="48"/>
      <c r="N98" s="48"/>
      <c r="O98" s="47">
        <f>+SUBTOTAL(9,O92:O97)</f>
        <v>2758511.8090000027</v>
      </c>
      <c r="P98" s="48"/>
      <c r="Q98" s="50">
        <f>+SUBTOTAL(9,Q92:Q97)</f>
        <v>12953099.873000003</v>
      </c>
      <c r="R98" s="48"/>
      <c r="S98" s="47">
        <f>+SUBTOTAL(9,S92:S97)</f>
        <v>262995212.87000009</v>
      </c>
      <c r="T98" s="48"/>
      <c r="U98" s="49">
        <f t="shared" ref="U98" si="32">-ROUND(Q98/S98*100,0)</f>
        <v>-5</v>
      </c>
    </row>
    <row r="99" spans="1:21" s="26" customFormat="1" x14ac:dyDescent="0.2">
      <c r="A99" s="38"/>
      <c r="B99" s="40"/>
      <c r="C99" s="41"/>
      <c r="E99" s="42"/>
      <c r="G99" s="43"/>
      <c r="I99" s="39"/>
      <c r="J99" s="43"/>
      <c r="K99" s="42"/>
      <c r="M99" s="43"/>
      <c r="N99" s="43"/>
      <c r="O99" s="44"/>
      <c r="Q99" s="45"/>
      <c r="S99" s="46"/>
      <c r="U99" s="43"/>
    </row>
    <row r="100" spans="1:21" s="26" customFormat="1" x14ac:dyDescent="0.2">
      <c r="A100" s="14"/>
      <c r="B100" s="23" t="s">
        <v>54</v>
      </c>
      <c r="C100" s="3"/>
      <c r="D100" s="2"/>
      <c r="E100" s="22"/>
      <c r="F100" s="2"/>
      <c r="G100" s="18"/>
      <c r="H100" s="2"/>
      <c r="I100" s="18"/>
      <c r="J100" s="18"/>
      <c r="K100" s="22"/>
      <c r="L100" s="2"/>
      <c r="M100" s="18"/>
      <c r="N100" s="18"/>
      <c r="O100" s="18"/>
      <c r="P100" s="2"/>
      <c r="Q100" s="2"/>
      <c r="R100" s="2"/>
      <c r="S100" s="2"/>
      <c r="T100" s="2"/>
      <c r="U100" s="2"/>
    </row>
    <row r="101" spans="1:21" s="26" customFormat="1" x14ac:dyDescent="0.2">
      <c r="A101" s="14">
        <v>341</v>
      </c>
      <c r="B101" s="8"/>
      <c r="C101" s="3" t="s">
        <v>27</v>
      </c>
      <c r="D101" s="2"/>
      <c r="E101" s="25">
        <v>412940.18</v>
      </c>
      <c r="F101" s="2"/>
      <c r="G101" s="18">
        <v>-5</v>
      </c>
      <c r="H101" s="2"/>
      <c r="I101" s="34">
        <f t="shared" ref="I101:I105" si="33">+E101*G101/100</f>
        <v>-20647.008999999998</v>
      </c>
      <c r="J101" s="18"/>
      <c r="K101" s="25">
        <v>21913.279999999999</v>
      </c>
      <c r="L101" s="2"/>
      <c r="M101" s="18">
        <v>0</v>
      </c>
      <c r="N101" s="18"/>
      <c r="O101" s="28">
        <f>-K101*M101/100</f>
        <v>0</v>
      </c>
      <c r="P101" s="2"/>
      <c r="Q101" s="31">
        <f t="shared" ref="Q101:Q105" si="34">-E101*G101/100+O101</f>
        <v>20647.008999999998</v>
      </c>
      <c r="R101" s="2"/>
      <c r="S101" s="20">
        <f t="shared" ref="S101:S105" si="35">+E101+K101</f>
        <v>434853.45999999996</v>
      </c>
      <c r="T101" s="2"/>
      <c r="U101" s="18">
        <f t="shared" ref="U101:U105" si="36">+U102</f>
        <v>-5</v>
      </c>
    </row>
    <row r="102" spans="1:21" s="26" customFormat="1" x14ac:dyDescent="0.2">
      <c r="A102" s="14">
        <v>342</v>
      </c>
      <c r="B102" s="8"/>
      <c r="C102" s="3" t="s">
        <v>50</v>
      </c>
      <c r="D102" s="2"/>
      <c r="E102" s="25">
        <v>479904.87</v>
      </c>
      <c r="F102" s="2"/>
      <c r="G102" s="18">
        <v>-5</v>
      </c>
      <c r="H102" s="2"/>
      <c r="I102" s="34">
        <f t="shared" si="33"/>
        <v>-23995.2435</v>
      </c>
      <c r="J102" s="18"/>
      <c r="K102" s="25">
        <v>38799.670000000006</v>
      </c>
      <c r="L102" s="2"/>
      <c r="M102" s="18">
        <v>-5</v>
      </c>
      <c r="N102" s="18"/>
      <c r="O102" s="28">
        <f t="shared" ref="O102:O105" si="37">-K102*M102/100</f>
        <v>1939.9835000000003</v>
      </c>
      <c r="P102" s="2"/>
      <c r="Q102" s="31">
        <f t="shared" si="34"/>
        <v>25935.226999999999</v>
      </c>
      <c r="R102" s="2"/>
      <c r="S102" s="20">
        <f t="shared" si="35"/>
        <v>518704.54</v>
      </c>
      <c r="T102" s="2"/>
      <c r="U102" s="18">
        <f>+U103</f>
        <v>-5</v>
      </c>
    </row>
    <row r="103" spans="1:21" s="26" customFormat="1" x14ac:dyDescent="0.2">
      <c r="A103" s="14">
        <v>344</v>
      </c>
      <c r="B103" s="8"/>
      <c r="C103" s="3" t="s">
        <v>52</v>
      </c>
      <c r="D103" s="2"/>
      <c r="E103" s="25">
        <v>3223465.16</v>
      </c>
      <c r="F103" s="2"/>
      <c r="G103" s="18">
        <v>-5</v>
      </c>
      <c r="H103" s="2"/>
      <c r="I103" s="34">
        <f t="shared" si="33"/>
        <v>-161173.258</v>
      </c>
      <c r="J103" s="18"/>
      <c r="K103" s="25">
        <v>799537.20999999973</v>
      </c>
      <c r="L103" s="2"/>
      <c r="M103" s="18">
        <v>-5</v>
      </c>
      <c r="N103" s="18"/>
      <c r="O103" s="28">
        <f t="shared" si="37"/>
        <v>39976.860499999988</v>
      </c>
      <c r="P103" s="2"/>
      <c r="Q103" s="31">
        <f t="shared" si="34"/>
        <v>201150.11849999998</v>
      </c>
      <c r="R103" s="2"/>
      <c r="S103" s="20">
        <f t="shared" si="35"/>
        <v>4023002.37</v>
      </c>
      <c r="T103" s="2"/>
      <c r="U103" s="18">
        <f t="shared" si="36"/>
        <v>-5</v>
      </c>
    </row>
    <row r="104" spans="1:21" s="26" customFormat="1" x14ac:dyDescent="0.2">
      <c r="A104" s="14">
        <v>345</v>
      </c>
      <c r="B104" s="8"/>
      <c r="C104" s="3" t="s">
        <v>30</v>
      </c>
      <c r="D104" s="2"/>
      <c r="E104" s="25">
        <v>1211239.73</v>
      </c>
      <c r="F104" s="2"/>
      <c r="G104" s="18">
        <v>-5</v>
      </c>
      <c r="H104" s="2"/>
      <c r="I104" s="34">
        <f t="shared" si="33"/>
        <v>-60561.986500000006</v>
      </c>
      <c r="J104" s="18"/>
      <c r="K104" s="25">
        <v>240717.30000000005</v>
      </c>
      <c r="L104" s="2"/>
      <c r="M104" s="18">
        <v>-5</v>
      </c>
      <c r="N104" s="18"/>
      <c r="O104" s="28">
        <f t="shared" si="37"/>
        <v>12035.865000000002</v>
      </c>
      <c r="P104" s="2"/>
      <c r="Q104" s="31">
        <f t="shared" si="34"/>
        <v>72597.851500000004</v>
      </c>
      <c r="R104" s="2"/>
      <c r="S104" s="20">
        <f t="shared" si="35"/>
        <v>1451957.03</v>
      </c>
      <c r="T104" s="2"/>
      <c r="U104" s="18">
        <f t="shared" si="36"/>
        <v>-5</v>
      </c>
    </row>
    <row r="105" spans="1:21" s="26" customFormat="1" x14ac:dyDescent="0.2">
      <c r="A105" s="14">
        <v>346</v>
      </c>
      <c r="B105" s="8"/>
      <c r="C105" s="3" t="s">
        <v>31</v>
      </c>
      <c r="D105" s="2"/>
      <c r="E105" s="30">
        <v>13500.339999999998</v>
      </c>
      <c r="F105" s="2"/>
      <c r="G105" s="18">
        <v>-5</v>
      </c>
      <c r="H105" s="2"/>
      <c r="I105" s="35">
        <f t="shared" si="33"/>
        <v>-675.01699999999994</v>
      </c>
      <c r="J105" s="18"/>
      <c r="K105" s="30">
        <v>22304.859999999997</v>
      </c>
      <c r="L105" s="2"/>
      <c r="M105" s="18">
        <v>0</v>
      </c>
      <c r="N105" s="18"/>
      <c r="O105" s="29">
        <f t="shared" si="37"/>
        <v>0</v>
      </c>
      <c r="P105" s="2"/>
      <c r="Q105" s="32">
        <f t="shared" si="34"/>
        <v>675.01699999999994</v>
      </c>
      <c r="R105" s="2"/>
      <c r="S105" s="21">
        <f t="shared" si="35"/>
        <v>35805.199999999997</v>
      </c>
      <c r="T105" s="2"/>
      <c r="U105" s="18">
        <f t="shared" si="36"/>
        <v>-5</v>
      </c>
    </row>
    <row r="106" spans="1:21" s="26" customFormat="1" x14ac:dyDescent="0.2">
      <c r="A106" s="14"/>
      <c r="B106" s="24" t="s">
        <v>55</v>
      </c>
      <c r="C106" s="2"/>
      <c r="D106" s="2"/>
      <c r="E106" s="47">
        <f>+SUBTOTAL(9,E101:E105)</f>
        <v>5341050.2799999993</v>
      </c>
      <c r="F106" s="48"/>
      <c r="G106" s="49"/>
      <c r="H106" s="48"/>
      <c r="I106" s="47">
        <f>+SUBTOTAL(9,I101:I105)</f>
        <v>-267052.51400000002</v>
      </c>
      <c r="J106" s="47"/>
      <c r="K106" s="47">
        <f>+SUBTOTAL(9,K101:K105)</f>
        <v>1123272.3199999998</v>
      </c>
      <c r="L106" s="48"/>
      <c r="M106" s="48"/>
      <c r="N106" s="48"/>
      <c r="O106" s="47">
        <f>+SUBTOTAL(9,O101:O105)</f>
        <v>53952.708999999988</v>
      </c>
      <c r="P106" s="48"/>
      <c r="Q106" s="50">
        <f>+SUBTOTAL(9,Q101:Q105)</f>
        <v>321005.223</v>
      </c>
      <c r="R106" s="48"/>
      <c r="S106" s="47">
        <f>+SUBTOTAL(9,S101:S105)</f>
        <v>6464322.6000000006</v>
      </c>
      <c r="T106" s="48"/>
      <c r="U106" s="49">
        <f t="shared" ref="U106" si="38">-ROUND(Q106/S106*100,0)</f>
        <v>-5</v>
      </c>
    </row>
    <row r="107" spans="1:21" s="26" customFormat="1" x14ac:dyDescent="0.2">
      <c r="A107" s="14"/>
      <c r="B107" s="24"/>
      <c r="C107" s="2"/>
      <c r="D107" s="2"/>
      <c r="E107" s="47"/>
      <c r="F107" s="48"/>
      <c r="G107" s="49"/>
      <c r="H107" s="48"/>
      <c r="I107" s="47"/>
      <c r="J107" s="47"/>
      <c r="K107" s="47"/>
      <c r="L107" s="48"/>
      <c r="M107" s="48"/>
      <c r="N107" s="48"/>
      <c r="O107" s="47"/>
      <c r="P107" s="48"/>
      <c r="Q107" s="50"/>
      <c r="R107" s="48"/>
      <c r="S107" s="47"/>
      <c r="T107" s="48"/>
      <c r="U107" s="49"/>
    </row>
    <row r="108" spans="1:21" s="26" customFormat="1" x14ac:dyDescent="0.2">
      <c r="A108" s="14"/>
      <c r="B108" s="23" t="s">
        <v>56</v>
      </c>
      <c r="C108" s="3"/>
      <c r="D108" s="2"/>
      <c r="E108" s="22"/>
      <c r="F108" s="2"/>
      <c r="G108" s="18"/>
      <c r="H108" s="2"/>
      <c r="I108" s="18"/>
      <c r="J108" s="18"/>
      <c r="K108" s="22"/>
      <c r="L108" s="2"/>
      <c r="M108" s="18"/>
      <c r="N108" s="18"/>
      <c r="O108" s="18"/>
      <c r="P108" s="2"/>
      <c r="Q108" s="2"/>
      <c r="R108" s="2"/>
      <c r="S108" s="2"/>
      <c r="T108" s="2"/>
      <c r="U108" s="2"/>
    </row>
    <row r="109" spans="1:21" s="26" customFormat="1" x14ac:dyDescent="0.2">
      <c r="A109" s="14">
        <v>341</v>
      </c>
      <c r="B109" s="8"/>
      <c r="C109" s="3" t="s">
        <v>27</v>
      </c>
      <c r="D109" s="2"/>
      <c r="E109" s="25">
        <v>1563219.07</v>
      </c>
      <c r="F109" s="2"/>
      <c r="G109" s="18">
        <v>-5</v>
      </c>
      <c r="H109" s="2"/>
      <c r="I109" s="34">
        <f t="shared" ref="I109:I114" si="39">+E109*G109/100</f>
        <v>-78160.953500000003</v>
      </c>
      <c r="J109" s="18"/>
      <c r="K109" s="25">
        <v>347108.68999999994</v>
      </c>
      <c r="L109" s="2"/>
      <c r="M109" s="18">
        <v>0</v>
      </c>
      <c r="N109" s="18"/>
      <c r="O109" s="28">
        <f>-K109*M109/100</f>
        <v>0</v>
      </c>
      <c r="P109" s="2"/>
      <c r="Q109" s="31">
        <f t="shared" ref="Q109:Q114" si="40">-E109*G109/100+O109</f>
        <v>78160.953500000003</v>
      </c>
      <c r="R109" s="2"/>
      <c r="S109" s="20">
        <f t="shared" ref="S109:S114" si="41">+E109+K109</f>
        <v>1910327.76</v>
      </c>
      <c r="T109" s="2"/>
      <c r="U109" s="18">
        <f t="shared" ref="U109:U114" si="42">+U110</f>
        <v>-5</v>
      </c>
    </row>
    <row r="110" spans="1:21" s="26" customFormat="1" x14ac:dyDescent="0.2">
      <c r="A110" s="14">
        <v>342</v>
      </c>
      <c r="B110" s="8"/>
      <c r="C110" s="3" t="s">
        <v>50</v>
      </c>
      <c r="D110" s="2"/>
      <c r="E110" s="25">
        <v>1730244.94</v>
      </c>
      <c r="F110" s="2"/>
      <c r="G110" s="18">
        <v>-5</v>
      </c>
      <c r="H110" s="2"/>
      <c r="I110" s="34">
        <f t="shared" si="39"/>
        <v>-86512.246999999988</v>
      </c>
      <c r="J110" s="18"/>
      <c r="K110" s="25">
        <v>264856.07999999996</v>
      </c>
      <c r="L110" s="2"/>
      <c r="M110" s="18">
        <v>-5</v>
      </c>
      <c r="N110" s="18"/>
      <c r="O110" s="28">
        <f t="shared" ref="O110:O114" si="43">-K110*M110/100</f>
        <v>13242.803999999998</v>
      </c>
      <c r="P110" s="2"/>
      <c r="Q110" s="31">
        <f t="shared" si="40"/>
        <v>99755.050999999992</v>
      </c>
      <c r="R110" s="2"/>
      <c r="S110" s="20">
        <f t="shared" si="41"/>
        <v>1995101.02</v>
      </c>
      <c r="T110" s="2"/>
      <c r="U110" s="18">
        <f t="shared" si="42"/>
        <v>-5</v>
      </c>
    </row>
    <row r="111" spans="1:21" s="26" customFormat="1" x14ac:dyDescent="0.2">
      <c r="A111" s="14">
        <v>343</v>
      </c>
      <c r="B111" s="8"/>
      <c r="C111" s="3" t="s">
        <v>51</v>
      </c>
      <c r="D111" s="2"/>
      <c r="E111" s="25">
        <v>12869763.130000001</v>
      </c>
      <c r="F111" s="2"/>
      <c r="G111" s="18">
        <v>-5</v>
      </c>
      <c r="H111" s="2"/>
      <c r="I111" s="34">
        <f t="shared" si="39"/>
        <v>-643488.15650000004</v>
      </c>
      <c r="J111" s="18"/>
      <c r="K111" s="25">
        <v>4933600.88</v>
      </c>
      <c r="L111" s="2"/>
      <c r="M111" s="18">
        <v>-5</v>
      </c>
      <c r="N111" s="18"/>
      <c r="O111" s="28">
        <f t="shared" si="43"/>
        <v>246680.04399999999</v>
      </c>
      <c r="P111" s="2"/>
      <c r="Q111" s="31">
        <f t="shared" si="40"/>
        <v>890168.20050000004</v>
      </c>
      <c r="R111" s="2"/>
      <c r="S111" s="20">
        <f t="shared" si="41"/>
        <v>17803364.010000002</v>
      </c>
      <c r="T111" s="2"/>
      <c r="U111" s="18">
        <f t="shared" si="42"/>
        <v>-5</v>
      </c>
    </row>
    <row r="112" spans="1:21" s="26" customFormat="1" x14ac:dyDescent="0.2">
      <c r="A112" s="14">
        <v>344</v>
      </c>
      <c r="B112" s="8"/>
      <c r="C112" s="3" t="s">
        <v>52</v>
      </c>
      <c r="D112" s="2"/>
      <c r="E112" s="25">
        <v>5045281.76</v>
      </c>
      <c r="F112" s="2"/>
      <c r="G112" s="18">
        <v>-5</v>
      </c>
      <c r="H112" s="2"/>
      <c r="I112" s="34">
        <f t="shared" si="39"/>
        <v>-252264.08799999996</v>
      </c>
      <c r="J112" s="18"/>
      <c r="K112" s="25">
        <v>140354.34999999998</v>
      </c>
      <c r="L112" s="2"/>
      <c r="M112" s="18">
        <v>-5</v>
      </c>
      <c r="N112" s="18"/>
      <c r="O112" s="28">
        <f t="shared" si="43"/>
        <v>7017.7174999999988</v>
      </c>
      <c r="P112" s="2"/>
      <c r="Q112" s="31">
        <f t="shared" si="40"/>
        <v>259281.80549999996</v>
      </c>
      <c r="R112" s="2"/>
      <c r="S112" s="20">
        <f t="shared" si="41"/>
        <v>5185636.1099999994</v>
      </c>
      <c r="T112" s="2"/>
      <c r="U112" s="18">
        <f t="shared" si="42"/>
        <v>-5</v>
      </c>
    </row>
    <row r="113" spans="1:21" s="26" customFormat="1" x14ac:dyDescent="0.2">
      <c r="A113" s="14">
        <v>345</v>
      </c>
      <c r="B113" s="8"/>
      <c r="C113" s="3" t="s">
        <v>30</v>
      </c>
      <c r="D113" s="2"/>
      <c r="E113" s="25">
        <v>2184168.3400000003</v>
      </c>
      <c r="F113" s="2"/>
      <c r="G113" s="18">
        <v>-5</v>
      </c>
      <c r="H113" s="2"/>
      <c r="I113" s="34">
        <f t="shared" si="39"/>
        <v>-109208.41700000002</v>
      </c>
      <c r="J113" s="18"/>
      <c r="K113" s="25">
        <v>272151.67</v>
      </c>
      <c r="L113" s="2"/>
      <c r="M113" s="18">
        <v>-5</v>
      </c>
      <c r="N113" s="18"/>
      <c r="O113" s="28">
        <f t="shared" si="43"/>
        <v>13607.583499999999</v>
      </c>
      <c r="P113" s="2"/>
      <c r="Q113" s="31">
        <f t="shared" si="40"/>
        <v>122816.00050000001</v>
      </c>
      <c r="R113" s="2"/>
      <c r="S113" s="20">
        <f t="shared" si="41"/>
        <v>2456320.0100000002</v>
      </c>
      <c r="T113" s="2"/>
      <c r="U113" s="18">
        <f t="shared" si="42"/>
        <v>-5</v>
      </c>
    </row>
    <row r="114" spans="1:21" s="26" customFormat="1" x14ac:dyDescent="0.2">
      <c r="A114" s="14">
        <v>346</v>
      </c>
      <c r="B114" s="8"/>
      <c r="C114" s="3" t="s">
        <v>31</v>
      </c>
      <c r="D114" s="2"/>
      <c r="E114" s="30">
        <v>784628.27</v>
      </c>
      <c r="F114" s="2"/>
      <c r="G114" s="18">
        <v>-5</v>
      </c>
      <c r="H114" s="2"/>
      <c r="I114" s="35">
        <f t="shared" si="39"/>
        <v>-39231.413500000002</v>
      </c>
      <c r="J114" s="18"/>
      <c r="K114" s="30">
        <v>304921.75999999989</v>
      </c>
      <c r="L114" s="2"/>
      <c r="M114" s="18">
        <v>0</v>
      </c>
      <c r="N114" s="18"/>
      <c r="O114" s="29">
        <f t="shared" si="43"/>
        <v>0</v>
      </c>
      <c r="P114" s="2"/>
      <c r="Q114" s="32">
        <f t="shared" si="40"/>
        <v>39231.413500000002</v>
      </c>
      <c r="R114" s="2"/>
      <c r="S114" s="21">
        <f t="shared" si="41"/>
        <v>1089550.0299999998</v>
      </c>
      <c r="T114" s="2"/>
      <c r="U114" s="18">
        <f t="shared" si="42"/>
        <v>-5</v>
      </c>
    </row>
    <row r="115" spans="1:21" s="26" customFormat="1" x14ac:dyDescent="0.2">
      <c r="A115" s="14"/>
      <c r="B115" s="24" t="s">
        <v>57</v>
      </c>
      <c r="C115" s="2"/>
      <c r="D115" s="2"/>
      <c r="E115" s="47">
        <f>+SUBTOTAL(9,E109:E114)</f>
        <v>24177305.509999998</v>
      </c>
      <c r="F115" s="48"/>
      <c r="G115" s="49"/>
      <c r="H115" s="48"/>
      <c r="I115" s="47">
        <f>+SUBTOTAL(9,I109:I114)</f>
        <v>-1208865.2755000002</v>
      </c>
      <c r="J115" s="47"/>
      <c r="K115" s="47">
        <f>+SUBTOTAL(9,K109:K114)</f>
        <v>6262993.4299999988</v>
      </c>
      <c r="L115" s="48"/>
      <c r="M115" s="48"/>
      <c r="N115" s="48"/>
      <c r="O115" s="47">
        <f>+SUBTOTAL(9,O109:O114)</f>
        <v>280548.14900000003</v>
      </c>
      <c r="P115" s="48"/>
      <c r="Q115" s="50">
        <f>+SUBTOTAL(9,Q109:Q114)</f>
        <v>1489413.4245000002</v>
      </c>
      <c r="R115" s="48"/>
      <c r="S115" s="47">
        <f>+SUBTOTAL(9,S109:S114)</f>
        <v>30440298.940000005</v>
      </c>
      <c r="T115" s="48"/>
      <c r="U115" s="49">
        <f t="shared" ref="U115" si="44">-ROUND(Q115/S115*100,0)</f>
        <v>-5</v>
      </c>
    </row>
    <row r="116" spans="1:21" s="26" customFormat="1" x14ac:dyDescent="0.2">
      <c r="A116" s="38"/>
      <c r="B116" s="40"/>
      <c r="C116" s="41"/>
      <c r="E116" s="42"/>
      <c r="G116" s="43"/>
      <c r="I116" s="39"/>
      <c r="J116" s="43"/>
      <c r="K116" s="42"/>
      <c r="M116" s="43"/>
      <c r="N116" s="43"/>
      <c r="O116" s="44"/>
      <c r="Q116" s="45"/>
      <c r="S116" s="46"/>
      <c r="U116" s="43"/>
    </row>
    <row r="117" spans="1:21" s="26" customFormat="1" x14ac:dyDescent="0.2">
      <c r="A117" s="14"/>
      <c r="B117" s="23" t="s">
        <v>58</v>
      </c>
      <c r="C117" s="3"/>
      <c r="D117" s="2"/>
      <c r="E117" s="22"/>
      <c r="F117" s="2"/>
      <c r="G117" s="18"/>
      <c r="H117" s="2"/>
      <c r="I117" s="18"/>
      <c r="J117" s="18"/>
      <c r="K117" s="22"/>
      <c r="L117" s="2"/>
      <c r="M117" s="18"/>
      <c r="N117" s="18"/>
      <c r="O117" s="18"/>
      <c r="P117" s="2"/>
      <c r="Q117" s="2"/>
      <c r="R117" s="2"/>
      <c r="S117" s="2"/>
      <c r="T117" s="2"/>
      <c r="U117" s="2"/>
    </row>
    <row r="118" spans="1:21" s="26" customFormat="1" x14ac:dyDescent="0.2">
      <c r="A118" s="14">
        <v>341</v>
      </c>
      <c r="B118" s="8"/>
      <c r="C118" s="3" t="s">
        <v>27</v>
      </c>
      <c r="D118" s="2"/>
      <c r="E118" s="25">
        <v>17661338.02</v>
      </c>
      <c r="F118" s="2"/>
      <c r="G118" s="18">
        <v>-5</v>
      </c>
      <c r="H118" s="2"/>
      <c r="I118" s="34">
        <f t="shared" ref="I118:I123" si="45">+E118*G118/100</f>
        <v>-883066.90099999995</v>
      </c>
      <c r="J118" s="18"/>
      <c r="K118" s="25">
        <v>4084590.62</v>
      </c>
      <c r="L118" s="2"/>
      <c r="M118" s="18">
        <v>0</v>
      </c>
      <c r="N118" s="18"/>
      <c r="O118" s="28">
        <f>-K118*M118/100</f>
        <v>0</v>
      </c>
      <c r="P118" s="2"/>
      <c r="Q118" s="31">
        <f t="shared" ref="Q118:Q123" si="46">-E118*G118/100+O118</f>
        <v>883066.90099999995</v>
      </c>
      <c r="R118" s="2"/>
      <c r="S118" s="20">
        <f t="shared" ref="S118:S123" si="47">+E118+K118</f>
        <v>21745928.640000001</v>
      </c>
      <c r="T118" s="2"/>
      <c r="U118" s="18">
        <f t="shared" ref="U118:U123" si="48">+U119</f>
        <v>-5</v>
      </c>
    </row>
    <row r="119" spans="1:21" s="26" customFormat="1" x14ac:dyDescent="0.2">
      <c r="A119" s="14">
        <v>342</v>
      </c>
      <c r="B119" s="8"/>
      <c r="C119" s="3" t="s">
        <v>50</v>
      </c>
      <c r="D119" s="2"/>
      <c r="E119" s="25">
        <v>6528160.4300000006</v>
      </c>
      <c r="F119" s="2"/>
      <c r="G119" s="18">
        <v>-5</v>
      </c>
      <c r="H119" s="2"/>
      <c r="I119" s="34">
        <f t="shared" si="45"/>
        <v>-326408.02150000003</v>
      </c>
      <c r="J119" s="18"/>
      <c r="K119" s="25">
        <v>1171888.0000000002</v>
      </c>
      <c r="L119" s="2"/>
      <c r="M119" s="18">
        <v>-5</v>
      </c>
      <c r="N119" s="18"/>
      <c r="O119" s="28">
        <f t="shared" ref="O119:O123" si="49">-K119*M119/100</f>
        <v>58594.400000000009</v>
      </c>
      <c r="P119" s="2"/>
      <c r="Q119" s="31">
        <f t="shared" si="46"/>
        <v>385002.42150000005</v>
      </c>
      <c r="R119" s="2"/>
      <c r="S119" s="20">
        <f t="shared" si="47"/>
        <v>7700048.4300000006</v>
      </c>
      <c r="T119" s="2"/>
      <c r="U119" s="18">
        <f t="shared" si="48"/>
        <v>-5</v>
      </c>
    </row>
    <row r="120" spans="1:21" s="26" customFormat="1" x14ac:dyDescent="0.2">
      <c r="A120" s="14">
        <v>343</v>
      </c>
      <c r="B120" s="8"/>
      <c r="C120" s="3" t="s">
        <v>51</v>
      </c>
      <c r="D120" s="2"/>
      <c r="E120" s="25">
        <v>109263693.00999998</v>
      </c>
      <c r="F120" s="2"/>
      <c r="G120" s="18">
        <v>-5</v>
      </c>
      <c r="H120" s="2"/>
      <c r="I120" s="34">
        <f t="shared" si="45"/>
        <v>-5463184.6504999986</v>
      </c>
      <c r="J120" s="18"/>
      <c r="K120" s="25">
        <v>45915080.519999996</v>
      </c>
      <c r="L120" s="2"/>
      <c r="M120" s="18">
        <v>-5</v>
      </c>
      <c r="N120" s="18"/>
      <c r="O120" s="28">
        <f t="shared" si="49"/>
        <v>2295754.0259999996</v>
      </c>
      <c r="P120" s="2"/>
      <c r="Q120" s="31">
        <f t="shared" si="46"/>
        <v>7758938.6764999982</v>
      </c>
      <c r="R120" s="2"/>
      <c r="S120" s="20">
        <f t="shared" si="47"/>
        <v>155178773.52999997</v>
      </c>
      <c r="T120" s="2"/>
      <c r="U120" s="18">
        <f t="shared" si="48"/>
        <v>-5</v>
      </c>
    </row>
    <row r="121" spans="1:21" s="26" customFormat="1" x14ac:dyDescent="0.2">
      <c r="A121" s="14">
        <v>344</v>
      </c>
      <c r="B121" s="8"/>
      <c r="C121" s="3" t="s">
        <v>52</v>
      </c>
      <c r="D121" s="2"/>
      <c r="E121" s="25">
        <v>18798071.98</v>
      </c>
      <c r="F121" s="2"/>
      <c r="G121" s="18">
        <v>-5</v>
      </c>
      <c r="H121" s="2"/>
      <c r="I121" s="34">
        <f t="shared" si="45"/>
        <v>-939903.59900000005</v>
      </c>
      <c r="J121" s="18"/>
      <c r="K121" s="25">
        <v>523030.34000000008</v>
      </c>
      <c r="L121" s="2"/>
      <c r="M121" s="18">
        <v>-5</v>
      </c>
      <c r="N121" s="18"/>
      <c r="O121" s="28">
        <f t="shared" si="49"/>
        <v>26151.517000000003</v>
      </c>
      <c r="P121" s="2"/>
      <c r="Q121" s="31">
        <f t="shared" si="46"/>
        <v>966055.11600000004</v>
      </c>
      <c r="R121" s="2"/>
      <c r="S121" s="20">
        <f t="shared" si="47"/>
        <v>19321102.32</v>
      </c>
      <c r="T121" s="2"/>
      <c r="U121" s="18">
        <f t="shared" si="48"/>
        <v>-5</v>
      </c>
    </row>
    <row r="122" spans="1:21" s="26" customFormat="1" x14ac:dyDescent="0.2">
      <c r="A122" s="14">
        <v>345</v>
      </c>
      <c r="B122" s="8"/>
      <c r="C122" s="3" t="s">
        <v>30</v>
      </c>
      <c r="D122" s="2"/>
      <c r="E122" s="25">
        <v>20149294.460000001</v>
      </c>
      <c r="F122" s="2"/>
      <c r="G122" s="18">
        <v>-5</v>
      </c>
      <c r="H122" s="2"/>
      <c r="I122" s="34">
        <f t="shared" si="45"/>
        <v>-1007464.7230000001</v>
      </c>
      <c r="J122" s="18"/>
      <c r="K122" s="25">
        <v>2587692.88</v>
      </c>
      <c r="L122" s="2"/>
      <c r="M122" s="18">
        <v>-5</v>
      </c>
      <c r="N122" s="18"/>
      <c r="O122" s="28">
        <f t="shared" si="49"/>
        <v>129384.64399999999</v>
      </c>
      <c r="P122" s="2"/>
      <c r="Q122" s="31">
        <f t="shared" si="46"/>
        <v>1136849.3670000001</v>
      </c>
      <c r="R122" s="2"/>
      <c r="S122" s="20">
        <f t="shared" si="47"/>
        <v>22736987.34</v>
      </c>
      <c r="T122" s="2"/>
      <c r="U122" s="18">
        <f t="shared" si="48"/>
        <v>-5</v>
      </c>
    </row>
    <row r="123" spans="1:21" s="26" customFormat="1" x14ac:dyDescent="0.2">
      <c r="A123" s="14">
        <v>346</v>
      </c>
      <c r="B123" s="8"/>
      <c r="C123" s="3" t="s">
        <v>31</v>
      </c>
      <c r="D123" s="2"/>
      <c r="E123" s="30">
        <v>75075.700000000012</v>
      </c>
      <c r="F123" s="2"/>
      <c r="G123" s="18">
        <v>-5</v>
      </c>
      <c r="H123" s="2"/>
      <c r="I123" s="35">
        <f t="shared" si="45"/>
        <v>-3753.7850000000008</v>
      </c>
      <c r="J123" s="18"/>
      <c r="K123" s="30">
        <v>22619.900000000012</v>
      </c>
      <c r="L123" s="2"/>
      <c r="M123" s="18">
        <v>0</v>
      </c>
      <c r="N123" s="18"/>
      <c r="O123" s="29">
        <f t="shared" si="49"/>
        <v>0</v>
      </c>
      <c r="P123" s="2"/>
      <c r="Q123" s="32">
        <f t="shared" si="46"/>
        <v>3753.7850000000008</v>
      </c>
      <c r="R123" s="2"/>
      <c r="S123" s="21">
        <f t="shared" si="47"/>
        <v>97695.60000000002</v>
      </c>
      <c r="T123" s="2"/>
      <c r="U123" s="18">
        <f t="shared" si="48"/>
        <v>-5</v>
      </c>
    </row>
    <row r="124" spans="1:21" s="26" customFormat="1" x14ac:dyDescent="0.2">
      <c r="A124" s="14"/>
      <c r="B124" s="24" t="s">
        <v>59</v>
      </c>
      <c r="C124" s="2"/>
      <c r="D124" s="2"/>
      <c r="E124" s="51">
        <f>+SUBTOTAL(9,E118:E123)</f>
        <v>172475633.59999996</v>
      </c>
      <c r="F124" s="48"/>
      <c r="G124" s="49"/>
      <c r="H124" s="48"/>
      <c r="I124" s="51">
        <f>+SUBTOTAL(9,I118:I123)</f>
        <v>-8623781.6799999997</v>
      </c>
      <c r="J124" s="47"/>
      <c r="K124" s="51">
        <f>+SUBTOTAL(9,K118:K123)</f>
        <v>54304902.259999998</v>
      </c>
      <c r="L124" s="48"/>
      <c r="M124" s="48"/>
      <c r="N124" s="48"/>
      <c r="O124" s="51">
        <f>+SUBTOTAL(9,O118:O123)</f>
        <v>2509884.5869999994</v>
      </c>
      <c r="P124" s="48"/>
      <c r="Q124" s="52">
        <f>+SUBTOTAL(9,Q118:Q123)</f>
        <v>11133666.266999999</v>
      </c>
      <c r="R124" s="48"/>
      <c r="S124" s="51">
        <f>+SUBTOTAL(9,S118:S123)</f>
        <v>226780535.85999995</v>
      </c>
      <c r="T124" s="48"/>
      <c r="U124" s="49">
        <f t="shared" ref="U124" si="50">-ROUND(Q124/S124*100,0)</f>
        <v>-5</v>
      </c>
    </row>
    <row r="125" spans="1:21" s="26" customFormat="1" x14ac:dyDescent="0.2">
      <c r="A125" s="38"/>
      <c r="B125" s="40"/>
      <c r="C125" s="41"/>
      <c r="E125" s="42"/>
      <c r="G125" s="43"/>
      <c r="I125" s="39"/>
      <c r="J125" s="43"/>
      <c r="K125" s="42"/>
      <c r="M125" s="43"/>
      <c r="N125" s="43"/>
      <c r="O125" s="44"/>
      <c r="Q125" s="45"/>
      <c r="S125" s="46"/>
      <c r="U125" s="43"/>
    </row>
    <row r="126" spans="1:21" x14ac:dyDescent="0.2">
      <c r="A126" s="27" t="s">
        <v>15</v>
      </c>
      <c r="E126" s="53">
        <f>+SUBTOTAL(9,E91:E125)</f>
        <v>405885750.66999996</v>
      </c>
      <c r="I126" s="53">
        <f>+SUBTOTAL(9,I91:I125)</f>
        <v>-20294287.533500001</v>
      </c>
      <c r="K126" s="53">
        <f>+SUBTOTAL(9,K91:K125)</f>
        <v>120794619.60000005</v>
      </c>
      <c r="O126" s="53">
        <f>+SUBTOTAL(9,O91:O125)</f>
        <v>5602897.2540000025</v>
      </c>
      <c r="Q126" s="53">
        <f>+SUBTOTAL(9,Q91:Q125)</f>
        <v>25897184.787500001</v>
      </c>
      <c r="S126" s="53">
        <f>+SUBTOTAL(9,S91:S125)</f>
        <v>526680370.26999998</v>
      </c>
    </row>
    <row r="127" spans="1:21" x14ac:dyDescent="0.2">
      <c r="A127" s="14"/>
    </row>
    <row r="128" spans="1:21" ht="13.5" thickBot="1" x14ac:dyDescent="0.25">
      <c r="A128" s="27" t="s">
        <v>10</v>
      </c>
      <c r="B128" s="1"/>
      <c r="C128" s="1"/>
      <c r="D128" s="1"/>
      <c r="E128" s="54">
        <f>+SUBTOTAL(9,E15:E127)</f>
        <v>3348777525.1699986</v>
      </c>
      <c r="F128" s="1"/>
      <c r="G128" s="1"/>
      <c r="H128" s="1"/>
      <c r="I128" s="54">
        <f>+SUBTOTAL(9,I15:I127)</f>
        <v>-313062859.02099997</v>
      </c>
      <c r="J128" s="1"/>
      <c r="K128" s="54">
        <f>+SUBTOTAL(9,K15:K127)</f>
        <v>765311758.53999972</v>
      </c>
      <c r="L128" s="1"/>
      <c r="M128" s="1"/>
      <c r="N128" s="1"/>
      <c r="O128" s="54">
        <f>+SUBTOTAL(9,O15:O127)</f>
        <v>172987604.18249997</v>
      </c>
      <c r="P128" s="1"/>
      <c r="Q128" s="54">
        <f>+SUBTOTAL(9,Q15:Q127)</f>
        <v>486050463.20350015</v>
      </c>
      <c r="R128" s="1"/>
      <c r="S128" s="54">
        <f>+SUBTOTAL(9,S15:S127)</f>
        <v>4114089283.710001</v>
      </c>
      <c r="T128" s="1"/>
      <c r="U128" s="1"/>
    </row>
    <row r="129" spans="1:1" ht="13.5" thickTop="1" x14ac:dyDescent="0.2">
      <c r="A129" s="14"/>
    </row>
    <row r="130" spans="1:1" x14ac:dyDescent="0.2">
      <c r="A130" s="14"/>
    </row>
    <row r="131" spans="1:1" x14ac:dyDescent="0.2">
      <c r="A131" s="14"/>
    </row>
    <row r="132" spans="1:1" x14ac:dyDescent="0.2">
      <c r="A132" s="14"/>
    </row>
    <row r="133" spans="1:1" x14ac:dyDescent="0.2">
      <c r="A133" s="14"/>
    </row>
    <row r="134" spans="1:1" x14ac:dyDescent="0.2">
      <c r="A134" s="14"/>
    </row>
    <row r="135" spans="1:1" x14ac:dyDescent="0.2">
      <c r="A135" s="14"/>
    </row>
    <row r="136" spans="1:1" x14ac:dyDescent="0.2">
      <c r="A136" s="14"/>
    </row>
    <row r="137" spans="1:1" x14ac:dyDescent="0.2">
      <c r="A137" s="14"/>
    </row>
    <row r="138" spans="1:1" x14ac:dyDescent="0.2">
      <c r="A138" s="14"/>
    </row>
    <row r="139" spans="1:1" x14ac:dyDescent="0.2">
      <c r="A139" s="14"/>
    </row>
    <row r="140" spans="1:1" x14ac:dyDescent="0.2">
      <c r="A140" s="14"/>
    </row>
    <row r="141" spans="1:1" x14ac:dyDescent="0.2">
      <c r="A141" s="14"/>
    </row>
    <row r="142" spans="1:1" x14ac:dyDescent="0.2">
      <c r="A142" s="14"/>
    </row>
    <row r="143" spans="1:1" x14ac:dyDescent="0.2">
      <c r="A143" s="14"/>
    </row>
    <row r="144" spans="1:1" x14ac:dyDescent="0.2">
      <c r="A144" s="14"/>
    </row>
    <row r="145" spans="1:1" x14ac:dyDescent="0.2">
      <c r="A145" s="14"/>
    </row>
  </sheetData>
  <pageMargins left="0.7" right="0.7" top="1" bottom="0.75" header="0.3" footer="0.3"/>
  <pageSetup scale="51" fitToHeight="0" orientation="landscape" r:id="rId1"/>
  <rowBreaks count="2" manualBreakCount="2">
    <brk id="53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Ret.'!Print_Titles</vt:lpstr>
      <vt:lpstr>WeightedNetSalvage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2012-08-13T19:39:37Z</dcterms:created>
  <dcterms:modified xsi:type="dcterms:W3CDTF">2012-08-13T19:39:40Z</dcterms:modified>
</cp:coreProperties>
</file>