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40" yWindow="156" windowWidth="20256" windowHeight="11568" activeTab="2"/>
  </bookViews>
  <sheets>
    <sheet name="Summary" sheetId="3" r:id="rId1"/>
    <sheet name="KU" sheetId="1" r:id="rId2"/>
    <sheet name="Corrected CSR Credit" sheetId="2" r:id="rId3"/>
  </sheets>
  <definedNames>
    <definedName name="\\" hidden="1">#REF!</definedName>
    <definedName name="\\\" hidden="1">#REF!</definedName>
    <definedName name="\\\\" localSheetId="0" hidden="1">#REF!</definedName>
    <definedName name="\\\\" hidden="1">#REF!</definedName>
    <definedName name="__123Graph_A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hidden="1">#REF!</definedName>
    <definedName name="__123Graph_X" hidden="1">#REF!</definedName>
    <definedName name="_Order1" hidden="1">0</definedName>
    <definedName name="_Order2" hidden="1">0</definedName>
  </definedNames>
  <calcPr calcId="125725" calcOnSave="0"/>
</workbook>
</file>

<file path=xl/calcChain.xml><?xml version="1.0" encoding="utf-8"?>
<calcChain xmlns="http://schemas.openxmlformats.org/spreadsheetml/2006/main">
  <c r="C20" i="3"/>
  <c r="C19"/>
  <c r="C18"/>
  <c r="C17"/>
  <c r="C16"/>
  <c r="C15"/>
  <c r="C14"/>
  <c r="C13"/>
  <c r="C12"/>
  <c r="C11"/>
  <c r="C10"/>
  <c r="C9"/>
  <c r="C8"/>
  <c r="C7"/>
  <c r="B19"/>
  <c r="B18"/>
  <c r="B17"/>
  <c r="B15"/>
  <c r="B14"/>
  <c r="B13"/>
  <c r="B12"/>
  <c r="B11"/>
  <c r="B10"/>
  <c r="B9"/>
  <c r="B8"/>
  <c r="B7"/>
  <c r="E40" i="2"/>
  <c r="G40" s="1"/>
  <c r="E39"/>
  <c r="G39" s="1"/>
  <c r="F37"/>
  <c r="E38"/>
  <c r="D37"/>
  <c r="C37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F41"/>
  <c r="D41"/>
  <c r="E28"/>
  <c r="E19"/>
  <c r="G19" s="1"/>
  <c r="E18"/>
  <c r="G18" s="1"/>
  <c r="E17"/>
  <c r="F16"/>
  <c r="D16"/>
  <c r="C16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F20"/>
  <c r="D20"/>
  <c r="E7"/>
  <c r="E61" i="1"/>
  <c r="G61" s="1"/>
  <c r="E60"/>
  <c r="G60" s="1"/>
  <c r="E59"/>
  <c r="F58"/>
  <c r="D58"/>
  <c r="D62" s="1"/>
  <c r="C58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F62"/>
  <c r="E49"/>
  <c r="E40"/>
  <c r="G40" s="1"/>
  <c r="E39"/>
  <c r="G39" s="1"/>
  <c r="E38"/>
  <c r="F37"/>
  <c r="F41" s="1"/>
  <c r="D37"/>
  <c r="C37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D41"/>
  <c r="E28"/>
  <c r="E19"/>
  <c r="G19" s="1"/>
  <c r="E18"/>
  <c r="G18" s="1"/>
  <c r="E17"/>
  <c r="F16"/>
  <c r="D16"/>
  <c r="D20" s="1"/>
  <c r="C16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F20"/>
  <c r="E7"/>
  <c r="G28" i="2" l="1"/>
  <c r="G7"/>
  <c r="G17"/>
  <c r="E16"/>
  <c r="G16" s="1"/>
  <c r="G38"/>
  <c r="E37"/>
  <c r="G37" s="1"/>
  <c r="C20"/>
  <c r="C41"/>
  <c r="G7" i="1"/>
  <c r="G17"/>
  <c r="E16"/>
  <c r="G16" s="1"/>
  <c r="G49"/>
  <c r="G59"/>
  <c r="E58"/>
  <c r="G58" s="1"/>
  <c r="G28"/>
  <c r="G38"/>
  <c r="E37"/>
  <c r="G37" s="1"/>
  <c r="B16" i="3" s="1"/>
  <c r="C20" i="1"/>
  <c r="C41"/>
  <c r="C62"/>
  <c r="E20" i="2" l="1"/>
  <c r="G20" s="1"/>
  <c r="E41"/>
  <c r="G41" s="1"/>
  <c r="E41" i="1"/>
  <c r="G41" s="1"/>
  <c r="B20" i="3" s="1"/>
  <c r="E62" i="1"/>
  <c r="G62" s="1"/>
  <c r="E20"/>
  <c r="G20" s="1"/>
</calcChain>
</file>

<file path=xl/sharedStrings.xml><?xml version="1.0" encoding="utf-8"?>
<sst xmlns="http://schemas.openxmlformats.org/spreadsheetml/2006/main" count="129" uniqueCount="31">
  <si>
    <t>Kentucky Utilities Company</t>
  </si>
  <si>
    <t>Summary of Unadjusted Rates of Return by Class</t>
  </si>
  <si>
    <t xml:space="preserve">Operating </t>
  </si>
  <si>
    <t>Operating</t>
  </si>
  <si>
    <t>Revenue</t>
  </si>
  <si>
    <t>Expenses</t>
  </si>
  <si>
    <t>Margin</t>
  </si>
  <si>
    <t>Rate Base</t>
  </si>
  <si>
    <t>ROR</t>
  </si>
  <si>
    <t>Residential Rate RS</t>
  </si>
  <si>
    <t>General Service Secondary Rate GS</t>
  </si>
  <si>
    <t>All Electric Schools Rate AES</t>
  </si>
  <si>
    <t>Power Service Secondary Rate PS</t>
  </si>
  <si>
    <t>Power Service Primary Rate PS</t>
  </si>
  <si>
    <t>Time of Day Secondary Rate TODS</t>
  </si>
  <si>
    <t>Time of Day Primary  Rate TODP</t>
  </si>
  <si>
    <t>Retail Transmission Service Rate RTS</t>
  </si>
  <si>
    <t>Fluctuating Load Service Rate FLS</t>
  </si>
  <si>
    <t>Lighting</t>
  </si>
  <si>
    <t>Lighting Rate ST &amp; POL</t>
  </si>
  <si>
    <t>Lighting Rate LE</t>
  </si>
  <si>
    <t>Lighting Rate TLE</t>
  </si>
  <si>
    <t>Summary of Adjusted Rates of Return by Class</t>
  </si>
  <si>
    <t>Summary of Rates of Return by Class w/Proposed Increase</t>
  </si>
  <si>
    <t>with 15% Subsidy Reduction and adjustment for Rate FLS</t>
  </si>
  <si>
    <t>General Service Secondary Rate GSS</t>
  </si>
  <si>
    <t>Time of Day Secondary Rate TOD</t>
  </si>
  <si>
    <t>Time of Day Primary Lines Rate TOD</t>
  </si>
  <si>
    <t>KU</t>
  </si>
  <si>
    <t>CSR Credit</t>
  </si>
  <si>
    <t>Corrected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</si>
</sst>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\ ;\(&quot;$&quot;#,##0\)"/>
    <numFmt numFmtId="168" formatCode="_([$€-2]* #,##0.00_);_([$€-2]* \(#,##0.00\);_([$€-2]* &quot;-&quot;??_)"/>
  </numFmts>
  <fonts count="23">
    <font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9"/>
      <color theme="1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>
      <alignment horizontal="left"/>
    </xf>
    <xf numFmtId="0" fontId="6" fillId="2" borderId="0">
      <alignment horizontal="right"/>
    </xf>
    <xf numFmtId="0" fontId="7" fillId="3" borderId="0">
      <alignment horizontal="center"/>
    </xf>
    <xf numFmtId="0" fontId="6" fillId="2" borderId="0">
      <alignment horizontal="right"/>
    </xf>
    <xf numFmtId="0" fontId="8" fillId="3" borderId="0">
      <alignment horizontal="left"/>
    </xf>
    <xf numFmtId="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4" fillId="0" borderId="0" applyProtection="0"/>
    <xf numFmtId="0" fontId="10" fillId="0" borderId="0" applyProtection="0"/>
    <xf numFmtId="0" fontId="11" fillId="0" borderId="0" applyProtection="0"/>
    <xf numFmtId="0" fontId="12" fillId="0" borderId="0" applyProtection="0"/>
    <xf numFmtId="0" fontId="9" fillId="0" borderId="0" applyProtection="0"/>
    <xf numFmtId="0" fontId="4" fillId="0" borderId="0" applyProtection="0"/>
    <xf numFmtId="0" fontId="13" fillId="0" borderId="0" applyProtection="0"/>
    <xf numFmtId="2" fontId="9" fillId="0" borderId="0" applyFont="0" applyFill="0" applyBorder="0" applyAlignment="0" applyProtection="0"/>
    <xf numFmtId="0" fontId="5" fillId="2" borderId="0">
      <alignment horizontal="left"/>
    </xf>
    <xf numFmtId="0" fontId="14" fillId="3" borderId="0">
      <alignment horizontal="left"/>
    </xf>
    <xf numFmtId="0" fontId="15" fillId="0" borderId="0"/>
    <xf numFmtId="4" fontId="16" fillId="4" borderId="0">
      <alignment horizontal="right"/>
    </xf>
    <xf numFmtId="0" fontId="17" fillId="4" borderId="0">
      <alignment horizontal="center" vertical="center"/>
    </xf>
    <xf numFmtId="0" fontId="14" fillId="4" borderId="3"/>
    <xf numFmtId="0" fontId="17" fillId="4" borderId="0" applyBorder="0">
      <alignment horizontal="centerContinuous"/>
    </xf>
    <xf numFmtId="0" fontId="18" fillId="4" borderId="0" applyBorder="0">
      <alignment horizontal="centerContinuous"/>
    </xf>
    <xf numFmtId="0" fontId="14" fillId="5" borderId="0">
      <alignment horizontal="center"/>
    </xf>
    <xf numFmtId="49" fontId="19" fillId="3" borderId="0">
      <alignment horizontal="center"/>
    </xf>
    <xf numFmtId="0" fontId="6" fillId="2" borderId="0">
      <alignment horizontal="center"/>
    </xf>
    <xf numFmtId="0" fontId="6" fillId="2" borderId="0">
      <alignment horizontal="centerContinuous"/>
    </xf>
    <xf numFmtId="0" fontId="20" fillId="3" borderId="0">
      <alignment horizontal="left"/>
    </xf>
    <xf numFmtId="49" fontId="20" fillId="3" borderId="0">
      <alignment horizontal="center"/>
    </xf>
    <xf numFmtId="0" fontId="5" fillId="2" borderId="0">
      <alignment horizontal="left"/>
    </xf>
    <xf numFmtId="49" fontId="20" fillId="3" borderId="0">
      <alignment horizontal="left"/>
    </xf>
    <xf numFmtId="0" fontId="5" fillId="2" borderId="0">
      <alignment horizontal="centerContinuous"/>
    </xf>
    <xf numFmtId="0" fontId="5" fillId="2" borderId="0">
      <alignment horizontal="right"/>
    </xf>
    <xf numFmtId="49" fontId="14" fillId="3" borderId="0">
      <alignment horizontal="left"/>
    </xf>
    <xf numFmtId="0" fontId="6" fillId="2" borderId="0">
      <alignment horizontal="right"/>
    </xf>
    <xf numFmtId="0" fontId="20" fillId="6" borderId="0">
      <alignment horizontal="center"/>
    </xf>
    <xf numFmtId="0" fontId="21" fillId="6" borderId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3" borderId="0">
      <alignment horizontal="center"/>
    </xf>
  </cellStyleXfs>
  <cellXfs count="34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0" fontId="3" fillId="0" borderId="0" xfId="0" applyFont="1"/>
    <xf numFmtId="0" fontId="0" fillId="0" borderId="0" xfId="0" applyBorder="1"/>
    <xf numFmtId="43" fontId="3" fillId="0" borderId="0" xfId="1" applyFont="1" applyBorder="1" applyAlignment="1"/>
    <xf numFmtId="165" fontId="3" fillId="0" borderId="0" xfId="1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43" fontId="3" fillId="0" borderId="0" xfId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wrapText="1"/>
    </xf>
    <xf numFmtId="43" fontId="3" fillId="0" borderId="1" xfId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4" fillId="0" borderId="0" xfId="0" applyFont="1"/>
    <xf numFmtId="166" fontId="0" fillId="0" borderId="0" xfId="2" applyNumberFormat="1" applyFont="1"/>
    <xf numFmtId="10" fontId="0" fillId="0" borderId="0" xfId="3" applyNumberFormat="1" applyFont="1"/>
    <xf numFmtId="0" fontId="4" fillId="0" borderId="0" xfId="0" applyFont="1" applyFill="1"/>
    <xf numFmtId="165" fontId="0" fillId="0" borderId="0" xfId="1" applyNumberFormat="1" applyFont="1" applyBorder="1"/>
    <xf numFmtId="10" fontId="0" fillId="0" borderId="0" xfId="3" applyNumberFormat="1" applyFont="1" applyBorder="1"/>
    <xf numFmtId="165" fontId="0" fillId="0" borderId="2" xfId="1" applyNumberFormat="1" applyFont="1" applyBorder="1"/>
    <xf numFmtId="10" fontId="0" fillId="0" borderId="2" xfId="3" applyNumberFormat="1" applyFont="1" applyBorder="1"/>
    <xf numFmtId="0" fontId="4" fillId="0" borderId="2" xfId="0" applyFont="1" applyBorder="1"/>
    <xf numFmtId="0" fontId="0" fillId="0" borderId="2" xfId="0" applyBorder="1"/>
    <xf numFmtId="43" fontId="0" fillId="0" borderId="0" xfId="1" applyFont="1" applyBorder="1"/>
    <xf numFmtId="166" fontId="0" fillId="0" borderId="0" xfId="2" applyNumberFormat="1" applyFont="1" applyBorder="1"/>
    <xf numFmtId="0" fontId="3" fillId="0" borderId="2" xfId="0" applyFont="1" applyBorder="1" applyAlignment="1">
      <alignment horizontal="left"/>
    </xf>
    <xf numFmtId="165" fontId="0" fillId="0" borderId="0" xfId="1" quotePrefix="1" applyNumberFormat="1" applyFont="1"/>
    <xf numFmtId="43" fontId="3" fillId="0" borderId="0" xfId="1" applyFont="1" applyBorder="1" applyAlignment="1">
      <alignment horizontal="right"/>
    </xf>
    <xf numFmtId="165" fontId="3" fillId="0" borderId="0" xfId="1" applyNumberFormat="1" applyFont="1" applyBorder="1" applyAlignment="1">
      <alignment horizontal="center"/>
    </xf>
  </cellXfs>
  <cellStyles count="50">
    <cellStyle name="ColumnAttributeAbovePrompt" xfId="4"/>
    <cellStyle name="ColumnAttributePrompt" xfId="5"/>
    <cellStyle name="ColumnAttributeValue" xfId="6"/>
    <cellStyle name="ColumnHeadingPrompt" xfId="7"/>
    <cellStyle name="ColumnHeadingValue" xfId="8"/>
    <cellStyle name="Comma" xfId="1" builtinId="3"/>
    <cellStyle name="Comma0" xfId="9"/>
    <cellStyle name="Currency" xfId="2" builtinId="4"/>
    <cellStyle name="Currency0" xfId="10"/>
    <cellStyle name="Date" xfId="11"/>
    <cellStyle name="Euro" xfId="12"/>
    <cellStyle name="F2" xfId="13"/>
    <cellStyle name="F3" xfId="14"/>
    <cellStyle name="F4" xfId="15"/>
    <cellStyle name="F5" xfId="16"/>
    <cellStyle name="F6" xfId="17"/>
    <cellStyle name="F7" xfId="18"/>
    <cellStyle name="F8" xfId="19"/>
    <cellStyle name="Fixed" xfId="20"/>
    <cellStyle name="LineItemPrompt" xfId="21"/>
    <cellStyle name="LineItemValue" xfId="22"/>
    <cellStyle name="Normal" xfId="0" builtinId="0"/>
    <cellStyle name="Normal 39" xfId="23"/>
    <cellStyle name="Output Amounts" xfId="24"/>
    <cellStyle name="Output Column Headings" xfId="25"/>
    <cellStyle name="Output Line Items" xfId="26"/>
    <cellStyle name="Output Report Heading" xfId="27"/>
    <cellStyle name="Output Report Title" xfId="28"/>
    <cellStyle name="Percent" xfId="3" builtinId="5"/>
    <cellStyle name="ReportTitlePrompt" xfId="29"/>
    <cellStyle name="ReportTitleValue" xfId="30"/>
    <cellStyle name="RowAcctAbovePrompt" xfId="31"/>
    <cellStyle name="RowAcctSOBAbovePrompt" xfId="32"/>
    <cellStyle name="RowAcctSOBValue" xfId="33"/>
    <cellStyle name="RowAcctValue" xfId="34"/>
    <cellStyle name="RowAttrAbovePrompt" xfId="35"/>
    <cellStyle name="RowAttrValue" xfId="36"/>
    <cellStyle name="RowColSetAbovePrompt" xfId="37"/>
    <cellStyle name="RowColSetLeftPrompt" xfId="38"/>
    <cellStyle name="RowColSetValue" xfId="39"/>
    <cellStyle name="RowLeftPrompt" xfId="40"/>
    <cellStyle name="SampleUsingFormatMask" xfId="41"/>
    <cellStyle name="SampleWithNoFormatMask" xfId="42"/>
    <cellStyle name="STYL5 - Style5" xfId="43"/>
    <cellStyle name="STYL6 - Style6" xfId="44"/>
    <cellStyle name="STYLE1 - Style1" xfId="45"/>
    <cellStyle name="STYLE2 - Style2" xfId="46"/>
    <cellStyle name="STYLE3 - Style3" xfId="47"/>
    <cellStyle name="STYLE4 - Style4" xfId="48"/>
    <cellStyle name="UploadThisRowValue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zoomScaleNormal="100" zoomScaleSheetLayoutView="110" workbookViewId="0">
      <selection activeCell="C5" sqref="C5"/>
    </sheetView>
  </sheetViews>
  <sheetFormatPr defaultRowHeight="13.8"/>
  <cols>
    <col min="1" max="1" width="48.109375" bestFit="1" customWidth="1"/>
    <col min="2" max="2" width="14.109375" customWidth="1"/>
    <col min="3" max="3" width="16.5546875" style="4" customWidth="1"/>
    <col min="5" max="7" width="15.6640625" style="4" customWidth="1"/>
    <col min="8" max="8" width="15.6640625" customWidth="1"/>
  </cols>
  <sheetData>
    <row r="1" spans="1:8" ht="17.399999999999999">
      <c r="A1" s="1" t="s">
        <v>0</v>
      </c>
    </row>
    <row r="2" spans="1:8">
      <c r="A2" s="5" t="s">
        <v>22</v>
      </c>
    </row>
    <row r="4" spans="1:8">
      <c r="A4" s="9"/>
      <c r="B4" s="13"/>
      <c r="C4" s="32" t="s">
        <v>30</v>
      </c>
      <c r="H4" s="3"/>
    </row>
    <row r="5" spans="1:8" ht="14.4" thickBot="1">
      <c r="A5" s="14"/>
      <c r="B5" s="16" t="s">
        <v>28</v>
      </c>
      <c r="C5" s="16" t="s">
        <v>29</v>
      </c>
      <c r="H5" s="3"/>
    </row>
    <row r="6" spans="1:8">
      <c r="A6" s="9"/>
      <c r="C6"/>
      <c r="H6" s="3"/>
    </row>
    <row r="7" spans="1:8">
      <c r="A7" s="18" t="s">
        <v>9</v>
      </c>
      <c r="B7" s="20">
        <f>KU!G28</f>
        <v>3.9743351448979128E-2</v>
      </c>
      <c r="C7" s="20">
        <f>'Corrected CSR Credit'!G28</f>
        <v>3.859735032536734E-2</v>
      </c>
      <c r="H7" s="3"/>
    </row>
    <row r="8" spans="1:8">
      <c r="A8" s="18" t="s">
        <v>10</v>
      </c>
      <c r="B8" s="20">
        <f>KU!G29</f>
        <v>8.7236160275055735E-2</v>
      </c>
      <c r="C8" s="20">
        <f>'Corrected CSR Credit'!G29</f>
        <v>8.6071646868671747E-2</v>
      </c>
      <c r="H8" s="3"/>
    </row>
    <row r="9" spans="1:8">
      <c r="A9" s="21" t="s">
        <v>11</v>
      </c>
      <c r="B9" s="23">
        <f>KU!G30</f>
        <v>7.2501586144823535E-2</v>
      </c>
      <c r="C9" s="23">
        <f>'Corrected CSR Credit'!G30</f>
        <v>7.1290001041154849E-2</v>
      </c>
      <c r="H9" s="3"/>
    </row>
    <row r="10" spans="1:8">
      <c r="A10" s="21" t="s">
        <v>12</v>
      </c>
      <c r="B10" s="20">
        <f>KU!G31</f>
        <v>0.10513931407327747</v>
      </c>
      <c r="C10" s="20">
        <f>'Corrected CSR Credit'!G31</f>
        <v>0.10386302387599015</v>
      </c>
    </row>
    <row r="11" spans="1:8">
      <c r="A11" s="21" t="s">
        <v>13</v>
      </c>
      <c r="B11" s="20">
        <f>KU!G32</f>
        <v>8.523917396097426E-2</v>
      </c>
      <c r="C11" s="20">
        <f>'Corrected CSR Credit'!G32</f>
        <v>8.4297943326571742E-2</v>
      </c>
    </row>
    <row r="12" spans="1:8">
      <c r="A12" s="21" t="s">
        <v>14</v>
      </c>
      <c r="B12" s="20">
        <f>KU!G33</f>
        <v>5.8264611425194068E-2</v>
      </c>
      <c r="C12" s="20">
        <f>'Corrected CSR Credit'!G33</f>
        <v>5.6990180204067015E-2</v>
      </c>
    </row>
    <row r="13" spans="1:8">
      <c r="A13" s="21" t="s">
        <v>15</v>
      </c>
      <c r="B13" s="20">
        <f>KU!G34</f>
        <v>5.8921185710778923E-2</v>
      </c>
      <c r="C13" s="20">
        <f>'Corrected CSR Credit'!G34</f>
        <v>5.7850088641395916E-2</v>
      </c>
    </row>
    <row r="14" spans="1:8">
      <c r="A14" s="21" t="s">
        <v>16</v>
      </c>
      <c r="B14" s="20">
        <f>KU!G35</f>
        <v>6.0563895745985592E-2</v>
      </c>
      <c r="C14" s="20">
        <f>'Corrected CSR Credit'!G35</f>
        <v>5.9105996427271552E-2</v>
      </c>
    </row>
    <row r="15" spans="1:8">
      <c r="A15" s="18" t="s">
        <v>17</v>
      </c>
      <c r="B15" s="20">
        <f>KU!G36</f>
        <v>-1.5880255968758816E-2</v>
      </c>
      <c r="C15" s="20">
        <f>'Corrected CSR Credit'!G36</f>
        <v>5.2364446398731057E-2</v>
      </c>
    </row>
    <row r="16" spans="1:8">
      <c r="A16" s="18" t="s">
        <v>18</v>
      </c>
      <c r="B16" s="25">
        <f>KU!G37</f>
        <v>7.1307648179362804E-2</v>
      </c>
      <c r="C16" s="25">
        <f>'Corrected CSR Credit'!G37</f>
        <v>7.1305944148957148E-2</v>
      </c>
    </row>
    <row r="17" spans="1:3" hidden="1">
      <c r="A17" s="18" t="s">
        <v>19</v>
      </c>
      <c r="B17" s="20">
        <f>KU!G38</f>
        <v>7.1276133409125503E-2</v>
      </c>
      <c r="C17" s="20">
        <f>'Corrected CSR Credit'!G38</f>
        <v>7.1276133409125503E-2</v>
      </c>
    </row>
    <row r="18" spans="1:3" hidden="1">
      <c r="A18" s="21" t="s">
        <v>20</v>
      </c>
      <c r="B18" s="23">
        <f>KU!G39</f>
        <v>3.3838573636715455E-2</v>
      </c>
      <c r="C18" s="23">
        <f>'Corrected CSR Credit'!G39</f>
        <v>3.3838573636715455E-2</v>
      </c>
    </row>
    <row r="19" spans="1:3" hidden="1">
      <c r="A19" s="26" t="s">
        <v>21</v>
      </c>
      <c r="B19" s="25">
        <f>KU!G40</f>
        <v>8.2437615355353558E-2</v>
      </c>
      <c r="C19" s="25">
        <f>'Corrected CSR Credit'!G40</f>
        <v>8.1869846381257022E-2</v>
      </c>
    </row>
    <row r="20" spans="1:3">
      <c r="B20" s="20">
        <f>KU!G41</f>
        <v>6.0163636293941246E-2</v>
      </c>
      <c r="C20" s="20">
        <f>'Corrected CSR Credit'!G41</f>
        <v>6.0163636293941267E-2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23" zoomScaleNormal="100" zoomScaleSheetLayoutView="110" workbookViewId="0"/>
  </sheetViews>
  <sheetFormatPr defaultRowHeight="13.8"/>
  <cols>
    <col min="1" max="1" width="48.109375" bestFit="1" customWidth="1"/>
    <col min="3" max="3" width="19" style="2" bestFit="1" customWidth="1"/>
    <col min="4" max="4" width="19.6640625" style="2" customWidth="1"/>
    <col min="5" max="5" width="18" style="2" customWidth="1"/>
    <col min="6" max="6" width="18.88671875" style="3" customWidth="1"/>
    <col min="7" max="7" width="14.109375" customWidth="1"/>
    <col min="8" max="8" width="16.5546875" style="4" customWidth="1"/>
    <col min="10" max="12" width="15.6640625" style="4" customWidth="1"/>
    <col min="13" max="13" width="15.6640625" customWidth="1"/>
  </cols>
  <sheetData>
    <row r="1" spans="1:13" ht="17.399999999999999">
      <c r="A1" s="1" t="s">
        <v>0</v>
      </c>
    </row>
    <row r="2" spans="1:13">
      <c r="A2" s="5" t="s">
        <v>1</v>
      </c>
      <c r="B2" s="6"/>
      <c r="C2" s="7"/>
      <c r="D2" s="7"/>
      <c r="E2" s="7"/>
      <c r="F2" s="7"/>
      <c r="H2" s="8"/>
      <c r="J2" s="33"/>
      <c r="K2" s="33"/>
      <c r="L2" s="33"/>
      <c r="M2" s="33"/>
    </row>
    <row r="3" spans="1:13">
      <c r="A3" s="9"/>
      <c r="B3" s="10"/>
      <c r="H3" s="3"/>
      <c r="M3" s="3"/>
    </row>
    <row r="4" spans="1:13">
      <c r="A4" s="9"/>
      <c r="B4" s="10"/>
      <c r="D4" s="11" t="s">
        <v>2</v>
      </c>
      <c r="E4" s="11" t="s">
        <v>3</v>
      </c>
      <c r="F4" s="12"/>
      <c r="G4" s="13"/>
      <c r="H4" s="3"/>
      <c r="M4" s="3"/>
    </row>
    <row r="5" spans="1:13" ht="14.4" thickBot="1">
      <c r="A5" s="14"/>
      <c r="B5" s="15"/>
      <c r="C5" s="16" t="s">
        <v>4</v>
      </c>
      <c r="D5" s="16" t="s">
        <v>5</v>
      </c>
      <c r="E5" s="16" t="s">
        <v>6</v>
      </c>
      <c r="F5" s="17" t="s">
        <v>7</v>
      </c>
      <c r="G5" s="16" t="s">
        <v>8</v>
      </c>
      <c r="H5" s="3"/>
      <c r="M5" s="3"/>
    </row>
    <row r="6" spans="1:13">
      <c r="A6" s="9"/>
      <c r="B6" s="10"/>
      <c r="H6" s="3"/>
      <c r="M6" s="3"/>
    </row>
    <row r="7" spans="1:13">
      <c r="A7" s="18" t="s">
        <v>9</v>
      </c>
      <c r="B7" s="10"/>
      <c r="C7" s="19">
        <v>496334304.50809497</v>
      </c>
      <c r="D7" s="19">
        <v>438354204.62113303</v>
      </c>
      <c r="E7" s="19">
        <f>C7-D7</f>
        <v>57980099.886961937</v>
      </c>
      <c r="F7" s="19">
        <v>1543014452.7109179</v>
      </c>
      <c r="G7" s="20">
        <f>E7/F7</f>
        <v>3.7575863132776791E-2</v>
      </c>
      <c r="H7" s="3"/>
      <c r="M7" s="3"/>
    </row>
    <row r="8" spans="1:13">
      <c r="A8" s="18" t="s">
        <v>10</v>
      </c>
      <c r="B8" s="10"/>
      <c r="C8" s="4">
        <v>187254967.09819865</v>
      </c>
      <c r="D8" s="4">
        <v>148784070.66828552</v>
      </c>
      <c r="E8" s="4">
        <f>C8-D8</f>
        <v>38470896.429913133</v>
      </c>
      <c r="F8" s="4">
        <v>439931146.25108594</v>
      </c>
      <c r="G8" s="20">
        <f>E8/F8</f>
        <v>8.7447539820143319E-2</v>
      </c>
      <c r="H8" s="3"/>
      <c r="M8" s="3"/>
    </row>
    <row r="9" spans="1:13">
      <c r="A9" s="21" t="s">
        <v>11</v>
      </c>
      <c r="B9" s="10"/>
      <c r="C9" s="22">
        <v>11468006.250611322</v>
      </c>
      <c r="D9" s="22">
        <v>9692979.1736783423</v>
      </c>
      <c r="E9" s="22">
        <f>C9-D9</f>
        <v>1775027.0769329797</v>
      </c>
      <c r="F9" s="22">
        <v>26527156.296539806</v>
      </c>
      <c r="G9" s="23">
        <f>E9/F9</f>
        <v>6.6913583087853015E-2</v>
      </c>
      <c r="H9" s="3"/>
      <c r="M9" s="3"/>
    </row>
    <row r="10" spans="1:13">
      <c r="A10" s="21" t="s">
        <v>12</v>
      </c>
      <c r="C10" s="4">
        <v>229139782.96132761</v>
      </c>
      <c r="D10" s="4">
        <v>182300571.87899911</v>
      </c>
      <c r="E10" s="22">
        <f>C10-D10</f>
        <v>46839211.082328498</v>
      </c>
      <c r="F10" s="4">
        <v>466522028.26012629</v>
      </c>
      <c r="G10" s="20">
        <f>E10/F10</f>
        <v>0.10040085621897278</v>
      </c>
    </row>
    <row r="11" spans="1:13">
      <c r="A11" s="21" t="s">
        <v>13</v>
      </c>
      <c r="C11" s="4">
        <v>53103200.451937541</v>
      </c>
      <c r="D11" s="4">
        <v>41562166.675834559</v>
      </c>
      <c r="E11" s="4">
        <f>C11-D11</f>
        <v>11541033.776102982</v>
      </c>
      <c r="F11" s="4">
        <v>103973077.01513284</v>
      </c>
      <c r="G11" s="20">
        <f>E11/F11</f>
        <v>0.11100021378056585</v>
      </c>
    </row>
    <row r="12" spans="1:13">
      <c r="A12" s="21" t="s">
        <v>14</v>
      </c>
      <c r="C12" s="4">
        <v>26292771.605595872</v>
      </c>
      <c r="D12" s="4">
        <v>24110145.665142432</v>
      </c>
      <c r="E12" s="4">
        <f t="shared" ref="E12:E19" si="0">C12-D12</f>
        <v>2182625.94045344</v>
      </c>
      <c r="F12" s="4">
        <v>71592845.336402193</v>
      </c>
      <c r="G12" s="20">
        <f t="shared" ref="G12:G20" si="1">E12/F12</f>
        <v>3.0486648912997721E-2</v>
      </c>
    </row>
    <row r="13" spans="1:13">
      <c r="A13" s="21" t="s">
        <v>15</v>
      </c>
      <c r="B13" s="10"/>
      <c r="C13" s="4">
        <v>210197720.63500616</v>
      </c>
      <c r="D13" s="4">
        <v>184790299.27456602</v>
      </c>
      <c r="E13" s="4">
        <f t="shared" si="0"/>
        <v>25407421.360440135</v>
      </c>
      <c r="F13" s="4">
        <v>504468963.40468323</v>
      </c>
      <c r="G13" s="20">
        <f t="shared" si="1"/>
        <v>5.0364686836161993E-2</v>
      </c>
    </row>
    <row r="14" spans="1:13">
      <c r="A14" s="21" t="s">
        <v>16</v>
      </c>
      <c r="B14" s="10"/>
      <c r="C14" s="4">
        <v>88952422.410075888</v>
      </c>
      <c r="D14" s="4">
        <v>76379577.876800492</v>
      </c>
      <c r="E14" s="4">
        <f t="shared" si="0"/>
        <v>12572844.533275396</v>
      </c>
      <c r="F14" s="4">
        <v>197373813.70709348</v>
      </c>
      <c r="G14" s="20">
        <f t="shared" si="1"/>
        <v>6.3700671822320559E-2</v>
      </c>
    </row>
    <row r="15" spans="1:13">
      <c r="A15" s="18" t="s">
        <v>17</v>
      </c>
      <c r="B15" s="10"/>
      <c r="C15" s="4">
        <v>15738896.033731196</v>
      </c>
      <c r="D15" s="4">
        <v>16035121.993293857</v>
      </c>
      <c r="E15" s="4">
        <f t="shared" si="0"/>
        <v>-296225.95956266113</v>
      </c>
      <c r="F15" s="4">
        <v>58364474.805565506</v>
      </c>
      <c r="G15" s="20">
        <f t="shared" si="1"/>
        <v>-5.0754497585989355E-3</v>
      </c>
    </row>
    <row r="16" spans="1:13">
      <c r="A16" s="18" t="s">
        <v>18</v>
      </c>
      <c r="B16" s="10"/>
      <c r="C16" s="24">
        <f>SUM(C17:C19)</f>
        <v>23594847.746219289</v>
      </c>
      <c r="D16" s="24">
        <f>SUM(D17:D19)</f>
        <v>17318858.226476185</v>
      </c>
      <c r="E16" s="24">
        <f>SUM(E17:E19)</f>
        <v>6275989.5197431045</v>
      </c>
      <c r="F16" s="24">
        <f>SUM(F17:F19)</f>
        <v>89167188.159336343</v>
      </c>
      <c r="G16" s="25">
        <f>E16/F16</f>
        <v>7.038451754840909E-2</v>
      </c>
    </row>
    <row r="17" spans="1:13" hidden="1">
      <c r="A17" s="18" t="s">
        <v>19</v>
      </c>
      <c r="B17" s="10"/>
      <c r="C17" s="22">
        <v>23483126.094491437</v>
      </c>
      <c r="D17" s="22">
        <v>17225864.723734364</v>
      </c>
      <c r="E17" s="22">
        <f t="shared" si="0"/>
        <v>6257261.3707570732</v>
      </c>
      <c r="F17" s="22">
        <v>88886962.923129484</v>
      </c>
      <c r="G17" s="23">
        <f t="shared" si="1"/>
        <v>7.0395715693069946E-2</v>
      </c>
    </row>
    <row r="18" spans="1:13" hidden="1">
      <c r="A18" s="21" t="s">
        <v>20</v>
      </c>
      <c r="B18" s="10"/>
      <c r="C18" s="4">
        <v>2321.5499580835422</v>
      </c>
      <c r="D18" s="4">
        <v>2171.9362152029798</v>
      </c>
      <c r="E18" s="22">
        <f t="shared" si="0"/>
        <v>149.61374288056231</v>
      </c>
      <c r="F18" s="4">
        <v>4848.5861841268825</v>
      </c>
      <c r="G18" s="20">
        <f t="shared" si="1"/>
        <v>3.0857189539161355E-2</v>
      </c>
    </row>
    <row r="19" spans="1:13" hidden="1">
      <c r="A19" s="26" t="s">
        <v>21</v>
      </c>
      <c r="B19" s="27"/>
      <c r="C19" s="24">
        <v>109400.10176976753</v>
      </c>
      <c r="D19" s="24">
        <v>90821.566526617113</v>
      </c>
      <c r="E19" s="24">
        <f t="shared" si="0"/>
        <v>18578.535243150414</v>
      </c>
      <c r="F19" s="24">
        <v>275376.65002273506</v>
      </c>
      <c r="G19" s="25">
        <f t="shared" si="1"/>
        <v>6.7465906211062465E-2</v>
      </c>
    </row>
    <row r="20" spans="1:13">
      <c r="C20" s="4">
        <f>SUM(C7:C16)</f>
        <v>1342076919.7007985</v>
      </c>
      <c r="D20" s="4">
        <f>SUM(D7:D16)</f>
        <v>1139327996.0542095</v>
      </c>
      <c r="E20" s="4">
        <f>SUM(E7:E16)</f>
        <v>202748923.64658898</v>
      </c>
      <c r="F20" s="4">
        <f>SUM(F7:F16)</f>
        <v>3500935145.9468842</v>
      </c>
      <c r="G20" s="20">
        <f t="shared" si="1"/>
        <v>5.7912790495795452E-2</v>
      </c>
    </row>
    <row r="21" spans="1:13">
      <c r="B21" s="10"/>
      <c r="C21" s="28"/>
      <c r="D21" s="28"/>
      <c r="E21" s="29"/>
      <c r="F21" s="22"/>
      <c r="G21" s="23"/>
    </row>
    <row r="22" spans="1:13" ht="17.399999999999999">
      <c r="A22" s="1" t="s">
        <v>0</v>
      </c>
      <c r="B22" s="10"/>
    </row>
    <row r="23" spans="1:13">
      <c r="A23" s="5" t="s">
        <v>22</v>
      </c>
    </row>
    <row r="25" spans="1:13">
      <c r="A25" s="9"/>
      <c r="B25" s="10"/>
      <c r="D25" s="11" t="s">
        <v>2</v>
      </c>
      <c r="E25" s="11" t="s">
        <v>3</v>
      </c>
      <c r="F25" s="12"/>
      <c r="G25" s="13"/>
      <c r="H25" s="3"/>
      <c r="M25" s="3"/>
    </row>
    <row r="26" spans="1:13" ht="14.4" thickBot="1">
      <c r="A26" s="14"/>
      <c r="B26" s="15"/>
      <c r="C26" s="16" t="s">
        <v>4</v>
      </c>
      <c r="D26" s="16" t="s">
        <v>5</v>
      </c>
      <c r="E26" s="16" t="s">
        <v>6</v>
      </c>
      <c r="F26" s="17" t="s">
        <v>7</v>
      </c>
      <c r="G26" s="16" t="s">
        <v>8</v>
      </c>
      <c r="H26" s="3"/>
      <c r="M26" s="3"/>
    </row>
    <row r="27" spans="1:13">
      <c r="A27" s="9"/>
      <c r="B27" s="10"/>
      <c r="H27" s="3"/>
      <c r="M27" s="3"/>
    </row>
    <row r="28" spans="1:13">
      <c r="A28" s="18" t="s">
        <v>9</v>
      </c>
      <c r="B28" s="10"/>
      <c r="C28" s="19">
        <v>474276697.97752315</v>
      </c>
      <c r="D28" s="19">
        <v>415966014.06910074</v>
      </c>
      <c r="E28" s="19">
        <f t="shared" ref="E28:E40" si="2">C28-D28</f>
        <v>58310683.90842241</v>
      </c>
      <c r="F28" s="19">
        <v>1467180843.650774</v>
      </c>
      <c r="G28" s="20">
        <f t="shared" ref="G28:G41" si="3">E28/F28</f>
        <v>3.9743351448979128E-2</v>
      </c>
      <c r="H28" s="3"/>
      <c r="M28" s="3"/>
    </row>
    <row r="29" spans="1:13">
      <c r="A29" s="18" t="s">
        <v>10</v>
      </c>
      <c r="B29" s="10"/>
      <c r="C29" s="4">
        <v>176797886.03109339</v>
      </c>
      <c r="D29" s="4">
        <v>140385792.57987192</v>
      </c>
      <c r="E29" s="4">
        <f t="shared" si="2"/>
        <v>36412093.451221466</v>
      </c>
      <c r="F29" s="4">
        <v>417396792.06895494</v>
      </c>
      <c r="G29" s="20">
        <f t="shared" si="3"/>
        <v>8.7236160275055735E-2</v>
      </c>
      <c r="H29" s="3"/>
      <c r="M29" s="3"/>
    </row>
    <row r="30" spans="1:13">
      <c r="A30" s="21" t="s">
        <v>11</v>
      </c>
      <c r="B30" s="10"/>
      <c r="C30" s="22">
        <v>11248656.965346685</v>
      </c>
      <c r="D30" s="22">
        <v>9436476.7182488181</v>
      </c>
      <c r="E30" s="22">
        <f t="shared" si="2"/>
        <v>1812180.2470978666</v>
      </c>
      <c r="F30" s="22">
        <v>24995042.77710554</v>
      </c>
      <c r="G30" s="23">
        <f t="shared" si="3"/>
        <v>7.2501586144823535E-2</v>
      </c>
      <c r="H30" s="3"/>
      <c r="M30" s="3"/>
    </row>
    <row r="31" spans="1:13">
      <c r="A31" s="21" t="s">
        <v>12</v>
      </c>
      <c r="C31" s="4">
        <v>220794075.59618473</v>
      </c>
      <c r="D31" s="4">
        <v>174755666.43893468</v>
      </c>
      <c r="E31" s="22">
        <f t="shared" si="2"/>
        <v>46038409.157250047</v>
      </c>
      <c r="F31" s="4">
        <v>437880060.0236302</v>
      </c>
      <c r="G31" s="20">
        <f t="shared" si="3"/>
        <v>0.10513931407327747</v>
      </c>
    </row>
    <row r="32" spans="1:13">
      <c r="A32" s="21" t="s">
        <v>13</v>
      </c>
      <c r="C32" s="4">
        <v>46616010.1463053</v>
      </c>
      <c r="D32" s="4">
        <v>38312273.718695775</v>
      </c>
      <c r="E32" s="4">
        <f t="shared" si="2"/>
        <v>8303736.4276095256</v>
      </c>
      <c r="F32" s="4">
        <v>97416904.009549558</v>
      </c>
      <c r="G32" s="20">
        <f t="shared" si="3"/>
        <v>8.523917396097426E-2</v>
      </c>
    </row>
    <row r="33" spans="1:13">
      <c r="A33" s="21" t="s">
        <v>14</v>
      </c>
      <c r="C33" s="4">
        <v>28338679.619230799</v>
      </c>
      <c r="D33" s="4">
        <v>24427991.706350084</v>
      </c>
      <c r="E33" s="4">
        <f t="shared" si="2"/>
        <v>3910687.912880715</v>
      </c>
      <c r="F33" s="4">
        <v>67119436.948475093</v>
      </c>
      <c r="G33" s="20">
        <f t="shared" si="3"/>
        <v>5.8264611425194068E-2</v>
      </c>
    </row>
    <row r="34" spans="1:13">
      <c r="A34" s="21" t="s">
        <v>15</v>
      </c>
      <c r="B34" s="10"/>
      <c r="C34" s="4">
        <v>207598636.14649785</v>
      </c>
      <c r="D34" s="4">
        <v>179775722.03247109</v>
      </c>
      <c r="E34" s="4">
        <f t="shared" si="2"/>
        <v>27822914.114026755</v>
      </c>
      <c r="F34" s="4">
        <v>472205604.45946503</v>
      </c>
      <c r="G34" s="20">
        <f t="shared" si="3"/>
        <v>5.8921185710778923E-2</v>
      </c>
    </row>
    <row r="35" spans="1:13">
      <c r="A35" s="21" t="s">
        <v>16</v>
      </c>
      <c r="B35" s="10"/>
      <c r="C35" s="4">
        <v>84511391.424109161</v>
      </c>
      <c r="D35" s="4">
        <v>73383135.723429888</v>
      </c>
      <c r="E35" s="4">
        <f t="shared" si="2"/>
        <v>11128255.700679272</v>
      </c>
      <c r="F35" s="4">
        <v>183744053.50925425</v>
      </c>
      <c r="G35" s="20">
        <f t="shared" si="3"/>
        <v>6.0563895745985592E-2</v>
      </c>
    </row>
    <row r="36" spans="1:13">
      <c r="A36" s="18" t="s">
        <v>17</v>
      </c>
      <c r="B36" s="10"/>
      <c r="C36" s="4">
        <v>14193700.252334129</v>
      </c>
      <c r="D36" s="4">
        <v>15056452.735714616</v>
      </c>
      <c r="E36" s="4">
        <f t="shared" si="2"/>
        <v>-862752.48338048719</v>
      </c>
      <c r="F36" s="4">
        <v>54328625.752492771</v>
      </c>
      <c r="G36" s="20">
        <f t="shared" si="3"/>
        <v>-1.5880255968758816E-2</v>
      </c>
    </row>
    <row r="37" spans="1:13">
      <c r="A37" s="18" t="s">
        <v>18</v>
      </c>
      <c r="B37" s="10"/>
      <c r="C37" s="24">
        <f>SUM(C38:C40)</f>
        <v>23320801.542173449</v>
      </c>
      <c r="D37" s="24">
        <f>SUM(D38:D40)</f>
        <v>17004519.331380982</v>
      </c>
      <c r="E37" s="24">
        <f>SUM(E38:E40)</f>
        <v>6316282.2107924679</v>
      </c>
      <c r="F37" s="24">
        <f>SUM(F38:F40)</f>
        <v>88577906.747182101</v>
      </c>
      <c r="G37" s="25">
        <f>E37/F37</f>
        <v>7.1307648179362804E-2</v>
      </c>
    </row>
    <row r="38" spans="1:13" hidden="1">
      <c r="A38" s="18" t="s">
        <v>19</v>
      </c>
      <c r="B38" s="10"/>
      <c r="C38" s="4">
        <v>23199882.996543352</v>
      </c>
      <c r="D38" s="4">
        <v>16905675.380916543</v>
      </c>
      <c r="E38" s="4">
        <f t="shared" si="2"/>
        <v>6294207.6156268083</v>
      </c>
      <c r="F38" s="4">
        <v>88307366.218899846</v>
      </c>
      <c r="G38" s="20">
        <f t="shared" si="3"/>
        <v>7.1276133409125503E-2</v>
      </c>
    </row>
    <row r="39" spans="1:13" hidden="1">
      <c r="A39" s="21" t="s">
        <v>20</v>
      </c>
      <c r="B39" s="10"/>
      <c r="C39" s="22">
        <v>2284.489870056887</v>
      </c>
      <c r="D39" s="22">
        <v>2125.6537352731716</v>
      </c>
      <c r="E39" s="22">
        <f t="shared" si="2"/>
        <v>158.83613478371535</v>
      </c>
      <c r="F39" s="22">
        <v>4693.937058014033</v>
      </c>
      <c r="G39" s="23">
        <f t="shared" si="3"/>
        <v>3.3838573636715455E-2</v>
      </c>
    </row>
    <row r="40" spans="1:13" hidden="1">
      <c r="A40" s="26" t="s">
        <v>21</v>
      </c>
      <c r="B40" s="30"/>
      <c r="C40" s="24">
        <v>118634.05576004171</v>
      </c>
      <c r="D40" s="24">
        <v>96718.296729165726</v>
      </c>
      <c r="E40" s="24">
        <f t="shared" si="2"/>
        <v>21915.759030875983</v>
      </c>
      <c r="F40" s="24">
        <v>265846.59122424212</v>
      </c>
      <c r="G40" s="25">
        <f t="shared" si="3"/>
        <v>8.2437615355353558E-2</v>
      </c>
    </row>
    <row r="41" spans="1:13">
      <c r="C41" s="4">
        <f>SUM(C28:C37)</f>
        <v>1287696535.7007987</v>
      </c>
      <c r="D41" s="4">
        <f>SUM(D28:D37)</f>
        <v>1088504045.0541987</v>
      </c>
      <c r="E41" s="4">
        <f>SUM(E28:E37)</f>
        <v>199192490.64660004</v>
      </c>
      <c r="F41" s="4">
        <f>SUM(F28:F37)</f>
        <v>3310845269.9468837</v>
      </c>
      <c r="G41" s="20">
        <f t="shared" si="3"/>
        <v>6.0163636293941246E-2</v>
      </c>
    </row>
    <row r="43" spans="1:13" ht="17.399999999999999">
      <c r="A43" s="1" t="s">
        <v>0</v>
      </c>
      <c r="B43" s="10"/>
    </row>
    <row r="44" spans="1:13">
      <c r="A44" s="5" t="s">
        <v>23</v>
      </c>
    </row>
    <row r="45" spans="1:13">
      <c r="A45" t="s">
        <v>24</v>
      </c>
    </row>
    <row r="46" spans="1:13">
      <c r="A46" s="9"/>
      <c r="B46" s="10"/>
      <c r="D46" s="11" t="s">
        <v>2</v>
      </c>
      <c r="E46" s="11" t="s">
        <v>3</v>
      </c>
      <c r="F46" s="12"/>
      <c r="G46" s="13"/>
      <c r="H46" s="3"/>
      <c r="M46" s="3"/>
    </row>
    <row r="47" spans="1:13" ht="14.4" thickBot="1">
      <c r="A47" s="14"/>
      <c r="B47" s="15"/>
      <c r="C47" s="16" t="s">
        <v>4</v>
      </c>
      <c r="D47" s="16" t="s">
        <v>5</v>
      </c>
      <c r="E47" s="16" t="s">
        <v>6</v>
      </c>
      <c r="F47" s="17" t="s">
        <v>7</v>
      </c>
      <c r="G47" s="16" t="s">
        <v>8</v>
      </c>
      <c r="H47" s="3"/>
      <c r="M47" s="3"/>
    </row>
    <row r="48" spans="1:13">
      <c r="A48" s="9"/>
      <c r="B48" s="10"/>
      <c r="H48" s="3"/>
      <c r="M48" s="3"/>
    </row>
    <row r="49" spans="1:13">
      <c r="A49" s="18" t="s">
        <v>9</v>
      </c>
      <c r="B49" s="10"/>
      <c r="C49" s="19">
        <v>512501437.10834235</v>
      </c>
      <c r="D49" s="19">
        <v>430012573.6317203</v>
      </c>
      <c r="E49" s="19">
        <f t="shared" ref="E49:E61" si="4">C49-D49</f>
        <v>82488863.476622045</v>
      </c>
      <c r="F49" s="19">
        <v>1467180843.650774</v>
      </c>
      <c r="G49" s="20">
        <f t="shared" ref="G49:G62" si="5">E49/F49</f>
        <v>5.62226966318383E-2</v>
      </c>
      <c r="H49" s="3"/>
      <c r="M49" s="3"/>
    </row>
    <row r="50" spans="1:13">
      <c r="A50" s="18" t="s">
        <v>25</v>
      </c>
      <c r="B50" s="10"/>
      <c r="C50" s="4">
        <v>185889059.04314983</v>
      </c>
      <c r="D50" s="4">
        <v>143726553.2001313</v>
      </c>
      <c r="E50" s="4">
        <f t="shared" si="4"/>
        <v>42162505.843018532</v>
      </c>
      <c r="F50" s="4">
        <v>417396792.06895494</v>
      </c>
      <c r="G50" s="20">
        <f t="shared" si="5"/>
        <v>0.10101300883034382</v>
      </c>
      <c r="H50" s="3"/>
      <c r="M50" s="3"/>
    </row>
    <row r="51" spans="1:13">
      <c r="A51" s="21" t="s">
        <v>11</v>
      </c>
      <c r="B51" s="10"/>
      <c r="C51" s="22">
        <v>11884494.324470034</v>
      </c>
      <c r="D51" s="22">
        <v>9670129.7801179551</v>
      </c>
      <c r="E51" s="22">
        <f t="shared" si="4"/>
        <v>2214364.5443520788</v>
      </c>
      <c r="F51" s="22">
        <v>24995042.77710554</v>
      </c>
      <c r="G51" s="23">
        <f t="shared" si="5"/>
        <v>8.8592148615178529E-2</v>
      </c>
      <c r="H51" s="3"/>
      <c r="M51" s="3"/>
    </row>
    <row r="52" spans="1:13">
      <c r="A52" s="21" t="s">
        <v>12</v>
      </c>
      <c r="C52" s="4">
        <v>225177123.06081989</v>
      </c>
      <c r="D52" s="4">
        <v>176366318.03990659</v>
      </c>
      <c r="E52" s="22">
        <f t="shared" si="4"/>
        <v>48810805.020913303</v>
      </c>
      <c r="F52" s="4">
        <v>437880060.0236302</v>
      </c>
      <c r="G52" s="20">
        <f t="shared" si="5"/>
        <v>0.11147071875864643</v>
      </c>
    </row>
    <row r="53" spans="1:13">
      <c r="A53" s="21" t="s">
        <v>13</v>
      </c>
      <c r="C53" s="4">
        <v>49188484.733420201</v>
      </c>
      <c r="D53" s="4">
        <v>39257588.672646642</v>
      </c>
      <c r="E53" s="4">
        <f t="shared" si="4"/>
        <v>9930896.0607735589</v>
      </c>
      <c r="F53" s="4">
        <v>97416904.009549558</v>
      </c>
      <c r="G53" s="20">
        <f t="shared" si="5"/>
        <v>0.10194222616436317</v>
      </c>
    </row>
    <row r="54" spans="1:13">
      <c r="A54" s="21" t="s">
        <v>26</v>
      </c>
      <c r="C54" s="4">
        <v>30247339.527508996</v>
      </c>
      <c r="D54" s="4">
        <v>25129372.688824803</v>
      </c>
      <c r="E54" s="4">
        <f t="shared" si="4"/>
        <v>5117966.8386841938</v>
      </c>
      <c r="F54" s="4">
        <v>67119436.948475093</v>
      </c>
      <c r="G54" s="20">
        <f t="shared" si="5"/>
        <v>7.6251635463108133E-2</v>
      </c>
    </row>
    <row r="55" spans="1:13">
      <c r="A55" s="21" t="s">
        <v>27</v>
      </c>
      <c r="B55" s="10"/>
      <c r="C55" s="4">
        <v>220162836.55800185</v>
      </c>
      <c r="D55" s="4">
        <v>184392726.45028761</v>
      </c>
      <c r="E55" s="4">
        <f t="shared" si="4"/>
        <v>35770110.107714236</v>
      </c>
      <c r="F55" s="4">
        <v>472205604.45946503</v>
      </c>
      <c r="G55" s="20">
        <f t="shared" si="5"/>
        <v>7.5751134187956898E-2</v>
      </c>
    </row>
    <row r="56" spans="1:13">
      <c r="A56" s="21" t="s">
        <v>16</v>
      </c>
      <c r="B56" s="10"/>
      <c r="C56" s="31">
        <v>89639789.245282263</v>
      </c>
      <c r="D56" s="4">
        <v>75267683.45596984</v>
      </c>
      <c r="E56" s="4">
        <f t="shared" si="4"/>
        <v>14372105.789312422</v>
      </c>
      <c r="F56" s="4">
        <v>183744053.50925425</v>
      </c>
      <c r="G56" s="20">
        <f t="shared" si="5"/>
        <v>7.8218072992433316E-2</v>
      </c>
    </row>
    <row r="57" spans="1:13">
      <c r="A57" s="18" t="s">
        <v>17</v>
      </c>
      <c r="B57" s="10"/>
      <c r="C57" s="4">
        <v>20826650.366437733</v>
      </c>
      <c r="D57" s="4">
        <v>17493882.812994607</v>
      </c>
      <c r="E57" s="4">
        <f t="shared" si="4"/>
        <v>3332767.5534431264</v>
      </c>
      <c r="F57" s="4">
        <v>54328625.752492771</v>
      </c>
      <c r="G57" s="20">
        <f t="shared" si="5"/>
        <v>6.1344595179461323E-2</v>
      </c>
    </row>
    <row r="58" spans="1:13">
      <c r="A58" s="18" t="s">
        <v>18</v>
      </c>
      <c r="B58" s="10"/>
      <c r="C58" s="24">
        <f>SUM(C59:C61)</f>
        <v>24612213.48184986</v>
      </c>
      <c r="D58" s="24">
        <f>SUM(D59:D61)</f>
        <v>17479078.351089694</v>
      </c>
      <c r="E58" s="24">
        <f>SUM(E59:E61)</f>
        <v>7133135.1307601668</v>
      </c>
      <c r="F58" s="24">
        <f>SUM(F59:F61)</f>
        <v>88577906.747182101</v>
      </c>
      <c r="G58" s="25">
        <f t="shared" si="5"/>
        <v>8.0529506653611346E-2</v>
      </c>
    </row>
    <row r="59" spans="1:13" hidden="1">
      <c r="A59" s="18" t="s">
        <v>19</v>
      </c>
      <c r="B59" s="10"/>
      <c r="C59" s="4">
        <v>24484782.869082101</v>
      </c>
      <c r="D59" s="4">
        <v>17377841.391777977</v>
      </c>
      <c r="E59" s="4">
        <f t="shared" si="4"/>
        <v>7106941.4773041233</v>
      </c>
      <c r="F59" s="4">
        <v>88307366.218899846</v>
      </c>
      <c r="G59" s="20">
        <f t="shared" si="5"/>
        <v>8.0479599625779247E-2</v>
      </c>
    </row>
    <row r="60" spans="1:13" hidden="1">
      <c r="A60" s="21" t="s">
        <v>20</v>
      </c>
      <c r="B60" s="10"/>
      <c r="C60" s="22">
        <v>2408.489870056887</v>
      </c>
      <c r="D60" s="22">
        <v>2171.220387273172</v>
      </c>
      <c r="E60" s="22">
        <f t="shared" si="4"/>
        <v>237.26948278371492</v>
      </c>
      <c r="F60" s="22">
        <v>4693.937058014033</v>
      </c>
      <c r="G60" s="23">
        <f t="shared" si="5"/>
        <v>5.0548075070291146E-2</v>
      </c>
    </row>
    <row r="61" spans="1:13" hidden="1">
      <c r="A61" s="26" t="s">
        <v>21</v>
      </c>
      <c r="B61" s="30"/>
      <c r="C61" s="24">
        <v>125022.12289770287</v>
      </c>
      <c r="D61" s="24">
        <v>99065.738924443489</v>
      </c>
      <c r="E61" s="24">
        <f t="shared" si="4"/>
        <v>25956.383973259377</v>
      </c>
      <c r="F61" s="24">
        <v>265846.59122424212</v>
      </c>
      <c r="G61" s="25">
        <f t="shared" si="5"/>
        <v>9.7636700375688154E-2</v>
      </c>
    </row>
    <row r="62" spans="1:13">
      <c r="C62" s="4">
        <f>SUM(C49:C58)</f>
        <v>1370129427.4492829</v>
      </c>
      <c r="D62" s="4">
        <f>SUM(D49:D58)</f>
        <v>1118795907.0836895</v>
      </c>
      <c r="E62" s="4">
        <f>SUM(E49:E58)</f>
        <v>251333520.36559367</v>
      </c>
      <c r="F62" s="4">
        <f>SUM(F49:F58)</f>
        <v>3310845269.9468837</v>
      </c>
      <c r="G62" s="20">
        <f t="shared" si="5"/>
        <v>7.5912191562375803E-2</v>
      </c>
    </row>
  </sheetData>
  <mergeCells count="1">
    <mergeCell ref="J2:M2"/>
  </mergeCells>
  <pageMargins left="0.7" right="0.7" top="0.75" bottom="0.75" header="0.3" footer="0.3"/>
  <pageSetup scale="52" orientation="landscape" r:id="rId1"/>
  <rowBreaks count="1" manualBreakCount="1">
    <brk id="4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abSelected="1" zoomScaleNormal="100" zoomScaleSheetLayoutView="110" workbookViewId="0">
      <selection activeCell="H12" sqref="H12"/>
    </sheetView>
  </sheetViews>
  <sheetFormatPr defaultRowHeight="13.8"/>
  <cols>
    <col min="1" max="1" width="48.109375" bestFit="1" customWidth="1"/>
    <col min="3" max="3" width="19" style="2" bestFit="1" customWidth="1"/>
    <col min="4" max="4" width="19.6640625" style="2" customWidth="1"/>
    <col min="5" max="5" width="18" style="2" customWidth="1"/>
    <col min="6" max="6" width="18.88671875" style="3" customWidth="1"/>
    <col min="7" max="7" width="14.109375" customWidth="1"/>
    <col min="8" max="8" width="16.5546875" style="4" customWidth="1"/>
    <col min="10" max="12" width="15.6640625" style="4" customWidth="1"/>
    <col min="13" max="13" width="15.6640625" customWidth="1"/>
  </cols>
  <sheetData>
    <row r="1" spans="1:13" ht="17.399999999999999">
      <c r="A1" s="1" t="s">
        <v>0</v>
      </c>
    </row>
    <row r="2" spans="1:13">
      <c r="A2" s="5" t="s">
        <v>1</v>
      </c>
      <c r="B2" s="6"/>
      <c r="C2" s="7"/>
      <c r="D2" s="7"/>
      <c r="E2" s="7"/>
      <c r="F2" s="7"/>
      <c r="H2" s="8"/>
      <c r="J2" s="33"/>
      <c r="K2" s="33"/>
      <c r="L2" s="33"/>
      <c r="M2" s="33"/>
    </row>
    <row r="3" spans="1:13">
      <c r="A3" s="9"/>
      <c r="B3" s="10"/>
      <c r="H3" s="3"/>
      <c r="M3" s="3"/>
    </row>
    <row r="4" spans="1:13">
      <c r="A4" s="9"/>
      <c r="B4" s="10"/>
      <c r="D4" s="11" t="s">
        <v>2</v>
      </c>
      <c r="E4" s="11" t="s">
        <v>3</v>
      </c>
      <c r="F4" s="12"/>
      <c r="G4" s="13"/>
      <c r="H4" s="3"/>
      <c r="M4" s="3"/>
    </row>
    <row r="5" spans="1:13" ht="14.4" thickBot="1">
      <c r="A5" s="14"/>
      <c r="B5" s="15"/>
      <c r="C5" s="16" t="s">
        <v>4</v>
      </c>
      <c r="D5" s="16" t="s">
        <v>5</v>
      </c>
      <c r="E5" s="16" t="s">
        <v>6</v>
      </c>
      <c r="F5" s="17" t="s">
        <v>7</v>
      </c>
      <c r="G5" s="16" t="s">
        <v>8</v>
      </c>
      <c r="H5" s="3"/>
      <c r="M5" s="3"/>
    </row>
    <row r="6" spans="1:13">
      <c r="A6" s="9"/>
      <c r="B6" s="10"/>
      <c r="H6" s="3"/>
      <c r="M6" s="3"/>
    </row>
    <row r="7" spans="1:13">
      <c r="A7" s="18" t="s">
        <v>9</v>
      </c>
      <c r="B7" s="10"/>
      <c r="C7" s="19">
        <v>496334304.50809497</v>
      </c>
      <c r="D7" s="19">
        <v>440028304.97213954</v>
      </c>
      <c r="E7" s="19">
        <f>C7-D7</f>
        <v>56305999.535955429</v>
      </c>
      <c r="F7" s="19">
        <v>1543014452.7109179</v>
      </c>
      <c r="G7" s="20">
        <f>E7/F7</f>
        <v>3.6490908712508541E-2</v>
      </c>
      <c r="H7" s="3"/>
      <c r="M7" s="3"/>
    </row>
    <row r="8" spans="1:13">
      <c r="A8" s="18" t="s">
        <v>10</v>
      </c>
      <c r="B8" s="10"/>
      <c r="C8" s="4">
        <v>187254967.09819865</v>
      </c>
      <c r="D8" s="4">
        <v>149268027.24456707</v>
      </c>
      <c r="E8" s="4">
        <f>C8-D8</f>
        <v>37986939.853631586</v>
      </c>
      <c r="F8" s="4">
        <v>439931146.25108594</v>
      </c>
      <c r="G8" s="20">
        <f>E8/F8</f>
        <v>8.6347466364545489E-2</v>
      </c>
      <c r="H8" s="3"/>
      <c r="M8" s="3"/>
    </row>
    <row r="9" spans="1:13">
      <c r="A9" s="21" t="s">
        <v>11</v>
      </c>
      <c r="B9" s="10"/>
      <c r="C9" s="22">
        <v>11468006.250611322</v>
      </c>
      <c r="D9" s="22">
        <v>9723131.484787615</v>
      </c>
      <c r="E9" s="22">
        <f>C9-D9</f>
        <v>1744874.765823707</v>
      </c>
      <c r="F9" s="22">
        <v>26527156.296539806</v>
      </c>
      <c r="G9" s="23">
        <f>E9/F9</f>
        <v>6.5776924835750594E-2</v>
      </c>
      <c r="H9" s="3"/>
      <c r="M9" s="3"/>
    </row>
    <row r="10" spans="1:13">
      <c r="A10" s="21" t="s">
        <v>12</v>
      </c>
      <c r="C10" s="4">
        <v>229139782.96132761</v>
      </c>
      <c r="D10" s="4">
        <v>182857010.67032689</v>
      </c>
      <c r="E10" s="22">
        <f>C10-D10</f>
        <v>46282772.291000724</v>
      </c>
      <c r="F10" s="4">
        <v>466522028.26012629</v>
      </c>
      <c r="G10" s="20">
        <f>E10/F10</f>
        <v>9.9208117703702692E-2</v>
      </c>
    </row>
    <row r="11" spans="1:13">
      <c r="A11" s="21" t="s">
        <v>13</v>
      </c>
      <c r="C11" s="4">
        <v>53103200.451937541</v>
      </c>
      <c r="D11" s="4">
        <v>41653460.872839957</v>
      </c>
      <c r="E11" s="4">
        <f>C11-D11</f>
        <v>11449739.579097584</v>
      </c>
      <c r="F11" s="4">
        <v>103973077.01513284</v>
      </c>
      <c r="G11" s="20">
        <f>E11/F11</f>
        <v>0.11012215765655491</v>
      </c>
    </row>
    <row r="12" spans="1:13">
      <c r="A12" s="21" t="s">
        <v>14</v>
      </c>
      <c r="C12" s="4">
        <v>26292771.605595872</v>
      </c>
      <c r="D12" s="4">
        <v>24195313.871869404</v>
      </c>
      <c r="E12" s="4">
        <f t="shared" ref="E12:E19" si="0">C12-D12</f>
        <v>2097457.7337264679</v>
      </c>
      <c r="F12" s="4">
        <v>71592845.336402193</v>
      </c>
      <c r="G12" s="20">
        <f t="shared" ref="G12:G20" si="1">E12/F12</f>
        <v>2.9297029945812084E-2</v>
      </c>
    </row>
    <row r="13" spans="1:13">
      <c r="A13" s="21" t="s">
        <v>15</v>
      </c>
      <c r="B13" s="10"/>
      <c r="C13" s="4">
        <v>210197720.63500616</v>
      </c>
      <c r="D13" s="4">
        <v>185293884.25001329</v>
      </c>
      <c r="E13" s="4">
        <f t="shared" si="0"/>
        <v>24903836.384992868</v>
      </c>
      <c r="F13" s="4">
        <v>504468963.40468323</v>
      </c>
      <c r="G13" s="20">
        <f t="shared" si="1"/>
        <v>4.9366439150023776E-2</v>
      </c>
    </row>
    <row r="14" spans="1:13">
      <c r="A14" s="21" t="s">
        <v>16</v>
      </c>
      <c r="B14" s="10"/>
      <c r="C14" s="4">
        <v>88952422.410075888</v>
      </c>
      <c r="D14" s="4">
        <v>76646296.672789499</v>
      </c>
      <c r="E14" s="4">
        <f t="shared" si="0"/>
        <v>12306125.737286389</v>
      </c>
      <c r="F14" s="4">
        <v>197373813.70709348</v>
      </c>
      <c r="G14" s="20">
        <f t="shared" si="1"/>
        <v>6.2349333511632479E-2</v>
      </c>
    </row>
    <row r="15" spans="1:13">
      <c r="A15" s="18" t="s">
        <v>17</v>
      </c>
      <c r="B15" s="10"/>
      <c r="C15" s="4">
        <v>15738896.033731196</v>
      </c>
      <c r="D15" s="4">
        <v>12343557.503430178</v>
      </c>
      <c r="E15" s="4">
        <f t="shared" si="0"/>
        <v>3395338.5303010177</v>
      </c>
      <c r="F15" s="4">
        <v>58364474.805565506</v>
      </c>
      <c r="G15" s="20">
        <f t="shared" si="1"/>
        <v>5.8174746566506341E-2</v>
      </c>
    </row>
    <row r="16" spans="1:13">
      <c r="A16" s="18" t="s">
        <v>18</v>
      </c>
      <c r="B16" s="10"/>
      <c r="C16" s="24">
        <f>SUM(C17:C19)</f>
        <v>23594847.746219289</v>
      </c>
      <c r="D16" s="24">
        <f>SUM(D17:D19)</f>
        <v>17319008.511446111</v>
      </c>
      <c r="E16" s="24">
        <f>SUM(E17:E19)</f>
        <v>6275839.2347731786</v>
      </c>
      <c r="F16" s="24">
        <f>SUM(F17:F19)</f>
        <v>89167188.159336343</v>
      </c>
      <c r="G16" s="25">
        <f>E16/F16</f>
        <v>7.0382832119351299E-2</v>
      </c>
    </row>
    <row r="17" spans="1:13" hidden="1">
      <c r="A17" s="18" t="s">
        <v>19</v>
      </c>
      <c r="B17" s="10"/>
      <c r="C17" s="22">
        <v>23483126.094491437</v>
      </c>
      <c r="D17" s="22">
        <v>17225864.723734364</v>
      </c>
      <c r="E17" s="22">
        <f t="shared" si="0"/>
        <v>6257261.3707570732</v>
      </c>
      <c r="F17" s="22">
        <v>88886962.923129484</v>
      </c>
      <c r="G17" s="23">
        <f t="shared" si="1"/>
        <v>7.0395715693069946E-2</v>
      </c>
    </row>
    <row r="18" spans="1:13" hidden="1">
      <c r="A18" s="21" t="s">
        <v>20</v>
      </c>
      <c r="B18" s="10"/>
      <c r="C18" s="4">
        <v>2321.5499580835422</v>
      </c>
      <c r="D18" s="4">
        <v>2171.9362152029798</v>
      </c>
      <c r="E18" s="22">
        <f t="shared" si="0"/>
        <v>149.61374288056231</v>
      </c>
      <c r="F18" s="4">
        <v>4848.5861841268825</v>
      </c>
      <c r="G18" s="20">
        <f t="shared" si="1"/>
        <v>3.0857189539161355E-2</v>
      </c>
    </row>
    <row r="19" spans="1:13" hidden="1">
      <c r="A19" s="26" t="s">
        <v>21</v>
      </c>
      <c r="B19" s="27"/>
      <c r="C19" s="24">
        <v>109400.10176976753</v>
      </c>
      <c r="D19" s="24">
        <v>90971.851496542484</v>
      </c>
      <c r="E19" s="24">
        <f t="shared" si="0"/>
        <v>18428.250273225043</v>
      </c>
      <c r="F19" s="24">
        <v>275376.65002273506</v>
      </c>
      <c r="G19" s="25">
        <f t="shared" si="1"/>
        <v>6.6920162881288631E-2</v>
      </c>
    </row>
    <row r="20" spans="1:13">
      <c r="C20" s="4">
        <f>SUM(C7:C16)</f>
        <v>1342076919.7007985</v>
      </c>
      <c r="D20" s="4">
        <f>SUM(D7:D16)</f>
        <v>1139327996.0542095</v>
      </c>
      <c r="E20" s="4">
        <f>SUM(E7:E16)</f>
        <v>202748923.64658892</v>
      </c>
      <c r="F20" s="4">
        <f>SUM(F7:F16)</f>
        <v>3500935145.9468842</v>
      </c>
      <c r="G20" s="20">
        <f t="shared" si="1"/>
        <v>5.7912790495795438E-2</v>
      </c>
    </row>
    <row r="21" spans="1:13">
      <c r="B21" s="10"/>
      <c r="C21" s="28"/>
      <c r="D21" s="28"/>
      <c r="E21" s="29"/>
      <c r="F21" s="22"/>
      <c r="G21" s="23"/>
    </row>
    <row r="22" spans="1:13" ht="17.399999999999999">
      <c r="A22" s="1" t="s">
        <v>0</v>
      </c>
      <c r="B22" s="10"/>
    </row>
    <row r="23" spans="1:13">
      <c r="A23" s="5" t="s">
        <v>22</v>
      </c>
    </row>
    <row r="25" spans="1:13">
      <c r="A25" s="9"/>
      <c r="B25" s="10"/>
      <c r="D25" s="11" t="s">
        <v>2</v>
      </c>
      <c r="E25" s="11" t="s">
        <v>3</v>
      </c>
      <c r="F25" s="12"/>
      <c r="G25" s="13"/>
      <c r="H25" s="3"/>
      <c r="M25" s="3"/>
    </row>
    <row r="26" spans="1:13" ht="14.4" thickBot="1">
      <c r="A26" s="14"/>
      <c r="B26" s="15"/>
      <c r="C26" s="16" t="s">
        <v>4</v>
      </c>
      <c r="D26" s="16" t="s">
        <v>5</v>
      </c>
      <c r="E26" s="16" t="s">
        <v>6</v>
      </c>
      <c r="F26" s="17" t="s">
        <v>7</v>
      </c>
      <c r="G26" s="16" t="s">
        <v>8</v>
      </c>
      <c r="H26" s="3"/>
      <c r="M26" s="3"/>
    </row>
    <row r="27" spans="1:13">
      <c r="A27" s="9"/>
      <c r="B27" s="10"/>
      <c r="H27" s="3"/>
      <c r="M27" s="3"/>
    </row>
    <row r="28" spans="1:13">
      <c r="A28" s="18" t="s">
        <v>9</v>
      </c>
      <c r="B28" s="10"/>
      <c r="C28" s="19">
        <v>474276697.97752315</v>
      </c>
      <c r="D28" s="19">
        <v>417647404.96446621</v>
      </c>
      <c r="E28" s="19">
        <f t="shared" ref="E28:E40" si="2">C28-D28</f>
        <v>56629293.013056934</v>
      </c>
      <c r="F28" s="19">
        <v>1467180843.650774</v>
      </c>
      <c r="G28" s="20">
        <f t="shared" ref="G28:G41" si="3">E28/F28</f>
        <v>3.859735032536734E-2</v>
      </c>
      <c r="H28" s="3"/>
      <c r="M28" s="3"/>
    </row>
    <row r="29" spans="1:13">
      <c r="A29" s="18" t="s">
        <v>10</v>
      </c>
      <c r="B29" s="10"/>
      <c r="C29" s="4">
        <v>176797886.03109339</v>
      </c>
      <c r="D29" s="4">
        <v>140871856.74001789</v>
      </c>
      <c r="E29" s="4">
        <f t="shared" si="2"/>
        <v>35926029.291075498</v>
      </c>
      <c r="F29" s="4">
        <v>417396792.06895494</v>
      </c>
      <c r="G29" s="20">
        <f t="shared" si="3"/>
        <v>8.6071646868671747E-2</v>
      </c>
      <c r="H29" s="3"/>
      <c r="M29" s="3"/>
    </row>
    <row r="30" spans="1:13">
      <c r="A30" s="21" t="s">
        <v>11</v>
      </c>
      <c r="B30" s="10"/>
      <c r="C30" s="22">
        <v>11248656.965346685</v>
      </c>
      <c r="D30" s="22">
        <v>9466760.3397431206</v>
      </c>
      <c r="E30" s="22">
        <f t="shared" si="2"/>
        <v>1781896.6256035641</v>
      </c>
      <c r="F30" s="22">
        <v>24995042.77710554</v>
      </c>
      <c r="G30" s="23">
        <f t="shared" si="3"/>
        <v>7.1290001041154849E-2</v>
      </c>
      <c r="H30" s="3"/>
      <c r="M30" s="3"/>
    </row>
    <row r="31" spans="1:13">
      <c r="A31" s="21" t="s">
        <v>12</v>
      </c>
      <c r="C31" s="4">
        <v>220794075.59618473</v>
      </c>
      <c r="D31" s="4">
        <v>175314528.46713042</v>
      </c>
      <c r="E31" s="22">
        <f t="shared" si="2"/>
        <v>45479547.129054308</v>
      </c>
      <c r="F31" s="4">
        <v>437880060.0236302</v>
      </c>
      <c r="G31" s="20">
        <f t="shared" si="3"/>
        <v>0.10386302387599015</v>
      </c>
    </row>
    <row r="32" spans="1:13">
      <c r="A32" s="21" t="s">
        <v>13</v>
      </c>
      <c r="C32" s="4">
        <v>46616010.1463053</v>
      </c>
      <c r="D32" s="4">
        <v>38403965.493058212</v>
      </c>
      <c r="E32" s="4">
        <f t="shared" si="2"/>
        <v>8212044.6532470882</v>
      </c>
      <c r="F32" s="4">
        <v>97416904.009549558</v>
      </c>
      <c r="G32" s="20">
        <f t="shared" si="3"/>
        <v>8.4297943326571742E-2</v>
      </c>
    </row>
    <row r="33" spans="1:13">
      <c r="A33" s="21" t="s">
        <v>14</v>
      </c>
      <c r="C33" s="4">
        <v>28338679.619230799</v>
      </c>
      <c r="D33" s="4">
        <v>24513530.81234169</v>
      </c>
      <c r="E33" s="4">
        <f t="shared" si="2"/>
        <v>3825148.8068891093</v>
      </c>
      <c r="F33" s="4">
        <v>67119436.948475093</v>
      </c>
      <c r="G33" s="20">
        <f t="shared" si="3"/>
        <v>5.6990180204067015E-2</v>
      </c>
    </row>
    <row r="34" spans="1:13">
      <c r="A34" s="21" t="s">
        <v>15</v>
      </c>
      <c r="B34" s="10"/>
      <c r="C34" s="4">
        <v>207598636.14649785</v>
      </c>
      <c r="D34" s="4">
        <v>180281500.07155386</v>
      </c>
      <c r="E34" s="4">
        <f t="shared" si="2"/>
        <v>27317136.07494399</v>
      </c>
      <c r="F34" s="4">
        <v>472205604.45946503</v>
      </c>
      <c r="G34" s="20">
        <f t="shared" si="3"/>
        <v>5.7850088641395916E-2</v>
      </c>
    </row>
    <row r="35" spans="1:13">
      <c r="A35" s="21" t="s">
        <v>16</v>
      </c>
      <c r="B35" s="10"/>
      <c r="C35" s="4">
        <v>84511391.424109161</v>
      </c>
      <c r="D35" s="4">
        <v>73651016.053858787</v>
      </c>
      <c r="E35" s="4">
        <f t="shared" si="2"/>
        <v>10860375.370250374</v>
      </c>
      <c r="F35" s="4">
        <v>183744053.50925425</v>
      </c>
      <c r="G35" s="20">
        <f t="shared" si="3"/>
        <v>5.9105996427271552E-2</v>
      </c>
    </row>
    <row r="36" spans="1:13">
      <c r="A36" s="18" t="s">
        <v>17</v>
      </c>
      <c r="B36" s="10"/>
      <c r="C36" s="4">
        <v>14193700.252334129</v>
      </c>
      <c r="D36" s="4">
        <v>11348811.841201002</v>
      </c>
      <c r="E36" s="4">
        <f t="shared" si="2"/>
        <v>2844888.4111331273</v>
      </c>
      <c r="F36" s="4">
        <v>54328625.752492771</v>
      </c>
      <c r="G36" s="20">
        <f t="shared" si="3"/>
        <v>5.2364446398731057E-2</v>
      </c>
    </row>
    <row r="37" spans="1:13">
      <c r="A37" s="18" t="s">
        <v>18</v>
      </c>
      <c r="B37" s="10"/>
      <c r="C37" s="24">
        <f>SUM(C38:C40)</f>
        <v>23320801.542173449</v>
      </c>
      <c r="D37" s="24">
        <f>SUM(D38:D40)</f>
        <v>17004670.270827349</v>
      </c>
      <c r="E37" s="24">
        <f>SUM(E38:E40)</f>
        <v>6316131.2713461015</v>
      </c>
      <c r="F37" s="24">
        <f>SUM(F38:F40)</f>
        <v>88577906.747182101</v>
      </c>
      <c r="G37" s="25">
        <f>E37/F37</f>
        <v>7.1305944148957148E-2</v>
      </c>
    </row>
    <row r="38" spans="1:13" hidden="1">
      <c r="A38" s="18" t="s">
        <v>19</v>
      </c>
      <c r="B38" s="10"/>
      <c r="C38" s="4">
        <v>23199882.996543352</v>
      </c>
      <c r="D38" s="4">
        <v>16905675.380916543</v>
      </c>
      <c r="E38" s="4">
        <f t="shared" si="2"/>
        <v>6294207.6156268083</v>
      </c>
      <c r="F38" s="4">
        <v>88307366.218899846</v>
      </c>
      <c r="G38" s="20">
        <f t="shared" si="3"/>
        <v>7.1276133409125503E-2</v>
      </c>
    </row>
    <row r="39" spans="1:13" hidden="1">
      <c r="A39" s="21" t="s">
        <v>20</v>
      </c>
      <c r="B39" s="10"/>
      <c r="C39" s="22">
        <v>2284.489870056887</v>
      </c>
      <c r="D39" s="22">
        <v>2125.6537352731716</v>
      </c>
      <c r="E39" s="22">
        <f t="shared" si="2"/>
        <v>158.83613478371535</v>
      </c>
      <c r="F39" s="22">
        <v>4693.937058014033</v>
      </c>
      <c r="G39" s="23">
        <f t="shared" si="3"/>
        <v>3.3838573636715455E-2</v>
      </c>
    </row>
    <row r="40" spans="1:13" hidden="1">
      <c r="A40" s="26" t="s">
        <v>21</v>
      </c>
      <c r="B40" s="30"/>
      <c r="C40" s="24">
        <v>118634.05576004171</v>
      </c>
      <c r="D40" s="24">
        <v>96869.236175532176</v>
      </c>
      <c r="E40" s="24">
        <f t="shared" si="2"/>
        <v>21764.819584509532</v>
      </c>
      <c r="F40" s="24">
        <v>265846.59122424212</v>
      </c>
      <c r="G40" s="25">
        <f t="shared" si="3"/>
        <v>8.1869846381257022E-2</v>
      </c>
    </row>
    <row r="41" spans="1:13">
      <c r="C41" s="4">
        <f>SUM(C28:C37)</f>
        <v>1287696535.7007987</v>
      </c>
      <c r="D41" s="4">
        <f>SUM(D28:D37)</f>
        <v>1088504045.0541985</v>
      </c>
      <c r="E41" s="4">
        <f>SUM(E28:E37)</f>
        <v>199192490.6466001</v>
      </c>
      <c r="F41" s="4">
        <f>SUM(F28:F37)</f>
        <v>3310845269.9468837</v>
      </c>
      <c r="G41" s="20">
        <f t="shared" si="3"/>
        <v>6.0163636293941267E-2</v>
      </c>
    </row>
    <row r="43" spans="1:13" ht="17.399999999999999">
      <c r="A43" s="1"/>
      <c r="B43" s="10"/>
    </row>
    <row r="44" spans="1:13">
      <c r="A44" s="5"/>
    </row>
    <row r="46" spans="1:13">
      <c r="A46" s="9"/>
      <c r="B46" s="10"/>
      <c r="D46" s="11"/>
      <c r="E46" s="11"/>
      <c r="F46" s="12"/>
      <c r="G46" s="13"/>
      <c r="H46" s="3"/>
      <c r="M46" s="3"/>
    </row>
    <row r="47" spans="1:13" ht="14.4" thickBot="1">
      <c r="A47" s="14"/>
      <c r="B47" s="15"/>
      <c r="C47" s="16"/>
      <c r="D47" s="16"/>
      <c r="E47" s="16"/>
      <c r="F47" s="17"/>
      <c r="G47" s="16"/>
      <c r="H47" s="3"/>
      <c r="M47" s="3"/>
    </row>
    <row r="48" spans="1:13">
      <c r="A48" s="9"/>
      <c r="B48" s="10"/>
      <c r="H48" s="3"/>
      <c r="M48" s="3"/>
    </row>
    <row r="49" spans="1:13">
      <c r="A49" s="18"/>
      <c r="B49" s="10"/>
      <c r="C49" s="19"/>
      <c r="D49" s="19"/>
      <c r="E49" s="19"/>
      <c r="F49" s="19"/>
      <c r="G49" s="20"/>
      <c r="H49" s="3"/>
      <c r="M49" s="3"/>
    </row>
    <row r="50" spans="1:13">
      <c r="A50" s="18"/>
      <c r="B50" s="10"/>
      <c r="C50" s="4"/>
      <c r="D50" s="4"/>
      <c r="E50" s="4"/>
      <c r="F50" s="4"/>
      <c r="G50" s="20"/>
      <c r="H50" s="3"/>
      <c r="M50" s="3"/>
    </row>
    <row r="51" spans="1:13">
      <c r="A51" s="21"/>
      <c r="B51" s="10"/>
      <c r="C51" s="22"/>
      <c r="D51" s="22"/>
      <c r="E51" s="22"/>
      <c r="F51" s="22"/>
      <c r="G51" s="23"/>
      <c r="H51" s="3"/>
      <c r="M51" s="3"/>
    </row>
    <row r="52" spans="1:13">
      <c r="A52" s="21"/>
      <c r="C52" s="4"/>
      <c r="D52" s="4"/>
      <c r="E52" s="22"/>
      <c r="F52" s="4"/>
      <c r="G52" s="20"/>
    </row>
    <row r="53" spans="1:13">
      <c r="A53" s="21"/>
      <c r="C53" s="4"/>
      <c r="D53" s="4"/>
      <c r="E53" s="4"/>
      <c r="F53" s="4"/>
      <c r="G53" s="20"/>
    </row>
    <row r="54" spans="1:13">
      <c r="A54" s="21"/>
      <c r="C54" s="4"/>
      <c r="D54" s="4"/>
      <c r="E54" s="4"/>
      <c r="F54" s="4"/>
      <c r="G54" s="20"/>
    </row>
    <row r="55" spans="1:13">
      <c r="A55" s="21"/>
      <c r="B55" s="10"/>
      <c r="C55" s="4"/>
      <c r="D55" s="4"/>
      <c r="E55" s="4"/>
      <c r="F55" s="4"/>
      <c r="G55" s="20"/>
    </row>
    <row r="56" spans="1:13">
      <c r="A56" s="21"/>
      <c r="B56" s="10"/>
      <c r="C56" s="31"/>
      <c r="D56" s="4"/>
      <c r="E56" s="4"/>
      <c r="F56" s="4"/>
      <c r="G56" s="20"/>
    </row>
    <row r="57" spans="1:13">
      <c r="A57" s="18"/>
      <c r="B57" s="10"/>
      <c r="C57" s="4"/>
      <c r="D57" s="4"/>
      <c r="E57" s="4"/>
      <c r="F57" s="4"/>
      <c r="G57" s="20"/>
    </row>
    <row r="58" spans="1:13">
      <c r="A58" s="18"/>
      <c r="B58" s="10"/>
      <c r="C58" s="24"/>
      <c r="D58" s="24"/>
      <c r="E58" s="24"/>
      <c r="F58" s="24"/>
      <c r="G58" s="25"/>
    </row>
    <row r="59" spans="1:13" hidden="1">
      <c r="A59" s="18"/>
      <c r="B59" s="10"/>
      <c r="C59" s="4"/>
      <c r="D59" s="4"/>
      <c r="E59" s="4"/>
      <c r="F59" s="4"/>
      <c r="G59" s="20"/>
    </row>
    <row r="60" spans="1:13" hidden="1">
      <c r="A60" s="21"/>
      <c r="B60" s="10"/>
      <c r="C60" s="22"/>
      <c r="D60" s="22"/>
      <c r="E60" s="22"/>
      <c r="F60" s="22"/>
      <c r="G60" s="23"/>
    </row>
    <row r="61" spans="1:13" hidden="1">
      <c r="A61" s="26"/>
      <c r="B61" s="30"/>
      <c r="C61" s="24"/>
      <c r="D61" s="24"/>
      <c r="E61" s="24"/>
      <c r="F61" s="24"/>
      <c r="G61" s="25"/>
    </row>
    <row r="62" spans="1:13">
      <c r="C62" s="4"/>
      <c r="D62" s="4"/>
      <c r="E62" s="4"/>
      <c r="F62" s="4"/>
      <c r="G62" s="20"/>
    </row>
  </sheetData>
  <mergeCells count="1">
    <mergeCell ref="J2:M2"/>
  </mergeCells>
  <pageMargins left="0.7" right="0.7" top="0.75" bottom="0.75" header="0.3" footer="0.3"/>
  <pageSetup scale="52" orientation="landscape" r:id="rId1"/>
  <rowBreaks count="1" manualBreakCount="1">
    <brk id="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KU</vt:lpstr>
      <vt:lpstr>Corrected CSR Credit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Barber</dc:creator>
  <cp:lastModifiedBy>Steve</cp:lastModifiedBy>
  <dcterms:created xsi:type="dcterms:W3CDTF">2012-09-18T22:06:18Z</dcterms:created>
  <dcterms:modified xsi:type="dcterms:W3CDTF">2012-09-28T13:38:29Z</dcterms:modified>
</cp:coreProperties>
</file>