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9968" windowHeight="910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'Sheet1'!$A$8:$AD$50</definedName>
  </definedNames>
  <calcPr fullCalcOnLoad="1"/>
</workbook>
</file>

<file path=xl/sharedStrings.xml><?xml version="1.0" encoding="utf-8"?>
<sst xmlns="http://schemas.openxmlformats.org/spreadsheetml/2006/main" count="227" uniqueCount="87">
  <si>
    <t>Adjustment</t>
  </si>
  <si>
    <t>Test Year</t>
  </si>
  <si>
    <t xml:space="preserve">to Reflect a </t>
  </si>
  <si>
    <t>to Reflect</t>
  </si>
  <si>
    <t xml:space="preserve">Revenue </t>
  </si>
  <si>
    <t>to Remove</t>
  </si>
  <si>
    <t>Base Revenues,</t>
  </si>
  <si>
    <t xml:space="preserve">Full Year of </t>
  </si>
  <si>
    <t>Reflecting</t>
  </si>
  <si>
    <t>Removal of</t>
  </si>
  <si>
    <t>Adjusted</t>
  </si>
  <si>
    <t xml:space="preserve">Adjusted </t>
  </si>
  <si>
    <t>Adjusted to</t>
  </si>
  <si>
    <t>Fuel Adjustment</t>
  </si>
  <si>
    <t xml:space="preserve">Merger </t>
  </si>
  <si>
    <t>Interruptible</t>
  </si>
  <si>
    <t>HEA, Franchise</t>
  </si>
  <si>
    <t>As Billed</t>
  </si>
  <si>
    <t>Base Rate</t>
  </si>
  <si>
    <t>FAC Billings</t>
  </si>
  <si>
    <t>Year-End</t>
  </si>
  <si>
    <t>Rate Switching</t>
  </si>
  <si>
    <t>Billings Net</t>
  </si>
  <si>
    <t xml:space="preserve">Check </t>
  </si>
  <si>
    <t>Difference</t>
  </si>
  <si>
    <t>Add Base ECR</t>
  </si>
  <si>
    <t>ECR Billing</t>
  </si>
  <si>
    <t>as Billed Basis</t>
  </si>
  <si>
    <t>Clause</t>
  </si>
  <si>
    <t>DSM Billings</t>
  </si>
  <si>
    <t>ECR</t>
  </si>
  <si>
    <t>Surcredit</t>
  </si>
  <si>
    <t>Buy</t>
  </si>
  <si>
    <t>Fees and Misc</t>
  </si>
  <si>
    <t>Changes for</t>
  </si>
  <si>
    <t>for Full Year</t>
  </si>
  <si>
    <t>Elimination of</t>
  </si>
  <si>
    <t xml:space="preserve">Number of </t>
  </si>
  <si>
    <t>And Bill</t>
  </si>
  <si>
    <t>Elimination</t>
  </si>
  <si>
    <t>of ECR at</t>
  </si>
  <si>
    <t>Total From</t>
  </si>
  <si>
    <t>to</t>
  </si>
  <si>
    <t>Revenues</t>
  </si>
  <si>
    <t>Factor Revenues</t>
  </si>
  <si>
    <t>Percentage</t>
  </si>
  <si>
    <t>Billings</t>
  </si>
  <si>
    <t>Thru</t>
  </si>
  <si>
    <t>Revenue</t>
  </si>
  <si>
    <t>FAC Rollin</t>
  </si>
  <si>
    <t>ECR Rollin</t>
  </si>
  <si>
    <t>At Current Rates</t>
  </si>
  <si>
    <t>of the Rollin</t>
  </si>
  <si>
    <t>Responsive Pricing</t>
  </si>
  <si>
    <t>Customers</t>
  </si>
  <si>
    <t>Corrections</t>
  </si>
  <si>
    <t>of ECR Plans</t>
  </si>
  <si>
    <t>Current Rates</t>
  </si>
  <si>
    <t>Detail Tab</t>
  </si>
  <si>
    <t>Correct</t>
  </si>
  <si>
    <t>Reflecting Rollin</t>
  </si>
  <si>
    <t>Increase</t>
  </si>
  <si>
    <t>Residential Rate - RS</t>
  </si>
  <si>
    <t>General Service Rate - GS</t>
  </si>
  <si>
    <t>Power Service Rate</t>
  </si>
  <si>
    <t>Time of Day Secondary Service TODS</t>
  </si>
  <si>
    <t>Time of Day Primary Service TODP</t>
  </si>
  <si>
    <t>Retail Transmission Service -- RTS</t>
  </si>
  <si>
    <t>Special Contract -- Customer #1</t>
  </si>
  <si>
    <t>Special Contract -- Customer #2</t>
  </si>
  <si>
    <t>Curtailable Service Riders - CSR10</t>
  </si>
  <si>
    <t>Curtailable Service Riders - CSR30</t>
  </si>
  <si>
    <t>TOTAL ULTIMATE CONSUMERS</t>
  </si>
  <si>
    <t>TOTAL JURISDICTIONAL</t>
  </si>
  <si>
    <t>(1) Increase in the CATV Pole Attachment charge.</t>
  </si>
  <si>
    <t>(2) Increase in the Meter Pulse Relay, Disconnect/Reconnect, and Meter Test Charges</t>
  </si>
  <si>
    <t>Other Revenues</t>
  </si>
  <si>
    <t>Louisville Gas and Electric</t>
  </si>
  <si>
    <t>Proposed Revenue Increases</t>
  </si>
  <si>
    <t xml:space="preserve"> </t>
  </si>
  <si>
    <t>Kentucky Utilities</t>
  </si>
  <si>
    <t>All Electric Schools</t>
  </si>
  <si>
    <t>Fluctuating Load Service - FLS</t>
  </si>
  <si>
    <t>Total Lighting Service</t>
  </si>
  <si>
    <t>Index</t>
  </si>
  <si>
    <t>Table 5</t>
  </si>
  <si>
    <t>Table 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</si>
</sst>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.0000000000000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4"/>
      <name val="Times New Roman"/>
      <family val="1"/>
    </font>
    <font>
      <u val="singleAccounting"/>
      <sz val="10"/>
      <name val="Times New Roman"/>
      <family val="2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Accounting"/>
      <sz val="9"/>
      <color indexed="8"/>
      <name val="Times New Roman"/>
      <family val="2"/>
    </font>
    <font>
      <u val="doubleAccounting"/>
      <sz val="9"/>
      <color indexed="8"/>
      <name val="Times New Roman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2"/>
    </font>
    <font>
      <sz val="10"/>
      <color indexed="8"/>
      <name val="Calibri"/>
      <family val="2"/>
    </font>
    <font>
      <u val="singleAccounting"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doubleAccounting"/>
      <sz val="9"/>
      <color theme="1"/>
      <name val="Times New Roman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2"/>
    </font>
    <font>
      <u val="singleAccounting"/>
      <sz val="10"/>
      <color theme="1"/>
      <name val="Times New Roman"/>
      <family val="1"/>
    </font>
    <font>
      <sz val="10"/>
      <color theme="1"/>
      <name val="Calibri"/>
      <family val="2"/>
    </font>
    <font>
      <u val="singleAccounting"/>
      <sz val="9"/>
      <color theme="1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41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41" fontId="3" fillId="0" borderId="0" xfId="56" applyFont="1" applyFill="1">
      <alignment/>
      <protection/>
    </xf>
    <xf numFmtId="41" fontId="2" fillId="0" borderId="0" xfId="56">
      <alignment/>
      <protection/>
    </xf>
    <xf numFmtId="41" fontId="4" fillId="0" borderId="0" xfId="56" applyFont="1" applyFill="1">
      <alignment/>
      <protection/>
    </xf>
    <xf numFmtId="41" fontId="3" fillId="0" borderId="0" xfId="56" applyFont="1" applyFill="1" applyAlignment="1" quotePrefix="1">
      <alignment horizontal="left"/>
      <protection/>
    </xf>
    <xf numFmtId="41" fontId="5" fillId="0" borderId="0" xfId="56" applyFont="1" applyFill="1">
      <alignment/>
      <protection/>
    </xf>
    <xf numFmtId="41" fontId="3" fillId="0" borderId="0" xfId="56" applyFont="1" applyFill="1" applyAlignment="1">
      <alignment horizontal="center"/>
      <protection/>
    </xf>
    <xf numFmtId="41" fontId="3" fillId="0" borderId="0" xfId="56" applyFont="1" applyFill="1" applyBorder="1" applyAlignment="1">
      <alignment horizontal="center"/>
      <protection/>
    </xf>
    <xf numFmtId="164" fontId="0" fillId="0" borderId="0" xfId="44" applyNumberFormat="1" applyFont="1" applyAlignment="1">
      <alignment/>
    </xf>
    <xf numFmtId="164" fontId="3" fillId="0" borderId="0" xfId="44" applyNumberFormat="1" applyFont="1" applyAlignment="1">
      <alignment/>
    </xf>
    <xf numFmtId="10" fontId="0" fillId="0" borderId="0" xfId="60" applyNumberFormat="1" applyFont="1" applyAlignment="1">
      <alignment/>
    </xf>
    <xf numFmtId="164" fontId="46" fillId="0" borderId="0" xfId="46" applyNumberFormat="1" applyFont="1" applyBorder="1" applyAlignment="1">
      <alignment/>
    </xf>
    <xf numFmtId="164" fontId="0" fillId="0" borderId="0" xfId="46" applyNumberFormat="1" applyFont="1" applyBorder="1" applyAlignment="1">
      <alignment/>
    </xf>
    <xf numFmtId="164" fontId="7" fillId="0" borderId="0" xfId="44" applyNumberFormat="1" applyFont="1" applyFill="1" applyAlignment="1">
      <alignment/>
    </xf>
    <xf numFmtId="164" fontId="7" fillId="0" borderId="0" xfId="44" applyNumberFormat="1" applyFont="1" applyAlignment="1">
      <alignment/>
    </xf>
    <xf numFmtId="41" fontId="7" fillId="0" borderId="0" xfId="56" applyFont="1">
      <alignment/>
      <protection/>
    </xf>
    <xf numFmtId="164" fontId="7" fillId="0" borderId="0" xfId="56" applyNumberFormat="1" applyFont="1" quotePrefix="1">
      <alignment/>
      <protection/>
    </xf>
    <xf numFmtId="41" fontId="3" fillId="0" borderId="0" xfId="56" applyFont="1" quotePrefix="1">
      <alignment/>
      <protection/>
    </xf>
    <xf numFmtId="164" fontId="47" fillId="0" borderId="0" xfId="46" applyNumberFormat="1" applyFont="1" applyBorder="1" applyAlignment="1">
      <alignment/>
    </xf>
    <xf numFmtId="41" fontId="6" fillId="0" borderId="0" xfId="56" applyFont="1" applyFill="1" applyAlignment="1">
      <alignment horizontal="center"/>
      <protection/>
    </xf>
    <xf numFmtId="167" fontId="48" fillId="0" borderId="0" xfId="42" applyNumberFormat="1" applyFont="1" applyFill="1" applyBorder="1" applyAlignment="1">
      <alignment/>
    </xf>
    <xf numFmtId="167" fontId="49" fillId="0" borderId="0" xfId="42" applyNumberFormat="1" applyFont="1" applyBorder="1" applyAlignment="1">
      <alignment/>
    </xf>
    <xf numFmtId="43" fontId="0" fillId="0" borderId="0" xfId="42" applyFont="1" applyAlignment="1">
      <alignment/>
    </xf>
    <xf numFmtId="43" fontId="0" fillId="0" borderId="0" xfId="42" applyFont="1" applyFill="1" applyAlignment="1">
      <alignment/>
    </xf>
    <xf numFmtId="41" fontId="4" fillId="0" borderId="10" xfId="56" applyFont="1" applyFill="1" applyBorder="1" applyAlignment="1">
      <alignment horizontal="centerContinuous"/>
      <protection/>
    </xf>
    <xf numFmtId="41" fontId="3" fillId="0" borderId="11" xfId="56" applyFont="1" applyFill="1" applyBorder="1" applyAlignment="1">
      <alignment horizontal="centerContinuous"/>
      <protection/>
    </xf>
    <xf numFmtId="41" fontId="3" fillId="0" borderId="12" xfId="56" applyFont="1" applyFill="1" applyBorder="1" applyAlignment="1">
      <alignment horizontal="centerContinuous"/>
      <protection/>
    </xf>
    <xf numFmtId="41" fontId="4" fillId="0" borderId="13" xfId="56" applyFont="1" applyFill="1" applyBorder="1" applyAlignment="1">
      <alignment horizontal="centerContinuous"/>
      <protection/>
    </xf>
    <xf numFmtId="41" fontId="3" fillId="0" borderId="0" xfId="56" applyFont="1" applyFill="1" applyBorder="1" applyAlignment="1">
      <alignment horizontal="centerContinuous"/>
      <protection/>
    </xf>
    <xf numFmtId="0" fontId="0" fillId="0" borderId="0" xfId="0" applyBorder="1" applyAlignment="1">
      <alignment horizontal="centerContinuous"/>
    </xf>
    <xf numFmtId="41" fontId="3" fillId="0" borderId="14" xfId="56" applyFont="1" applyFill="1" applyBorder="1" applyAlignment="1">
      <alignment horizontal="centerContinuous"/>
      <protection/>
    </xf>
    <xf numFmtId="41" fontId="3" fillId="0" borderId="0" xfId="56" applyFont="1" applyFill="1" applyBorder="1" applyAlignment="1" quotePrefix="1">
      <alignment horizontal="centerContinuous"/>
      <protection/>
    </xf>
    <xf numFmtId="41" fontId="3" fillId="0" borderId="13" xfId="56" applyFont="1" applyFill="1" applyBorder="1" applyAlignment="1">
      <alignment horizontal="center"/>
      <protection/>
    </xf>
    <xf numFmtId="41" fontId="3" fillId="0" borderId="0" xfId="56" applyFont="1" applyFill="1" applyBorder="1" applyAlignment="1" quotePrefix="1">
      <alignment horizontal="center"/>
      <protection/>
    </xf>
    <xf numFmtId="41" fontId="3" fillId="0" borderId="14" xfId="56" applyFont="1" applyFill="1" applyBorder="1" applyAlignment="1">
      <alignment horizontal="center"/>
      <protection/>
    </xf>
    <xf numFmtId="41" fontId="6" fillId="0" borderId="0" xfId="56" applyFont="1" applyFill="1" applyBorder="1" applyAlignment="1">
      <alignment horizontal="center"/>
      <protection/>
    </xf>
    <xf numFmtId="41" fontId="6" fillId="0" borderId="14" xfId="56" applyFont="1" applyFill="1" applyBorder="1" applyAlignment="1">
      <alignment horizontal="center"/>
      <protection/>
    </xf>
    <xf numFmtId="41" fontId="2" fillId="0" borderId="0" xfId="56" applyBorder="1">
      <alignment/>
      <protection/>
    </xf>
    <xf numFmtId="41" fontId="2" fillId="0" borderId="14" xfId="56" applyBorder="1">
      <alignment/>
      <protection/>
    </xf>
    <xf numFmtId="41" fontId="3" fillId="0" borderId="13" xfId="56" applyFont="1" applyFill="1" applyBorder="1">
      <alignment/>
      <protection/>
    </xf>
    <xf numFmtId="164" fontId="0" fillId="0" borderId="0" xfId="44" applyNumberFormat="1" applyFont="1" applyBorder="1" applyAlignment="1">
      <alignment/>
    </xf>
    <xf numFmtId="164" fontId="0" fillId="0" borderId="0" xfId="44" applyNumberFormat="1" applyFont="1" applyFill="1" applyBorder="1" applyAlignment="1">
      <alignment/>
    </xf>
    <xf numFmtId="164" fontId="3" fillId="0" borderId="0" xfId="44" applyNumberFormat="1" applyFont="1" applyBorder="1" applyAlignment="1">
      <alignment/>
    </xf>
    <xf numFmtId="164" fontId="2" fillId="0" borderId="0" xfId="44" applyNumberFormat="1" applyFont="1" applyBorder="1" applyAlignment="1">
      <alignment/>
    </xf>
    <xf numFmtId="167" fontId="3" fillId="0" borderId="0" xfId="42" applyNumberFormat="1" applyFont="1" applyBorder="1" applyAlignment="1">
      <alignment/>
    </xf>
    <xf numFmtId="10" fontId="50" fillId="0" borderId="14" xfId="60" applyNumberFormat="1" applyFont="1" applyBorder="1" applyAlignment="1">
      <alignment horizontal="center"/>
    </xf>
    <xf numFmtId="41" fontId="3" fillId="0" borderId="13" xfId="56" applyFont="1" applyFill="1" applyBorder="1" applyAlignment="1" quotePrefix="1">
      <alignment horizontal="left"/>
      <protection/>
    </xf>
    <xf numFmtId="0" fontId="2" fillId="0" borderId="0" xfId="56" applyNumberFormat="1" applyBorder="1">
      <alignment/>
      <protection/>
    </xf>
    <xf numFmtId="167" fontId="3" fillId="0" borderId="0" xfId="42" applyNumberFormat="1" applyFont="1" applyFill="1" applyBorder="1" applyAlignment="1">
      <alignment/>
    </xf>
    <xf numFmtId="164" fontId="3" fillId="0" borderId="0" xfId="44" applyNumberFormat="1" applyFont="1" applyFill="1" applyBorder="1" applyAlignment="1">
      <alignment/>
    </xf>
    <xf numFmtId="164" fontId="2" fillId="0" borderId="0" xfId="44" applyNumberFormat="1" applyFont="1" applyFill="1" applyBorder="1" applyAlignment="1">
      <alignment/>
    </xf>
    <xf numFmtId="10" fontId="50" fillId="0" borderId="14" xfId="60" applyNumberFormat="1" applyFont="1" applyFill="1" applyBorder="1" applyAlignment="1">
      <alignment horizontal="center"/>
    </xf>
    <xf numFmtId="41" fontId="3" fillId="0" borderId="13" xfId="0" applyNumberFormat="1" applyFont="1" applyFill="1" applyBorder="1" applyAlignment="1" quotePrefix="1">
      <alignment horizontal="left"/>
    </xf>
    <xf numFmtId="41" fontId="0" fillId="0" borderId="0" xfId="0" applyNumberFormat="1" applyBorder="1" applyAlignment="1">
      <alignment/>
    </xf>
    <xf numFmtId="164" fontId="51" fillId="0" borderId="0" xfId="44" applyNumberFormat="1" applyFont="1" applyBorder="1" applyAlignment="1">
      <alignment/>
    </xf>
    <xf numFmtId="41" fontId="51" fillId="0" borderId="0" xfId="0" applyNumberFormat="1" applyFont="1" applyBorder="1" applyAlignment="1">
      <alignment/>
    </xf>
    <xf numFmtId="164" fontId="6" fillId="0" borderId="0" xfId="44" applyNumberFormat="1" applyFont="1" applyBorder="1" applyAlignment="1">
      <alignment/>
    </xf>
    <xf numFmtId="167" fontId="3" fillId="0" borderId="0" xfId="42" applyNumberFormat="1" applyFont="1" applyBorder="1" applyAlignment="1">
      <alignment/>
    </xf>
    <xf numFmtId="10" fontId="48" fillId="0" borderId="14" xfId="60" applyNumberFormat="1" applyFont="1" applyBorder="1" applyAlignment="1">
      <alignment horizontal="center"/>
    </xf>
    <xf numFmtId="41" fontId="3" fillId="0" borderId="14" xfId="56" applyFont="1" applyBorder="1" applyAlignment="1">
      <alignment horizontal="center"/>
      <protection/>
    </xf>
    <xf numFmtId="41" fontId="4" fillId="0" borderId="13" xfId="56" applyFont="1" applyFill="1" applyBorder="1">
      <alignment/>
      <protection/>
    </xf>
    <xf numFmtId="10" fontId="48" fillId="0" borderId="14" xfId="60" applyNumberFormat="1" applyFont="1" applyBorder="1" applyAlignment="1">
      <alignment horizontal="center"/>
    </xf>
    <xf numFmtId="41" fontId="3" fillId="0" borderId="13" xfId="56" applyFont="1" applyFill="1" applyBorder="1" applyAlignment="1">
      <alignment horizontal="left" indent="1"/>
      <protection/>
    </xf>
    <xf numFmtId="164" fontId="0" fillId="0" borderId="15" xfId="46" applyNumberFormat="1" applyFont="1" applyBorder="1" applyAlignment="1">
      <alignment/>
    </xf>
    <xf numFmtId="167" fontId="50" fillId="0" borderId="15" xfId="42" applyNumberFormat="1" applyFont="1" applyFill="1" applyBorder="1" applyAlignment="1">
      <alignment/>
    </xf>
    <xf numFmtId="10" fontId="50" fillId="0" borderId="16" xfId="6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1" fontId="2" fillId="0" borderId="11" xfId="56" applyBorder="1" applyAlignment="1">
      <alignment horizontal="centerContinuous"/>
      <protection/>
    </xf>
    <xf numFmtId="41" fontId="2" fillId="0" borderId="12" xfId="56" applyBorder="1" applyAlignment="1">
      <alignment horizontal="centerContinuous"/>
      <protection/>
    </xf>
    <xf numFmtId="41" fontId="3" fillId="0" borderId="13" xfId="56" applyFont="1" applyFill="1" applyBorder="1" applyAlignment="1">
      <alignment horizontal="left"/>
      <protection/>
    </xf>
    <xf numFmtId="41" fontId="3" fillId="0" borderId="17" xfId="56" applyFont="1" applyFill="1" applyBorder="1">
      <alignment/>
      <protection/>
    </xf>
    <xf numFmtId="164" fontId="7" fillId="0" borderId="18" xfId="44" applyNumberFormat="1" applyFont="1" applyFill="1" applyBorder="1" applyAlignment="1">
      <alignment/>
    </xf>
    <xf numFmtId="41" fontId="2" fillId="0" borderId="18" xfId="56" applyBorder="1">
      <alignment/>
      <protection/>
    </xf>
    <xf numFmtId="164" fontId="0" fillId="0" borderId="18" xfId="44" applyNumberFormat="1" applyFont="1" applyBorder="1" applyAlignment="1">
      <alignment/>
    </xf>
    <xf numFmtId="164" fontId="7" fillId="0" borderId="18" xfId="44" applyNumberFormat="1" applyFont="1" applyBorder="1" applyAlignment="1">
      <alignment/>
    </xf>
    <xf numFmtId="164" fontId="3" fillId="0" borderId="18" xfId="44" applyNumberFormat="1" applyFont="1" applyBorder="1" applyAlignment="1">
      <alignment/>
    </xf>
    <xf numFmtId="41" fontId="2" fillId="0" borderId="19" xfId="56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3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19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8"/>
  <sheetViews>
    <sheetView showGridLines="0" tabSelected="1" zoomScalePageLayoutView="0" workbookViewId="0" topLeftCell="A27">
      <selection activeCell="AH38" sqref="AH38"/>
    </sheetView>
  </sheetViews>
  <sheetFormatPr defaultColWidth="9.140625" defaultRowHeight="15"/>
  <cols>
    <col min="1" max="1" width="32.57421875" style="0" customWidth="1"/>
    <col min="2" max="22" width="0" style="0" hidden="1" customWidth="1"/>
    <col min="23" max="23" width="17.28125" style="0" hidden="1" customWidth="1"/>
    <col min="24" max="24" width="2.28125" style="0" hidden="1" customWidth="1"/>
    <col min="25" max="26" width="15.421875" style="0" hidden="1" customWidth="1"/>
    <col min="27" max="27" width="13.7109375" style="0" customWidth="1"/>
    <col min="28" max="28" width="11.28125" style="0" customWidth="1"/>
    <col min="29" max="29" width="10.7109375" style="0" customWidth="1"/>
    <col min="30" max="30" width="6.421875" style="0" customWidth="1"/>
  </cols>
  <sheetData>
    <row r="1" spans="1:29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  <c r="X2" s="2"/>
      <c r="Y2" s="2"/>
      <c r="Z2" s="2"/>
      <c r="AA2" s="2"/>
      <c r="AB2" s="2"/>
      <c r="AC2" s="2"/>
    </row>
    <row r="3" spans="1:29" ht="1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"/>
      <c r="X3" s="2"/>
      <c r="Y3" s="2"/>
      <c r="Z3" s="2"/>
      <c r="AA3" s="2"/>
      <c r="AB3" s="2"/>
      <c r="AC3" s="2"/>
    </row>
    <row r="4" spans="1:29" ht="15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1"/>
      <c r="X4" s="2"/>
      <c r="Y4" s="2"/>
      <c r="Z4" s="2"/>
      <c r="AA4" s="2"/>
      <c r="AB4" s="2"/>
      <c r="AC4" s="2"/>
    </row>
    <row r="5" spans="1:29" ht="1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8">
      <c r="A6" s="5"/>
      <c r="B6" s="6"/>
      <c r="C6" s="6"/>
      <c r="D6" s="6"/>
      <c r="E6" s="6"/>
      <c r="F6" s="6"/>
      <c r="G6" s="6"/>
      <c r="H6" s="6"/>
      <c r="I6" s="6"/>
      <c r="J6" s="6" t="s">
        <v>0</v>
      </c>
      <c r="K6" s="6" t="s">
        <v>0</v>
      </c>
      <c r="L6" s="6"/>
      <c r="M6" s="6"/>
      <c r="N6" s="6"/>
      <c r="O6" s="6"/>
      <c r="P6" s="6"/>
      <c r="Q6" s="6" t="s"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1"/>
    </row>
    <row r="7" spans="1:29" ht="14.25">
      <c r="A7" s="24" t="s">
        <v>85</v>
      </c>
      <c r="B7" s="25"/>
      <c r="C7" s="25" t="s">
        <v>0</v>
      </c>
      <c r="D7" s="25"/>
      <c r="E7" s="25"/>
      <c r="F7" s="25" t="s">
        <v>0</v>
      </c>
      <c r="G7" s="25" t="s">
        <v>0</v>
      </c>
      <c r="H7" s="25" t="s">
        <v>0</v>
      </c>
      <c r="I7" s="25" t="s">
        <v>1</v>
      </c>
      <c r="J7" s="25" t="s">
        <v>2</v>
      </c>
      <c r="K7" s="25" t="s">
        <v>2</v>
      </c>
      <c r="L7" s="25"/>
      <c r="M7" s="25" t="s">
        <v>0</v>
      </c>
      <c r="N7" s="25"/>
      <c r="O7" s="25" t="s">
        <v>0</v>
      </c>
      <c r="P7" s="25" t="s">
        <v>0</v>
      </c>
      <c r="Q7" s="25" t="s">
        <v>3</v>
      </c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6"/>
    </row>
    <row r="8" spans="1:29" ht="14.25">
      <c r="A8" s="27" t="s">
        <v>77</v>
      </c>
      <c r="B8" s="28" t="s">
        <v>4</v>
      </c>
      <c r="C8" s="28" t="s">
        <v>5</v>
      </c>
      <c r="D8" s="28" t="s">
        <v>0</v>
      </c>
      <c r="E8" s="28" t="s">
        <v>0</v>
      </c>
      <c r="F8" s="28" t="s">
        <v>5</v>
      </c>
      <c r="G8" s="28" t="s">
        <v>5</v>
      </c>
      <c r="H8" s="28" t="s">
        <v>5</v>
      </c>
      <c r="I8" s="28" t="s">
        <v>6</v>
      </c>
      <c r="J8" s="28" t="s">
        <v>7</v>
      </c>
      <c r="K8" s="28" t="s">
        <v>7</v>
      </c>
      <c r="L8" s="28"/>
      <c r="M8" s="28" t="s">
        <v>3</v>
      </c>
      <c r="N8" s="28" t="s">
        <v>0</v>
      </c>
      <c r="O8" s="28" t="s">
        <v>8</v>
      </c>
      <c r="P8" s="28" t="s">
        <v>8</v>
      </c>
      <c r="Q8" s="28" t="s">
        <v>9</v>
      </c>
      <c r="R8" s="28" t="s">
        <v>0</v>
      </c>
      <c r="S8" s="28" t="s">
        <v>10</v>
      </c>
      <c r="T8" s="28"/>
      <c r="U8" s="28"/>
      <c r="V8" s="28"/>
      <c r="W8" s="28" t="s">
        <v>10</v>
      </c>
      <c r="X8" s="28"/>
      <c r="Y8" s="28"/>
      <c r="Z8" s="28"/>
      <c r="AA8" s="29"/>
      <c r="AB8" s="28"/>
      <c r="AC8" s="30"/>
    </row>
    <row r="9" spans="1:29" ht="14.25">
      <c r="A9" s="27" t="s">
        <v>78</v>
      </c>
      <c r="B9" s="28" t="s">
        <v>12</v>
      </c>
      <c r="C9" s="28" t="s">
        <v>13</v>
      </c>
      <c r="D9" s="28" t="s">
        <v>5</v>
      </c>
      <c r="E9" s="28" t="s">
        <v>5</v>
      </c>
      <c r="F9" s="28" t="s">
        <v>14</v>
      </c>
      <c r="G9" s="28" t="s">
        <v>15</v>
      </c>
      <c r="H9" s="28" t="s">
        <v>16</v>
      </c>
      <c r="I9" s="28" t="s">
        <v>17</v>
      </c>
      <c r="J9" s="28" t="s">
        <v>18</v>
      </c>
      <c r="K9" s="28" t="s">
        <v>18</v>
      </c>
      <c r="L9" s="28" t="s">
        <v>1</v>
      </c>
      <c r="M9" s="28" t="s">
        <v>19</v>
      </c>
      <c r="N9" s="28" t="s">
        <v>3</v>
      </c>
      <c r="O9" s="28" t="s">
        <v>20</v>
      </c>
      <c r="P9" s="28" t="s">
        <v>21</v>
      </c>
      <c r="Q9" s="28" t="s">
        <v>18</v>
      </c>
      <c r="R9" s="28" t="s">
        <v>3</v>
      </c>
      <c r="S9" s="31" t="s">
        <v>22</v>
      </c>
      <c r="T9" s="28" t="s">
        <v>23</v>
      </c>
      <c r="U9" s="28" t="s">
        <v>24</v>
      </c>
      <c r="V9" s="28"/>
      <c r="W9" s="31" t="s">
        <v>22</v>
      </c>
      <c r="X9" s="28"/>
      <c r="Y9" s="28" t="s">
        <v>25</v>
      </c>
      <c r="Z9" s="28" t="s">
        <v>26</v>
      </c>
      <c r="AA9" s="29"/>
      <c r="AB9" s="28"/>
      <c r="AC9" s="30"/>
    </row>
    <row r="10" spans="1:29" ht="14.25">
      <c r="A10" s="32"/>
      <c r="B10" s="33" t="s">
        <v>27</v>
      </c>
      <c r="C10" s="7" t="s">
        <v>28</v>
      </c>
      <c r="D10" s="7" t="s">
        <v>29</v>
      </c>
      <c r="E10" s="7" t="s">
        <v>30</v>
      </c>
      <c r="F10" s="7" t="s">
        <v>31</v>
      </c>
      <c r="G10" s="7" t="s">
        <v>32</v>
      </c>
      <c r="H10" s="7" t="s">
        <v>33</v>
      </c>
      <c r="I10" s="7"/>
      <c r="J10" s="7" t="s">
        <v>34</v>
      </c>
      <c r="K10" s="7" t="s">
        <v>34</v>
      </c>
      <c r="L10" s="7" t="s">
        <v>6</v>
      </c>
      <c r="M10" s="7" t="s">
        <v>35</v>
      </c>
      <c r="N10" s="7" t="s">
        <v>36</v>
      </c>
      <c r="O10" s="7" t="s">
        <v>37</v>
      </c>
      <c r="P10" s="33" t="s">
        <v>38</v>
      </c>
      <c r="Q10" s="7" t="s">
        <v>30</v>
      </c>
      <c r="R10" s="7" t="s">
        <v>39</v>
      </c>
      <c r="S10" s="7" t="s">
        <v>40</v>
      </c>
      <c r="T10" s="7" t="s">
        <v>41</v>
      </c>
      <c r="U10" s="7" t="s">
        <v>42</v>
      </c>
      <c r="V10" s="7"/>
      <c r="W10" s="7" t="s">
        <v>40</v>
      </c>
      <c r="X10" s="7"/>
      <c r="Y10" s="7" t="s">
        <v>43</v>
      </c>
      <c r="Z10" s="7" t="s">
        <v>44</v>
      </c>
      <c r="AA10" s="7" t="s">
        <v>11</v>
      </c>
      <c r="AB10" s="7"/>
      <c r="AC10" s="34" t="s">
        <v>45</v>
      </c>
    </row>
    <row r="11" spans="1:30" ht="15">
      <c r="A11" s="32"/>
      <c r="B11" s="7"/>
      <c r="C11" s="7" t="s">
        <v>46</v>
      </c>
      <c r="D11" s="7"/>
      <c r="E11" s="7" t="s">
        <v>46</v>
      </c>
      <c r="F11" s="7" t="s">
        <v>46</v>
      </c>
      <c r="G11" s="7" t="s">
        <v>47</v>
      </c>
      <c r="H11" s="7" t="s">
        <v>48</v>
      </c>
      <c r="I11" s="7"/>
      <c r="J11" s="7" t="s">
        <v>49</v>
      </c>
      <c r="K11" s="33" t="s">
        <v>50</v>
      </c>
      <c r="L11" s="7" t="s">
        <v>51</v>
      </c>
      <c r="M11" s="7" t="s">
        <v>52</v>
      </c>
      <c r="N11" s="7" t="s">
        <v>53</v>
      </c>
      <c r="O11" s="7" t="s">
        <v>54</v>
      </c>
      <c r="P11" s="7" t="s">
        <v>55</v>
      </c>
      <c r="Q11" s="7" t="s">
        <v>43</v>
      </c>
      <c r="R11" s="7" t="s">
        <v>56</v>
      </c>
      <c r="S11" s="7" t="s">
        <v>57</v>
      </c>
      <c r="T11" s="33" t="s">
        <v>58</v>
      </c>
      <c r="U11" s="7" t="s">
        <v>59</v>
      </c>
      <c r="V11" s="7"/>
      <c r="W11" s="7" t="s">
        <v>57</v>
      </c>
      <c r="X11" s="7"/>
      <c r="Y11" s="7"/>
      <c r="Z11" s="7" t="s">
        <v>60</v>
      </c>
      <c r="AA11" s="35" t="s">
        <v>43</v>
      </c>
      <c r="AB11" s="35" t="s">
        <v>61</v>
      </c>
      <c r="AC11" s="36" t="s">
        <v>61</v>
      </c>
      <c r="AD11" s="19" t="s">
        <v>84</v>
      </c>
    </row>
    <row r="12" spans="1:29" ht="15">
      <c r="A12" s="32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8"/>
    </row>
    <row r="13" spans="1:30" ht="15">
      <c r="A13" s="39" t="s">
        <v>62</v>
      </c>
      <c r="B13" s="40">
        <v>364714022</v>
      </c>
      <c r="C13" s="40">
        <v>13018496</v>
      </c>
      <c r="D13" s="40">
        <v>9998518</v>
      </c>
      <c r="E13" s="40">
        <v>2388225</v>
      </c>
      <c r="F13" s="40">
        <v>-3</v>
      </c>
      <c r="G13" s="40">
        <v>0</v>
      </c>
      <c r="H13" s="40">
        <v>666626</v>
      </c>
      <c r="I13" s="40">
        <v>338642160</v>
      </c>
      <c r="J13" s="40">
        <v>1488944</v>
      </c>
      <c r="K13" s="40">
        <v>669641</v>
      </c>
      <c r="L13" s="40">
        <v>340800745</v>
      </c>
      <c r="M13" s="40">
        <v>9836112</v>
      </c>
      <c r="N13" s="40">
        <v>3709</v>
      </c>
      <c r="O13" s="40">
        <v>910637.31236</v>
      </c>
      <c r="P13" s="41">
        <v>-87579</v>
      </c>
      <c r="Q13" s="40">
        <v>-3795641</v>
      </c>
      <c r="R13" s="40">
        <v>3500424</v>
      </c>
      <c r="S13" s="40">
        <v>351168407.31236</v>
      </c>
      <c r="T13" s="42">
        <v>351168407.31236</v>
      </c>
      <c r="U13" s="42">
        <v>0</v>
      </c>
      <c r="V13" s="43"/>
      <c r="W13" s="42">
        <v>351168407.31236</v>
      </c>
      <c r="X13" s="42"/>
      <c r="Y13" s="42">
        <v>295217</v>
      </c>
      <c r="Z13" s="42">
        <v>902</v>
      </c>
      <c r="AA13" s="44">
        <v>351464526.31236</v>
      </c>
      <c r="AB13" s="44">
        <v>30238063.34040004</v>
      </c>
      <c r="AC13" s="45">
        <v>0.0860344674259567</v>
      </c>
      <c r="AD13" s="22">
        <f>AC13/AC$25</f>
        <v>1.239181798807663</v>
      </c>
    </row>
    <row r="14" spans="1:30" ht="15">
      <c r="A14" s="39" t="s">
        <v>63</v>
      </c>
      <c r="B14" s="40">
        <v>136541859</v>
      </c>
      <c r="C14" s="40">
        <v>4353626</v>
      </c>
      <c r="D14" s="40">
        <v>2376817</v>
      </c>
      <c r="E14" s="40">
        <v>900977</v>
      </c>
      <c r="F14" s="40">
        <v>-32</v>
      </c>
      <c r="G14" s="40">
        <v>0</v>
      </c>
      <c r="H14" s="40">
        <v>13117</v>
      </c>
      <c r="I14" s="40">
        <v>128897354</v>
      </c>
      <c r="J14" s="40">
        <v>541125</v>
      </c>
      <c r="K14" s="40">
        <v>425654</v>
      </c>
      <c r="L14" s="40">
        <v>129864133</v>
      </c>
      <c r="M14" s="40">
        <v>3327983</v>
      </c>
      <c r="N14" s="40">
        <v>-1149.796129999997</v>
      </c>
      <c r="O14" s="40">
        <v>469659.00974999997</v>
      </c>
      <c r="P14" s="41">
        <v>-2148925</v>
      </c>
      <c r="Q14" s="40">
        <v>-1606150</v>
      </c>
      <c r="R14" s="40">
        <v>1477084</v>
      </c>
      <c r="S14" s="40">
        <v>131382634.21361999</v>
      </c>
      <c r="T14" s="42">
        <v>131382634.21361999</v>
      </c>
      <c r="U14" s="42">
        <v>0</v>
      </c>
      <c r="V14" s="43"/>
      <c r="W14" s="42">
        <v>131382634.21361999</v>
      </c>
      <c r="X14" s="42"/>
      <c r="Y14" s="42">
        <v>129066</v>
      </c>
      <c r="Z14" s="42">
        <v>1033423</v>
      </c>
      <c r="AA14" s="44">
        <v>132545123.21361999</v>
      </c>
      <c r="AB14" s="44">
        <v>6743615.116385683</v>
      </c>
      <c r="AC14" s="45">
        <v>0.05087788183286948</v>
      </c>
      <c r="AD14" s="22">
        <f aca="true" t="shared" si="0" ref="AD14:AD27">AC14/AC$25</f>
        <v>0.732810314464242</v>
      </c>
    </row>
    <row r="15" spans="1:30" ht="15">
      <c r="A15" s="46" t="s">
        <v>64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48">
        <v>191236194</v>
      </c>
      <c r="AB15" s="48">
        <v>8781869.198940456</v>
      </c>
      <c r="AC15" s="45">
        <v>0.04592158531946341</v>
      </c>
      <c r="AD15" s="22">
        <f t="shared" si="0"/>
        <v>0.6614231993618859</v>
      </c>
    </row>
    <row r="16" spans="1:30" ht="15">
      <c r="A16" s="39" t="s">
        <v>65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1"/>
      <c r="Q16" s="40"/>
      <c r="R16" s="40"/>
      <c r="S16" s="40"/>
      <c r="T16" s="42"/>
      <c r="U16" s="42"/>
      <c r="V16" s="43"/>
      <c r="W16" s="42"/>
      <c r="X16" s="42"/>
      <c r="Y16" s="42"/>
      <c r="Z16" s="42"/>
      <c r="AA16" s="44">
        <v>40349029.87</v>
      </c>
      <c r="AB16" s="44">
        <v>2631416.9460117742</v>
      </c>
      <c r="AC16" s="45">
        <v>0.06521636218986929</v>
      </c>
      <c r="AD16" s="22">
        <f t="shared" si="0"/>
        <v>0.93933200760132</v>
      </c>
    </row>
    <row r="17" spans="1:30" ht="15">
      <c r="A17" s="39" t="s">
        <v>66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9"/>
      <c r="U17" s="49"/>
      <c r="V17" s="50"/>
      <c r="W17" s="49"/>
      <c r="X17" s="49"/>
      <c r="Y17" s="49"/>
      <c r="Z17" s="49"/>
      <c r="AA17" s="48">
        <v>112544953.69999999</v>
      </c>
      <c r="AB17" s="48">
        <v>8107174.217053771</v>
      </c>
      <c r="AC17" s="51">
        <v>0.0720349864700666</v>
      </c>
      <c r="AD17" s="23">
        <f t="shared" si="0"/>
        <v>1.0375428218682923</v>
      </c>
    </row>
    <row r="18" spans="1:30" ht="15">
      <c r="A18" s="39" t="s">
        <v>67</v>
      </c>
      <c r="B18" s="41">
        <v>30040430</v>
      </c>
      <c r="C18" s="41">
        <v>1565273</v>
      </c>
      <c r="D18" s="41">
        <v>0</v>
      </c>
      <c r="E18" s="41">
        <v>196069</v>
      </c>
      <c r="F18" s="41">
        <v>0</v>
      </c>
      <c r="G18" s="41">
        <v>88518</v>
      </c>
      <c r="H18" s="41">
        <v>0</v>
      </c>
      <c r="I18" s="41">
        <v>28190570</v>
      </c>
      <c r="J18" s="41">
        <v>224096</v>
      </c>
      <c r="K18" s="41">
        <v>-139671</v>
      </c>
      <c r="L18" s="41">
        <v>28274995</v>
      </c>
      <c r="M18" s="41">
        <v>1210473</v>
      </c>
      <c r="N18" s="41">
        <v>0</v>
      </c>
      <c r="O18" s="41">
        <v>0</v>
      </c>
      <c r="P18" s="41">
        <v>0</v>
      </c>
      <c r="Q18" s="41">
        <v>-274020</v>
      </c>
      <c r="R18" s="41">
        <v>234874</v>
      </c>
      <c r="S18" s="41">
        <v>29446322</v>
      </c>
      <c r="T18" s="49">
        <v>29446322</v>
      </c>
      <c r="U18" s="49">
        <v>0</v>
      </c>
      <c r="V18" s="50"/>
      <c r="W18" s="49">
        <v>29446322</v>
      </c>
      <c r="X18" s="49"/>
      <c r="Y18" s="49">
        <v>39146</v>
      </c>
      <c r="Z18" s="49">
        <v>272934</v>
      </c>
      <c r="AA18" s="48">
        <v>29758402</v>
      </c>
      <c r="AB18" s="48">
        <v>2243796</v>
      </c>
      <c r="AC18" s="51">
        <v>0.07540041968651408</v>
      </c>
      <c r="AD18" s="23">
        <f t="shared" si="0"/>
        <v>1.0860162269081222</v>
      </c>
    </row>
    <row r="19" spans="1:30" ht="15">
      <c r="A19" s="46" t="s">
        <v>68</v>
      </c>
      <c r="B19" s="40">
        <v>11987837</v>
      </c>
      <c r="C19" s="40">
        <v>597789</v>
      </c>
      <c r="D19" s="40">
        <v>0</v>
      </c>
      <c r="E19" s="40">
        <v>86285</v>
      </c>
      <c r="F19" s="40">
        <v>0</v>
      </c>
      <c r="G19" s="40">
        <v>0</v>
      </c>
      <c r="H19" s="40">
        <v>0</v>
      </c>
      <c r="I19" s="40">
        <v>11303763</v>
      </c>
      <c r="J19" s="40">
        <v>83094</v>
      </c>
      <c r="K19" s="40">
        <v>7719</v>
      </c>
      <c r="L19" s="40">
        <v>11394576</v>
      </c>
      <c r="M19" s="40">
        <v>481619</v>
      </c>
      <c r="N19" s="40">
        <v>0</v>
      </c>
      <c r="O19" s="40">
        <v>0</v>
      </c>
      <c r="P19" s="41">
        <v>0</v>
      </c>
      <c r="Q19" s="40">
        <v>-108958</v>
      </c>
      <c r="R19" s="40">
        <v>100577</v>
      </c>
      <c r="S19" s="40">
        <v>11867814</v>
      </c>
      <c r="T19" s="42">
        <v>11867814</v>
      </c>
      <c r="U19" s="42">
        <v>0</v>
      </c>
      <c r="V19" s="43"/>
      <c r="W19" s="42">
        <v>11867814</v>
      </c>
      <c r="X19" s="42"/>
      <c r="Y19" s="42">
        <v>8381</v>
      </c>
      <c r="Z19" s="42">
        <v>63266</v>
      </c>
      <c r="AA19" s="44">
        <v>11939461</v>
      </c>
      <c r="AB19" s="44">
        <v>1195733</v>
      </c>
      <c r="AC19" s="45">
        <v>0.10014966337257603</v>
      </c>
      <c r="AD19" s="22">
        <f t="shared" si="0"/>
        <v>1.4424874555632858</v>
      </c>
    </row>
    <row r="20" spans="1:30" ht="15">
      <c r="A20" s="46" t="s">
        <v>69</v>
      </c>
      <c r="B20" s="40">
        <v>2850388</v>
      </c>
      <c r="C20" s="40">
        <v>153139</v>
      </c>
      <c r="D20" s="40">
        <v>0</v>
      </c>
      <c r="E20" s="40">
        <v>18832</v>
      </c>
      <c r="F20" s="40">
        <v>0</v>
      </c>
      <c r="G20" s="40">
        <v>0</v>
      </c>
      <c r="H20" s="40">
        <v>0</v>
      </c>
      <c r="I20" s="40">
        <v>2678417</v>
      </c>
      <c r="J20" s="40">
        <v>24170</v>
      </c>
      <c r="K20" s="40">
        <v>2173</v>
      </c>
      <c r="L20" s="40">
        <v>2704760</v>
      </c>
      <c r="M20" s="40">
        <v>115770</v>
      </c>
      <c r="N20" s="40">
        <v>0</v>
      </c>
      <c r="O20" s="40">
        <v>0</v>
      </c>
      <c r="P20" s="41">
        <v>221863</v>
      </c>
      <c r="Q20" s="40">
        <v>-25546</v>
      </c>
      <c r="R20" s="40">
        <v>23417</v>
      </c>
      <c r="S20" s="40">
        <v>3040264</v>
      </c>
      <c r="T20" s="42">
        <v>3040264</v>
      </c>
      <c r="U20" s="42">
        <v>0</v>
      </c>
      <c r="V20" s="43"/>
      <c r="W20" s="42">
        <v>3040264</v>
      </c>
      <c r="X20" s="42"/>
      <c r="Y20" s="42">
        <v>2129</v>
      </c>
      <c r="Z20" s="42">
        <v>16678</v>
      </c>
      <c r="AA20" s="44">
        <v>3059071</v>
      </c>
      <c r="AB20" s="44">
        <v>219964</v>
      </c>
      <c r="AC20" s="45">
        <v>0.07190549026158595</v>
      </c>
      <c r="AD20" s="22">
        <f t="shared" si="0"/>
        <v>1.0356776467894562</v>
      </c>
    </row>
    <row r="21" spans="1:30" ht="14.25">
      <c r="A21" s="52" t="s">
        <v>70</v>
      </c>
      <c r="B21" s="40">
        <v>-200398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-200398</v>
      </c>
      <c r="J21" s="40">
        <v>0</v>
      </c>
      <c r="K21" s="40">
        <v>0</v>
      </c>
      <c r="L21" s="40">
        <v>-200398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-200398</v>
      </c>
      <c r="T21" s="53">
        <v>0</v>
      </c>
      <c r="U21" s="53">
        <v>0</v>
      </c>
      <c r="V21" s="53"/>
      <c r="W21" s="42">
        <v>-200398</v>
      </c>
      <c r="X21" s="53"/>
      <c r="Y21" s="40">
        <v>0</v>
      </c>
      <c r="Z21" s="40">
        <v>0</v>
      </c>
      <c r="AA21" s="44">
        <v>-200398</v>
      </c>
      <c r="AB21" s="48">
        <v>98377</v>
      </c>
      <c r="AC21" s="51">
        <f>AB21/AA21</f>
        <v>-0.49090809289513865</v>
      </c>
      <c r="AD21" s="22">
        <f t="shared" si="0"/>
        <v>-7.0707054021875075</v>
      </c>
    </row>
    <row r="22" spans="1:30" ht="15">
      <c r="A22" s="52" t="s">
        <v>71</v>
      </c>
      <c r="B22" s="54">
        <v>-978336</v>
      </c>
      <c r="C22" s="54">
        <v>0</v>
      </c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54">
        <v>-978336</v>
      </c>
      <c r="J22" s="54">
        <v>0</v>
      </c>
      <c r="K22" s="54">
        <v>0</v>
      </c>
      <c r="L22" s="54">
        <v>-978336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-978336</v>
      </c>
      <c r="T22" s="55">
        <v>0</v>
      </c>
      <c r="U22" s="55">
        <v>0</v>
      </c>
      <c r="V22" s="53"/>
      <c r="W22" s="56">
        <v>-978336</v>
      </c>
      <c r="X22" s="53"/>
      <c r="Y22" s="54">
        <v>0</v>
      </c>
      <c r="Z22" s="54">
        <v>0</v>
      </c>
      <c r="AA22" s="57">
        <v>-978336</v>
      </c>
      <c r="AB22" s="48">
        <v>607579</v>
      </c>
      <c r="AC22" s="51">
        <f>AB22/AA22</f>
        <v>-0.6210330602165309</v>
      </c>
      <c r="AD22" s="22">
        <f t="shared" si="0"/>
        <v>-8.944936694592327</v>
      </c>
    </row>
    <row r="23" spans="1:30" ht="15">
      <c r="A23" s="39" t="s">
        <v>83</v>
      </c>
      <c r="B23" s="18">
        <v>17199655</v>
      </c>
      <c r="C23" s="18">
        <v>304375</v>
      </c>
      <c r="D23" s="18">
        <v>0</v>
      </c>
      <c r="E23" s="18">
        <v>111110</v>
      </c>
      <c r="F23" s="18">
        <v>-12</v>
      </c>
      <c r="G23" s="18">
        <v>0</v>
      </c>
      <c r="H23" s="18">
        <v>1872</v>
      </c>
      <c r="I23" s="18">
        <v>16782310</v>
      </c>
      <c r="J23" s="18">
        <v>41118</v>
      </c>
      <c r="K23" s="18">
        <v>22833</v>
      </c>
      <c r="L23" s="18">
        <v>16846261</v>
      </c>
      <c r="M23" s="18">
        <v>246666</v>
      </c>
      <c r="N23" s="18">
        <v>0</v>
      </c>
      <c r="O23" s="18">
        <v>179114</v>
      </c>
      <c r="P23" s="18">
        <v>0</v>
      </c>
      <c r="Q23" s="18">
        <v>-191925</v>
      </c>
      <c r="R23" s="18">
        <v>176598</v>
      </c>
      <c r="S23" s="18">
        <v>17256714</v>
      </c>
      <c r="T23" s="18">
        <v>17256714</v>
      </c>
      <c r="U23" s="18">
        <v>0</v>
      </c>
      <c r="V23" s="18"/>
      <c r="W23" s="18">
        <v>17272041</v>
      </c>
      <c r="X23" s="18"/>
      <c r="Y23" s="18">
        <v>15327</v>
      </c>
      <c r="Z23" s="18">
        <v>118074</v>
      </c>
      <c r="AA23" s="21">
        <v>17390115</v>
      </c>
      <c r="AB23" s="21">
        <v>871224.644277148</v>
      </c>
      <c r="AC23" s="58">
        <v>0.05009884318057402</v>
      </c>
      <c r="AD23" s="22">
        <f t="shared" si="0"/>
        <v>0.7215895729710374</v>
      </c>
    </row>
    <row r="24" spans="1:30" ht="15">
      <c r="A24" s="39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48"/>
      <c r="AB24" s="48"/>
      <c r="AC24" s="59"/>
      <c r="AD24" s="22">
        <f t="shared" si="0"/>
        <v>0</v>
      </c>
    </row>
    <row r="25" spans="1:30" ht="15">
      <c r="A25" s="60" t="s">
        <v>72</v>
      </c>
      <c r="B25" s="11">
        <v>908031044</v>
      </c>
      <c r="C25" s="11">
        <v>34932239</v>
      </c>
      <c r="D25" s="11">
        <v>14423888</v>
      </c>
      <c r="E25" s="11">
        <v>5979130</v>
      </c>
      <c r="F25" s="11">
        <v>-62</v>
      </c>
      <c r="G25" s="11">
        <v>88518</v>
      </c>
      <c r="H25" s="11">
        <v>682821</v>
      </c>
      <c r="I25" s="11">
        <v>851924510</v>
      </c>
      <c r="J25" s="11">
        <v>4355602</v>
      </c>
      <c r="K25" s="11">
        <v>1273791</v>
      </c>
      <c r="L25" s="11">
        <v>857553903</v>
      </c>
      <c r="M25" s="11">
        <v>26842228</v>
      </c>
      <c r="N25" s="11">
        <v>2559.203870000003</v>
      </c>
      <c r="O25" s="11">
        <v>1202623.4630999998</v>
      </c>
      <c r="P25" s="11">
        <v>-101432</v>
      </c>
      <c r="Q25" s="11">
        <v>-9615648</v>
      </c>
      <c r="R25" s="11">
        <v>8797998</v>
      </c>
      <c r="S25" s="11">
        <v>884682231.66697</v>
      </c>
      <c r="T25" s="11">
        <v>885860965.66697</v>
      </c>
      <c r="U25" s="11">
        <v>0</v>
      </c>
      <c r="V25" s="12"/>
      <c r="W25" s="11">
        <v>884697558.66697</v>
      </c>
      <c r="X25" s="11"/>
      <c r="Y25" s="11">
        <v>817650</v>
      </c>
      <c r="Z25" s="11">
        <v>4095374</v>
      </c>
      <c r="AA25" s="20">
        <v>889595255.66697</v>
      </c>
      <c r="AB25" s="20">
        <v>61763216.760937035</v>
      </c>
      <c r="AC25" s="61">
        <v>0.0694284466643545</v>
      </c>
      <c r="AD25" s="22">
        <f t="shared" si="0"/>
        <v>1</v>
      </c>
    </row>
    <row r="26" spans="1:30" ht="15">
      <c r="A26" s="62" t="s">
        <v>76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2"/>
      <c r="U26" s="42"/>
      <c r="V26" s="43"/>
      <c r="W26" s="42"/>
      <c r="X26" s="42"/>
      <c r="Y26" s="42"/>
      <c r="Z26" s="42"/>
      <c r="AA26" s="48">
        <v>11040752.229999999</v>
      </c>
      <c r="AB26" s="48">
        <v>294669.99</v>
      </c>
      <c r="AC26" s="45"/>
      <c r="AD26" s="22">
        <f t="shared" si="0"/>
        <v>0</v>
      </c>
    </row>
    <row r="27" spans="1:30" ht="15">
      <c r="A27" s="60" t="s">
        <v>73</v>
      </c>
      <c r="B27" s="63">
        <v>919071796.23</v>
      </c>
      <c r="C27" s="63">
        <v>34932239</v>
      </c>
      <c r="D27" s="63">
        <v>14423888</v>
      </c>
      <c r="E27" s="63">
        <v>5979130</v>
      </c>
      <c r="F27" s="63">
        <v>-62</v>
      </c>
      <c r="G27" s="63">
        <v>88518</v>
      </c>
      <c r="H27" s="63">
        <v>682821</v>
      </c>
      <c r="I27" s="63">
        <v>862965262.23</v>
      </c>
      <c r="J27" s="63">
        <v>4355602</v>
      </c>
      <c r="K27" s="63">
        <v>1273791</v>
      </c>
      <c r="L27" s="63">
        <v>868594655.23</v>
      </c>
      <c r="M27" s="63">
        <v>26842228</v>
      </c>
      <c r="N27" s="63">
        <v>2559.203870000003</v>
      </c>
      <c r="O27" s="63">
        <v>1202623.4630999998</v>
      </c>
      <c r="P27" s="63">
        <v>-101432</v>
      </c>
      <c r="Q27" s="63">
        <v>-9615648</v>
      </c>
      <c r="R27" s="63">
        <v>8797998</v>
      </c>
      <c r="S27" s="63">
        <v>895722983.89697</v>
      </c>
      <c r="T27" s="37"/>
      <c r="U27" s="37"/>
      <c r="V27" s="37"/>
      <c r="W27" s="63">
        <v>895738310.89697</v>
      </c>
      <c r="X27" s="63"/>
      <c r="Y27" s="63">
        <v>817650</v>
      </c>
      <c r="Z27" s="63">
        <v>4095374</v>
      </c>
      <c r="AA27" s="64">
        <v>900636007.89697</v>
      </c>
      <c r="AB27" s="64">
        <v>62057886.75093704</v>
      </c>
      <c r="AC27" s="65">
        <v>0.06890451437295439</v>
      </c>
      <c r="AD27" s="22">
        <f t="shared" si="0"/>
        <v>0.9924536365629348</v>
      </c>
    </row>
    <row r="28" spans="1:29" ht="14.25">
      <c r="A28" s="66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8"/>
    </row>
    <row r="29" spans="1:29" ht="1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">
      <c r="A30" s="24" t="s">
        <v>86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70"/>
    </row>
    <row r="31" spans="1:29" ht="14.25">
      <c r="A31" s="27" t="s">
        <v>80</v>
      </c>
      <c r="B31" s="28" t="s">
        <v>4</v>
      </c>
      <c r="C31" s="28" t="s">
        <v>5</v>
      </c>
      <c r="D31" s="28" t="s">
        <v>0</v>
      </c>
      <c r="E31" s="28" t="s">
        <v>0</v>
      </c>
      <c r="F31" s="28" t="s">
        <v>5</v>
      </c>
      <c r="G31" s="28" t="s">
        <v>5</v>
      </c>
      <c r="H31" s="28" t="s">
        <v>5</v>
      </c>
      <c r="I31" s="28" t="s">
        <v>6</v>
      </c>
      <c r="J31" s="28" t="s">
        <v>7</v>
      </c>
      <c r="K31" s="28" t="s">
        <v>7</v>
      </c>
      <c r="L31" s="28"/>
      <c r="M31" s="28" t="s">
        <v>3</v>
      </c>
      <c r="N31" s="28" t="s">
        <v>0</v>
      </c>
      <c r="O31" s="28" t="s">
        <v>8</v>
      </c>
      <c r="P31" s="28" t="s">
        <v>8</v>
      </c>
      <c r="Q31" s="28" t="s">
        <v>9</v>
      </c>
      <c r="R31" s="28" t="s">
        <v>0</v>
      </c>
      <c r="S31" s="28" t="s">
        <v>10</v>
      </c>
      <c r="T31" s="28"/>
      <c r="U31" s="28"/>
      <c r="V31" s="28"/>
      <c r="W31" s="28" t="s">
        <v>10</v>
      </c>
      <c r="X31" s="28"/>
      <c r="Y31" s="28"/>
      <c r="Z31" s="28"/>
      <c r="AA31" s="29"/>
      <c r="AB31" s="28"/>
      <c r="AC31" s="30"/>
    </row>
    <row r="32" spans="1:29" ht="14.25">
      <c r="A32" s="27" t="s">
        <v>78</v>
      </c>
      <c r="B32" s="28" t="s">
        <v>12</v>
      </c>
      <c r="C32" s="28" t="s">
        <v>13</v>
      </c>
      <c r="D32" s="28" t="s">
        <v>5</v>
      </c>
      <c r="E32" s="28" t="s">
        <v>5</v>
      </c>
      <c r="F32" s="28" t="s">
        <v>14</v>
      </c>
      <c r="G32" s="28" t="s">
        <v>15</v>
      </c>
      <c r="H32" s="28" t="s">
        <v>16</v>
      </c>
      <c r="I32" s="28" t="s">
        <v>17</v>
      </c>
      <c r="J32" s="28" t="s">
        <v>18</v>
      </c>
      <c r="K32" s="28" t="s">
        <v>18</v>
      </c>
      <c r="L32" s="28" t="s">
        <v>1</v>
      </c>
      <c r="M32" s="28" t="s">
        <v>19</v>
      </c>
      <c r="N32" s="28" t="s">
        <v>3</v>
      </c>
      <c r="O32" s="28" t="s">
        <v>20</v>
      </c>
      <c r="P32" s="28" t="s">
        <v>21</v>
      </c>
      <c r="Q32" s="28" t="s">
        <v>18</v>
      </c>
      <c r="R32" s="28" t="s">
        <v>3</v>
      </c>
      <c r="S32" s="31" t="s">
        <v>22</v>
      </c>
      <c r="T32" s="28" t="s">
        <v>23</v>
      </c>
      <c r="U32" s="28" t="s">
        <v>24</v>
      </c>
      <c r="V32" s="28"/>
      <c r="W32" s="31" t="s">
        <v>22</v>
      </c>
      <c r="X32" s="28"/>
      <c r="Y32" s="28" t="s">
        <v>25</v>
      </c>
      <c r="Z32" s="28" t="s">
        <v>26</v>
      </c>
      <c r="AA32" s="29"/>
      <c r="AB32" s="28"/>
      <c r="AC32" s="30"/>
    </row>
    <row r="33" spans="1:29" ht="14.25">
      <c r="A33" s="32"/>
      <c r="B33" s="33" t="s">
        <v>27</v>
      </c>
      <c r="C33" s="7" t="s">
        <v>28</v>
      </c>
      <c r="D33" s="7" t="s">
        <v>29</v>
      </c>
      <c r="E33" s="7" t="s">
        <v>30</v>
      </c>
      <c r="F33" s="7" t="s">
        <v>31</v>
      </c>
      <c r="G33" s="7" t="s">
        <v>32</v>
      </c>
      <c r="H33" s="7" t="s">
        <v>33</v>
      </c>
      <c r="I33" s="7"/>
      <c r="J33" s="7" t="s">
        <v>34</v>
      </c>
      <c r="K33" s="7" t="s">
        <v>34</v>
      </c>
      <c r="L33" s="7" t="s">
        <v>6</v>
      </c>
      <c r="M33" s="7" t="s">
        <v>35</v>
      </c>
      <c r="N33" s="7" t="s">
        <v>36</v>
      </c>
      <c r="O33" s="7" t="s">
        <v>37</v>
      </c>
      <c r="P33" s="33" t="s">
        <v>38</v>
      </c>
      <c r="Q33" s="7" t="s">
        <v>30</v>
      </c>
      <c r="R33" s="7" t="s">
        <v>39</v>
      </c>
      <c r="S33" s="7" t="s">
        <v>40</v>
      </c>
      <c r="T33" s="7" t="s">
        <v>41</v>
      </c>
      <c r="U33" s="7" t="s">
        <v>42</v>
      </c>
      <c r="V33" s="7"/>
      <c r="W33" s="7" t="s">
        <v>40</v>
      </c>
      <c r="X33" s="7"/>
      <c r="Y33" s="7" t="s">
        <v>43</v>
      </c>
      <c r="Z33" s="7" t="s">
        <v>44</v>
      </c>
      <c r="AA33" s="7" t="s">
        <v>11</v>
      </c>
      <c r="AB33" s="7"/>
      <c r="AC33" s="34" t="s">
        <v>45</v>
      </c>
    </row>
    <row r="34" spans="1:29" ht="15">
      <c r="A34" s="32"/>
      <c r="B34" s="7"/>
      <c r="C34" s="7" t="s">
        <v>46</v>
      </c>
      <c r="D34" s="7"/>
      <c r="E34" s="7" t="s">
        <v>46</v>
      </c>
      <c r="F34" s="7" t="s">
        <v>46</v>
      </c>
      <c r="G34" s="7" t="s">
        <v>47</v>
      </c>
      <c r="H34" s="7" t="s">
        <v>48</v>
      </c>
      <c r="I34" s="7"/>
      <c r="J34" s="7" t="s">
        <v>49</v>
      </c>
      <c r="K34" s="33" t="s">
        <v>50</v>
      </c>
      <c r="L34" s="7" t="s">
        <v>51</v>
      </c>
      <c r="M34" s="7" t="s">
        <v>52</v>
      </c>
      <c r="N34" s="7" t="s">
        <v>53</v>
      </c>
      <c r="O34" s="7" t="s">
        <v>54</v>
      </c>
      <c r="P34" s="7" t="s">
        <v>55</v>
      </c>
      <c r="Q34" s="7" t="s">
        <v>43</v>
      </c>
      <c r="R34" s="7" t="s">
        <v>56</v>
      </c>
      <c r="S34" s="7" t="s">
        <v>57</v>
      </c>
      <c r="T34" s="33" t="s">
        <v>58</v>
      </c>
      <c r="U34" s="7" t="s">
        <v>59</v>
      </c>
      <c r="V34" s="7"/>
      <c r="W34" s="7" t="s">
        <v>57</v>
      </c>
      <c r="X34" s="7"/>
      <c r="Y34" s="7"/>
      <c r="Z34" s="7" t="s">
        <v>60</v>
      </c>
      <c r="AA34" s="35" t="s">
        <v>43</v>
      </c>
      <c r="AB34" s="35" t="s">
        <v>61</v>
      </c>
      <c r="AC34" s="36" t="s">
        <v>61</v>
      </c>
    </row>
    <row r="35" spans="1:29" ht="15">
      <c r="A35" s="32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8"/>
    </row>
    <row r="36" spans="1:30" ht="15">
      <c r="A36" s="39" t="s">
        <v>62</v>
      </c>
      <c r="B36" s="40">
        <v>364714022</v>
      </c>
      <c r="C36" s="40">
        <v>13018496</v>
      </c>
      <c r="D36" s="40">
        <v>9998518</v>
      </c>
      <c r="E36" s="40">
        <v>2388225</v>
      </c>
      <c r="F36" s="40">
        <v>-3</v>
      </c>
      <c r="G36" s="40">
        <v>0</v>
      </c>
      <c r="H36" s="40">
        <v>666626</v>
      </c>
      <c r="I36" s="40">
        <v>338642160</v>
      </c>
      <c r="J36" s="40">
        <v>1488944</v>
      </c>
      <c r="K36" s="40">
        <v>669641</v>
      </c>
      <c r="L36" s="40">
        <v>340800745</v>
      </c>
      <c r="M36" s="40">
        <v>9836112</v>
      </c>
      <c r="N36" s="40">
        <v>3709</v>
      </c>
      <c r="O36" s="40">
        <v>910637.31236</v>
      </c>
      <c r="P36" s="41">
        <v>-87579</v>
      </c>
      <c r="Q36" s="40">
        <v>-3795641</v>
      </c>
      <c r="R36" s="40">
        <v>3500424</v>
      </c>
      <c r="S36" s="40">
        <v>351168407.31236</v>
      </c>
      <c r="T36" s="42">
        <v>351168407.31236</v>
      </c>
      <c r="U36" s="42">
        <v>0</v>
      </c>
      <c r="V36" s="43"/>
      <c r="W36" s="42">
        <v>351168407.31236</v>
      </c>
      <c r="X36" s="42"/>
      <c r="Y36" s="42">
        <v>295217</v>
      </c>
      <c r="Z36" s="42">
        <v>902</v>
      </c>
      <c r="AA36" s="44">
        <v>465594910</v>
      </c>
      <c r="AB36" s="44">
        <v>37381886</v>
      </c>
      <c r="AC36" s="45">
        <f>AB36/AA36</f>
        <v>0.08028843356556453</v>
      </c>
      <c r="AD36" s="22">
        <f>AC36/AC$48</f>
        <v>1.2403978636112392</v>
      </c>
    </row>
    <row r="37" spans="1:30" ht="15">
      <c r="A37" s="39" t="s">
        <v>63</v>
      </c>
      <c r="B37" s="40">
        <v>136541859</v>
      </c>
      <c r="C37" s="40">
        <v>4353626</v>
      </c>
      <c r="D37" s="40">
        <v>2376817</v>
      </c>
      <c r="E37" s="40">
        <v>900977</v>
      </c>
      <c r="F37" s="40">
        <v>-32</v>
      </c>
      <c r="G37" s="40">
        <v>0</v>
      </c>
      <c r="H37" s="40">
        <v>13117</v>
      </c>
      <c r="I37" s="40">
        <v>128897354</v>
      </c>
      <c r="J37" s="40">
        <v>541125</v>
      </c>
      <c r="K37" s="40">
        <v>425654</v>
      </c>
      <c r="L37" s="40">
        <v>129864133</v>
      </c>
      <c r="M37" s="40">
        <v>3327983</v>
      </c>
      <c r="N37" s="40">
        <v>-1149.796129999997</v>
      </c>
      <c r="O37" s="40">
        <v>469659.00974999997</v>
      </c>
      <c r="P37" s="41">
        <v>-2148925</v>
      </c>
      <c r="Q37" s="40">
        <v>-1606150</v>
      </c>
      <c r="R37" s="40">
        <v>1477084</v>
      </c>
      <c r="S37" s="40">
        <v>131382634.21361999</v>
      </c>
      <c r="T37" s="42">
        <v>131382634.21361999</v>
      </c>
      <c r="U37" s="42">
        <v>0</v>
      </c>
      <c r="V37" s="43"/>
      <c r="W37" s="42">
        <v>131382634.21361999</v>
      </c>
      <c r="X37" s="42"/>
      <c r="Y37" s="42">
        <v>129066</v>
      </c>
      <c r="Z37" s="42">
        <v>1033423</v>
      </c>
      <c r="AA37" s="44">
        <v>182298333</v>
      </c>
      <c r="AB37" s="44">
        <v>9061201</v>
      </c>
      <c r="AC37" s="45">
        <f aca="true" t="shared" si="1" ref="AC37:AC50">AB37/AA37</f>
        <v>0.04970534206695132</v>
      </c>
      <c r="AD37" s="22">
        <f aca="true" t="shared" si="2" ref="AD37:AD48">AC37/AC$48</f>
        <v>0.767911358733441</v>
      </c>
    </row>
    <row r="38" spans="1:30" ht="15">
      <c r="A38" s="39" t="s">
        <v>81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1"/>
      <c r="Q38" s="40"/>
      <c r="R38" s="40"/>
      <c r="S38" s="40"/>
      <c r="T38" s="42"/>
      <c r="U38" s="42"/>
      <c r="V38" s="43"/>
      <c r="W38" s="42"/>
      <c r="X38" s="42"/>
      <c r="Y38" s="42"/>
      <c r="Z38" s="42"/>
      <c r="AA38" s="44">
        <v>10931146</v>
      </c>
      <c r="AB38" s="44">
        <v>635467</v>
      </c>
      <c r="AC38" s="45">
        <f t="shared" si="1"/>
        <v>0.0581336119744444</v>
      </c>
      <c r="AD38" s="22">
        <f t="shared" si="2"/>
        <v>0.8981219945986446</v>
      </c>
    </row>
    <row r="39" spans="1:30" ht="15">
      <c r="A39" s="46" t="s">
        <v>64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48">
        <v>270380705</v>
      </c>
      <c r="AB39" s="48">
        <v>6849989</v>
      </c>
      <c r="AC39" s="45">
        <f t="shared" si="1"/>
        <v>0.02533460736408687</v>
      </c>
      <c r="AD39" s="22">
        <f t="shared" si="2"/>
        <v>0.3914012449150709</v>
      </c>
    </row>
    <row r="40" spans="1:30" ht="15">
      <c r="A40" s="39" t="s">
        <v>65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1"/>
      <c r="Q40" s="40"/>
      <c r="R40" s="40"/>
      <c r="S40" s="40"/>
      <c r="T40" s="42"/>
      <c r="U40" s="42"/>
      <c r="V40" s="43"/>
      <c r="W40" s="42"/>
      <c r="X40" s="42"/>
      <c r="Y40" s="42"/>
      <c r="Z40" s="42"/>
      <c r="AA40" s="44">
        <v>28930923</v>
      </c>
      <c r="AB40" s="44">
        <v>1907198</v>
      </c>
      <c r="AC40" s="45">
        <f t="shared" si="1"/>
        <v>0.0659224733341553</v>
      </c>
      <c r="AD40" s="22">
        <f t="shared" si="2"/>
        <v>1.0184542337705547</v>
      </c>
    </row>
    <row r="41" spans="1:30" ht="15">
      <c r="A41" s="39" t="s">
        <v>66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9"/>
      <c r="U41" s="49"/>
      <c r="V41" s="50"/>
      <c r="W41" s="49"/>
      <c r="X41" s="49"/>
      <c r="Y41" s="49"/>
      <c r="Z41" s="49"/>
      <c r="AA41" s="48">
        <v>186982312</v>
      </c>
      <c r="AB41" s="48">
        <v>12380611</v>
      </c>
      <c r="AC41" s="51">
        <f t="shared" si="1"/>
        <v>0.06621273888195371</v>
      </c>
      <c r="AD41" s="23">
        <f t="shared" si="2"/>
        <v>1.0229386252249613</v>
      </c>
    </row>
    <row r="42" spans="1:30" ht="15">
      <c r="A42" s="39" t="s">
        <v>67</v>
      </c>
      <c r="B42" s="41">
        <v>30040430</v>
      </c>
      <c r="C42" s="41">
        <v>1565273</v>
      </c>
      <c r="D42" s="41">
        <v>0</v>
      </c>
      <c r="E42" s="41">
        <v>196069</v>
      </c>
      <c r="F42" s="41">
        <v>0</v>
      </c>
      <c r="G42" s="41">
        <v>88518</v>
      </c>
      <c r="H42" s="41">
        <v>0</v>
      </c>
      <c r="I42" s="41">
        <v>28190570</v>
      </c>
      <c r="J42" s="41">
        <v>224096</v>
      </c>
      <c r="K42" s="41">
        <v>-139671</v>
      </c>
      <c r="L42" s="41">
        <v>28274995</v>
      </c>
      <c r="M42" s="41">
        <v>1210473</v>
      </c>
      <c r="N42" s="41">
        <v>0</v>
      </c>
      <c r="O42" s="41">
        <v>0</v>
      </c>
      <c r="P42" s="41">
        <v>0</v>
      </c>
      <c r="Q42" s="41">
        <v>-274020</v>
      </c>
      <c r="R42" s="41">
        <v>234874</v>
      </c>
      <c r="S42" s="41">
        <v>29446322</v>
      </c>
      <c r="T42" s="49">
        <v>29446322</v>
      </c>
      <c r="U42" s="49">
        <v>0</v>
      </c>
      <c r="V42" s="50"/>
      <c r="W42" s="49">
        <v>29446322</v>
      </c>
      <c r="X42" s="49"/>
      <c r="Y42" s="49">
        <v>39146</v>
      </c>
      <c r="Z42" s="49">
        <v>272934</v>
      </c>
      <c r="AA42" s="48">
        <v>78952085</v>
      </c>
      <c r="AB42" s="48">
        <v>5128398</v>
      </c>
      <c r="AC42" s="51">
        <f t="shared" si="1"/>
        <v>0.06495582732235634</v>
      </c>
      <c r="AD42" s="23">
        <f t="shared" si="2"/>
        <v>1.0035202564259276</v>
      </c>
    </row>
    <row r="43" spans="1:30" ht="15">
      <c r="A43" s="39" t="s">
        <v>82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9"/>
      <c r="U43" s="49"/>
      <c r="V43" s="50"/>
      <c r="W43" s="49"/>
      <c r="X43" s="49"/>
      <c r="Y43" s="49"/>
      <c r="Z43" s="49"/>
      <c r="AA43" s="48">
        <v>22679564</v>
      </c>
      <c r="AB43" s="48">
        <v>1417956</v>
      </c>
      <c r="AC43" s="51">
        <f t="shared" si="1"/>
        <v>0.06252130772884347</v>
      </c>
      <c r="AD43" s="23">
        <f t="shared" si="2"/>
        <v>0.9659087005814971</v>
      </c>
    </row>
    <row r="44" spans="1:30" ht="14.25">
      <c r="A44" s="52" t="s">
        <v>70</v>
      </c>
      <c r="B44" s="40">
        <v>-200398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-200398</v>
      </c>
      <c r="J44" s="40">
        <v>0</v>
      </c>
      <c r="K44" s="40">
        <v>0</v>
      </c>
      <c r="L44" s="40">
        <v>-200398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-200398</v>
      </c>
      <c r="T44" s="53">
        <v>0</v>
      </c>
      <c r="U44" s="53">
        <v>0</v>
      </c>
      <c r="V44" s="53"/>
      <c r="W44" s="42">
        <v>-200398</v>
      </c>
      <c r="X44" s="53"/>
      <c r="Y44" s="40">
        <v>0</v>
      </c>
      <c r="Z44" s="40">
        <v>0</v>
      </c>
      <c r="AA44" s="44">
        <v>-11139629</v>
      </c>
      <c r="AB44" s="48">
        <v>5466756</v>
      </c>
      <c r="AC44" s="45">
        <f t="shared" si="1"/>
        <v>-0.4907484800436352</v>
      </c>
      <c r="AD44" s="22">
        <f t="shared" si="2"/>
        <v>-7.5817068434832136</v>
      </c>
    </row>
    <row r="45" spans="1:30" ht="15">
      <c r="A45" s="52" t="s">
        <v>71</v>
      </c>
      <c r="B45" s="54">
        <v>-978336</v>
      </c>
      <c r="C45" s="54">
        <v>0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-978336</v>
      </c>
      <c r="J45" s="54">
        <v>0</v>
      </c>
      <c r="K45" s="54">
        <v>0</v>
      </c>
      <c r="L45" s="54">
        <v>-978336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-978336</v>
      </c>
      <c r="T45" s="55">
        <v>0</v>
      </c>
      <c r="U45" s="55">
        <v>0</v>
      </c>
      <c r="V45" s="53"/>
      <c r="W45" s="56">
        <v>-978336</v>
      </c>
      <c r="X45" s="53"/>
      <c r="Y45" s="54">
        <v>0</v>
      </c>
      <c r="Z45" s="54">
        <v>0</v>
      </c>
      <c r="AA45" s="57">
        <v>0</v>
      </c>
      <c r="AB45" s="48">
        <v>0</v>
      </c>
      <c r="AC45" s="45">
        <v>0</v>
      </c>
      <c r="AD45" s="22">
        <f t="shared" si="2"/>
        <v>0</v>
      </c>
    </row>
    <row r="46" spans="1:30" ht="15">
      <c r="A46" s="71" t="s">
        <v>83</v>
      </c>
      <c r="B46" s="18">
        <v>17199655</v>
      </c>
      <c r="C46" s="18">
        <v>304375</v>
      </c>
      <c r="D46" s="18">
        <v>0</v>
      </c>
      <c r="E46" s="18">
        <v>111110</v>
      </c>
      <c r="F46" s="18">
        <v>-12</v>
      </c>
      <c r="G46" s="18">
        <v>0</v>
      </c>
      <c r="H46" s="18">
        <v>1872</v>
      </c>
      <c r="I46" s="18">
        <v>16782310</v>
      </c>
      <c r="J46" s="18">
        <v>41118</v>
      </c>
      <c r="K46" s="18">
        <v>22833</v>
      </c>
      <c r="L46" s="18">
        <v>16846261</v>
      </c>
      <c r="M46" s="18">
        <v>246666</v>
      </c>
      <c r="N46" s="18">
        <v>0</v>
      </c>
      <c r="O46" s="18">
        <v>179114</v>
      </c>
      <c r="P46" s="18">
        <v>0</v>
      </c>
      <c r="Q46" s="18">
        <v>-191925</v>
      </c>
      <c r="R46" s="18">
        <v>176598</v>
      </c>
      <c r="S46" s="18">
        <v>17256714</v>
      </c>
      <c r="T46" s="18">
        <v>17256714</v>
      </c>
      <c r="U46" s="18">
        <v>0</v>
      </c>
      <c r="V46" s="18"/>
      <c r="W46" s="18">
        <v>17272041</v>
      </c>
      <c r="X46" s="18"/>
      <c r="Y46" s="18">
        <v>15327</v>
      </c>
      <c r="Z46" s="18">
        <v>118074</v>
      </c>
      <c r="AA46" s="21">
        <f>2289+118323+23442657</f>
        <v>23563269</v>
      </c>
      <c r="AB46" s="21">
        <f>124+6388+1267776</f>
        <v>1274288</v>
      </c>
      <c r="AC46" s="45">
        <f t="shared" si="1"/>
        <v>0.054079423360145824</v>
      </c>
      <c r="AD46" s="22">
        <f t="shared" si="2"/>
        <v>0.8354877311994667</v>
      </c>
    </row>
    <row r="47" spans="1:30" ht="15">
      <c r="A47" s="39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48"/>
      <c r="AB47" s="48"/>
      <c r="AC47" s="45" t="s">
        <v>79</v>
      </c>
      <c r="AD47" s="22" t="s">
        <v>79</v>
      </c>
    </row>
    <row r="48" spans="1:30" ht="15">
      <c r="A48" s="60" t="s">
        <v>72</v>
      </c>
      <c r="B48" s="11">
        <v>908031044</v>
      </c>
      <c r="C48" s="11">
        <v>34932239</v>
      </c>
      <c r="D48" s="11">
        <v>14423888</v>
      </c>
      <c r="E48" s="11">
        <v>5979130</v>
      </c>
      <c r="F48" s="11">
        <v>-62</v>
      </c>
      <c r="G48" s="11">
        <v>88518</v>
      </c>
      <c r="H48" s="11">
        <v>682821</v>
      </c>
      <c r="I48" s="11">
        <v>851924510</v>
      </c>
      <c r="J48" s="11">
        <v>4355602</v>
      </c>
      <c r="K48" s="11">
        <v>1273791</v>
      </c>
      <c r="L48" s="11">
        <v>857553903</v>
      </c>
      <c r="M48" s="11">
        <v>26842228</v>
      </c>
      <c r="N48" s="11">
        <v>2559.203870000003</v>
      </c>
      <c r="O48" s="11">
        <v>1202623.4630999998</v>
      </c>
      <c r="P48" s="11">
        <v>-101432</v>
      </c>
      <c r="Q48" s="11">
        <v>-9615648</v>
      </c>
      <c r="R48" s="11">
        <v>8797998</v>
      </c>
      <c r="S48" s="11">
        <v>884682231.66697</v>
      </c>
      <c r="T48" s="11">
        <v>885860965.66697</v>
      </c>
      <c r="U48" s="11">
        <v>0</v>
      </c>
      <c r="V48" s="12"/>
      <c r="W48" s="11">
        <v>884697558.66697</v>
      </c>
      <c r="X48" s="11"/>
      <c r="Y48" s="11">
        <v>817650</v>
      </c>
      <c r="Z48" s="11">
        <v>4095374</v>
      </c>
      <c r="AA48" s="20">
        <f>SUM(AA36:AA46)</f>
        <v>1259173618</v>
      </c>
      <c r="AB48" s="20">
        <f>SUM(AB36:AB46)</f>
        <v>81503750</v>
      </c>
      <c r="AC48" s="45">
        <f t="shared" si="1"/>
        <v>0.06472796827609519</v>
      </c>
      <c r="AD48" s="22">
        <f t="shared" si="2"/>
        <v>1</v>
      </c>
    </row>
    <row r="49" spans="1:29" ht="15">
      <c r="A49" s="62" t="s">
        <v>76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2"/>
      <c r="U49" s="42"/>
      <c r="V49" s="43"/>
      <c r="W49" s="42"/>
      <c r="X49" s="42"/>
      <c r="Y49" s="42"/>
      <c r="Z49" s="42"/>
      <c r="AA49" s="48">
        <f>6190627+2206637+2153990+181175</f>
        <v>10732429</v>
      </c>
      <c r="AB49" s="48">
        <f>681722+247419</f>
        <v>929141</v>
      </c>
      <c r="AC49" s="45">
        <f t="shared" si="1"/>
        <v>0.08657322587458999</v>
      </c>
    </row>
    <row r="50" spans="1:29" ht="15">
      <c r="A50" s="60" t="s">
        <v>73</v>
      </c>
      <c r="B50" s="63">
        <v>919071796.23</v>
      </c>
      <c r="C50" s="63">
        <v>34932239</v>
      </c>
      <c r="D50" s="63">
        <v>14423888</v>
      </c>
      <c r="E50" s="63">
        <v>5979130</v>
      </c>
      <c r="F50" s="63">
        <v>-62</v>
      </c>
      <c r="G50" s="63">
        <v>88518</v>
      </c>
      <c r="H50" s="63">
        <v>682821</v>
      </c>
      <c r="I50" s="63">
        <v>862965262.23</v>
      </c>
      <c r="J50" s="63">
        <v>4355602</v>
      </c>
      <c r="K50" s="63">
        <v>1273791</v>
      </c>
      <c r="L50" s="63">
        <v>868594655.23</v>
      </c>
      <c r="M50" s="63">
        <v>26842228</v>
      </c>
      <c r="N50" s="63">
        <v>2559.203870000003</v>
      </c>
      <c r="O50" s="63">
        <v>1202623.4630999998</v>
      </c>
      <c r="P50" s="63">
        <v>-101432</v>
      </c>
      <c r="Q50" s="63">
        <v>-9615648</v>
      </c>
      <c r="R50" s="63">
        <v>8797998</v>
      </c>
      <c r="S50" s="63">
        <v>895722983.89697</v>
      </c>
      <c r="T50" s="37"/>
      <c r="U50" s="37"/>
      <c r="V50" s="37"/>
      <c r="W50" s="63">
        <v>895738310.89697</v>
      </c>
      <c r="X50" s="63"/>
      <c r="Y50" s="63">
        <v>817650</v>
      </c>
      <c r="Z50" s="63">
        <v>4095374</v>
      </c>
      <c r="AA50" s="64">
        <f>AA49+AA48</f>
        <v>1269906047</v>
      </c>
      <c r="AB50" s="64">
        <f>AB49+AB48</f>
        <v>82432891</v>
      </c>
      <c r="AC50" s="45">
        <f t="shared" si="1"/>
        <v>0.06491259034063014</v>
      </c>
    </row>
    <row r="51" spans="1:29" ht="15">
      <c r="A51" s="72"/>
      <c r="B51" s="73"/>
      <c r="C51" s="74"/>
      <c r="D51" s="74"/>
      <c r="E51" s="74"/>
      <c r="F51" s="74"/>
      <c r="G51" s="74"/>
      <c r="H51" s="74"/>
      <c r="I51" s="75"/>
      <c r="J51" s="74"/>
      <c r="K51" s="74"/>
      <c r="L51" s="75"/>
      <c r="M51" s="74"/>
      <c r="N51" s="74"/>
      <c r="O51" s="74"/>
      <c r="P51" s="74"/>
      <c r="Q51" s="74"/>
      <c r="R51" s="74"/>
      <c r="S51" s="76"/>
      <c r="T51" s="74"/>
      <c r="U51" s="74"/>
      <c r="V51" s="74"/>
      <c r="W51" s="76"/>
      <c r="X51" s="74"/>
      <c r="Y51" s="74"/>
      <c r="Z51" s="74"/>
      <c r="AA51" s="77"/>
      <c r="AB51" s="74"/>
      <c r="AC51" s="78"/>
    </row>
    <row r="52" spans="1:29" ht="14.25">
      <c r="A52" s="1"/>
      <c r="B52" s="13"/>
      <c r="C52" s="15"/>
      <c r="D52" s="15"/>
      <c r="E52" s="15"/>
      <c r="F52" s="15"/>
      <c r="G52" s="15"/>
      <c r="H52" s="15"/>
      <c r="I52" s="8"/>
      <c r="J52" s="15"/>
      <c r="K52" s="15"/>
      <c r="L52" s="8"/>
      <c r="M52" s="15"/>
      <c r="N52" s="15"/>
      <c r="O52" s="15"/>
      <c r="P52" s="15"/>
      <c r="Q52" s="15"/>
      <c r="R52" s="15"/>
      <c r="S52" s="14"/>
      <c r="T52" s="15"/>
      <c r="U52" s="15"/>
      <c r="V52" s="15"/>
      <c r="W52" s="14"/>
      <c r="X52" s="15"/>
      <c r="Y52" s="15"/>
      <c r="Z52" s="15"/>
      <c r="AA52" s="9"/>
      <c r="AB52" s="9"/>
      <c r="AC52" s="16"/>
    </row>
    <row r="53" spans="1:29" ht="14.25">
      <c r="A53" s="1"/>
      <c r="B53" s="13"/>
      <c r="C53" s="15"/>
      <c r="D53" s="15"/>
      <c r="E53" s="15"/>
      <c r="F53" s="15"/>
      <c r="G53" s="15"/>
      <c r="H53" s="15"/>
      <c r="I53" s="8"/>
      <c r="J53" s="15"/>
      <c r="K53" s="15"/>
      <c r="L53" s="8"/>
      <c r="M53" s="15"/>
      <c r="N53" s="15"/>
      <c r="O53" s="15"/>
      <c r="P53" s="15"/>
      <c r="Q53" s="15"/>
      <c r="R53" s="15"/>
      <c r="S53" s="14"/>
      <c r="T53" s="15"/>
      <c r="U53" s="15"/>
      <c r="V53" s="15"/>
      <c r="W53" s="14"/>
      <c r="X53" s="15"/>
      <c r="Y53" s="15"/>
      <c r="Z53" s="15"/>
      <c r="AA53" s="9"/>
      <c r="AB53" s="9"/>
      <c r="AC53" s="16"/>
    </row>
    <row r="54" spans="1:29" ht="1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10"/>
      <c r="V54" s="10"/>
      <c r="W54" s="2"/>
      <c r="X54" s="2"/>
      <c r="Y54" s="2"/>
      <c r="Z54" s="2"/>
      <c r="AC54" s="2"/>
    </row>
    <row r="56" spans="1:29" ht="15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17" t="s">
        <v>74</v>
      </c>
      <c r="X57" s="2"/>
      <c r="Y57" s="2"/>
      <c r="Z57" s="2"/>
      <c r="AA57" s="2"/>
      <c r="AB57" s="2"/>
      <c r="AC57" s="2"/>
    </row>
    <row r="58" spans="1:29" ht="15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17" t="s">
        <v>75</v>
      </c>
      <c r="X58" s="2"/>
      <c r="Y58" s="2"/>
      <c r="Z58" s="2"/>
      <c r="AA58" s="2"/>
      <c r="AB58" s="2"/>
      <c r="AC58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Steve</cp:lastModifiedBy>
  <cp:lastPrinted>2012-09-17T21:34:31Z</cp:lastPrinted>
  <dcterms:created xsi:type="dcterms:W3CDTF">2012-09-17T20:22:24Z</dcterms:created>
  <dcterms:modified xsi:type="dcterms:W3CDTF">2012-09-18T20:13:25Z</dcterms:modified>
  <cp:category/>
  <cp:version/>
  <cp:contentType/>
  <cp:contentStatus/>
</cp:coreProperties>
</file>