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35" windowWidth="23715" windowHeight="11280"/>
  </bookViews>
  <sheets>
    <sheet name="12 CP" sheetId="1" r:id="rId1"/>
    <sheet name="PJM 5CP" sheetId="2" r:id="rId2"/>
  </sheets>
  <calcPr calcId="125725" calcOnSave="0"/>
</workbook>
</file>

<file path=xl/calcChain.xml><?xml version="1.0" encoding="utf-8"?>
<calcChain xmlns="http://schemas.openxmlformats.org/spreadsheetml/2006/main">
  <c r="R25" i="2"/>
  <c r="Q25"/>
  <c r="P25"/>
  <c r="O25"/>
  <c r="N25"/>
  <c r="M25"/>
  <c r="L25"/>
  <c r="K25"/>
  <c r="J25"/>
  <c r="I25"/>
  <c r="H25"/>
  <c r="G25"/>
  <c r="F25"/>
  <c r="E25"/>
  <c r="D25"/>
  <c r="C25"/>
  <c r="B25"/>
  <c r="R24"/>
  <c r="Q24"/>
  <c r="P24"/>
  <c r="O24"/>
  <c r="N24"/>
  <c r="M24"/>
  <c r="L24"/>
  <c r="K24"/>
  <c r="J24"/>
  <c r="I24"/>
  <c r="H24"/>
  <c r="G24"/>
  <c r="F24"/>
  <c r="E24"/>
  <c r="D24"/>
  <c r="C24"/>
  <c r="B24"/>
  <c r="R23"/>
  <c r="Q23"/>
  <c r="P23"/>
  <c r="O23"/>
  <c r="N23"/>
  <c r="M23"/>
  <c r="L23"/>
  <c r="K23"/>
  <c r="J23"/>
  <c r="I23"/>
  <c r="H23"/>
  <c r="G23"/>
  <c r="F23"/>
  <c r="E23"/>
  <c r="D23"/>
  <c r="C23"/>
  <c r="B23"/>
  <c r="R22"/>
  <c r="Q22"/>
  <c r="P22"/>
  <c r="O22"/>
  <c r="N22"/>
  <c r="M22"/>
  <c r="L22"/>
  <c r="K22"/>
  <c r="J22"/>
  <c r="I22"/>
  <c r="H22"/>
  <c r="G22"/>
  <c r="F22"/>
  <c r="E22"/>
  <c r="D22"/>
  <c r="C22"/>
  <c r="B22"/>
  <c r="R21"/>
  <c r="Q21"/>
  <c r="P21"/>
  <c r="O21"/>
  <c r="N21"/>
  <c r="M21"/>
  <c r="L21"/>
  <c r="K21"/>
  <c r="J21"/>
  <c r="J27" s="1"/>
  <c r="I21"/>
  <c r="H21"/>
  <c r="H27" s="1"/>
  <c r="G21"/>
  <c r="F21"/>
  <c r="F27" s="1"/>
  <c r="E21"/>
  <c r="D21"/>
  <c r="D27" s="1"/>
  <c r="C21"/>
  <c r="B21"/>
  <c r="B18"/>
  <c r="B17"/>
  <c r="B16"/>
  <c r="B15"/>
  <c r="B14"/>
  <c r="C53" i="1"/>
  <c r="R46"/>
  <c r="Q46"/>
  <c r="P46"/>
  <c r="O46"/>
  <c r="N46"/>
  <c r="M46"/>
  <c r="L46"/>
  <c r="K46"/>
  <c r="J46"/>
  <c r="I46"/>
  <c r="H46"/>
  <c r="G46"/>
  <c r="F46"/>
  <c r="E46"/>
  <c r="D46"/>
  <c r="C46"/>
  <c r="S46" s="1"/>
  <c r="B46"/>
  <c r="R45"/>
  <c r="Q45"/>
  <c r="P45"/>
  <c r="O45"/>
  <c r="N45"/>
  <c r="M45"/>
  <c r="L45"/>
  <c r="K45"/>
  <c r="J45"/>
  <c r="I45"/>
  <c r="H45"/>
  <c r="G45"/>
  <c r="F45"/>
  <c r="E45"/>
  <c r="D45"/>
  <c r="C45"/>
  <c r="B45"/>
  <c r="R44"/>
  <c r="Q44"/>
  <c r="P44"/>
  <c r="O44"/>
  <c r="N44"/>
  <c r="M44"/>
  <c r="L44"/>
  <c r="K44"/>
  <c r="J44"/>
  <c r="I44"/>
  <c r="H44"/>
  <c r="G44"/>
  <c r="F44"/>
  <c r="E44"/>
  <c r="D44"/>
  <c r="C44"/>
  <c r="S44" s="1"/>
  <c r="B44"/>
  <c r="R43"/>
  <c r="Q43"/>
  <c r="P43"/>
  <c r="O43"/>
  <c r="N43"/>
  <c r="M43"/>
  <c r="L43"/>
  <c r="K43"/>
  <c r="J43"/>
  <c r="I43"/>
  <c r="H43"/>
  <c r="G43"/>
  <c r="F43"/>
  <c r="E43"/>
  <c r="D43"/>
  <c r="C43"/>
  <c r="B43"/>
  <c r="R42"/>
  <c r="Q42"/>
  <c r="P42"/>
  <c r="O42"/>
  <c r="N42"/>
  <c r="M42"/>
  <c r="L42"/>
  <c r="K42"/>
  <c r="J42"/>
  <c r="I42"/>
  <c r="H42"/>
  <c r="G42"/>
  <c r="F42"/>
  <c r="E42"/>
  <c r="D42"/>
  <c r="C42"/>
  <c r="B42"/>
  <c r="R41"/>
  <c r="Q41"/>
  <c r="P41"/>
  <c r="O41"/>
  <c r="N41"/>
  <c r="M41"/>
  <c r="L41"/>
  <c r="K41"/>
  <c r="J41"/>
  <c r="I41"/>
  <c r="H41"/>
  <c r="G41"/>
  <c r="F41"/>
  <c r="E41"/>
  <c r="D41"/>
  <c r="C41"/>
  <c r="B41"/>
  <c r="R40"/>
  <c r="Q40"/>
  <c r="P40"/>
  <c r="O40"/>
  <c r="N40"/>
  <c r="M40"/>
  <c r="L40"/>
  <c r="K40"/>
  <c r="J40"/>
  <c r="I40"/>
  <c r="H40"/>
  <c r="G40"/>
  <c r="F40"/>
  <c r="E40"/>
  <c r="D40"/>
  <c r="C40"/>
  <c r="S40" s="1"/>
  <c r="B40"/>
  <c r="R39"/>
  <c r="Q39"/>
  <c r="P39"/>
  <c r="O39"/>
  <c r="N39"/>
  <c r="M39"/>
  <c r="L39"/>
  <c r="K39"/>
  <c r="J39"/>
  <c r="I39"/>
  <c r="H39"/>
  <c r="G39"/>
  <c r="F39"/>
  <c r="E39"/>
  <c r="D39"/>
  <c r="C39"/>
  <c r="B39"/>
  <c r="R38"/>
  <c r="K61" s="1"/>
  <c r="Q38"/>
  <c r="O54" s="1"/>
  <c r="P38"/>
  <c r="M54" s="1"/>
  <c r="O38"/>
  <c r="N38"/>
  <c r="M38"/>
  <c r="L38"/>
  <c r="L54" s="1"/>
  <c r="K38"/>
  <c r="J61" s="1"/>
  <c r="J38"/>
  <c r="I38"/>
  <c r="H54" s="1"/>
  <c r="H38"/>
  <c r="F61" s="1"/>
  <c r="G38"/>
  <c r="F38"/>
  <c r="H61" s="1"/>
  <c r="E38"/>
  <c r="E61" s="1"/>
  <c r="D38"/>
  <c r="D61" s="1"/>
  <c r="C38"/>
  <c r="B38"/>
  <c r="R37"/>
  <c r="Q37"/>
  <c r="P37"/>
  <c r="O37"/>
  <c r="N37"/>
  <c r="M37"/>
  <c r="L37"/>
  <c r="K37"/>
  <c r="J37"/>
  <c r="I37"/>
  <c r="H37"/>
  <c r="G37"/>
  <c r="F37"/>
  <c r="E37"/>
  <c r="D37"/>
  <c r="C37"/>
  <c r="B37"/>
  <c r="R36"/>
  <c r="Q36"/>
  <c r="P36"/>
  <c r="O36"/>
  <c r="N36"/>
  <c r="M36"/>
  <c r="L36"/>
  <c r="K36"/>
  <c r="J36"/>
  <c r="I36"/>
  <c r="H36"/>
  <c r="G36"/>
  <c r="F36"/>
  <c r="E36"/>
  <c r="D36"/>
  <c r="C36"/>
  <c r="B36"/>
  <c r="R35"/>
  <c r="R48" s="1"/>
  <c r="Q35"/>
  <c r="Q48" s="1"/>
  <c r="O56" s="1"/>
  <c r="P35"/>
  <c r="P48" s="1"/>
  <c r="M56" s="1"/>
  <c r="O35"/>
  <c r="N35"/>
  <c r="M35"/>
  <c r="L35"/>
  <c r="L48" s="1"/>
  <c r="L56" s="1"/>
  <c r="K35"/>
  <c r="K48" s="1"/>
  <c r="J63" s="1"/>
  <c r="J35"/>
  <c r="J48" s="1"/>
  <c r="I35"/>
  <c r="I48" s="1"/>
  <c r="G63" s="1"/>
  <c r="H35"/>
  <c r="H48" s="1"/>
  <c r="G35"/>
  <c r="G48" s="1"/>
  <c r="F35"/>
  <c r="F48" s="1"/>
  <c r="E35"/>
  <c r="E48" s="1"/>
  <c r="E63" s="1"/>
  <c r="D35"/>
  <c r="D48" s="1"/>
  <c r="C35"/>
  <c r="C48" s="1"/>
  <c r="C63" s="1"/>
  <c r="B35"/>
  <c r="B32"/>
  <c r="B31"/>
  <c r="B30"/>
  <c r="B29"/>
  <c r="B28"/>
  <c r="B27"/>
  <c r="B26"/>
  <c r="B25"/>
  <c r="B24"/>
  <c r="B23"/>
  <c r="B22"/>
  <c r="B21"/>
  <c r="S37" l="1"/>
  <c r="I61"/>
  <c r="S39"/>
  <c r="S41"/>
  <c r="S43"/>
  <c r="S45"/>
  <c r="S36"/>
  <c r="S38"/>
  <c r="S42"/>
  <c r="F54"/>
  <c r="C61"/>
  <c r="G61"/>
  <c r="S35"/>
  <c r="D54"/>
  <c r="S21" i="2"/>
  <c r="E27"/>
  <c r="G27"/>
  <c r="I27"/>
  <c r="K27"/>
  <c r="S23"/>
  <c r="S25"/>
  <c r="R27"/>
  <c r="L27"/>
  <c r="L32" s="1"/>
  <c r="Q27"/>
  <c r="O32" s="1"/>
  <c r="C27"/>
  <c r="P27"/>
  <c r="M32" s="1"/>
  <c r="S22"/>
  <c r="S27" s="1"/>
  <c r="S24"/>
  <c r="E36"/>
  <c r="F32"/>
  <c r="I36"/>
  <c r="J32"/>
  <c r="G36"/>
  <c r="H32"/>
  <c r="J36"/>
  <c r="K32"/>
  <c r="D36"/>
  <c r="E32"/>
  <c r="H36"/>
  <c r="I32"/>
  <c r="F36"/>
  <c r="G32"/>
  <c r="K36"/>
  <c r="N32"/>
  <c r="D63" i="1"/>
  <c r="E56"/>
  <c r="F63"/>
  <c r="G56"/>
  <c r="K63"/>
  <c r="N56"/>
  <c r="I63"/>
  <c r="H63"/>
  <c r="I56"/>
  <c r="J54"/>
  <c r="N54"/>
  <c r="K56"/>
  <c r="S48"/>
  <c r="E54"/>
  <c r="G54"/>
  <c r="I54"/>
  <c r="K54"/>
  <c r="D56"/>
  <c r="F56"/>
  <c r="H56"/>
  <c r="J56"/>
  <c r="C54" l="1"/>
  <c r="C36" i="2"/>
  <c r="D32"/>
  <c r="C32" s="1"/>
  <c r="C56" i="1"/>
</calcChain>
</file>

<file path=xl/sharedStrings.xml><?xml version="1.0" encoding="utf-8"?>
<sst xmlns="http://schemas.openxmlformats.org/spreadsheetml/2006/main" count="124" uniqueCount="52">
  <si>
    <t>KU</t>
  </si>
  <si>
    <t>Residential</t>
  </si>
  <si>
    <t>General Service</t>
  </si>
  <si>
    <t>All Electric Schools</t>
  </si>
  <si>
    <t>TOD Secondary</t>
  </si>
  <si>
    <t>TOD Primary</t>
  </si>
  <si>
    <t>PS Secondary</t>
  </si>
  <si>
    <t>PS Primary</t>
  </si>
  <si>
    <t>Large TOD</t>
  </si>
  <si>
    <t>RTS</t>
  </si>
  <si>
    <t>Ind. Service Trans.</t>
  </si>
  <si>
    <t>Muni Primary</t>
  </si>
  <si>
    <t>Muni Secondary</t>
  </si>
  <si>
    <t>Paris</t>
  </si>
  <si>
    <t>Unmetered Lighting</t>
  </si>
  <si>
    <t>Traffic Energy Service</t>
  </si>
  <si>
    <t>Lighting Energy Service</t>
  </si>
  <si>
    <t>Monthly Peaks</t>
  </si>
  <si>
    <t>Losses</t>
  </si>
  <si>
    <t>Peaks @ Gen</t>
  </si>
  <si>
    <t>Average 12 CP</t>
  </si>
  <si>
    <t>Average 5 CP</t>
  </si>
  <si>
    <t>Cost of Service Classes</t>
  </si>
  <si>
    <t>Total</t>
  </si>
  <si>
    <t>All Electric School</t>
  </si>
  <si>
    <t>Power Service</t>
  </si>
  <si>
    <t>Time of Day</t>
  </si>
  <si>
    <t>Retail Transmission</t>
  </si>
  <si>
    <t>Fluctuating Load</t>
  </si>
  <si>
    <t>Outdoor Lighting</t>
  </si>
  <si>
    <t>Lighting Energy</t>
  </si>
  <si>
    <t>Traffic Energy</t>
  </si>
  <si>
    <t>System</t>
  </si>
  <si>
    <t>Rate RS</t>
  </si>
  <si>
    <t>GSS</t>
  </si>
  <si>
    <t>AES</t>
  </si>
  <si>
    <t>PS-Secondary</t>
  </si>
  <si>
    <t>PS-Primary</t>
  </si>
  <si>
    <t>TOD-Secondary</t>
  </si>
  <si>
    <t>TOD-Primary</t>
  </si>
  <si>
    <t>FLS - Transmission</t>
  </si>
  <si>
    <t>ST &amp; POL</t>
  </si>
  <si>
    <t>LE</t>
  </si>
  <si>
    <t>TE</t>
  </si>
  <si>
    <t>COSS Sum CP</t>
  </si>
  <si>
    <t>Summer CP</t>
  </si>
  <si>
    <t>Rate GS</t>
  </si>
  <si>
    <t>Rate AES</t>
  </si>
  <si>
    <t>ADJ Sum CP</t>
  </si>
  <si>
    <t>summer cp</t>
  </si>
  <si>
    <t>Peaks</t>
  </si>
  <si>
    <t>Rate Switching Analysis Classes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</si>
</sst>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/>
    <xf numFmtId="22" fontId="0" fillId="0" borderId="0" xfId="0" applyNumberFormat="1" applyFill="1"/>
    <xf numFmtId="164" fontId="0" fillId="0" borderId="0" xfId="1" applyNumberFormat="1" applyFont="1"/>
    <xf numFmtId="164" fontId="0" fillId="2" borderId="0" xfId="1" applyNumberFormat="1" applyFont="1" applyFill="1"/>
    <xf numFmtId="22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0" fontId="0" fillId="0" borderId="0" xfId="0" applyFill="1"/>
    <xf numFmtId="0" fontId="2" fillId="0" borderId="0" xfId="0" applyFont="1" applyAlignment="1">
      <alignment horizontal="center"/>
    </xf>
    <xf numFmtId="43" fontId="0" fillId="0" borderId="0" xfId="1" applyFont="1"/>
    <xf numFmtId="165" fontId="0" fillId="0" borderId="0" xfId="1" applyNumberFormat="1" applyFont="1"/>
    <xf numFmtId="165" fontId="0" fillId="0" borderId="0" xfId="1" applyNumberFormat="1" applyFont="1" applyFill="1"/>
    <xf numFmtId="164" fontId="0" fillId="0" borderId="0" xfId="0" applyNumberFormat="1" applyFill="1"/>
    <xf numFmtId="0" fontId="2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3"/>
  <sheetViews>
    <sheetView tabSelected="1" topLeftCell="A4" workbookViewId="0">
      <pane xSplit="2" ySplit="2" topLeftCell="C6" activePane="bottomRight" state="frozen"/>
      <selection activeCell="A4" sqref="A4"/>
      <selection pane="topRight" activeCell="C4" sqref="C4"/>
      <selection pane="bottomLeft" activeCell="A6" sqref="A6"/>
      <selection pane="bottomRight" activeCell="A4" sqref="A4"/>
    </sheetView>
  </sheetViews>
  <sheetFormatPr defaultRowHeight="15"/>
  <cols>
    <col min="1" max="1" width="3.7109375" customWidth="1"/>
    <col min="2" max="2" width="14.85546875" bestFit="1" customWidth="1"/>
    <col min="3" max="3" width="13.7109375" bestFit="1" customWidth="1"/>
    <col min="4" max="4" width="11" bestFit="1" customWidth="1"/>
    <col min="5" max="5" width="11.42578125" customWidth="1"/>
    <col min="6" max="6" width="11.5703125" bestFit="1" customWidth="1"/>
    <col min="7" max="10" width="12" bestFit="1" customWidth="1"/>
    <col min="11" max="11" width="12.42578125" customWidth="1"/>
    <col min="12" max="12" width="11.85546875" bestFit="1" customWidth="1"/>
    <col min="13" max="14" width="11.85546875" style="11" bestFit="1" customWidth="1"/>
    <col min="15" max="15" width="10.85546875" style="11" bestFit="1" customWidth="1"/>
    <col min="16" max="16" width="11.140625" customWidth="1"/>
    <col min="17" max="18" width="9.42578125" bestFit="1" customWidth="1"/>
    <col min="19" max="19" width="12.140625" bestFit="1" customWidth="1"/>
  </cols>
  <sheetData>
    <row r="1" spans="2:18">
      <c r="M1" s="1"/>
      <c r="N1" s="1"/>
      <c r="O1" s="1"/>
    </row>
    <row r="2" spans="2:18">
      <c r="M2" s="1"/>
      <c r="N2" s="1"/>
      <c r="O2" s="1"/>
    </row>
    <row r="3" spans="2:18">
      <c r="M3" s="1"/>
      <c r="N3" s="1"/>
      <c r="O3" s="1"/>
    </row>
    <row r="4" spans="2:18">
      <c r="M4" s="1"/>
      <c r="N4" s="1"/>
      <c r="O4" s="1"/>
    </row>
    <row r="5" spans="2:18" ht="45">
      <c r="B5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3" t="s">
        <v>11</v>
      </c>
      <c r="N5" s="3" t="s">
        <v>12</v>
      </c>
      <c r="O5" s="3" t="s">
        <v>13</v>
      </c>
      <c r="P5" s="2" t="s">
        <v>14</v>
      </c>
      <c r="Q5" s="2" t="s">
        <v>15</v>
      </c>
      <c r="R5" s="2" t="s">
        <v>16</v>
      </c>
    </row>
    <row r="6" spans="2:18">
      <c r="B6" s="4" t="s">
        <v>17</v>
      </c>
      <c r="M6" s="1"/>
      <c r="N6" s="1"/>
      <c r="O6" s="1"/>
    </row>
    <row r="7" spans="2:18">
      <c r="B7" s="5">
        <v>40634.250037557867</v>
      </c>
      <c r="C7" s="6">
        <v>1015298.9017456082</v>
      </c>
      <c r="D7" s="6">
        <v>266105.66690366907</v>
      </c>
      <c r="E7" s="6">
        <v>44514.197675556381</v>
      </c>
      <c r="F7" s="6">
        <v>41993.408163498927</v>
      </c>
      <c r="G7" s="6">
        <v>74571.92080506288</v>
      </c>
      <c r="H7" s="6">
        <v>356147.00397918798</v>
      </c>
      <c r="I7" s="6">
        <v>116491.34450310524</v>
      </c>
      <c r="J7" s="6">
        <v>333716.48180900438</v>
      </c>
      <c r="K7" s="6">
        <v>161379.40879127011</v>
      </c>
      <c r="L7" s="6">
        <v>43054.904445205349</v>
      </c>
      <c r="M7" s="7">
        <v>68347.199999999997</v>
      </c>
      <c r="N7" s="7">
        <v>170957.94</v>
      </c>
      <c r="O7" s="7">
        <v>9324.5879999999997</v>
      </c>
      <c r="P7" s="6">
        <v>0</v>
      </c>
      <c r="Q7" s="6">
        <v>125.67835281653035</v>
      </c>
      <c r="R7" s="6">
        <v>0</v>
      </c>
    </row>
    <row r="8" spans="2:18">
      <c r="B8" s="5">
        <v>40694.625121412035</v>
      </c>
      <c r="C8" s="6">
        <v>1197650.1437370118</v>
      </c>
      <c r="D8" s="6">
        <v>301379.07942349568</v>
      </c>
      <c r="E8" s="6">
        <v>30757.60974073597</v>
      </c>
      <c r="F8" s="6">
        <v>71650.274517859201</v>
      </c>
      <c r="G8" s="6">
        <v>108360.53355639115</v>
      </c>
      <c r="H8" s="6">
        <v>504482.2858641576</v>
      </c>
      <c r="I8" s="6">
        <v>150554.72963387493</v>
      </c>
      <c r="J8" s="6">
        <v>404387.86703135172</v>
      </c>
      <c r="K8" s="6">
        <v>242518.78655346239</v>
      </c>
      <c r="L8" s="6">
        <v>84081.780509419827</v>
      </c>
      <c r="M8" s="7">
        <v>110234.21999999999</v>
      </c>
      <c r="N8" s="7">
        <v>235073.04</v>
      </c>
      <c r="O8" s="7">
        <v>1089.1890000000003</v>
      </c>
      <c r="P8" s="6">
        <v>0</v>
      </c>
      <c r="Q8" s="6">
        <v>125.67835281653035</v>
      </c>
      <c r="R8" s="6">
        <v>0</v>
      </c>
    </row>
    <row r="9" spans="2:18">
      <c r="B9" s="5">
        <v>40702.583465798612</v>
      </c>
      <c r="C9" s="6">
        <v>1200175.0913406173</v>
      </c>
      <c r="D9" s="6">
        <v>401944.5664474261</v>
      </c>
      <c r="E9" s="6">
        <v>29304.30969955754</v>
      </c>
      <c r="F9" s="6">
        <v>68561.057225561293</v>
      </c>
      <c r="G9" s="6">
        <v>112228.19489402935</v>
      </c>
      <c r="H9" s="6">
        <v>516918.69707305008</v>
      </c>
      <c r="I9" s="6">
        <v>131161.26466883268</v>
      </c>
      <c r="J9" s="6">
        <v>426034.92309897795</v>
      </c>
      <c r="K9" s="6">
        <v>232243.59503919556</v>
      </c>
      <c r="L9" s="6">
        <v>57130.179638959075</v>
      </c>
      <c r="M9" s="7">
        <v>114440.40000000001</v>
      </c>
      <c r="N9" s="7">
        <v>240624.65999999997</v>
      </c>
      <c r="O9" s="7">
        <v>1854.8759999999993</v>
      </c>
      <c r="P9" s="6">
        <v>0</v>
      </c>
      <c r="Q9" s="6">
        <v>125.67835281653035</v>
      </c>
      <c r="R9" s="6">
        <v>0</v>
      </c>
    </row>
    <row r="10" spans="2:18">
      <c r="B10" s="5">
        <v>40735.62517835648</v>
      </c>
      <c r="C10" s="6">
        <v>1313961.7023887751</v>
      </c>
      <c r="D10" s="6">
        <v>401895.07154360367</v>
      </c>
      <c r="E10" s="6">
        <v>22979.364249181046</v>
      </c>
      <c r="F10" s="6">
        <v>73779.996391414665</v>
      </c>
      <c r="G10" s="6">
        <v>117701.87679509009</v>
      </c>
      <c r="H10" s="6">
        <v>520814.09996704024</v>
      </c>
      <c r="I10" s="6">
        <v>142872.69003132725</v>
      </c>
      <c r="J10" s="6">
        <v>406695.37307449058</v>
      </c>
      <c r="K10" s="6">
        <v>226866.99215582362</v>
      </c>
      <c r="L10" s="6">
        <v>70222.770204808869</v>
      </c>
      <c r="M10" s="7">
        <v>120711.06</v>
      </c>
      <c r="N10" s="7">
        <v>256090.08</v>
      </c>
      <c r="O10" s="7">
        <v>3775.9039999999995</v>
      </c>
      <c r="P10" s="6">
        <v>0</v>
      </c>
      <c r="Q10" s="6">
        <v>125.67835281653035</v>
      </c>
      <c r="R10" s="6">
        <v>0</v>
      </c>
    </row>
    <row r="11" spans="2:18">
      <c r="B11" s="5">
        <v>40757.625208912039</v>
      </c>
      <c r="C11" s="6">
        <v>1549925.2325303687</v>
      </c>
      <c r="D11" s="6">
        <v>340357.83490247547</v>
      </c>
      <c r="E11" s="6">
        <v>19970.847938001742</v>
      </c>
      <c r="F11" s="6">
        <v>61860.151111673411</v>
      </c>
      <c r="G11" s="6">
        <v>104736.9894420888</v>
      </c>
      <c r="H11" s="6">
        <v>461341.52512385621</v>
      </c>
      <c r="I11" s="6">
        <v>112995.26086632583</v>
      </c>
      <c r="J11" s="6">
        <v>370591.09203262749</v>
      </c>
      <c r="K11" s="6">
        <v>197683.6507717967</v>
      </c>
      <c r="L11" s="6">
        <v>48757.764249448468</v>
      </c>
      <c r="M11" s="7">
        <v>118921.08</v>
      </c>
      <c r="N11" s="7">
        <v>245371.08</v>
      </c>
      <c r="O11" s="7">
        <v>3942.2870000000003</v>
      </c>
      <c r="P11" s="6">
        <v>0</v>
      </c>
      <c r="Q11" s="6">
        <v>125.67835281653035</v>
      </c>
      <c r="R11" s="6">
        <v>0</v>
      </c>
    </row>
    <row r="12" spans="2:18">
      <c r="B12" s="5">
        <v>40788.625251967591</v>
      </c>
      <c r="C12" s="6">
        <v>1483988.627217924</v>
      </c>
      <c r="D12" s="6">
        <v>308700.06108007609</v>
      </c>
      <c r="E12" s="6">
        <v>32744.084712646949</v>
      </c>
      <c r="F12" s="6">
        <v>68115.423785112274</v>
      </c>
      <c r="G12" s="6">
        <v>109804.34735448894</v>
      </c>
      <c r="H12" s="6">
        <v>461843.12322845019</v>
      </c>
      <c r="I12" s="6">
        <v>121406.16391317341</v>
      </c>
      <c r="J12" s="6">
        <v>401207.8571473285</v>
      </c>
      <c r="K12" s="6">
        <v>207143.32902137717</v>
      </c>
      <c r="L12" s="6">
        <v>51808.064285453896</v>
      </c>
      <c r="M12" s="7">
        <v>117516.66</v>
      </c>
      <c r="N12" s="7">
        <v>245942.09999999998</v>
      </c>
      <c r="O12" s="7">
        <v>3511.268</v>
      </c>
      <c r="P12" s="6">
        <v>0</v>
      </c>
      <c r="Q12" s="6">
        <v>125.67835281653035</v>
      </c>
      <c r="R12" s="6">
        <v>0</v>
      </c>
    </row>
    <row r="13" spans="2:18">
      <c r="B13" s="5">
        <v>40823.666967303237</v>
      </c>
      <c r="C13" s="6">
        <v>603495.12351999234</v>
      </c>
      <c r="D13" s="6">
        <v>223893.73680965989</v>
      </c>
      <c r="E13" s="6">
        <v>18742.263442383759</v>
      </c>
      <c r="F13" s="6">
        <v>58067.469289994537</v>
      </c>
      <c r="G13" s="6">
        <v>105775.32529028776</v>
      </c>
      <c r="H13" s="6">
        <v>403964.86880902626</v>
      </c>
      <c r="I13" s="6">
        <v>103568.1664423683</v>
      </c>
      <c r="J13" s="6">
        <v>386412.84993060667</v>
      </c>
      <c r="K13" s="6">
        <v>206584.91662135266</v>
      </c>
      <c r="L13" s="6">
        <v>157510.38519126488</v>
      </c>
      <c r="M13" s="7">
        <v>78492.539999999994</v>
      </c>
      <c r="N13" s="7">
        <v>151950.18</v>
      </c>
      <c r="O13" s="7">
        <v>6171.2349999999997</v>
      </c>
      <c r="P13" s="6">
        <v>0</v>
      </c>
      <c r="Q13" s="6">
        <v>125.67835281653035</v>
      </c>
      <c r="R13" s="6">
        <v>0</v>
      </c>
    </row>
    <row r="14" spans="2:18">
      <c r="B14" s="5">
        <v>40865.292025115741</v>
      </c>
      <c r="C14" s="6">
        <v>1028352.6784214745</v>
      </c>
      <c r="D14" s="6">
        <v>293630.50034137862</v>
      </c>
      <c r="E14" s="6">
        <v>40618.813464744599</v>
      </c>
      <c r="F14" s="6">
        <v>50705.206037036085</v>
      </c>
      <c r="G14" s="6">
        <v>112272.75326355814</v>
      </c>
      <c r="H14" s="6">
        <v>403869.24413167039</v>
      </c>
      <c r="I14" s="6">
        <v>93681.34639816008</v>
      </c>
      <c r="J14" s="6">
        <v>398078.54788492795</v>
      </c>
      <c r="K14" s="6">
        <v>210420.95860312312</v>
      </c>
      <c r="L14" s="6">
        <v>52121.305004835936</v>
      </c>
      <c r="M14" s="7">
        <v>73914.06</v>
      </c>
      <c r="N14" s="7">
        <v>181350.9</v>
      </c>
      <c r="O14" s="7">
        <v>9520.9279999999999</v>
      </c>
      <c r="P14" s="6">
        <v>0</v>
      </c>
      <c r="Q14" s="6">
        <v>125.67835281653035</v>
      </c>
      <c r="R14" s="6">
        <v>0</v>
      </c>
    </row>
    <row r="15" spans="2:18">
      <c r="B15" s="5">
        <v>40889.292058449071</v>
      </c>
      <c r="C15" s="6">
        <v>1279038.0731649892</v>
      </c>
      <c r="D15" s="6">
        <v>300691.56124869292</v>
      </c>
      <c r="E15" s="6">
        <v>35491.301098488562</v>
      </c>
      <c r="F15" s="6">
        <v>47977.464451007741</v>
      </c>
      <c r="G15" s="6">
        <v>103391.53134572638</v>
      </c>
      <c r="H15" s="6">
        <v>365921.43921076547</v>
      </c>
      <c r="I15" s="6">
        <v>85228.032367411244</v>
      </c>
      <c r="J15" s="6">
        <v>343551.64294012362</v>
      </c>
      <c r="K15" s="6">
        <v>176490.12890898931</v>
      </c>
      <c r="L15" s="6">
        <v>53131.576650680523</v>
      </c>
      <c r="M15" s="7">
        <v>76038.84</v>
      </c>
      <c r="N15" s="7">
        <v>194725.37999999998</v>
      </c>
      <c r="O15" s="7">
        <v>11055.544000000002</v>
      </c>
      <c r="P15" s="6">
        <v>28111.587331577892</v>
      </c>
      <c r="Q15" s="6">
        <v>125.67835281653035</v>
      </c>
      <c r="R15" s="6">
        <v>9.1425688207767575</v>
      </c>
    </row>
    <row r="16" spans="2:18">
      <c r="B16" s="5">
        <v>40921.375436342591</v>
      </c>
      <c r="C16" s="6">
        <v>1474667.9212575131</v>
      </c>
      <c r="D16" s="6">
        <v>407399.44464931154</v>
      </c>
      <c r="E16" s="6">
        <v>27642.629924689085</v>
      </c>
      <c r="F16" s="6">
        <v>55476.456004796863</v>
      </c>
      <c r="G16" s="6">
        <v>110152.25687653669</v>
      </c>
      <c r="H16" s="6">
        <v>413867.72397806548</v>
      </c>
      <c r="I16" s="6">
        <v>101770.38573830742</v>
      </c>
      <c r="J16" s="6">
        <v>365104.27477742365</v>
      </c>
      <c r="K16" s="6">
        <v>217477.84226001069</v>
      </c>
      <c r="L16" s="6">
        <v>53174.151180634777</v>
      </c>
      <c r="M16" s="7">
        <v>86616.599999999991</v>
      </c>
      <c r="N16" s="7">
        <v>211540.26</v>
      </c>
      <c r="O16" s="7">
        <v>12145.34</v>
      </c>
      <c r="P16" s="6">
        <v>0</v>
      </c>
      <c r="Q16" s="6">
        <v>125.67835281653035</v>
      </c>
      <c r="R16" s="6">
        <v>0</v>
      </c>
    </row>
    <row r="17" spans="2:19">
      <c r="B17" s="5">
        <v>40952.292145949075</v>
      </c>
      <c r="C17" s="6">
        <v>1472809.915247249</v>
      </c>
      <c r="D17" s="6">
        <v>331324.86325373041</v>
      </c>
      <c r="E17" s="6">
        <v>43963.9170787732</v>
      </c>
      <c r="F17" s="6">
        <v>49838.800877898328</v>
      </c>
      <c r="G17" s="6">
        <v>101276.55299090313</v>
      </c>
      <c r="H17" s="6">
        <v>370443.6151897508</v>
      </c>
      <c r="I17" s="6">
        <v>79510.54199048577</v>
      </c>
      <c r="J17" s="6">
        <v>345056.05942655954</v>
      </c>
      <c r="K17" s="6">
        <v>178983.94865390478</v>
      </c>
      <c r="L17" s="6">
        <v>40009.369600791964</v>
      </c>
      <c r="M17" s="7">
        <v>80775.06</v>
      </c>
      <c r="N17" s="7">
        <v>203706.53999999995</v>
      </c>
      <c r="O17" s="7">
        <v>11276.18</v>
      </c>
      <c r="P17" s="6">
        <v>28111.587331577892</v>
      </c>
      <c r="Q17" s="6">
        <v>125.67835281653035</v>
      </c>
      <c r="R17" s="6">
        <v>9.1425688207767575</v>
      </c>
    </row>
    <row r="18" spans="2:19">
      <c r="B18" s="5">
        <v>40974.292176446761</v>
      </c>
      <c r="C18" s="6">
        <v>1369611.9281397415</v>
      </c>
      <c r="D18" s="6">
        <v>269748.95351051301</v>
      </c>
      <c r="E18" s="6">
        <v>32621.552972285517</v>
      </c>
      <c r="F18" s="6">
        <v>42055.542219960953</v>
      </c>
      <c r="G18" s="6">
        <v>95695.336893909363</v>
      </c>
      <c r="H18" s="6">
        <v>316192.98365298589</v>
      </c>
      <c r="I18" s="6">
        <v>72827.001586059181</v>
      </c>
      <c r="J18" s="6">
        <v>297360.43882681936</v>
      </c>
      <c r="K18" s="6">
        <v>154724.21271669056</v>
      </c>
      <c r="L18" s="6">
        <v>44478.634436727407</v>
      </c>
      <c r="M18" s="7">
        <v>71569.439999999988</v>
      </c>
      <c r="N18" s="7">
        <v>181883.46</v>
      </c>
      <c r="O18" s="7">
        <v>837.52999999999975</v>
      </c>
      <c r="P18" s="6">
        <v>0</v>
      </c>
      <c r="Q18" s="6">
        <v>125.67835281653035</v>
      </c>
      <c r="R18" s="6">
        <v>0</v>
      </c>
    </row>
    <row r="19" spans="2:19">
      <c r="M19" s="1"/>
      <c r="N19" s="1"/>
      <c r="O19" s="1"/>
    </row>
    <row r="20" spans="2:19">
      <c r="B20" s="4" t="s">
        <v>18</v>
      </c>
      <c r="M20" s="1"/>
      <c r="N20" s="1"/>
      <c r="O20" s="1"/>
    </row>
    <row r="21" spans="2:19">
      <c r="B21" s="8">
        <f>B7</f>
        <v>40634.250037557867</v>
      </c>
      <c r="C21" s="6">
        <v>66242.377035582409</v>
      </c>
      <c r="D21" s="6">
        <v>17361.854610529917</v>
      </c>
      <c r="E21" s="6">
        <v>2904.2937609711707</v>
      </c>
      <c r="F21" s="6">
        <v>2739.8268350265475</v>
      </c>
      <c r="G21" s="6">
        <v>4865.3862283742337</v>
      </c>
      <c r="H21" s="6">
        <v>23236.530717329209</v>
      </c>
      <c r="I21" s="6">
        <v>7600.3860052338487</v>
      </c>
      <c r="J21" s="6">
        <v>21773.068968136275</v>
      </c>
      <c r="K21" s="6">
        <v>10529.072398828621</v>
      </c>
      <c r="L21" s="6">
        <v>2809.0833237253642</v>
      </c>
      <c r="M21" s="7">
        <v>4459.2592230152495</v>
      </c>
      <c r="N21" s="7">
        <v>11154.016121987261</v>
      </c>
      <c r="O21" s="7">
        <v>608.3753985505964</v>
      </c>
      <c r="P21" s="6">
        <v>0</v>
      </c>
      <c r="Q21" s="6">
        <v>7.6517345925519109</v>
      </c>
      <c r="R21" s="6">
        <v>0</v>
      </c>
      <c r="S21" s="6"/>
    </row>
    <row r="22" spans="2:19">
      <c r="B22" s="8">
        <f t="shared" ref="B22:B32" si="0">B8</f>
        <v>40694.625121412035</v>
      </c>
      <c r="C22" s="6">
        <v>80194.178345938708</v>
      </c>
      <c r="D22" s="6">
        <v>20180.22355811598</v>
      </c>
      <c r="E22" s="6">
        <v>2059.5173423074298</v>
      </c>
      <c r="F22" s="6">
        <v>4797.6739478289583</v>
      </c>
      <c r="G22" s="6">
        <v>7255.7783248515116</v>
      </c>
      <c r="H22" s="6">
        <v>33779.933661362134</v>
      </c>
      <c r="I22" s="6">
        <v>10081.084949742013</v>
      </c>
      <c r="J22" s="6">
        <v>27077.651098054783</v>
      </c>
      <c r="K22" s="6">
        <v>16238.961705814867</v>
      </c>
      <c r="L22" s="6">
        <v>5630.0826556717147</v>
      </c>
      <c r="M22" s="7">
        <v>7381.2396255568119</v>
      </c>
      <c r="N22" s="7">
        <v>15740.397471385035</v>
      </c>
      <c r="O22" s="7">
        <v>72.931663203319275</v>
      </c>
      <c r="P22" s="6">
        <v>0</v>
      </c>
      <c r="Q22" s="6">
        <v>7.6517345925519109</v>
      </c>
      <c r="R22" s="6">
        <v>0</v>
      </c>
      <c r="S22" s="6"/>
    </row>
    <row r="23" spans="2:19">
      <c r="B23" s="8">
        <f t="shared" si="0"/>
        <v>40702.583465798612</v>
      </c>
      <c r="C23" s="6">
        <v>78601.162395267194</v>
      </c>
      <c r="D23" s="6">
        <v>26323.917542680465</v>
      </c>
      <c r="E23" s="6">
        <v>1919.1806447201291</v>
      </c>
      <c r="F23" s="6">
        <v>4490.1605039627711</v>
      </c>
      <c r="G23" s="6">
        <v>7349.9830448403845</v>
      </c>
      <c r="H23" s="6">
        <v>33853.735798169109</v>
      </c>
      <c r="I23" s="6">
        <v>8589.9365339166652</v>
      </c>
      <c r="J23" s="6">
        <v>27901.629035770547</v>
      </c>
      <c r="K23" s="6">
        <v>15209.961163704658</v>
      </c>
      <c r="L23" s="6">
        <v>3741.5361807389636</v>
      </c>
      <c r="M23" s="7">
        <v>7494.8634827370006</v>
      </c>
      <c r="N23" s="7">
        <v>15758.848949147387</v>
      </c>
      <c r="O23" s="7">
        <v>121.47844989536273</v>
      </c>
      <c r="P23" s="6">
        <v>0</v>
      </c>
      <c r="Q23" s="6">
        <v>7.6517345925519109</v>
      </c>
      <c r="R23" s="6">
        <v>0</v>
      </c>
      <c r="S23" s="6"/>
    </row>
    <row r="24" spans="2:19">
      <c r="B24" s="8">
        <f t="shared" si="0"/>
        <v>40735.62517835648</v>
      </c>
      <c r="C24" s="6">
        <v>87147.624138934043</v>
      </c>
      <c r="D24" s="6">
        <v>26655.419693358013</v>
      </c>
      <c r="E24" s="6">
        <v>1524.090842905526</v>
      </c>
      <c r="F24" s="6">
        <v>4893.4085238570215</v>
      </c>
      <c r="G24" s="6">
        <v>7806.4976328744342</v>
      </c>
      <c r="H24" s="6">
        <v>34542.644087472436</v>
      </c>
      <c r="I24" s="6">
        <v>9475.9348525399637</v>
      </c>
      <c r="J24" s="6">
        <v>26973.796456399701</v>
      </c>
      <c r="K24" s="6">
        <v>15046.800318443677</v>
      </c>
      <c r="L24" s="6">
        <v>4657.4778950389136</v>
      </c>
      <c r="M24" s="7">
        <v>8006.0796803800231</v>
      </c>
      <c r="N24" s="7">
        <v>16985.001919748647</v>
      </c>
      <c r="O24" s="7">
        <v>250.43428737570233</v>
      </c>
      <c r="P24" s="6">
        <v>0</v>
      </c>
      <c r="Q24" s="6">
        <v>7.6517345925519109</v>
      </c>
      <c r="R24" s="6">
        <v>0</v>
      </c>
      <c r="S24" s="6"/>
    </row>
    <row r="25" spans="2:19">
      <c r="B25" s="8">
        <f t="shared" si="0"/>
        <v>40757.625208912039</v>
      </c>
      <c r="C25" s="6">
        <v>102545.5387871102</v>
      </c>
      <c r="D25" s="6">
        <v>22518.620142410509</v>
      </c>
      <c r="E25" s="6">
        <v>1321.3033240929003</v>
      </c>
      <c r="F25" s="6">
        <v>4092.7667942036119</v>
      </c>
      <c r="G25" s="6">
        <v>6929.5671738594183</v>
      </c>
      <c r="H25" s="6">
        <v>30523.095092437648</v>
      </c>
      <c r="I25" s="6">
        <v>7475.9476539462148</v>
      </c>
      <c r="J25" s="6">
        <v>24518.900915076701</v>
      </c>
      <c r="K25" s="6">
        <v>13079.067333268691</v>
      </c>
      <c r="L25" s="6">
        <v>3225.8918688947965</v>
      </c>
      <c r="M25" s="7">
        <v>7868.0093502549616</v>
      </c>
      <c r="N25" s="7">
        <v>16234.144120808167</v>
      </c>
      <c r="O25" s="7">
        <v>260.82802962593831</v>
      </c>
      <c r="P25" s="6">
        <v>0</v>
      </c>
      <c r="Q25" s="6">
        <v>7.6517345925519109</v>
      </c>
      <c r="R25" s="6">
        <v>0</v>
      </c>
      <c r="S25" s="6"/>
    </row>
    <row r="26" spans="2:19">
      <c r="B26" s="8">
        <f t="shared" si="0"/>
        <v>40788.625251967591</v>
      </c>
      <c r="C26" s="6">
        <v>95375.937519641608</v>
      </c>
      <c r="D26" s="6">
        <v>19840.150522635533</v>
      </c>
      <c r="E26" s="6">
        <v>2104.4620695955336</v>
      </c>
      <c r="F26" s="6">
        <v>4377.7777564455382</v>
      </c>
      <c r="G26" s="6">
        <v>7057.1245497347354</v>
      </c>
      <c r="H26" s="6">
        <v>29682.653934816335</v>
      </c>
      <c r="I26" s="6">
        <v>7802.7732096506043</v>
      </c>
      <c r="J26" s="6">
        <v>25785.625855779275</v>
      </c>
      <c r="K26" s="6">
        <v>13313.10014376019</v>
      </c>
      <c r="L26" s="6">
        <v>3329.7038883421333</v>
      </c>
      <c r="M26" s="7">
        <v>7552.7948234275991</v>
      </c>
      <c r="N26" s="7">
        <v>15806.696852539144</v>
      </c>
      <c r="O26" s="7">
        <v>225.66916702761102</v>
      </c>
      <c r="P26" s="6">
        <v>0</v>
      </c>
      <c r="Q26" s="6">
        <v>7.6517345925519109</v>
      </c>
      <c r="R26" s="6">
        <v>0</v>
      </c>
      <c r="S26" s="6"/>
    </row>
    <row r="27" spans="2:19">
      <c r="B27" s="8">
        <f t="shared" si="0"/>
        <v>40823.666967303237</v>
      </c>
      <c r="C27" s="6">
        <v>37794.286780877141</v>
      </c>
      <c r="D27" s="6">
        <v>14021.495398456509</v>
      </c>
      <c r="E27" s="6">
        <v>1173.7468156041123</v>
      </c>
      <c r="F27" s="6">
        <v>3636.5142011178614</v>
      </c>
      <c r="G27" s="6">
        <v>6624.2506733847167</v>
      </c>
      <c r="H27" s="6">
        <v>25298.570785654363</v>
      </c>
      <c r="I27" s="6">
        <v>6486.0258705351625</v>
      </c>
      <c r="J27" s="6">
        <v>24199.363833980657</v>
      </c>
      <c r="K27" s="6">
        <v>12937.51892782667</v>
      </c>
      <c r="L27" s="6">
        <v>9864.1934903520068</v>
      </c>
      <c r="M27" s="7">
        <v>4915.6479502542243</v>
      </c>
      <c r="N27" s="7">
        <v>9515.9819118830965</v>
      </c>
      <c r="O27" s="7">
        <v>386.47772996372805</v>
      </c>
      <c r="P27" s="6">
        <v>0</v>
      </c>
      <c r="Q27" s="6">
        <v>7.6517345925519109</v>
      </c>
      <c r="R27" s="6">
        <v>0</v>
      </c>
      <c r="S27" s="6"/>
    </row>
    <row r="28" spans="2:19">
      <c r="B28" s="8">
        <f t="shared" si="0"/>
        <v>40865.292025115741</v>
      </c>
      <c r="C28" s="6">
        <v>69278.197189350729</v>
      </c>
      <c r="D28" s="6">
        <v>19781.337794231342</v>
      </c>
      <c r="E28" s="6">
        <v>2736.4135163507608</v>
      </c>
      <c r="F28" s="6">
        <v>3415.9149249774418</v>
      </c>
      <c r="G28" s="6">
        <v>7563.6054660969476</v>
      </c>
      <c r="H28" s="6">
        <v>27207.915845190655</v>
      </c>
      <c r="I28" s="6">
        <v>6311.1371467402569</v>
      </c>
      <c r="J28" s="6">
        <v>26817.807466165232</v>
      </c>
      <c r="K28" s="6">
        <v>14175.666547838449</v>
      </c>
      <c r="L28" s="6">
        <v>3511.3148646960467</v>
      </c>
      <c r="M28" s="7">
        <v>4979.4520218546932</v>
      </c>
      <c r="N28" s="7">
        <v>12217.27105330391</v>
      </c>
      <c r="O28" s="7">
        <v>641.40711766520417</v>
      </c>
      <c r="P28" s="6">
        <v>0</v>
      </c>
      <c r="Q28" s="6">
        <v>7.6517345925519109</v>
      </c>
      <c r="R28" s="6">
        <v>0</v>
      </c>
      <c r="S28" s="6"/>
    </row>
    <row r="29" spans="2:19">
      <c r="B29" s="8">
        <f t="shared" si="0"/>
        <v>40889.292058449071</v>
      </c>
      <c r="C29" s="6">
        <v>86123.324179157571</v>
      </c>
      <c r="D29" s="6">
        <v>20246.900659709816</v>
      </c>
      <c r="E29" s="6">
        <v>2389.7872113232488</v>
      </c>
      <c r="F29" s="6">
        <v>3230.5361434500032</v>
      </c>
      <c r="G29" s="6">
        <v>6961.8118164641228</v>
      </c>
      <c r="H29" s="6">
        <v>24639.118564524128</v>
      </c>
      <c r="I29" s="6">
        <v>5738.7826169764494</v>
      </c>
      <c r="J29" s="6">
        <v>23132.860653631051</v>
      </c>
      <c r="K29" s="6">
        <v>11883.865621636962</v>
      </c>
      <c r="L29" s="6">
        <v>3577.5854495975227</v>
      </c>
      <c r="M29" s="7">
        <v>5120.0334102035313</v>
      </c>
      <c r="N29" s="7">
        <v>13111.726210112864</v>
      </c>
      <c r="O29" s="7">
        <v>744.41896599126449</v>
      </c>
      <c r="P29" s="6">
        <v>1711.5310665361171</v>
      </c>
      <c r="Q29" s="6">
        <v>7.6517345925519109</v>
      </c>
      <c r="R29" s="6">
        <v>0.55663134138023762</v>
      </c>
      <c r="S29" s="6"/>
    </row>
    <row r="30" spans="2:19">
      <c r="B30" s="8">
        <f t="shared" si="0"/>
        <v>40921.375436342591</v>
      </c>
      <c r="C30" s="6">
        <v>97177.666764746522</v>
      </c>
      <c r="D30" s="6">
        <v>26846.808628286552</v>
      </c>
      <c r="E30" s="6">
        <v>1821.5940284589415</v>
      </c>
      <c r="F30" s="6">
        <v>3655.7875011792962</v>
      </c>
      <c r="G30" s="6">
        <v>7258.8134303516881</v>
      </c>
      <c r="H30" s="6">
        <v>27273.05529988631</v>
      </c>
      <c r="I30" s="6">
        <v>6706.4648855747018</v>
      </c>
      <c r="J30" s="6">
        <v>24059.64152149564</v>
      </c>
      <c r="K30" s="6">
        <v>14331.354862481556</v>
      </c>
      <c r="L30" s="6">
        <v>3504.0702177365911</v>
      </c>
      <c r="M30" s="7">
        <v>5707.8607120697607</v>
      </c>
      <c r="N30" s="7">
        <v>13940.080066350129</v>
      </c>
      <c r="O30" s="7">
        <v>800.35361605892365</v>
      </c>
      <c r="P30" s="6">
        <v>0</v>
      </c>
      <c r="Q30" s="6">
        <v>7.6517345925519109</v>
      </c>
      <c r="R30" s="6">
        <v>0</v>
      </c>
      <c r="S30" s="6"/>
    </row>
    <row r="31" spans="2:19">
      <c r="B31" s="8">
        <f t="shared" si="0"/>
        <v>40952.292145949075</v>
      </c>
      <c r="C31" s="6">
        <v>97812.894084292173</v>
      </c>
      <c r="D31" s="6">
        <v>22004.091241801038</v>
      </c>
      <c r="E31" s="6">
        <v>2919.7508247591759</v>
      </c>
      <c r="F31" s="6">
        <v>3309.916168468776</v>
      </c>
      <c r="G31" s="6">
        <v>6726.0225833409131</v>
      </c>
      <c r="H31" s="6">
        <v>24602.062847108515</v>
      </c>
      <c r="I31" s="6">
        <v>5280.4887730501569</v>
      </c>
      <c r="J31" s="6">
        <v>22916.013427413229</v>
      </c>
      <c r="K31" s="6">
        <v>11886.76001650477</v>
      </c>
      <c r="L31" s="6">
        <v>2657.1196938775315</v>
      </c>
      <c r="M31" s="7">
        <v>5364.4684942971653</v>
      </c>
      <c r="N31" s="7">
        <v>13528.647529476117</v>
      </c>
      <c r="O31" s="7">
        <v>748.8785814089623</v>
      </c>
      <c r="P31" s="6">
        <v>1711.5310665361171</v>
      </c>
      <c r="Q31" s="6">
        <v>7.6517345925519109</v>
      </c>
      <c r="R31" s="6">
        <v>0.55663134138023762</v>
      </c>
      <c r="S31" s="6"/>
    </row>
    <row r="32" spans="2:19">
      <c r="B32" s="8">
        <f t="shared" si="0"/>
        <v>40974.292176446761</v>
      </c>
      <c r="C32" s="6">
        <v>88001.747995420912</v>
      </c>
      <c r="D32" s="6">
        <v>17332.193843480203</v>
      </c>
      <c r="E32" s="6">
        <v>2096.0343765299344</v>
      </c>
      <c r="F32" s="6">
        <v>2702.19698895188</v>
      </c>
      <c r="G32" s="6">
        <v>6148.7175663787639</v>
      </c>
      <c r="H32" s="6">
        <v>20316.364580107009</v>
      </c>
      <c r="I32" s="6">
        <v>4679.3572026955935</v>
      </c>
      <c r="J32" s="6">
        <v>19106.316076692045</v>
      </c>
      <c r="K32" s="6">
        <v>9941.5030612195878</v>
      </c>
      <c r="L32" s="6">
        <v>2857.8880619108995</v>
      </c>
      <c r="M32" s="7">
        <v>4598.5550312838595</v>
      </c>
      <c r="N32" s="7">
        <v>11686.567620066842</v>
      </c>
      <c r="O32" s="7">
        <v>53.813859593580311</v>
      </c>
      <c r="P32" s="6">
        <v>0</v>
      </c>
      <c r="Q32" s="6">
        <v>7.6517345925519109</v>
      </c>
      <c r="R32" s="6">
        <v>0</v>
      </c>
      <c r="S32" s="6"/>
    </row>
    <row r="33" spans="2:19">
      <c r="M33" s="1"/>
      <c r="N33" s="1"/>
      <c r="O33" s="1"/>
    </row>
    <row r="34" spans="2:19">
      <c r="B34" s="4" t="s">
        <v>19</v>
      </c>
      <c r="M34" s="1"/>
      <c r="N34" s="1"/>
      <c r="O34" s="1"/>
    </row>
    <row r="35" spans="2:19">
      <c r="B35" s="8">
        <f>B7</f>
        <v>40634.250037557867</v>
      </c>
      <c r="C35" s="9">
        <f>C7+C21</f>
        <v>1081541.2787811905</v>
      </c>
      <c r="D35" s="9">
        <f t="shared" ref="D35:R35" si="1">D7+D21</f>
        <v>283467.52151419898</v>
      </c>
      <c r="E35" s="9">
        <f t="shared" si="1"/>
        <v>47418.491436527554</v>
      </c>
      <c r="F35" s="9">
        <f t="shared" si="1"/>
        <v>44733.234998525477</v>
      </c>
      <c r="G35" s="9">
        <f t="shared" si="1"/>
        <v>79437.307033437115</v>
      </c>
      <c r="H35" s="9">
        <f t="shared" si="1"/>
        <v>379383.53469651716</v>
      </c>
      <c r="I35" s="9">
        <f t="shared" si="1"/>
        <v>124091.73050833908</v>
      </c>
      <c r="J35" s="9">
        <f t="shared" si="1"/>
        <v>355489.55077714066</v>
      </c>
      <c r="K35" s="9">
        <f t="shared" si="1"/>
        <v>171908.48119009874</v>
      </c>
      <c r="L35" s="9">
        <f t="shared" si="1"/>
        <v>45863.98776893071</v>
      </c>
      <c r="M35" s="10">
        <f t="shared" si="1"/>
        <v>72806.459223015248</v>
      </c>
      <c r="N35" s="10">
        <f t="shared" si="1"/>
        <v>182111.95612198726</v>
      </c>
      <c r="O35" s="10">
        <f t="shared" si="1"/>
        <v>9932.963398550597</v>
      </c>
      <c r="P35" s="9">
        <f t="shared" si="1"/>
        <v>0</v>
      </c>
      <c r="Q35" s="9">
        <f t="shared" si="1"/>
        <v>133.33008740908227</v>
      </c>
      <c r="R35" s="9">
        <f t="shared" si="1"/>
        <v>0</v>
      </c>
      <c r="S35" s="9">
        <f>SUM(C35:L35,P35:R35)</f>
        <v>2613468.4487923151</v>
      </c>
    </row>
    <row r="36" spans="2:19">
      <c r="B36" s="5">
        <f t="shared" ref="B36:B46" si="2">B8</f>
        <v>40694.625121412035</v>
      </c>
      <c r="C36" s="16">
        <f t="shared" ref="C36:R46" si="3">C8+C22</f>
        <v>1277844.3220829505</v>
      </c>
      <c r="D36" s="16">
        <f t="shared" si="3"/>
        <v>321559.30298161169</v>
      </c>
      <c r="E36" s="16">
        <f t="shared" si="3"/>
        <v>32817.1270830434</v>
      </c>
      <c r="F36" s="16">
        <f t="shared" si="3"/>
        <v>76447.948465688154</v>
      </c>
      <c r="G36" s="16">
        <f t="shared" si="3"/>
        <v>115616.31188124267</v>
      </c>
      <c r="H36" s="16">
        <f t="shared" si="3"/>
        <v>538262.21952551976</v>
      </c>
      <c r="I36" s="16">
        <f t="shared" si="3"/>
        <v>160635.81458361694</v>
      </c>
      <c r="J36" s="16">
        <f t="shared" si="3"/>
        <v>431465.5181294065</v>
      </c>
      <c r="K36" s="16">
        <f t="shared" si="3"/>
        <v>258757.74825927726</v>
      </c>
      <c r="L36" s="16">
        <f t="shared" si="3"/>
        <v>89711.863165091549</v>
      </c>
      <c r="M36" s="10">
        <f t="shared" si="3"/>
        <v>117615.4596255568</v>
      </c>
      <c r="N36" s="10">
        <f t="shared" si="3"/>
        <v>250813.43747138506</v>
      </c>
      <c r="O36" s="10">
        <f t="shared" si="3"/>
        <v>1162.1206632033195</v>
      </c>
      <c r="P36" s="16">
        <f t="shared" si="3"/>
        <v>0</v>
      </c>
      <c r="Q36" s="16">
        <f t="shared" si="3"/>
        <v>133.33008740908227</v>
      </c>
      <c r="R36" s="16">
        <f t="shared" si="3"/>
        <v>0</v>
      </c>
      <c r="S36" s="16">
        <f t="shared" ref="S36:S48" si="4">SUM(C36:L36,P36:R36)</f>
        <v>3303251.5062448569</v>
      </c>
    </row>
    <row r="37" spans="2:19">
      <c r="B37" s="5">
        <f t="shared" si="2"/>
        <v>40702.583465798612</v>
      </c>
      <c r="C37" s="16">
        <f t="shared" si="3"/>
        <v>1278776.2537358846</v>
      </c>
      <c r="D37" s="16">
        <f t="shared" si="3"/>
        <v>428268.48399010656</v>
      </c>
      <c r="E37" s="16">
        <f t="shared" si="3"/>
        <v>31223.49034427767</v>
      </c>
      <c r="F37" s="16">
        <f t="shared" si="3"/>
        <v>73051.217729524069</v>
      </c>
      <c r="G37" s="16">
        <f t="shared" si="3"/>
        <v>119578.17793886973</v>
      </c>
      <c r="H37" s="16">
        <f t="shared" si="3"/>
        <v>550772.43287121924</v>
      </c>
      <c r="I37" s="16">
        <f t="shared" si="3"/>
        <v>139751.20120274933</v>
      </c>
      <c r="J37" s="16">
        <f t="shared" si="3"/>
        <v>453936.55213474849</v>
      </c>
      <c r="K37" s="16">
        <f t="shared" si="3"/>
        <v>247453.55620290022</v>
      </c>
      <c r="L37" s="16">
        <f t="shared" si="3"/>
        <v>60871.715819698038</v>
      </c>
      <c r="M37" s="10">
        <f t="shared" si="3"/>
        <v>121935.26348273701</v>
      </c>
      <c r="N37" s="10">
        <f t="shared" si="3"/>
        <v>256383.50894914736</v>
      </c>
      <c r="O37" s="10">
        <f t="shared" si="3"/>
        <v>1976.354449895362</v>
      </c>
      <c r="P37" s="16">
        <f t="shared" si="3"/>
        <v>0</v>
      </c>
      <c r="Q37" s="16">
        <f t="shared" si="3"/>
        <v>133.33008740908227</v>
      </c>
      <c r="R37" s="16">
        <f t="shared" si="3"/>
        <v>0</v>
      </c>
      <c r="S37" s="16">
        <f t="shared" si="4"/>
        <v>3383816.4120573862</v>
      </c>
    </row>
    <row r="38" spans="2:19">
      <c r="B38" s="5">
        <f t="shared" si="2"/>
        <v>40735.62517835648</v>
      </c>
      <c r="C38" s="16">
        <f t="shared" si="3"/>
        <v>1401109.3265277091</v>
      </c>
      <c r="D38" s="16">
        <f t="shared" si="3"/>
        <v>428550.49123696168</v>
      </c>
      <c r="E38" s="16">
        <f t="shared" si="3"/>
        <v>24503.455092086573</v>
      </c>
      <c r="F38" s="16">
        <f t="shared" si="3"/>
        <v>78673.404915271691</v>
      </c>
      <c r="G38" s="16">
        <f t="shared" si="3"/>
        <v>125508.37442796453</v>
      </c>
      <c r="H38" s="16">
        <f t="shared" si="3"/>
        <v>555356.7440545127</v>
      </c>
      <c r="I38" s="16">
        <f t="shared" si="3"/>
        <v>152348.62488386722</v>
      </c>
      <c r="J38" s="16">
        <f t="shared" si="3"/>
        <v>433669.1695308903</v>
      </c>
      <c r="K38" s="16">
        <f t="shared" si="3"/>
        <v>241913.79247426731</v>
      </c>
      <c r="L38" s="16">
        <f t="shared" si="3"/>
        <v>74880.248099847784</v>
      </c>
      <c r="M38" s="10">
        <f t="shared" si="3"/>
        <v>128717.13968038002</v>
      </c>
      <c r="N38" s="10">
        <f t="shared" si="3"/>
        <v>273075.08191974863</v>
      </c>
      <c r="O38" s="10">
        <f t="shared" si="3"/>
        <v>4026.3382873757018</v>
      </c>
      <c r="P38" s="16">
        <f t="shared" si="3"/>
        <v>0</v>
      </c>
      <c r="Q38" s="16">
        <f t="shared" si="3"/>
        <v>133.33008740908227</v>
      </c>
      <c r="R38" s="16">
        <f t="shared" si="3"/>
        <v>0</v>
      </c>
      <c r="S38" s="16">
        <f t="shared" si="4"/>
        <v>3516646.9613307877</v>
      </c>
    </row>
    <row r="39" spans="2:19">
      <c r="B39" s="5">
        <f t="shared" si="2"/>
        <v>40757.625208912039</v>
      </c>
      <c r="C39" s="16">
        <f t="shared" si="3"/>
        <v>1652470.771317479</v>
      </c>
      <c r="D39" s="16">
        <f t="shared" si="3"/>
        <v>362876.45504488598</v>
      </c>
      <c r="E39" s="16">
        <f t="shared" si="3"/>
        <v>21292.151262094641</v>
      </c>
      <c r="F39" s="16">
        <f t="shared" si="3"/>
        <v>65952.917905877024</v>
      </c>
      <c r="G39" s="16">
        <f t="shared" si="3"/>
        <v>111666.55661594823</v>
      </c>
      <c r="H39" s="16">
        <f t="shared" si="3"/>
        <v>491864.62021629384</v>
      </c>
      <c r="I39" s="16">
        <f t="shared" si="3"/>
        <v>120471.20852027205</v>
      </c>
      <c r="J39" s="16">
        <f t="shared" si="3"/>
        <v>395109.99294770422</v>
      </c>
      <c r="K39" s="16">
        <f t="shared" si="3"/>
        <v>210762.7181050654</v>
      </c>
      <c r="L39" s="16">
        <f t="shared" si="3"/>
        <v>51983.656118343264</v>
      </c>
      <c r="M39" s="10">
        <f t="shared" si="3"/>
        <v>126789.08935025496</v>
      </c>
      <c r="N39" s="10">
        <f t="shared" si="3"/>
        <v>261605.22412080815</v>
      </c>
      <c r="O39" s="10">
        <f t="shared" si="3"/>
        <v>4203.1150296259384</v>
      </c>
      <c r="P39" s="16">
        <f t="shared" si="3"/>
        <v>0</v>
      </c>
      <c r="Q39" s="16">
        <f t="shared" si="3"/>
        <v>133.33008740908227</v>
      </c>
      <c r="R39" s="16">
        <f t="shared" si="3"/>
        <v>0</v>
      </c>
      <c r="S39" s="16">
        <f t="shared" si="4"/>
        <v>3484584.3781413725</v>
      </c>
    </row>
    <row r="40" spans="2:19">
      <c r="B40" s="5">
        <f t="shared" si="2"/>
        <v>40788.625251967591</v>
      </c>
      <c r="C40" s="16">
        <f t="shared" si="3"/>
        <v>1579364.5647375656</v>
      </c>
      <c r="D40" s="16">
        <f t="shared" si="3"/>
        <v>328540.21160271164</v>
      </c>
      <c r="E40" s="16">
        <f t="shared" si="3"/>
        <v>34848.546782242483</v>
      </c>
      <c r="F40" s="16">
        <f t="shared" si="3"/>
        <v>72493.201541557806</v>
      </c>
      <c r="G40" s="16">
        <f t="shared" si="3"/>
        <v>116861.47190422368</v>
      </c>
      <c r="H40" s="16">
        <f t="shared" si="3"/>
        <v>491525.77716326655</v>
      </c>
      <c r="I40" s="16">
        <f t="shared" si="3"/>
        <v>129208.93712282402</v>
      </c>
      <c r="J40" s="16">
        <f t="shared" si="3"/>
        <v>426993.48300310777</v>
      </c>
      <c r="K40" s="16">
        <f t="shared" si="3"/>
        <v>220456.42916513735</v>
      </c>
      <c r="L40" s="16">
        <f t="shared" si="3"/>
        <v>55137.76817379603</v>
      </c>
      <c r="M40" s="10">
        <f t="shared" si="3"/>
        <v>125069.4548234276</v>
      </c>
      <c r="N40" s="10">
        <f t="shared" si="3"/>
        <v>261748.79685253912</v>
      </c>
      <c r="O40" s="10">
        <f t="shared" si="3"/>
        <v>3736.9371670276109</v>
      </c>
      <c r="P40" s="16">
        <f t="shared" si="3"/>
        <v>0</v>
      </c>
      <c r="Q40" s="16">
        <f t="shared" si="3"/>
        <v>133.33008740908227</v>
      </c>
      <c r="R40" s="16">
        <f t="shared" si="3"/>
        <v>0</v>
      </c>
      <c r="S40" s="16">
        <f t="shared" si="4"/>
        <v>3455563.7212838423</v>
      </c>
    </row>
    <row r="41" spans="2:19">
      <c r="B41" s="8">
        <f t="shared" si="2"/>
        <v>40823.666967303237</v>
      </c>
      <c r="C41" s="9">
        <f t="shared" si="3"/>
        <v>641289.41030086949</v>
      </c>
      <c r="D41" s="9">
        <f t="shared" si="3"/>
        <v>237915.23220811642</v>
      </c>
      <c r="E41" s="9">
        <f t="shared" si="3"/>
        <v>19916.010257987873</v>
      </c>
      <c r="F41" s="9">
        <f t="shared" si="3"/>
        <v>61703.983491112398</v>
      </c>
      <c r="G41" s="9">
        <f t="shared" si="3"/>
        <v>112399.57596367247</v>
      </c>
      <c r="H41" s="9">
        <f t="shared" si="3"/>
        <v>429263.43959468062</v>
      </c>
      <c r="I41" s="9">
        <f t="shared" si="3"/>
        <v>110054.19231290345</v>
      </c>
      <c r="J41" s="9">
        <f t="shared" si="3"/>
        <v>410612.2137645873</v>
      </c>
      <c r="K41" s="9">
        <f t="shared" si="3"/>
        <v>219522.43554917932</v>
      </c>
      <c r="L41" s="9">
        <f t="shared" si="3"/>
        <v>167374.5786816169</v>
      </c>
      <c r="M41" s="10">
        <f t="shared" si="3"/>
        <v>83408.187950254214</v>
      </c>
      <c r="N41" s="10">
        <f t="shared" si="3"/>
        <v>161466.1619118831</v>
      </c>
      <c r="O41" s="10">
        <f t="shared" si="3"/>
        <v>6557.7127299637277</v>
      </c>
      <c r="P41" s="9">
        <f t="shared" si="3"/>
        <v>0</v>
      </c>
      <c r="Q41" s="9">
        <f t="shared" si="3"/>
        <v>133.33008740908227</v>
      </c>
      <c r="R41" s="9">
        <f t="shared" si="3"/>
        <v>0</v>
      </c>
      <c r="S41" s="9">
        <f t="shared" si="4"/>
        <v>2410184.402212135</v>
      </c>
    </row>
    <row r="42" spans="2:19">
      <c r="B42" s="8">
        <f t="shared" si="2"/>
        <v>40865.292025115741</v>
      </c>
      <c r="C42" s="9">
        <f t="shared" si="3"/>
        <v>1097630.8756108251</v>
      </c>
      <c r="D42" s="9">
        <f t="shared" si="3"/>
        <v>313411.83813560999</v>
      </c>
      <c r="E42" s="9">
        <f t="shared" si="3"/>
        <v>43355.226981095358</v>
      </c>
      <c r="F42" s="9">
        <f t="shared" si="3"/>
        <v>54121.120962013527</v>
      </c>
      <c r="G42" s="9">
        <f t="shared" si="3"/>
        <v>119836.3587296551</v>
      </c>
      <c r="H42" s="9">
        <f t="shared" si="3"/>
        <v>431077.15997686103</v>
      </c>
      <c r="I42" s="9">
        <f t="shared" si="3"/>
        <v>99992.483544900344</v>
      </c>
      <c r="J42" s="9">
        <f t="shared" si="3"/>
        <v>424896.35535109317</v>
      </c>
      <c r="K42" s="9">
        <f t="shared" si="3"/>
        <v>224596.62515096157</v>
      </c>
      <c r="L42" s="9">
        <f t="shared" si="3"/>
        <v>55632.619869531984</v>
      </c>
      <c r="M42" s="10">
        <f t="shared" si="3"/>
        <v>78893.512021854694</v>
      </c>
      <c r="N42" s="10">
        <f t="shared" si="3"/>
        <v>193568.1710533039</v>
      </c>
      <c r="O42" s="10">
        <f t="shared" si="3"/>
        <v>10162.335117665203</v>
      </c>
      <c r="P42" s="9">
        <f t="shared" si="3"/>
        <v>0</v>
      </c>
      <c r="Q42" s="9">
        <f t="shared" si="3"/>
        <v>133.33008740908227</v>
      </c>
      <c r="R42" s="9">
        <f t="shared" si="3"/>
        <v>0</v>
      </c>
      <c r="S42" s="9">
        <f t="shared" si="4"/>
        <v>2864683.994399956</v>
      </c>
    </row>
    <row r="43" spans="2:19">
      <c r="B43" s="8">
        <f t="shared" si="2"/>
        <v>40889.292058449071</v>
      </c>
      <c r="C43" s="9">
        <f t="shared" si="3"/>
        <v>1365161.3973441469</v>
      </c>
      <c r="D43" s="9">
        <f t="shared" si="3"/>
        <v>320938.46190840274</v>
      </c>
      <c r="E43" s="9">
        <f t="shared" si="3"/>
        <v>37881.088309811814</v>
      </c>
      <c r="F43" s="9">
        <f t="shared" si="3"/>
        <v>51208.000594457742</v>
      </c>
      <c r="G43" s="9">
        <f t="shared" si="3"/>
        <v>110353.3431621905</v>
      </c>
      <c r="H43" s="9">
        <f t="shared" si="3"/>
        <v>390560.55777528958</v>
      </c>
      <c r="I43" s="9">
        <f t="shared" si="3"/>
        <v>90966.814984387689</v>
      </c>
      <c r="J43" s="9">
        <f t="shared" si="3"/>
        <v>366684.50359375466</v>
      </c>
      <c r="K43" s="9">
        <f t="shared" si="3"/>
        <v>188373.99453062628</v>
      </c>
      <c r="L43" s="9">
        <f t="shared" si="3"/>
        <v>56709.162100278045</v>
      </c>
      <c r="M43" s="10">
        <f t="shared" si="3"/>
        <v>81158.873410203523</v>
      </c>
      <c r="N43" s="10">
        <f t="shared" si="3"/>
        <v>207837.10621011283</v>
      </c>
      <c r="O43" s="10">
        <f t="shared" si="3"/>
        <v>11799.962965991266</v>
      </c>
      <c r="P43" s="9">
        <f t="shared" si="3"/>
        <v>29823.118398114009</v>
      </c>
      <c r="Q43" s="9">
        <f t="shared" si="3"/>
        <v>133.33008740908227</v>
      </c>
      <c r="R43" s="9">
        <f t="shared" si="3"/>
        <v>9.6992001621569948</v>
      </c>
      <c r="S43" s="9">
        <f t="shared" si="4"/>
        <v>3008803.4719890309</v>
      </c>
    </row>
    <row r="44" spans="2:19">
      <c r="B44" s="8">
        <f t="shared" si="2"/>
        <v>40921.375436342591</v>
      </c>
      <c r="C44" s="9">
        <f t="shared" si="3"/>
        <v>1571845.5880222595</v>
      </c>
      <c r="D44" s="9">
        <f t="shared" si="3"/>
        <v>434246.25327759807</v>
      </c>
      <c r="E44" s="9">
        <f t="shared" si="3"/>
        <v>29464.223953148026</v>
      </c>
      <c r="F44" s="9">
        <f t="shared" si="3"/>
        <v>59132.243505976156</v>
      </c>
      <c r="G44" s="9">
        <f t="shared" si="3"/>
        <v>117411.07030688837</v>
      </c>
      <c r="H44" s="9">
        <f t="shared" si="3"/>
        <v>441140.77927795181</v>
      </c>
      <c r="I44" s="9">
        <f t="shared" si="3"/>
        <v>108476.85062388213</v>
      </c>
      <c r="J44" s="9">
        <f t="shared" si="3"/>
        <v>389163.9162989193</v>
      </c>
      <c r="K44" s="9">
        <f t="shared" si="3"/>
        <v>231809.19712249225</v>
      </c>
      <c r="L44" s="9">
        <f t="shared" si="3"/>
        <v>56678.221398371366</v>
      </c>
      <c r="M44" s="10">
        <f t="shared" si="3"/>
        <v>92324.460712069747</v>
      </c>
      <c r="N44" s="10">
        <f t="shared" si="3"/>
        <v>225480.34006635012</v>
      </c>
      <c r="O44" s="10">
        <f t="shared" si="3"/>
        <v>12945.693616058923</v>
      </c>
      <c r="P44" s="9">
        <f t="shared" si="3"/>
        <v>0</v>
      </c>
      <c r="Q44" s="9">
        <f t="shared" si="3"/>
        <v>133.33008740908227</v>
      </c>
      <c r="R44" s="9">
        <f t="shared" si="3"/>
        <v>0</v>
      </c>
      <c r="S44" s="9">
        <f t="shared" si="4"/>
        <v>3439501.673874896</v>
      </c>
    </row>
    <row r="45" spans="2:19">
      <c r="B45" s="8">
        <f t="shared" si="2"/>
        <v>40952.292145949075</v>
      </c>
      <c r="C45" s="9">
        <f t="shared" si="3"/>
        <v>1570622.8093315412</v>
      </c>
      <c r="D45" s="9">
        <f t="shared" si="3"/>
        <v>353328.95449553145</v>
      </c>
      <c r="E45" s="9">
        <f t="shared" si="3"/>
        <v>46883.667903532376</v>
      </c>
      <c r="F45" s="9">
        <f t="shared" si="3"/>
        <v>53148.717046367106</v>
      </c>
      <c r="G45" s="9">
        <f t="shared" si="3"/>
        <v>108002.57557424405</v>
      </c>
      <c r="H45" s="9">
        <f t="shared" si="3"/>
        <v>395045.67803685932</v>
      </c>
      <c r="I45" s="9">
        <f t="shared" si="3"/>
        <v>84791.03076353592</v>
      </c>
      <c r="J45" s="9">
        <f t="shared" si="3"/>
        <v>367972.07285397279</v>
      </c>
      <c r="K45" s="9">
        <f t="shared" si="3"/>
        <v>190870.70867040954</v>
      </c>
      <c r="L45" s="9">
        <f t="shared" si="3"/>
        <v>42666.489294669496</v>
      </c>
      <c r="M45" s="10">
        <f t="shared" si="3"/>
        <v>86139.528494297163</v>
      </c>
      <c r="N45" s="10">
        <f t="shared" si="3"/>
        <v>217235.18752947607</v>
      </c>
      <c r="O45" s="10">
        <f t="shared" si="3"/>
        <v>12025.058581408963</v>
      </c>
      <c r="P45" s="9">
        <f t="shared" si="3"/>
        <v>29823.118398114009</v>
      </c>
      <c r="Q45" s="9">
        <f t="shared" si="3"/>
        <v>133.33008740908227</v>
      </c>
      <c r="R45" s="9">
        <f t="shared" si="3"/>
        <v>9.6992001621569948</v>
      </c>
      <c r="S45" s="9">
        <f t="shared" si="4"/>
        <v>3243298.851656348</v>
      </c>
    </row>
    <row r="46" spans="2:19">
      <c r="B46" s="8">
        <f t="shared" si="2"/>
        <v>40974.292176446761</v>
      </c>
      <c r="C46" s="9">
        <f t="shared" si="3"/>
        <v>1457613.6761351624</v>
      </c>
      <c r="D46" s="9">
        <f t="shared" si="3"/>
        <v>287081.1473539932</v>
      </c>
      <c r="E46" s="9">
        <f t="shared" si="3"/>
        <v>34717.587348815454</v>
      </c>
      <c r="F46" s="9">
        <f t="shared" si="3"/>
        <v>44757.739208912833</v>
      </c>
      <c r="G46" s="9">
        <f t="shared" si="3"/>
        <v>101844.05446028813</v>
      </c>
      <c r="H46" s="9">
        <f t="shared" si="3"/>
        <v>336509.34823309293</v>
      </c>
      <c r="I46" s="9">
        <f t="shared" si="3"/>
        <v>77506.358788754776</v>
      </c>
      <c r="J46" s="9">
        <f t="shared" si="3"/>
        <v>316466.75490351138</v>
      </c>
      <c r="K46" s="9">
        <f t="shared" si="3"/>
        <v>164665.71577791014</v>
      </c>
      <c r="L46" s="9">
        <f t="shared" si="3"/>
        <v>47336.522498638304</v>
      </c>
      <c r="M46" s="10">
        <f t="shared" si="3"/>
        <v>76167.995031283848</v>
      </c>
      <c r="N46" s="10">
        <f t="shared" si="3"/>
        <v>193570.02762006683</v>
      </c>
      <c r="O46" s="10">
        <f t="shared" si="3"/>
        <v>891.34385959358008</v>
      </c>
      <c r="P46" s="9">
        <f t="shared" si="3"/>
        <v>0</v>
      </c>
      <c r="Q46" s="9">
        <f t="shared" si="3"/>
        <v>133.33008740908227</v>
      </c>
      <c r="R46" s="9">
        <f t="shared" si="3"/>
        <v>0</v>
      </c>
      <c r="S46" s="9">
        <f t="shared" si="4"/>
        <v>2868632.2347964891</v>
      </c>
    </row>
    <row r="47" spans="2:19">
      <c r="M47" s="1"/>
      <c r="N47" s="1"/>
      <c r="O47" s="1"/>
    </row>
    <row r="48" spans="2:19">
      <c r="B48" t="s">
        <v>20</v>
      </c>
      <c r="C48" s="9">
        <f>AVERAGE(C35:C46)</f>
        <v>1331272.5228272986</v>
      </c>
      <c r="D48" s="9">
        <f t="shared" ref="D48:L48" si="5">AVERAGE(D35:D46)</f>
        <v>341682.02947914402</v>
      </c>
      <c r="E48" s="9">
        <f t="shared" si="5"/>
        <v>33693.422229555268</v>
      </c>
      <c r="F48" s="9">
        <f t="shared" si="5"/>
        <v>61285.310863773666</v>
      </c>
      <c r="G48" s="9">
        <f t="shared" si="5"/>
        <v>111542.9314998854</v>
      </c>
      <c r="H48" s="9">
        <f t="shared" si="5"/>
        <v>452563.52428517194</v>
      </c>
      <c r="I48" s="9">
        <f t="shared" si="5"/>
        <v>116524.6039866694</v>
      </c>
      <c r="J48" s="9">
        <f t="shared" si="5"/>
        <v>397705.00694073638</v>
      </c>
      <c r="K48" s="9">
        <f t="shared" si="5"/>
        <v>214257.61684986044</v>
      </c>
      <c r="L48" s="9">
        <f t="shared" si="5"/>
        <v>67070.569415734455</v>
      </c>
      <c r="M48" s="1"/>
      <c r="N48" s="1"/>
      <c r="O48" s="1"/>
      <c r="P48" s="9">
        <f t="shared" ref="P48:R48" si="6">AVERAGE(P35:P46)</f>
        <v>4970.5197330190013</v>
      </c>
      <c r="Q48" s="9">
        <f t="shared" si="6"/>
        <v>133.3300874090823</v>
      </c>
      <c r="R48" s="9">
        <f t="shared" si="6"/>
        <v>1.6165333603594991</v>
      </c>
      <c r="S48" s="9">
        <f t="shared" si="4"/>
        <v>3132703.0047316183</v>
      </c>
    </row>
    <row r="50" spans="2:15">
      <c r="B50" s="4" t="s">
        <v>22</v>
      </c>
    </row>
    <row r="51" spans="2:15" ht="30.75" customHeight="1">
      <c r="C51" s="2" t="s">
        <v>23</v>
      </c>
      <c r="D51" s="2" t="s">
        <v>1</v>
      </c>
      <c r="E51" s="2" t="s">
        <v>2</v>
      </c>
      <c r="F51" s="2" t="s">
        <v>24</v>
      </c>
      <c r="G51" s="2" t="s">
        <v>25</v>
      </c>
      <c r="H51" s="2" t="s">
        <v>25</v>
      </c>
      <c r="I51" s="2" t="s">
        <v>26</v>
      </c>
      <c r="J51" s="2" t="s">
        <v>26</v>
      </c>
      <c r="K51" s="2" t="s">
        <v>27</v>
      </c>
      <c r="L51" s="2" t="s">
        <v>28</v>
      </c>
      <c r="M51" s="17" t="s">
        <v>29</v>
      </c>
      <c r="N51" s="17" t="s">
        <v>30</v>
      </c>
      <c r="O51" s="17" t="s">
        <v>31</v>
      </c>
    </row>
    <row r="52" spans="2:15">
      <c r="C52" s="12" t="s">
        <v>32</v>
      </c>
      <c r="D52" s="18" t="s">
        <v>33</v>
      </c>
      <c r="E52" s="18" t="s">
        <v>34</v>
      </c>
      <c r="F52" s="18" t="s">
        <v>35</v>
      </c>
      <c r="G52" s="18" t="s">
        <v>36</v>
      </c>
      <c r="H52" s="18" t="s">
        <v>37</v>
      </c>
      <c r="I52" s="18" t="s">
        <v>38</v>
      </c>
      <c r="J52" s="18" t="s">
        <v>39</v>
      </c>
      <c r="K52" s="18" t="s">
        <v>9</v>
      </c>
      <c r="L52" s="18" t="s">
        <v>40</v>
      </c>
      <c r="M52" s="19" t="s">
        <v>41</v>
      </c>
      <c r="N52" s="19" t="s">
        <v>42</v>
      </c>
      <c r="O52" s="19" t="s">
        <v>43</v>
      </c>
    </row>
    <row r="53" spans="2:15">
      <c r="B53" s="13" t="s">
        <v>44</v>
      </c>
      <c r="C53" s="14">
        <f>SUM(D53:O53)</f>
        <v>3516646.9613307868</v>
      </c>
      <c r="D53" s="14">
        <v>1401109.3265277091</v>
      </c>
      <c r="E53" s="14">
        <v>428550.49123696168</v>
      </c>
      <c r="F53" s="14">
        <v>24503.455092086573</v>
      </c>
      <c r="G53" s="14">
        <v>555356.7440545127</v>
      </c>
      <c r="H53" s="14">
        <v>152348.62488386701</v>
      </c>
      <c r="I53" s="14">
        <v>78673.404915271691</v>
      </c>
      <c r="J53" s="14">
        <v>559177.54395885451</v>
      </c>
      <c r="K53" s="14">
        <v>241913.79247426731</v>
      </c>
      <c r="L53" s="14">
        <v>74880.248099847784</v>
      </c>
      <c r="M53" s="15">
        <v>0</v>
      </c>
      <c r="N53" s="15">
        <v>0</v>
      </c>
      <c r="O53" s="15">
        <v>133.33008740908227</v>
      </c>
    </row>
    <row r="54" spans="2:15" s="14" customFormat="1">
      <c r="B54" s="14" t="s">
        <v>45</v>
      </c>
      <c r="C54" s="14">
        <f>SUM(D54:O54)</f>
        <v>3516646.9613307877</v>
      </c>
      <c r="D54" s="14">
        <f>C38</f>
        <v>1401109.3265277091</v>
      </c>
      <c r="E54" s="14">
        <f>D38</f>
        <v>428550.49123696168</v>
      </c>
      <c r="F54" s="14">
        <f>E38</f>
        <v>24503.455092086573</v>
      </c>
      <c r="G54" s="14">
        <f>H38</f>
        <v>555356.7440545127</v>
      </c>
      <c r="H54" s="14">
        <f>I38</f>
        <v>152348.62488386722</v>
      </c>
      <c r="I54" s="14">
        <f>F38</f>
        <v>78673.404915271691</v>
      </c>
      <c r="J54" s="14">
        <f>G38+J38</f>
        <v>559177.54395885486</v>
      </c>
      <c r="K54" s="14">
        <f>K38</f>
        <v>241913.79247426731</v>
      </c>
      <c r="L54" s="14">
        <f>L38</f>
        <v>74880.248099847784</v>
      </c>
      <c r="M54" s="15">
        <f>P38</f>
        <v>0</v>
      </c>
      <c r="N54" s="15">
        <f>R38</f>
        <v>0</v>
      </c>
      <c r="O54" s="15">
        <f>Q38</f>
        <v>133.33008740908227</v>
      </c>
    </row>
    <row r="56" spans="2:15">
      <c r="B56" t="s">
        <v>20</v>
      </c>
      <c r="C56" s="14">
        <f>SUM(D56:O56)</f>
        <v>3132703.0047316183</v>
      </c>
      <c r="D56" s="14">
        <f>C48</f>
        <v>1331272.5228272986</v>
      </c>
      <c r="E56" s="14">
        <f>D48</f>
        <v>341682.02947914402</v>
      </c>
      <c r="F56" s="14">
        <f>E48</f>
        <v>33693.422229555268</v>
      </c>
      <c r="G56" s="14">
        <f>H48</f>
        <v>452563.52428517194</v>
      </c>
      <c r="H56" s="14">
        <f>I48</f>
        <v>116524.6039866694</v>
      </c>
      <c r="I56" s="14">
        <f>F48</f>
        <v>61285.310863773666</v>
      </c>
      <c r="J56" s="14">
        <f>G48+J48</f>
        <v>509247.93844062177</v>
      </c>
      <c r="K56" s="14">
        <f>K48</f>
        <v>214257.61684986044</v>
      </c>
      <c r="L56" s="14">
        <f>L48</f>
        <v>67070.569415734455</v>
      </c>
      <c r="M56" s="15">
        <f>P48</f>
        <v>4970.5197330190013</v>
      </c>
      <c r="N56" s="15">
        <f>R48</f>
        <v>1.6165333603594991</v>
      </c>
      <c r="O56" s="15">
        <f>Q48</f>
        <v>133.3300874090823</v>
      </c>
    </row>
    <row r="58" spans="2:15">
      <c r="B58" s="4" t="s">
        <v>51</v>
      </c>
    </row>
    <row r="59" spans="2:15" ht="30">
      <c r="C59" s="2" t="s">
        <v>33</v>
      </c>
      <c r="D59" s="2" t="s">
        <v>46</v>
      </c>
      <c r="E59" s="2" t="s">
        <v>47</v>
      </c>
      <c r="F59" s="2" t="s">
        <v>6</v>
      </c>
      <c r="G59" s="2" t="s">
        <v>7</v>
      </c>
      <c r="H59" s="2" t="s">
        <v>4</v>
      </c>
      <c r="I59" s="2" t="s">
        <v>5</v>
      </c>
      <c r="J59" s="2" t="s">
        <v>9</v>
      </c>
      <c r="K59" s="2" t="s">
        <v>43</v>
      </c>
    </row>
    <row r="60" spans="2:15">
      <c r="B60" t="s">
        <v>48</v>
      </c>
      <c r="C60" s="6">
        <v>1401109.3265277091</v>
      </c>
      <c r="D60" s="6">
        <v>428550.49123696168</v>
      </c>
      <c r="E60" s="6">
        <v>24503.455092086573</v>
      </c>
      <c r="F60" s="6">
        <v>555356.7440545127</v>
      </c>
      <c r="G60" s="6">
        <v>152348.62488386722</v>
      </c>
      <c r="H60" s="6">
        <v>78673.404915271691</v>
      </c>
      <c r="I60" s="6">
        <v>559177.54395885486</v>
      </c>
      <c r="J60" s="6">
        <v>241913.79247426731</v>
      </c>
      <c r="K60" s="6">
        <v>0</v>
      </c>
    </row>
    <row r="61" spans="2:15">
      <c r="B61" t="s">
        <v>49</v>
      </c>
      <c r="C61" s="9">
        <f>C38</f>
        <v>1401109.3265277091</v>
      </c>
      <c r="D61" s="9">
        <f>D38</f>
        <v>428550.49123696168</v>
      </c>
      <c r="E61" s="9">
        <f>E38</f>
        <v>24503.455092086573</v>
      </c>
      <c r="F61" s="9">
        <f>H38</f>
        <v>555356.7440545127</v>
      </c>
      <c r="G61" s="9">
        <f>I38</f>
        <v>152348.62488386722</v>
      </c>
      <c r="H61" s="9">
        <f>F38</f>
        <v>78673.404915271691</v>
      </c>
      <c r="I61" s="9">
        <f>G38+J38</f>
        <v>559177.54395885486</v>
      </c>
      <c r="J61" s="9">
        <f>K38</f>
        <v>241913.79247426731</v>
      </c>
      <c r="K61" s="9">
        <f>R38</f>
        <v>0</v>
      </c>
    </row>
    <row r="63" spans="2:15">
      <c r="B63" t="s">
        <v>20</v>
      </c>
      <c r="C63" s="9">
        <f>C48</f>
        <v>1331272.5228272986</v>
      </c>
      <c r="D63" s="9">
        <f>D48</f>
        <v>341682.02947914402</v>
      </c>
      <c r="E63" s="9">
        <f>E48</f>
        <v>33693.422229555268</v>
      </c>
      <c r="F63" s="9">
        <f>H48</f>
        <v>452563.52428517194</v>
      </c>
      <c r="G63" s="9">
        <f>I48</f>
        <v>116524.6039866694</v>
      </c>
      <c r="H63" s="9">
        <f>F48</f>
        <v>61285.310863773666</v>
      </c>
      <c r="I63" s="9">
        <f>G48+J48</f>
        <v>509247.93844062177</v>
      </c>
      <c r="J63" s="9">
        <f>K48</f>
        <v>214257.61684986044</v>
      </c>
      <c r="K63" s="9">
        <f>R48</f>
        <v>1.6165333603594991</v>
      </c>
    </row>
  </sheetData>
  <pageMargins left="0.3" right="0.5" top="0.75" bottom="0.75" header="0.3" footer="0.3"/>
  <pageSetup scale="60" fitToHeight="4" orientation="landscape" r:id="rId1"/>
  <headerFooter>
    <oddHeader>&amp;L&amp;20&amp;F, &amp;A</oddHead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6"/>
  <sheetViews>
    <sheetView topLeftCell="A4" workbookViewId="0">
      <pane xSplit="2" ySplit="2" topLeftCell="C15" activePane="bottomRight" state="frozen"/>
      <selection activeCell="A4" sqref="A4"/>
      <selection pane="topRight" activeCell="C4" sqref="C4"/>
      <selection pane="bottomLeft" activeCell="A6" sqref="A6"/>
      <selection pane="bottomRight" activeCell="C39" sqref="C39"/>
    </sheetView>
  </sheetViews>
  <sheetFormatPr defaultRowHeight="15"/>
  <cols>
    <col min="1" max="1" width="3.7109375" customWidth="1"/>
    <col min="2" max="2" width="14.85546875" bestFit="1" customWidth="1"/>
    <col min="3" max="3" width="13.7109375" bestFit="1" customWidth="1"/>
    <col min="4" max="4" width="11" bestFit="1" customWidth="1"/>
    <col min="5" max="5" width="11.42578125" customWidth="1"/>
    <col min="6" max="6" width="11.5703125" bestFit="1" customWidth="1"/>
    <col min="7" max="10" width="12" bestFit="1" customWidth="1"/>
    <col min="11" max="11" width="12.42578125" customWidth="1"/>
    <col min="12" max="12" width="11.85546875" bestFit="1" customWidth="1"/>
    <col min="13" max="14" width="11.85546875" style="11" bestFit="1" customWidth="1"/>
    <col min="15" max="15" width="10.85546875" style="11" bestFit="1" customWidth="1"/>
    <col min="16" max="16" width="11.140625" customWidth="1"/>
    <col min="17" max="18" width="9.42578125" bestFit="1" customWidth="1"/>
    <col min="19" max="19" width="12.140625" bestFit="1" customWidth="1"/>
  </cols>
  <sheetData>
    <row r="1" spans="2:19">
      <c r="M1" s="1"/>
      <c r="N1" s="1"/>
      <c r="O1" s="1"/>
    </row>
    <row r="2" spans="2:19">
      <c r="M2" s="1"/>
      <c r="N2" s="1"/>
      <c r="O2" s="1"/>
    </row>
    <row r="3" spans="2:19">
      <c r="M3" s="1"/>
      <c r="N3" s="1"/>
      <c r="O3" s="1"/>
    </row>
    <row r="4" spans="2:19">
      <c r="M4" s="1"/>
      <c r="N4" s="1"/>
      <c r="O4" s="1"/>
    </row>
    <row r="5" spans="2:19" ht="45">
      <c r="B5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3" t="s">
        <v>11</v>
      </c>
      <c r="N5" s="3" t="s">
        <v>12</v>
      </c>
      <c r="O5" s="3" t="s">
        <v>13</v>
      </c>
      <c r="P5" s="2" t="s">
        <v>14</v>
      </c>
      <c r="Q5" s="2" t="s">
        <v>15</v>
      </c>
      <c r="R5" s="2" t="s">
        <v>16</v>
      </c>
    </row>
    <row r="6" spans="2:19">
      <c r="B6" s="4" t="s">
        <v>50</v>
      </c>
      <c r="M6" s="1"/>
      <c r="N6" s="1"/>
      <c r="O6" s="1"/>
    </row>
    <row r="7" spans="2:19">
      <c r="B7" s="5">
        <v>40735.62517835648</v>
      </c>
      <c r="C7" s="6">
        <v>1313961.7023887751</v>
      </c>
      <c r="D7" s="6">
        <v>401895.07154360367</v>
      </c>
      <c r="E7" s="6">
        <v>22979.364249181046</v>
      </c>
      <c r="F7" s="6">
        <v>73779.996391414665</v>
      </c>
      <c r="G7" s="6">
        <v>117701.87679509009</v>
      </c>
      <c r="H7" s="6">
        <v>520814.09996704024</v>
      </c>
      <c r="I7" s="6">
        <v>142872.69003132725</v>
      </c>
      <c r="J7" s="6">
        <v>406695.37307449058</v>
      </c>
      <c r="K7" s="6">
        <v>226866.99215582362</v>
      </c>
      <c r="L7" s="6">
        <v>70222.770204808869</v>
      </c>
      <c r="M7" s="7">
        <v>120711.06</v>
      </c>
      <c r="N7" s="7">
        <v>256090.08</v>
      </c>
      <c r="O7" s="7">
        <v>3775.9039999999995</v>
      </c>
      <c r="P7" s="6">
        <v>0</v>
      </c>
      <c r="Q7" s="6">
        <v>125.67835281653035</v>
      </c>
      <c r="R7" s="6">
        <v>0</v>
      </c>
    </row>
    <row r="8" spans="2:19">
      <c r="B8" s="5">
        <v>40752.583535243059</v>
      </c>
      <c r="C8" s="6">
        <v>1223604.3354515396</v>
      </c>
      <c r="D8" s="6">
        <v>457121.77654536581</v>
      </c>
      <c r="E8" s="6">
        <v>22417.18324682242</v>
      </c>
      <c r="F8" s="6">
        <v>73055.07983482386</v>
      </c>
      <c r="G8" s="6">
        <v>130390.26944890749</v>
      </c>
      <c r="H8" s="6">
        <v>550716.76268367935</v>
      </c>
      <c r="I8" s="6">
        <v>133739.91024935438</v>
      </c>
      <c r="J8" s="6">
        <v>446522.33572642563</v>
      </c>
      <c r="K8" s="6">
        <v>221753.87389155783</v>
      </c>
      <c r="L8" s="6">
        <v>185.65427488607003</v>
      </c>
      <c r="M8" s="7">
        <v>122485.5</v>
      </c>
      <c r="N8" s="7">
        <v>251028.6</v>
      </c>
      <c r="O8" s="7">
        <v>5195.6729999999998</v>
      </c>
      <c r="P8" s="6">
        <v>0</v>
      </c>
      <c r="Q8" s="6">
        <v>125.67835281653035</v>
      </c>
      <c r="R8" s="6">
        <v>0</v>
      </c>
    </row>
    <row r="9" spans="2:19">
      <c r="B9" s="5">
        <v>40744.583524131944</v>
      </c>
      <c r="C9" s="6">
        <v>1225882.3711666816</v>
      </c>
      <c r="D9" s="6">
        <v>397530.33934749139</v>
      </c>
      <c r="E9" s="6">
        <v>20129.084484234318</v>
      </c>
      <c r="F9" s="6">
        <v>72531.769424895028</v>
      </c>
      <c r="G9" s="6">
        <v>131348.39688789166</v>
      </c>
      <c r="H9" s="6">
        <v>562323.45550221147</v>
      </c>
      <c r="I9" s="6">
        <v>141949.73814792206</v>
      </c>
      <c r="J9" s="6">
        <v>464274.21636676916</v>
      </c>
      <c r="K9" s="6">
        <v>235162.21122271422</v>
      </c>
      <c r="L9" s="6">
        <v>60518.784331754083</v>
      </c>
      <c r="M9" s="7">
        <v>121279.26</v>
      </c>
      <c r="N9" s="7">
        <v>249357.36000000002</v>
      </c>
      <c r="O9" s="7">
        <v>3858.0060000000012</v>
      </c>
      <c r="P9" s="6">
        <v>0</v>
      </c>
      <c r="Q9" s="6">
        <v>125.67835281653035</v>
      </c>
      <c r="R9" s="6">
        <v>0</v>
      </c>
    </row>
    <row r="10" spans="2:19">
      <c r="B10" s="5">
        <v>40735.666845081018</v>
      </c>
      <c r="C10" s="6">
        <v>1370043.4245862963</v>
      </c>
      <c r="D10" s="6">
        <v>364890.54464071093</v>
      </c>
      <c r="E10" s="6">
        <v>23598.440329931502</v>
      </c>
      <c r="F10" s="6">
        <v>73400.714265800721</v>
      </c>
      <c r="G10" s="6">
        <v>112481.15996331679</v>
      </c>
      <c r="H10" s="6">
        <v>517551.88836689334</v>
      </c>
      <c r="I10" s="6">
        <v>138411.7316045246</v>
      </c>
      <c r="J10" s="6">
        <v>401696.25529430545</v>
      </c>
      <c r="K10" s="6">
        <v>223823.71964393929</v>
      </c>
      <c r="L10" s="6">
        <v>41586.290992819988</v>
      </c>
      <c r="M10" s="7">
        <v>119052.54000000002</v>
      </c>
      <c r="N10" s="7">
        <v>252480.96</v>
      </c>
      <c r="O10" s="7">
        <v>4116.51</v>
      </c>
      <c r="P10" s="6">
        <v>0</v>
      </c>
      <c r="Q10" s="6">
        <v>125.67835281653035</v>
      </c>
      <c r="R10" s="6">
        <v>0</v>
      </c>
    </row>
    <row r="11" spans="2:19">
      <c r="B11" s="5">
        <v>40752.625201967596</v>
      </c>
      <c r="C11" s="6">
        <v>1312740.8207810153</v>
      </c>
      <c r="D11" s="6">
        <v>385994.5816828814</v>
      </c>
      <c r="E11" s="6">
        <v>22004.809401931554</v>
      </c>
      <c r="F11" s="6">
        <v>72270.091212360639</v>
      </c>
      <c r="G11" s="6">
        <v>128710.83001313501</v>
      </c>
      <c r="H11" s="6">
        <v>541758.89706188976</v>
      </c>
      <c r="I11" s="6">
        <v>129768.22571506382</v>
      </c>
      <c r="J11" s="6">
        <v>442146.99029680958</v>
      </c>
      <c r="K11" s="6">
        <v>222219.77757942333</v>
      </c>
      <c r="L11" s="6">
        <v>187.75831801016659</v>
      </c>
      <c r="M11" s="7">
        <v>122614.38000000002</v>
      </c>
      <c r="N11" s="7">
        <v>250506.48</v>
      </c>
      <c r="O11" s="7">
        <v>5334.5180000000009</v>
      </c>
      <c r="P11" s="6">
        <v>0</v>
      </c>
      <c r="Q11" s="6">
        <v>125.67835281653035</v>
      </c>
      <c r="R11" s="6">
        <v>0</v>
      </c>
    </row>
    <row r="12" spans="2:19">
      <c r="M12" s="1"/>
      <c r="N12" s="1"/>
      <c r="O12" s="1"/>
    </row>
    <row r="13" spans="2:19">
      <c r="B13" s="4" t="s">
        <v>18</v>
      </c>
      <c r="M13" s="1"/>
      <c r="N13" s="1"/>
      <c r="O13" s="1"/>
    </row>
    <row r="14" spans="2:19">
      <c r="B14" s="8">
        <f>B7</f>
        <v>40735.62517835648</v>
      </c>
      <c r="C14" s="6">
        <v>87147.624138934043</v>
      </c>
      <c r="D14" s="6">
        <v>26655.419693358013</v>
      </c>
      <c r="E14" s="6">
        <v>1524.090842905526</v>
      </c>
      <c r="F14" s="6">
        <v>4893.4085238570215</v>
      </c>
      <c r="G14" s="6">
        <v>7806.4976328744342</v>
      </c>
      <c r="H14" s="6">
        <v>34542.644087472436</v>
      </c>
      <c r="I14" s="6">
        <v>9475.9348525399637</v>
      </c>
      <c r="J14" s="6">
        <v>26973.796456399701</v>
      </c>
      <c r="K14" s="6">
        <v>15046.800318443677</v>
      </c>
      <c r="L14" s="6">
        <v>4657.4778950389136</v>
      </c>
      <c r="M14" s="7">
        <v>8006.0796803800231</v>
      </c>
      <c r="N14" s="7">
        <v>16985.001919748647</v>
      </c>
      <c r="O14" s="7">
        <v>250.43428737570233</v>
      </c>
      <c r="P14" s="6">
        <v>0</v>
      </c>
      <c r="Q14" s="6">
        <v>7.6517345925519109</v>
      </c>
      <c r="R14" s="6">
        <v>0</v>
      </c>
      <c r="S14" s="6"/>
    </row>
    <row r="15" spans="2:19">
      <c r="B15" s="8">
        <f>B8</f>
        <v>40752.583535243059</v>
      </c>
      <c r="C15" s="6">
        <v>79873.319364354102</v>
      </c>
      <c r="D15" s="6">
        <v>29839.575252023908</v>
      </c>
      <c r="E15" s="6">
        <v>1463.3282874581716</v>
      </c>
      <c r="F15" s="6">
        <v>4768.8223666533186</v>
      </c>
      <c r="G15" s="6">
        <v>8511.4961854507437</v>
      </c>
      <c r="H15" s="6">
        <v>35949.182746973725</v>
      </c>
      <c r="I15" s="6">
        <v>8730.1509594314484</v>
      </c>
      <c r="J15" s="6">
        <v>29147.674694722959</v>
      </c>
      <c r="K15" s="6">
        <v>14475.445596624882</v>
      </c>
      <c r="L15" s="6">
        <v>12.118969146885593</v>
      </c>
      <c r="M15" s="7">
        <v>7995.4959095435961</v>
      </c>
      <c r="N15" s="7">
        <v>16386.414265186129</v>
      </c>
      <c r="O15" s="7">
        <v>339.15836747064839</v>
      </c>
      <c r="P15" s="6">
        <v>0</v>
      </c>
      <c r="Q15" s="6">
        <v>7.6517345925519109</v>
      </c>
      <c r="R15" s="6">
        <v>0</v>
      </c>
      <c r="S15" s="6"/>
    </row>
    <row r="16" spans="2:19">
      <c r="B16" s="8">
        <f>B9</f>
        <v>40744.583524131944</v>
      </c>
      <c r="C16" s="6">
        <v>79336.870893221392</v>
      </c>
      <c r="D16" s="6">
        <v>25727.438415591765</v>
      </c>
      <c r="E16" s="6">
        <v>1302.7176297547921</v>
      </c>
      <c r="F16" s="6">
        <v>4694.1238098099502</v>
      </c>
      <c r="G16" s="6">
        <v>8500.628650046363</v>
      </c>
      <c r="H16" s="6">
        <v>36392.548289074875</v>
      </c>
      <c r="I16" s="6">
        <v>9186.7281181719645</v>
      </c>
      <c r="J16" s="6">
        <v>30046.980386777759</v>
      </c>
      <c r="K16" s="6">
        <v>15219.269343913393</v>
      </c>
      <c r="L16" s="6">
        <v>3916.6653278271565</v>
      </c>
      <c r="M16" s="7">
        <v>7848.9724780756696</v>
      </c>
      <c r="N16" s="7">
        <v>16137.95347898402</v>
      </c>
      <c r="O16" s="7">
        <v>249.68311081590386</v>
      </c>
      <c r="P16" s="6">
        <v>0</v>
      </c>
      <c r="Q16" s="6">
        <v>7.6517345925519109</v>
      </c>
      <c r="R16" s="6">
        <v>0</v>
      </c>
      <c r="S16" s="6"/>
    </row>
    <row r="17" spans="2:19">
      <c r="B17" s="8">
        <f>B10</f>
        <v>40735.666845081018</v>
      </c>
      <c r="C17" s="6">
        <v>90914.917237988629</v>
      </c>
      <c r="D17" s="6">
        <v>24213.826417182492</v>
      </c>
      <c r="E17" s="6">
        <v>1565.9724436757792</v>
      </c>
      <c r="F17" s="6">
        <v>4870.8090144657963</v>
      </c>
      <c r="G17" s="6">
        <v>7464.1541759786587</v>
      </c>
      <c r="H17" s="6">
        <v>34344.303438009054</v>
      </c>
      <c r="I17" s="6">
        <v>9184.8848713622847</v>
      </c>
      <c r="J17" s="6">
        <v>26656.222094507339</v>
      </c>
      <c r="K17" s="6">
        <v>14852.751804908772</v>
      </c>
      <c r="L17" s="6">
        <v>2759.6309255590277</v>
      </c>
      <c r="M17" s="7">
        <v>7900.2253701123991</v>
      </c>
      <c r="N17" s="7">
        <v>16754.421918779168</v>
      </c>
      <c r="O17" s="7">
        <v>273.16810492511451</v>
      </c>
      <c r="P17" s="6">
        <v>0</v>
      </c>
      <c r="Q17" s="6">
        <v>7.6517345925519109</v>
      </c>
      <c r="R17" s="6">
        <v>0</v>
      </c>
      <c r="S17" s="6"/>
    </row>
    <row r="18" spans="2:19">
      <c r="B18" s="8">
        <f>B11</f>
        <v>40752.625201967596</v>
      </c>
      <c r="C18" s="6">
        <v>86011.728433324475</v>
      </c>
      <c r="D18" s="6">
        <v>25290.64428474944</v>
      </c>
      <c r="E18" s="6">
        <v>1441.7710339653768</v>
      </c>
      <c r="F18" s="6">
        <v>4735.188668476766</v>
      </c>
      <c r="G18" s="6">
        <v>8433.2267133515961</v>
      </c>
      <c r="H18" s="6">
        <v>35496.434934278484</v>
      </c>
      <c r="I18" s="6">
        <v>8502.5080448384579</v>
      </c>
      <c r="J18" s="6">
        <v>28969.790727155942</v>
      </c>
      <c r="K18" s="6">
        <v>14560.000617870282</v>
      </c>
      <c r="L18" s="6">
        <v>12.302060851722525</v>
      </c>
      <c r="M18" s="7">
        <v>8033.7828973018031</v>
      </c>
      <c r="N18" s="7">
        <v>16413.365827786889</v>
      </c>
      <c r="O18" s="7">
        <v>349.52147924043351</v>
      </c>
      <c r="P18" s="6">
        <v>0</v>
      </c>
      <c r="Q18" s="6">
        <v>7.6517345925519109</v>
      </c>
      <c r="R18" s="6">
        <v>0</v>
      </c>
      <c r="S18" s="6"/>
    </row>
    <row r="19" spans="2:19">
      <c r="M19" s="1"/>
      <c r="N19" s="1"/>
      <c r="O19" s="1"/>
    </row>
    <row r="20" spans="2:19">
      <c r="B20" s="4" t="s">
        <v>19</v>
      </c>
      <c r="M20" s="1"/>
      <c r="N20" s="1"/>
      <c r="O20" s="1"/>
    </row>
    <row r="21" spans="2:19">
      <c r="B21" s="8">
        <f>B7</f>
        <v>40735.62517835648</v>
      </c>
      <c r="C21" s="9">
        <f t="shared" ref="C21:R21" si="0">C7+C14</f>
        <v>1401109.3265277091</v>
      </c>
      <c r="D21" s="9">
        <f t="shared" si="0"/>
        <v>428550.49123696168</v>
      </c>
      <c r="E21" s="9">
        <f t="shared" si="0"/>
        <v>24503.455092086573</v>
      </c>
      <c r="F21" s="9">
        <f t="shared" si="0"/>
        <v>78673.404915271691</v>
      </c>
      <c r="G21" s="9">
        <f t="shared" si="0"/>
        <v>125508.37442796453</v>
      </c>
      <c r="H21" s="9">
        <f t="shared" si="0"/>
        <v>555356.7440545127</v>
      </c>
      <c r="I21" s="9">
        <f t="shared" si="0"/>
        <v>152348.62488386722</v>
      </c>
      <c r="J21" s="9">
        <f t="shared" si="0"/>
        <v>433669.1695308903</v>
      </c>
      <c r="K21" s="9">
        <f t="shared" si="0"/>
        <v>241913.79247426731</v>
      </c>
      <c r="L21" s="9">
        <f t="shared" si="0"/>
        <v>74880.248099847784</v>
      </c>
      <c r="M21" s="10">
        <f t="shared" si="0"/>
        <v>128717.13968038002</v>
      </c>
      <c r="N21" s="10">
        <f t="shared" si="0"/>
        <v>273075.08191974863</v>
      </c>
      <c r="O21" s="10">
        <f t="shared" si="0"/>
        <v>4026.3382873757018</v>
      </c>
      <c r="P21" s="9">
        <f t="shared" si="0"/>
        <v>0</v>
      </c>
      <c r="Q21" s="9">
        <f t="shared" si="0"/>
        <v>133.33008740908227</v>
      </c>
      <c r="R21" s="9">
        <f t="shared" si="0"/>
        <v>0</v>
      </c>
      <c r="S21" s="9">
        <f>SUM(C21:L21,P21:R21)</f>
        <v>3516646.9613307877</v>
      </c>
    </row>
    <row r="22" spans="2:19">
      <c r="B22" s="5">
        <f>B8</f>
        <v>40752.583535243059</v>
      </c>
      <c r="C22" s="16">
        <f t="shared" ref="C22:R22" si="1">C8+C15</f>
        <v>1303477.6548158936</v>
      </c>
      <c r="D22" s="16">
        <f t="shared" si="1"/>
        <v>486961.35179738974</v>
      </c>
      <c r="E22" s="16">
        <f t="shared" si="1"/>
        <v>23880.511534280591</v>
      </c>
      <c r="F22" s="16">
        <f t="shared" si="1"/>
        <v>77823.902201477176</v>
      </c>
      <c r="G22" s="16">
        <f t="shared" si="1"/>
        <v>138901.76563435825</v>
      </c>
      <c r="H22" s="16">
        <f t="shared" si="1"/>
        <v>586665.94543065305</v>
      </c>
      <c r="I22" s="16">
        <f t="shared" si="1"/>
        <v>142470.06120878583</v>
      </c>
      <c r="J22" s="16">
        <f t="shared" si="1"/>
        <v>475670.01042114862</v>
      </c>
      <c r="K22" s="16">
        <f t="shared" si="1"/>
        <v>236229.31948818272</v>
      </c>
      <c r="L22" s="16">
        <f t="shared" si="1"/>
        <v>197.77324403295563</v>
      </c>
      <c r="M22" s="10">
        <f t="shared" si="1"/>
        <v>130480.99590954359</v>
      </c>
      <c r="N22" s="10">
        <f t="shared" si="1"/>
        <v>267415.01426518615</v>
      </c>
      <c r="O22" s="10">
        <f t="shared" si="1"/>
        <v>5534.8313674706478</v>
      </c>
      <c r="P22" s="16">
        <f t="shared" si="1"/>
        <v>0</v>
      </c>
      <c r="Q22" s="16">
        <f t="shared" si="1"/>
        <v>133.33008740908227</v>
      </c>
      <c r="R22" s="16">
        <f t="shared" si="1"/>
        <v>0</v>
      </c>
      <c r="S22" s="16">
        <f t="shared" ref="S22:S25" si="2">SUM(C22:L22,P22:R22)</f>
        <v>3472411.6258636117</v>
      </c>
    </row>
    <row r="23" spans="2:19">
      <c r="B23" s="5">
        <f>B9</f>
        <v>40744.583524131944</v>
      </c>
      <c r="C23" s="16">
        <f t="shared" ref="C23:R23" si="3">C9+C16</f>
        <v>1305219.242059903</v>
      </c>
      <c r="D23" s="16">
        <f t="shared" si="3"/>
        <v>423257.77776308317</v>
      </c>
      <c r="E23" s="16">
        <f t="shared" si="3"/>
        <v>21431.80211398911</v>
      </c>
      <c r="F23" s="16">
        <f t="shared" si="3"/>
        <v>77225.893234704985</v>
      </c>
      <c r="G23" s="16">
        <f t="shared" si="3"/>
        <v>139849.02553793803</v>
      </c>
      <c r="H23" s="16">
        <f t="shared" si="3"/>
        <v>598716.00379128638</v>
      </c>
      <c r="I23" s="16">
        <f t="shared" si="3"/>
        <v>151136.46626609404</v>
      </c>
      <c r="J23" s="16">
        <f t="shared" si="3"/>
        <v>494321.19675354694</v>
      </c>
      <c r="K23" s="16">
        <f t="shared" si="3"/>
        <v>250381.48056662761</v>
      </c>
      <c r="L23" s="16">
        <f t="shared" si="3"/>
        <v>64435.449659581238</v>
      </c>
      <c r="M23" s="10">
        <f t="shared" si="3"/>
        <v>129128.23247807566</v>
      </c>
      <c r="N23" s="10">
        <f t="shared" si="3"/>
        <v>265495.31347898406</v>
      </c>
      <c r="O23" s="10">
        <f t="shared" si="3"/>
        <v>4107.6891108159052</v>
      </c>
      <c r="P23" s="16">
        <f t="shared" si="3"/>
        <v>0</v>
      </c>
      <c r="Q23" s="16">
        <f t="shared" si="3"/>
        <v>133.33008740908227</v>
      </c>
      <c r="R23" s="16">
        <f t="shared" si="3"/>
        <v>0</v>
      </c>
      <c r="S23" s="16">
        <f t="shared" si="2"/>
        <v>3526107.6678341641</v>
      </c>
    </row>
    <row r="24" spans="2:19">
      <c r="B24" s="5">
        <f>B10</f>
        <v>40735.666845081018</v>
      </c>
      <c r="C24" s="16">
        <f t="shared" ref="C24:R24" si="4">C10+C17</f>
        <v>1460958.341824285</v>
      </c>
      <c r="D24" s="16">
        <f t="shared" si="4"/>
        <v>389104.37105789344</v>
      </c>
      <c r="E24" s="16">
        <f t="shared" si="4"/>
        <v>25164.412773607281</v>
      </c>
      <c r="F24" s="16">
        <f t="shared" si="4"/>
        <v>78271.523280266512</v>
      </c>
      <c r="G24" s="16">
        <f t="shared" si="4"/>
        <v>119945.31413929546</v>
      </c>
      <c r="H24" s="16">
        <f t="shared" si="4"/>
        <v>551896.1918049024</v>
      </c>
      <c r="I24" s="16">
        <f t="shared" si="4"/>
        <v>147596.61647588687</v>
      </c>
      <c r="J24" s="16">
        <f t="shared" si="4"/>
        <v>428352.47738881281</v>
      </c>
      <c r="K24" s="16">
        <f t="shared" si="4"/>
        <v>238676.47144884805</v>
      </c>
      <c r="L24" s="16">
        <f t="shared" si="4"/>
        <v>44345.921918379012</v>
      </c>
      <c r="M24" s="10">
        <f t="shared" si="4"/>
        <v>126952.76537011242</v>
      </c>
      <c r="N24" s="10">
        <f t="shared" si="4"/>
        <v>269235.38191877917</v>
      </c>
      <c r="O24" s="10">
        <f t="shared" si="4"/>
        <v>4389.6781049251149</v>
      </c>
      <c r="P24" s="16">
        <f t="shared" si="4"/>
        <v>0</v>
      </c>
      <c r="Q24" s="16">
        <f t="shared" si="4"/>
        <v>133.33008740908227</v>
      </c>
      <c r="R24" s="16">
        <f t="shared" si="4"/>
        <v>0</v>
      </c>
      <c r="S24" s="16">
        <f t="shared" si="2"/>
        <v>3484444.9721995853</v>
      </c>
    </row>
    <row r="25" spans="2:19">
      <c r="B25" s="5">
        <f>B11</f>
        <v>40752.625201967596</v>
      </c>
      <c r="C25" s="16">
        <f t="shared" ref="C25:R25" si="5">C11+C18</f>
        <v>1398752.5492143398</v>
      </c>
      <c r="D25" s="16">
        <f t="shared" si="5"/>
        <v>411285.22596763086</v>
      </c>
      <c r="E25" s="16">
        <f t="shared" si="5"/>
        <v>23446.580435896933</v>
      </c>
      <c r="F25" s="16">
        <f t="shared" si="5"/>
        <v>77005.279880837406</v>
      </c>
      <c r="G25" s="16">
        <f t="shared" si="5"/>
        <v>137144.0567264866</v>
      </c>
      <c r="H25" s="16">
        <f t="shared" si="5"/>
        <v>577255.33199616824</v>
      </c>
      <c r="I25" s="16">
        <f t="shared" si="5"/>
        <v>138270.73375990227</v>
      </c>
      <c r="J25" s="16">
        <f t="shared" si="5"/>
        <v>471116.78102396551</v>
      </c>
      <c r="K25" s="16">
        <f t="shared" si="5"/>
        <v>236779.77819729361</v>
      </c>
      <c r="L25" s="16">
        <f t="shared" si="5"/>
        <v>200.06037886188912</v>
      </c>
      <c r="M25" s="10">
        <f t="shared" si="5"/>
        <v>130648.16289730182</v>
      </c>
      <c r="N25" s="10">
        <f t="shared" si="5"/>
        <v>266919.84582778689</v>
      </c>
      <c r="O25" s="10">
        <f t="shared" si="5"/>
        <v>5684.039479240434</v>
      </c>
      <c r="P25" s="16">
        <f t="shared" si="5"/>
        <v>0</v>
      </c>
      <c r="Q25" s="16">
        <f t="shared" si="5"/>
        <v>133.33008740908227</v>
      </c>
      <c r="R25" s="16">
        <f t="shared" si="5"/>
        <v>0</v>
      </c>
      <c r="S25" s="16">
        <f t="shared" si="2"/>
        <v>3471389.7076687925</v>
      </c>
    </row>
    <row r="26" spans="2:19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"/>
      <c r="N26" s="1"/>
      <c r="O26" s="1"/>
    </row>
    <row r="27" spans="2:19">
      <c r="B27" t="s">
        <v>21</v>
      </c>
      <c r="C27" s="9">
        <f>AVERAGE(C21:C25)</f>
        <v>1373903.4228884261</v>
      </c>
      <c r="D27" s="9">
        <f t="shared" ref="D27:L27" si="6">AVERAGE(D21:D25)</f>
        <v>427831.84356459172</v>
      </c>
      <c r="E27" s="9">
        <f t="shared" si="6"/>
        <v>23685.352389972097</v>
      </c>
      <c r="F27" s="9">
        <f t="shared" si="6"/>
        <v>77800.000702511548</v>
      </c>
      <c r="G27" s="9">
        <f t="shared" si="6"/>
        <v>132269.7072932086</v>
      </c>
      <c r="H27" s="9">
        <f t="shared" si="6"/>
        <v>573978.04341550451</v>
      </c>
      <c r="I27" s="9">
        <f t="shared" si="6"/>
        <v>146364.50051890727</v>
      </c>
      <c r="J27" s="9">
        <f t="shared" si="6"/>
        <v>460625.92702367285</v>
      </c>
      <c r="K27" s="9">
        <f t="shared" si="6"/>
        <v>240796.16843504383</v>
      </c>
      <c r="L27" s="9">
        <f t="shared" si="6"/>
        <v>36811.890660140576</v>
      </c>
      <c r="M27" s="1"/>
      <c r="N27" s="1"/>
      <c r="O27" s="1"/>
      <c r="P27" s="9">
        <f t="shared" ref="P27:S27" si="7">AVERAGE(P21:P25)</f>
        <v>0</v>
      </c>
      <c r="Q27" s="9">
        <f t="shared" si="7"/>
        <v>133.33008740908227</v>
      </c>
      <c r="R27" s="9">
        <f t="shared" si="7"/>
        <v>0</v>
      </c>
      <c r="S27" s="9">
        <f t="shared" si="7"/>
        <v>3494200.1869793884</v>
      </c>
    </row>
    <row r="29" spans="2:19">
      <c r="B29" s="4" t="s">
        <v>22</v>
      </c>
    </row>
    <row r="30" spans="2:19" ht="45">
      <c r="C30" s="2" t="s">
        <v>23</v>
      </c>
      <c r="D30" s="2" t="s">
        <v>1</v>
      </c>
      <c r="E30" s="2" t="s">
        <v>2</v>
      </c>
      <c r="F30" s="2" t="s">
        <v>24</v>
      </c>
      <c r="G30" s="2" t="s">
        <v>25</v>
      </c>
      <c r="H30" s="2" t="s">
        <v>25</v>
      </c>
      <c r="I30" s="2" t="s">
        <v>26</v>
      </c>
      <c r="J30" s="2" t="s">
        <v>26</v>
      </c>
      <c r="K30" s="2" t="s">
        <v>27</v>
      </c>
      <c r="L30" s="2" t="s">
        <v>28</v>
      </c>
      <c r="M30" s="17" t="s">
        <v>29</v>
      </c>
      <c r="N30" s="17" t="s">
        <v>30</v>
      </c>
      <c r="O30" s="17" t="s">
        <v>31</v>
      </c>
    </row>
    <row r="31" spans="2:19">
      <c r="C31" s="12" t="s">
        <v>32</v>
      </c>
      <c r="D31" s="18" t="s">
        <v>33</v>
      </c>
      <c r="E31" s="18" t="s">
        <v>34</v>
      </c>
      <c r="F31" s="18" t="s">
        <v>35</v>
      </c>
      <c r="G31" s="18" t="s">
        <v>36</v>
      </c>
      <c r="H31" s="18" t="s">
        <v>37</v>
      </c>
      <c r="I31" s="18" t="s">
        <v>38</v>
      </c>
      <c r="J31" s="18" t="s">
        <v>39</v>
      </c>
      <c r="K31" s="18" t="s">
        <v>9</v>
      </c>
      <c r="L31" s="18" t="s">
        <v>40</v>
      </c>
      <c r="M31" s="19" t="s">
        <v>41</v>
      </c>
      <c r="N31" s="19" t="s">
        <v>42</v>
      </c>
      <c r="O31" s="19" t="s">
        <v>43</v>
      </c>
    </row>
    <row r="32" spans="2:19">
      <c r="B32" t="s">
        <v>21</v>
      </c>
      <c r="C32" s="14">
        <f>SUM(D32:O32)</f>
        <v>3494200.1869793884</v>
      </c>
      <c r="D32" s="14">
        <f t="shared" ref="D32:F32" si="8">C27</f>
        <v>1373903.4228884261</v>
      </c>
      <c r="E32" s="14">
        <f t="shared" si="8"/>
        <v>427831.84356459172</v>
      </c>
      <c r="F32" s="14">
        <f t="shared" si="8"/>
        <v>23685.352389972097</v>
      </c>
      <c r="G32" s="14">
        <f>H27</f>
        <v>573978.04341550451</v>
      </c>
      <c r="H32" s="14">
        <f>I27</f>
        <v>146364.50051890727</v>
      </c>
      <c r="I32" s="14">
        <f>F27</f>
        <v>77800.000702511548</v>
      </c>
      <c r="J32" s="14">
        <f>G27+J27</f>
        <v>592895.63431688142</v>
      </c>
      <c r="K32" s="14">
        <f>K27</f>
        <v>240796.16843504383</v>
      </c>
      <c r="L32" s="14">
        <f>L27</f>
        <v>36811.890660140576</v>
      </c>
      <c r="M32" s="15">
        <f>P27</f>
        <v>0</v>
      </c>
      <c r="N32" s="15">
        <f>R27</f>
        <v>0</v>
      </c>
      <c r="O32" s="15">
        <f>Q27</f>
        <v>133.33008740908227</v>
      </c>
    </row>
    <row r="34" spans="2:11">
      <c r="B34" s="4" t="s">
        <v>51</v>
      </c>
    </row>
    <row r="35" spans="2:11" ht="30">
      <c r="C35" s="2" t="s">
        <v>33</v>
      </c>
      <c r="D35" s="2" t="s">
        <v>46</v>
      </c>
      <c r="E35" s="2" t="s">
        <v>47</v>
      </c>
      <c r="F35" s="2" t="s">
        <v>6</v>
      </c>
      <c r="G35" s="2" t="s">
        <v>7</v>
      </c>
      <c r="H35" s="2" t="s">
        <v>4</v>
      </c>
      <c r="I35" s="2" t="s">
        <v>5</v>
      </c>
      <c r="J35" s="2" t="s">
        <v>9</v>
      </c>
      <c r="K35" s="2" t="s">
        <v>43</v>
      </c>
    </row>
    <row r="36" spans="2:11">
      <c r="B36" t="s">
        <v>21</v>
      </c>
      <c r="C36" s="9">
        <f t="shared" ref="C36:E36" si="9">C27</f>
        <v>1373903.4228884261</v>
      </c>
      <c r="D36" s="9">
        <f t="shared" si="9"/>
        <v>427831.84356459172</v>
      </c>
      <c r="E36" s="9">
        <f t="shared" si="9"/>
        <v>23685.352389972097</v>
      </c>
      <c r="F36" s="9">
        <f>H27</f>
        <v>573978.04341550451</v>
      </c>
      <c r="G36" s="9">
        <f>I27</f>
        <v>146364.50051890727</v>
      </c>
      <c r="H36" s="9">
        <f>F27</f>
        <v>77800.000702511548</v>
      </c>
      <c r="I36" s="9">
        <f>G27+J27</f>
        <v>592895.63431688142</v>
      </c>
      <c r="J36" s="9">
        <f>K27</f>
        <v>240796.16843504383</v>
      </c>
      <c r="K36" s="9">
        <f>R27</f>
        <v>0</v>
      </c>
    </row>
  </sheetData>
  <pageMargins left="0.3" right="0.5" top="0.75" bottom="0.75" header="0.3" footer="0.3"/>
  <pageSetup scale="60" orientation="landscape" r:id="rId1"/>
  <headerFooter>
    <oddHeader>&amp;L&amp;22&amp;F,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 CP</vt:lpstr>
      <vt:lpstr>PJM 5CP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Barber</dc:creator>
  <cp:lastModifiedBy>Brian Barber</cp:lastModifiedBy>
  <cp:lastPrinted>2012-09-20T17:48:46Z</cp:lastPrinted>
  <dcterms:created xsi:type="dcterms:W3CDTF">2012-09-19T23:49:08Z</dcterms:created>
  <dcterms:modified xsi:type="dcterms:W3CDTF">2012-09-20T17:48:51Z</dcterms:modified>
</cp:coreProperties>
</file>