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4655" windowHeight="10950" activeTab="0"/>
  </bookViews>
  <sheets>
    <sheet name="Appendix D" sheetId="1" r:id="rId1"/>
    <sheet name="Appendix E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<sst xmlns="http://schemas.openxmlformats.org/spreadsheetml/2006/main" count="29" uniqueCount="25">
  <si>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Notes:</t>
  </si>
  <si>
    <t>Owenton WTP O &amp; M Costs</t>
  </si>
  <si>
    <t>May 2012</t>
  </si>
  <si>
    <t>Year</t>
  </si>
  <si>
    <t>Labor</t>
  </si>
  <si>
    <t>Chemical</t>
  </si>
  <si>
    <t>Fuel and Power</t>
  </si>
  <si>
    <r>
      <t>Labor</t>
    </r>
    <r>
      <rPr>
        <b/>
        <vertAlign val="superscript"/>
        <sz val="12"/>
        <rFont val="Arial"/>
        <family val="2"/>
      </rPr>
      <t>2</t>
    </r>
  </si>
  <si>
    <r>
      <t>Chemical</t>
    </r>
    <r>
      <rPr>
        <b/>
        <vertAlign val="superscript"/>
        <sz val="12"/>
        <rFont val="Arial"/>
        <family val="2"/>
      </rPr>
      <t>1</t>
    </r>
  </si>
  <si>
    <r>
      <t>Fuel and Power</t>
    </r>
    <r>
      <rPr>
        <b/>
        <vertAlign val="superscript"/>
        <sz val="12"/>
        <rFont val="Arial"/>
        <family val="2"/>
      </rPr>
      <t>1,4</t>
    </r>
  </si>
  <si>
    <r>
      <t>Sludge Disposal</t>
    </r>
    <r>
      <rPr>
        <b/>
        <vertAlign val="superscript"/>
        <sz val="12"/>
        <rFont val="Arial"/>
        <family val="2"/>
      </rPr>
      <t>3</t>
    </r>
  </si>
  <si>
    <t>Yearly Total</t>
  </si>
  <si>
    <t>O &amp; M Item</t>
  </si>
  <si>
    <t>1.  Chemical and Fuel and Power costs are based on KAW's 2012-2016 Budget Plan.  Chemical costs are estimated to increase 7%</t>
  </si>
  <si>
    <t xml:space="preserve">     each year after 2016.  Fuel and Power costs are estimated to increase 10% each year after 2016.</t>
  </si>
  <si>
    <t>3.  Sludge Disposal costs are based on KAW's 2012 Budget Plan and are estimated to increase 5% each year.</t>
  </si>
  <si>
    <t>2.  Labor costs are based on KAW's 2012 Budget Plan and are estimated to increase 3% each year.</t>
  </si>
  <si>
    <t>4.  Fuel and Power costs have been adjusted in 2014 with an addition of $15,000 to account for new intake coming on-line.</t>
  </si>
  <si>
    <t>Additional KRS II WTP Supply</t>
  </si>
  <si>
    <t>O &amp; M Costs</t>
  </si>
  <si>
    <t>O &amp; M Item - KRS II WTP</t>
  </si>
  <si>
    <t>New Booster Station - Fuel and Power</t>
  </si>
  <si>
    <t>1.  Chemical and Fuel and Power costs are based on KAW's 2012 Budget Plan.  Chemical costs are estimated to increase 7%</t>
  </si>
  <si>
    <t xml:space="preserve">     each year after 2016.  Fuel and Power costs are estimated to increase 10% each year.</t>
  </si>
  <si>
    <t>2.  Labor costs are estimated to be $0 since no additional personnel would be required to provide the additional flow.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</si>
</sst>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"/>
    <numFmt numFmtId="167" formatCode="&quot;$&quot;#,##0.00"/>
    <numFmt numFmtId="168" formatCode="&quot;$&quot;#,##0.000"/>
  </numFmts>
  <fonts count="6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horizontal="left" vertical="center"/>
    </xf>
    <xf numFmtId="15" fontId="3" fillId="0" borderId="0" xfId="0" applyNumberFormat="1" applyFont="1" applyAlignment="1" quotePrefix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 quotePrefix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7" sqref="E7"/>
    </sheetView>
  </sheetViews>
  <sheetFormatPr defaultColWidth="9.140625" defaultRowHeight="12.75"/>
  <cols>
    <col min="1" max="1" width="7.7109375" style="1" customWidth="1"/>
    <col min="2" max="6" width="15.7109375" style="0" customWidth="1"/>
    <col min="8" max="8" width="10.140625" style="0" bestFit="1" customWidth="1"/>
  </cols>
  <sheetData>
    <row r="1" spans="1:3" s="8" customFormat="1" ht="15" customHeight="1">
      <c r="A1" s="12" t="s">
        <v>1</v>
      </c>
      <c r="B1" s="12"/>
      <c r="C1" s="10"/>
    </row>
    <row r="2" spans="1:3" s="8" customFormat="1" ht="15" customHeight="1">
      <c r="A2" s="21" t="s">
        <v>2</v>
      </c>
      <c r="B2" s="21"/>
      <c r="C2" s="21"/>
    </row>
    <row r="3" s="8" customFormat="1" ht="15" customHeight="1">
      <c r="A3" s="7"/>
    </row>
    <row r="4" spans="1:6" s="8" customFormat="1" ht="15" customHeight="1">
      <c r="A4" s="22" t="s">
        <v>3</v>
      </c>
      <c r="B4" s="22" t="s">
        <v>12</v>
      </c>
      <c r="C4" s="22"/>
      <c r="D4" s="22"/>
      <c r="E4" s="22"/>
      <c r="F4" s="22" t="s">
        <v>11</v>
      </c>
    </row>
    <row r="5" spans="1:6" s="8" customFormat="1" ht="34.5" customHeight="1">
      <c r="A5" s="22"/>
      <c r="B5" s="14" t="s">
        <v>7</v>
      </c>
      <c r="C5" s="14" t="s">
        <v>8</v>
      </c>
      <c r="D5" s="18" t="s">
        <v>9</v>
      </c>
      <c r="E5" s="18" t="s">
        <v>10</v>
      </c>
      <c r="F5" s="22"/>
    </row>
    <row r="6" spans="1:6" s="8" customFormat="1" ht="19.5" customHeight="1">
      <c r="A6" s="13">
        <v>2014</v>
      </c>
      <c r="B6" s="11">
        <f>341835*1.03*1.03</f>
        <v>362652.7515</v>
      </c>
      <c r="C6" s="11">
        <v>222307</v>
      </c>
      <c r="D6" s="11">
        <f>126320+15000</f>
        <v>141320</v>
      </c>
      <c r="E6" s="11">
        <f>29100*1.05*1.05</f>
        <v>32082.75</v>
      </c>
      <c r="F6" s="15">
        <f>SUM(B6:E6)</f>
        <v>758362.5015</v>
      </c>
    </row>
    <row r="7" spans="1:6" s="8" customFormat="1" ht="19.5" customHeight="1">
      <c r="A7" s="13">
        <v>2015</v>
      </c>
      <c r="B7" s="11">
        <v>373532</v>
      </c>
      <c r="C7" s="11">
        <v>222307</v>
      </c>
      <c r="D7" s="11">
        <f>135126+15000</f>
        <v>150126</v>
      </c>
      <c r="E7" s="11">
        <v>33687</v>
      </c>
      <c r="F7" s="15">
        <f aca="true" t="shared" si="0" ref="F7:F12">SUM(B7:E7)</f>
        <v>779652</v>
      </c>
    </row>
    <row r="8" spans="1:6" s="8" customFormat="1" ht="19.5" customHeight="1">
      <c r="A8" s="13">
        <v>2016</v>
      </c>
      <c r="B8" s="11">
        <v>384738</v>
      </c>
      <c r="C8" s="11">
        <v>222307</v>
      </c>
      <c r="D8" s="11">
        <f>138529+15000</f>
        <v>153529</v>
      </c>
      <c r="E8" s="11">
        <v>35371</v>
      </c>
      <c r="F8" s="15">
        <f t="shared" si="0"/>
        <v>795945</v>
      </c>
    </row>
    <row r="9" spans="1:6" s="8" customFormat="1" ht="19.5" customHeight="1">
      <c r="A9" s="13">
        <v>2017</v>
      </c>
      <c r="B9" s="11">
        <v>396280</v>
      </c>
      <c r="C9" s="11">
        <v>237868</v>
      </c>
      <c r="D9" s="11">
        <v>168882</v>
      </c>
      <c r="E9" s="11">
        <v>37140</v>
      </c>
      <c r="F9" s="15">
        <f t="shared" si="0"/>
        <v>840170</v>
      </c>
    </row>
    <row r="10" spans="1:8" s="8" customFormat="1" ht="19.5" customHeight="1">
      <c r="A10" s="13">
        <v>2018</v>
      </c>
      <c r="B10" s="11">
        <v>408169</v>
      </c>
      <c r="C10" s="11">
        <v>254519</v>
      </c>
      <c r="D10" s="11">
        <v>185770</v>
      </c>
      <c r="E10" s="11">
        <v>38997</v>
      </c>
      <c r="F10" s="15">
        <f t="shared" si="0"/>
        <v>887455</v>
      </c>
      <c r="H10" s="9"/>
    </row>
    <row r="11" spans="1:6" s="8" customFormat="1" ht="19.5" customHeight="1">
      <c r="A11" s="13">
        <v>2019</v>
      </c>
      <c r="B11" s="11">
        <v>420414</v>
      </c>
      <c r="C11" s="11">
        <v>272336</v>
      </c>
      <c r="D11" s="11">
        <v>204347</v>
      </c>
      <c r="E11" s="11">
        <v>40947</v>
      </c>
      <c r="F11" s="15">
        <f t="shared" si="0"/>
        <v>938044</v>
      </c>
    </row>
    <row r="12" spans="1:6" s="8" customFormat="1" ht="19.5" customHeight="1">
      <c r="A12" s="13">
        <v>2020</v>
      </c>
      <c r="B12" s="11">
        <v>433026</v>
      </c>
      <c r="C12" s="11">
        <v>291399</v>
      </c>
      <c r="D12" s="11">
        <v>224782</v>
      </c>
      <c r="E12" s="11">
        <v>42994</v>
      </c>
      <c r="F12" s="15">
        <f t="shared" si="0"/>
        <v>992201</v>
      </c>
    </row>
    <row r="13" spans="1:2" ht="12.75">
      <c r="A13" s="23" t="s">
        <v>0</v>
      </c>
      <c r="B13" s="23"/>
    </row>
    <row r="14" spans="1:7" s="3" customFormat="1" ht="15" customHeight="1">
      <c r="A14" s="19" t="s">
        <v>13</v>
      </c>
      <c r="B14" s="19"/>
      <c r="C14" s="19"/>
      <c r="D14" s="19"/>
      <c r="E14" s="19"/>
      <c r="G14" s="6"/>
    </row>
    <row r="15" spans="1:7" s="3" customFormat="1" ht="15" customHeight="1">
      <c r="A15" s="20" t="s">
        <v>14</v>
      </c>
      <c r="B15" s="20"/>
      <c r="C15" s="20"/>
      <c r="D15" s="20"/>
      <c r="E15" s="20"/>
      <c r="G15" s="6"/>
    </row>
    <row r="16" spans="1:7" s="3" customFormat="1" ht="15" customHeight="1">
      <c r="A16" s="19" t="s">
        <v>16</v>
      </c>
      <c r="B16" s="19"/>
      <c r="C16" s="19"/>
      <c r="D16" s="19"/>
      <c r="E16" s="19"/>
      <c r="G16" s="6"/>
    </row>
    <row r="17" spans="1:7" s="3" customFormat="1" ht="15" customHeight="1">
      <c r="A17" s="19" t="s">
        <v>15</v>
      </c>
      <c r="B17" s="19"/>
      <c r="C17" s="19"/>
      <c r="D17" s="19"/>
      <c r="E17" s="19"/>
      <c r="G17" s="6"/>
    </row>
    <row r="18" spans="1:7" s="3" customFormat="1" ht="15" customHeight="1">
      <c r="A18" s="19" t="s">
        <v>17</v>
      </c>
      <c r="B18" s="19"/>
      <c r="C18" s="19"/>
      <c r="D18" s="19"/>
      <c r="E18" s="19"/>
      <c r="G18" s="6"/>
    </row>
    <row r="19" spans="1:4" s="5" customFormat="1" ht="15" customHeight="1">
      <c r="A19" s="4"/>
      <c r="B19" s="20"/>
      <c r="C19" s="20"/>
      <c r="D19" s="20"/>
    </row>
    <row r="20" spans="1:4" s="5" customFormat="1" ht="15" customHeight="1">
      <c r="A20" s="4"/>
      <c r="B20" s="20"/>
      <c r="C20" s="20"/>
      <c r="D20" s="20"/>
    </row>
    <row r="21" s="3" customFormat="1" ht="11.25">
      <c r="A21" s="2"/>
    </row>
    <row r="22" ht="12.75">
      <c r="B22" s="3"/>
    </row>
  </sheetData>
  <mergeCells count="8">
    <mergeCell ref="A13:B13"/>
    <mergeCell ref="A15:E15"/>
    <mergeCell ref="B20:D20"/>
    <mergeCell ref="B19:D19"/>
    <mergeCell ref="A2:C2"/>
    <mergeCell ref="B4:E4"/>
    <mergeCell ref="A4:A5"/>
    <mergeCell ref="F4:F5"/>
  </mergeCells>
  <printOptions/>
  <pageMargins left="1" right="0.75" top="1" bottom="1" header="0.5" footer="0.5"/>
  <pageSetup horizontalDpi="600" verticalDpi="600" orientation="portrait" r:id="rId1"/>
  <headerFooter alignWithMargins="0">
    <oddHeader>&amp;R&amp;12Appendix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4" width="15.7109375" style="0" customWidth="1"/>
    <col min="5" max="5" width="16.7109375" style="0" customWidth="1"/>
    <col min="6" max="6" width="15.7109375" style="0" customWidth="1"/>
    <col min="8" max="8" width="10.140625" style="0" bestFit="1" customWidth="1"/>
  </cols>
  <sheetData>
    <row r="1" spans="1:3" s="8" customFormat="1" ht="15" customHeight="1">
      <c r="A1" s="12" t="s">
        <v>18</v>
      </c>
      <c r="B1" s="12"/>
      <c r="C1" s="10"/>
    </row>
    <row r="2" spans="1:3" s="8" customFormat="1" ht="15" customHeight="1">
      <c r="A2" s="12" t="s">
        <v>19</v>
      </c>
      <c r="B2" s="12"/>
      <c r="C2" s="10"/>
    </row>
    <row r="3" spans="1:3" s="8" customFormat="1" ht="15" customHeight="1">
      <c r="A3" s="21" t="s">
        <v>2</v>
      </c>
      <c r="B3" s="21"/>
      <c r="C3" s="21"/>
    </row>
    <row r="4" s="8" customFormat="1" ht="15" customHeight="1">
      <c r="A4" s="7"/>
    </row>
    <row r="5" spans="1:6" s="8" customFormat="1" ht="15" customHeight="1">
      <c r="A5" s="22" t="s">
        <v>3</v>
      </c>
      <c r="B5" s="22" t="s">
        <v>20</v>
      </c>
      <c r="C5" s="22"/>
      <c r="D5" s="22"/>
      <c r="E5" s="25" t="s">
        <v>21</v>
      </c>
      <c r="F5" s="22" t="s">
        <v>11</v>
      </c>
    </row>
    <row r="6" spans="1:6" s="8" customFormat="1" ht="34.5" customHeight="1">
      <c r="A6" s="22"/>
      <c r="B6" s="14" t="s">
        <v>4</v>
      </c>
      <c r="C6" s="14" t="s">
        <v>5</v>
      </c>
      <c r="D6" s="18" t="s">
        <v>6</v>
      </c>
      <c r="E6" s="26"/>
      <c r="F6" s="22"/>
    </row>
    <row r="7" spans="1:6" s="8" customFormat="1" ht="19.5" customHeight="1">
      <c r="A7" s="13">
        <v>2014</v>
      </c>
      <c r="B7" s="11">
        <v>0</v>
      </c>
      <c r="C7" s="11">
        <f>133*0.83*365</f>
        <v>40292.35</v>
      </c>
      <c r="D7" s="11">
        <f>309*0.83*365</f>
        <v>93611.54999999999</v>
      </c>
      <c r="E7" s="11">
        <f>55*365*0.83</f>
        <v>16662.25</v>
      </c>
      <c r="F7" s="15">
        <f aca="true" t="shared" si="0" ref="F7:F13">SUM(B7:E7)</f>
        <v>150566.15</v>
      </c>
    </row>
    <row r="8" spans="1:6" s="8" customFormat="1" ht="19.5" customHeight="1">
      <c r="A8" s="13">
        <v>2015</v>
      </c>
      <c r="B8" s="11">
        <v>0</v>
      </c>
      <c r="C8" s="11">
        <f>133*365*0.83</f>
        <v>40292.35</v>
      </c>
      <c r="D8" s="11">
        <f aca="true" t="shared" si="1" ref="D8:D13">D7*1.1</f>
        <v>102972.705</v>
      </c>
      <c r="E8" s="11">
        <f aca="true" t="shared" si="2" ref="E8:E13">E7*1.1</f>
        <v>18328.475000000002</v>
      </c>
      <c r="F8" s="15">
        <f t="shared" si="0"/>
        <v>161593.53</v>
      </c>
    </row>
    <row r="9" spans="1:6" s="8" customFormat="1" ht="19.5" customHeight="1">
      <c r="A9" s="13">
        <v>2016</v>
      </c>
      <c r="B9" s="11">
        <v>0</v>
      </c>
      <c r="C9" s="11">
        <f>0.83*365*133</f>
        <v>40292.35</v>
      </c>
      <c r="D9" s="11">
        <f t="shared" si="1"/>
        <v>113269.97550000002</v>
      </c>
      <c r="E9" s="11">
        <f t="shared" si="2"/>
        <v>20161.322500000006</v>
      </c>
      <c r="F9" s="15">
        <f t="shared" si="0"/>
        <v>173723.64800000002</v>
      </c>
    </row>
    <row r="10" spans="1:6" s="8" customFormat="1" ht="19.5" customHeight="1">
      <c r="A10" s="13">
        <v>2017</v>
      </c>
      <c r="B10" s="11">
        <v>0</v>
      </c>
      <c r="C10" s="11">
        <f>C9*1.07</f>
        <v>43112.8145</v>
      </c>
      <c r="D10" s="11">
        <f t="shared" si="1"/>
        <v>124596.97305000003</v>
      </c>
      <c r="E10" s="11">
        <f t="shared" si="2"/>
        <v>22177.454750000008</v>
      </c>
      <c r="F10" s="15">
        <f t="shared" si="0"/>
        <v>189887.24230000004</v>
      </c>
    </row>
    <row r="11" spans="1:8" s="8" customFormat="1" ht="19.5" customHeight="1">
      <c r="A11" s="13">
        <v>2018</v>
      </c>
      <c r="B11" s="11">
        <v>0</v>
      </c>
      <c r="C11" s="11">
        <f>C10*1.07</f>
        <v>46130.711515</v>
      </c>
      <c r="D11" s="11">
        <f t="shared" si="1"/>
        <v>137056.67035500004</v>
      </c>
      <c r="E11" s="11">
        <f t="shared" si="2"/>
        <v>24395.20022500001</v>
      </c>
      <c r="F11" s="15">
        <f t="shared" si="0"/>
        <v>207582.58209500005</v>
      </c>
      <c r="H11" s="9"/>
    </row>
    <row r="12" spans="1:6" s="8" customFormat="1" ht="19.5" customHeight="1">
      <c r="A12" s="13">
        <v>2019</v>
      </c>
      <c r="B12" s="11">
        <v>0</v>
      </c>
      <c r="C12" s="11">
        <f>C11*1.07</f>
        <v>49359.861321050004</v>
      </c>
      <c r="D12" s="11">
        <f t="shared" si="1"/>
        <v>150762.33739050006</v>
      </c>
      <c r="E12" s="11">
        <f t="shared" si="2"/>
        <v>26834.720247500016</v>
      </c>
      <c r="F12" s="15">
        <f t="shared" si="0"/>
        <v>226956.9189590501</v>
      </c>
    </row>
    <row r="13" spans="1:6" s="8" customFormat="1" ht="19.5" customHeight="1">
      <c r="A13" s="13">
        <v>2020</v>
      </c>
      <c r="B13" s="11">
        <v>0</v>
      </c>
      <c r="C13" s="11">
        <f>C12*1.07</f>
        <v>52815.05161352351</v>
      </c>
      <c r="D13" s="11">
        <f t="shared" si="1"/>
        <v>165838.57112955008</v>
      </c>
      <c r="E13" s="11">
        <f t="shared" si="2"/>
        <v>29518.19227225002</v>
      </c>
      <c r="F13" s="15">
        <f t="shared" si="0"/>
        <v>248171.8150153236</v>
      </c>
    </row>
    <row r="14" spans="1:2" ht="12.75">
      <c r="A14" s="23" t="s">
        <v>0</v>
      </c>
      <c r="B14" s="23"/>
    </row>
    <row r="15" spans="1:7" s="3" customFormat="1" ht="15" customHeight="1">
      <c r="A15" s="24" t="s">
        <v>22</v>
      </c>
      <c r="B15" s="24"/>
      <c r="C15" s="24"/>
      <c r="D15" s="24"/>
      <c r="E15" s="24"/>
      <c r="F15" s="24"/>
      <c r="G15" s="6"/>
    </row>
    <row r="16" spans="1:7" s="3" customFormat="1" ht="15" customHeight="1">
      <c r="A16" s="20" t="s">
        <v>23</v>
      </c>
      <c r="B16" s="20"/>
      <c r="C16" s="20"/>
      <c r="D16" s="20"/>
      <c r="E16" s="20"/>
      <c r="G16" s="6"/>
    </row>
    <row r="17" spans="1:7" s="3" customFormat="1" ht="15" customHeight="1">
      <c r="A17" s="16" t="s">
        <v>24</v>
      </c>
      <c r="B17" s="16"/>
      <c r="C17" s="16"/>
      <c r="D17" s="16"/>
      <c r="E17" s="16"/>
      <c r="F17" s="17"/>
      <c r="G17" s="6"/>
    </row>
    <row r="18" spans="1:4" s="5" customFormat="1" ht="15" customHeight="1">
      <c r="A18" s="4"/>
      <c r="B18" s="20"/>
      <c r="C18" s="20"/>
      <c r="D18" s="20"/>
    </row>
    <row r="19" spans="1:4" s="5" customFormat="1" ht="15" customHeight="1">
      <c r="A19" s="4"/>
      <c r="B19" s="20"/>
      <c r="C19" s="20"/>
      <c r="D19" s="20"/>
    </row>
    <row r="20" s="3" customFormat="1" ht="11.25">
      <c r="A20" s="2"/>
    </row>
    <row r="21" ht="12.75">
      <c r="B21" s="3"/>
    </row>
  </sheetData>
  <mergeCells count="10">
    <mergeCell ref="A3:C3"/>
    <mergeCell ref="A5:A6"/>
    <mergeCell ref="B5:D5"/>
    <mergeCell ref="A15:F15"/>
    <mergeCell ref="F5:F6"/>
    <mergeCell ref="E5:E6"/>
    <mergeCell ref="A16:E16"/>
    <mergeCell ref="B19:D19"/>
    <mergeCell ref="B18:D18"/>
    <mergeCell ref="A14:B14"/>
  </mergeCells>
  <printOptions/>
  <pageMargins left="1" right="0.75" top="1" bottom="1" header="0.5" footer="0.5"/>
  <pageSetup horizontalDpi="600" verticalDpi="600" orientation="portrait" r:id="rId1"/>
  <headerFooter alignWithMargins="0">
    <oddHeader>&amp;R&amp;12Appendix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AW User</cp:lastModifiedBy>
  <cp:lastPrinted>2012-07-17T04:54:57Z</cp:lastPrinted>
  <dcterms:created xsi:type="dcterms:W3CDTF">2008-07-11T20:09:37Z</dcterms:created>
  <dcterms:modified xsi:type="dcterms:W3CDTF">2012-07-17T08:08:02Z</dcterms:modified>
  <cp:category/>
  <cp:version/>
  <cp:contentType/>
  <cp:contentStatus/>
</cp:coreProperties>
</file>