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A" sheetId="1" r:id="rId1"/>
  </sheets>
  <definedNames>
    <definedName name="_xlnm.Print_Area" localSheetId="0">'A'!$A$1:$G$27</definedName>
    <definedName name="_xlnm.Print_Area">'A'!$A$1:$G$27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<sst xmlns="http://schemas.openxmlformats.org/spreadsheetml/2006/main" count="29" uniqueCount="29">
  <si>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Annual Loss Cost Calculations</t>
  </si>
  <si>
    <t>Month</t>
  </si>
  <si>
    <t>kWh</t>
  </si>
  <si>
    <t>kW</t>
  </si>
  <si>
    <t>kW Loss</t>
  </si>
  <si>
    <t>Load Fact</t>
  </si>
  <si>
    <t>Loss Fact</t>
  </si>
  <si>
    <t>kWh Loss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</si>
  <si>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</si>
  <si>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</si>
  <si>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</si>
  <si>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</si>
  <si>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</si>
  <si>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</si>
  <si>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</si>
  <si>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</si>
  <si>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</si>
  <si>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</si>
  <si>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</si>
  <si>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</si>
  <si>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</si>
  <si>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</si>
  <si>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TOTAL LOSS COST/KW PEAK</t>
  </si>
  <si>
    <t xml:space="preserve">             Owen Electric Cooperative</t>
  </si>
  <si>
    <t>KW CHARGE = $6.92/KW</t>
  </si>
  <si>
    <t>ENERGY = $0.035/KWH</t>
  </si>
  <si>
    <t>"N" = 7.65/12 = 0.64</t>
  </si>
  <si>
    <t>$0.035x 2445(KWH LOSS)=</t>
  </si>
  <si>
    <t>$6.92 x 7.65(KW LOSS)=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</si>
</sst>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6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37" fontId="2" fillId="3" borderId="1" xfId="0" applyNumberFormat="1" applyFont="1" applyFill="1" applyBorder="1" applyAlignment="1" applyProtection="1">
      <alignment/>
      <protection/>
    </xf>
    <xf numFmtId="164" fontId="2" fillId="3" borderId="1" xfId="0" applyNumberFormat="1" applyFont="1" applyFill="1" applyBorder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7" fontId="3" fillId="2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L56"/>
  <sheetViews>
    <sheetView showRowColHeaders="0" tabSelected="1" defaultGridColor="0" zoomScale="86" zoomScaleNormal="86" colorId="22" workbookViewId="0" topLeftCell="A1">
      <selection activeCell="A1" sqref="A1"/>
    </sheetView>
  </sheetViews>
  <sheetFormatPr defaultColWidth="9.77734375" defaultRowHeight="15"/>
  <cols>
    <col min="1" max="1" width="12.77734375" style="0" customWidth="1"/>
    <col min="2" max="2" width="13.77734375" style="0" customWidth="1"/>
    <col min="3" max="4" width="11.77734375" style="0" customWidth="1"/>
  </cols>
  <sheetData>
    <row r="3" spans="1:12" ht="15.75">
      <c r="A3" s="1"/>
      <c r="B3" s="14" t="s">
        <v>23</v>
      </c>
      <c r="C3" s="14"/>
      <c r="D3" s="14"/>
      <c r="E3" s="14"/>
      <c r="F3" s="1"/>
      <c r="G3" s="1"/>
      <c r="H3" s="1"/>
      <c r="I3" s="1"/>
      <c r="J3" s="1"/>
      <c r="K3" s="1"/>
      <c r="L3" s="1"/>
    </row>
    <row r="4" spans="1:12" ht="15.75">
      <c r="A4" s="1"/>
      <c r="B4" s="14" t="s">
        <v>0</v>
      </c>
      <c r="C4" s="14"/>
      <c r="D4" s="14"/>
      <c r="E4" s="14"/>
      <c r="F4" s="1"/>
      <c r="G4" s="1"/>
      <c r="H4" s="1"/>
      <c r="I4" s="1"/>
      <c r="J4" s="1"/>
      <c r="K4" s="1"/>
      <c r="L4" s="1"/>
    </row>
    <row r="5" spans="1:12" ht="1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4" t="s">
        <v>7</v>
      </c>
      <c r="H5" s="5"/>
      <c r="I5" s="5"/>
      <c r="J5" s="5"/>
      <c r="K5" s="5"/>
      <c r="L5" s="5"/>
    </row>
    <row r="6" spans="1:12" ht="15">
      <c r="A6" s="6" t="s">
        <v>8</v>
      </c>
      <c r="B6" s="7">
        <v>129587633</v>
      </c>
      <c r="C6" s="7">
        <v>280206</v>
      </c>
      <c r="D6" s="8">
        <f>(C6/$C$6)^2</f>
        <v>1</v>
      </c>
      <c r="E6" s="8">
        <f>B6/(+C6*24*31)</f>
        <v>0.6216031279675268</v>
      </c>
      <c r="F6" s="8">
        <f aca="true" t="shared" si="0" ref="F6:F17">(0.84)*(E6)^2+(0.16)*(E6)</f>
        <v>0.42402447738197563</v>
      </c>
      <c r="G6" s="9">
        <f>D6*F6*24*31</f>
        <v>315.4742111721898</v>
      </c>
      <c r="H6" s="10"/>
      <c r="I6" s="10"/>
      <c r="J6" s="10"/>
      <c r="K6" s="10"/>
      <c r="L6" s="10"/>
    </row>
    <row r="7" spans="1:12" ht="15">
      <c r="A7" s="6" t="s">
        <v>9</v>
      </c>
      <c r="B7" s="7">
        <v>103426924</v>
      </c>
      <c r="C7" s="7">
        <v>254323</v>
      </c>
      <c r="D7" s="8">
        <f aca="true" t="shared" si="1" ref="D7:D17">(C7/$C$6)^2</f>
        <v>0.8237898083974358</v>
      </c>
      <c r="E7" s="8">
        <f>B7/(+C7*24*28)</f>
        <v>0.6051718212479331</v>
      </c>
      <c r="F7" s="8">
        <f t="shared" si="0"/>
        <v>0.40446315531500315</v>
      </c>
      <c r="G7" s="9">
        <f>D7*F7*24*28</f>
        <v>223.9054441483566</v>
      </c>
      <c r="H7" s="10"/>
      <c r="I7" s="10"/>
      <c r="J7" s="10"/>
      <c r="K7" s="10"/>
      <c r="L7" s="10"/>
    </row>
    <row r="8" spans="1:12" ht="15">
      <c r="A8" s="6" t="s">
        <v>10</v>
      </c>
      <c r="B8" s="7">
        <v>94121316</v>
      </c>
      <c r="C8" s="7">
        <v>235563</v>
      </c>
      <c r="D8" s="8">
        <f t="shared" si="1"/>
        <v>0.706739381667582</v>
      </c>
      <c r="E8" s="8">
        <f>B8/(+C8*24*31)</f>
        <v>0.5370416625755756</v>
      </c>
      <c r="F8" s="8">
        <f t="shared" si="0"/>
        <v>0.32819421377932034</v>
      </c>
      <c r="G8" s="9">
        <f>D8*F8*24*31</f>
        <v>172.56914513067665</v>
      </c>
      <c r="H8" s="10"/>
      <c r="I8" s="10"/>
      <c r="J8" s="10"/>
      <c r="K8" s="10"/>
      <c r="L8" s="10"/>
    </row>
    <row r="9" spans="1:12" ht="15">
      <c r="A9" s="6" t="s">
        <v>11</v>
      </c>
      <c r="B9" s="7">
        <v>83068617</v>
      </c>
      <c r="C9" s="7">
        <v>169660</v>
      </c>
      <c r="D9" s="8">
        <f t="shared" si="1"/>
        <v>0.3666097951094758</v>
      </c>
      <c r="E9" s="8">
        <f>B9/(+C9*24*30)</f>
        <v>0.6800252220126528</v>
      </c>
      <c r="F9" s="8">
        <f t="shared" si="0"/>
        <v>0.4972488496836449</v>
      </c>
      <c r="G9" s="9">
        <f>D9*F9*24*30</f>
        <v>131.2533352086794</v>
      </c>
      <c r="H9" s="10"/>
      <c r="I9" s="10"/>
      <c r="J9" s="10"/>
      <c r="K9" s="10"/>
      <c r="L9" s="10"/>
    </row>
    <row r="10" spans="1:12" ht="15">
      <c r="A10" s="6" t="s">
        <v>12</v>
      </c>
      <c r="B10" s="7">
        <v>84794713</v>
      </c>
      <c r="C10" s="7">
        <v>169966</v>
      </c>
      <c r="D10" s="8">
        <f t="shared" si="1"/>
        <v>0.3679334278334463</v>
      </c>
      <c r="E10" s="8">
        <f>B10/(+C10*24*31)</f>
        <v>0.6705540428136229</v>
      </c>
      <c r="F10" s="8">
        <f t="shared" si="0"/>
        <v>0.4849885352904826</v>
      </c>
      <c r="G10" s="9">
        <f>D10*F10*24*31</f>
        <v>132.76195972151612</v>
      </c>
      <c r="H10" s="10"/>
      <c r="I10" s="10"/>
      <c r="J10" s="10"/>
      <c r="K10" s="10"/>
      <c r="L10" s="10"/>
    </row>
    <row r="11" spans="1:12" ht="15">
      <c r="A11" s="6" t="s">
        <v>13</v>
      </c>
      <c r="B11" s="7">
        <v>105139210</v>
      </c>
      <c r="C11" s="7">
        <v>231175</v>
      </c>
      <c r="D11" s="8">
        <f t="shared" si="1"/>
        <v>0.6806547373754074</v>
      </c>
      <c r="E11" s="8">
        <f>B11/(+C11*24*30)</f>
        <v>0.6316715931893827</v>
      </c>
      <c r="F11" s="8">
        <f t="shared" si="0"/>
        <v>0.4362350162899281</v>
      </c>
      <c r="G11" s="9">
        <f>D11*F11*24*30</f>
        <v>213.78630992167987</v>
      </c>
      <c r="H11" s="10"/>
      <c r="I11" s="10"/>
      <c r="J11" s="10"/>
      <c r="K11" s="10"/>
      <c r="L11" s="10"/>
    </row>
    <row r="12" spans="1:12" ht="15">
      <c r="A12" s="6" t="s">
        <v>14</v>
      </c>
      <c r="B12" s="7">
        <v>115346747</v>
      </c>
      <c r="C12" s="7">
        <v>235967</v>
      </c>
      <c r="D12" s="8">
        <f t="shared" si="1"/>
        <v>0.7091656332575841</v>
      </c>
      <c r="E12" s="8">
        <f>B12/(+C12*24*31)</f>
        <v>0.657023864645553</v>
      </c>
      <c r="F12" s="8">
        <f t="shared" si="0"/>
        <v>0.4677353196628619</v>
      </c>
      <c r="G12" s="9">
        <f>D12*F12*24*31</f>
        <v>246.78614973924505</v>
      </c>
      <c r="H12" s="10"/>
      <c r="I12" s="10"/>
      <c r="J12" s="10"/>
      <c r="K12" s="10"/>
      <c r="L12" s="10"/>
    </row>
    <row r="13" spans="1:12" ht="15">
      <c r="A13" s="6" t="s">
        <v>15</v>
      </c>
      <c r="B13" s="7">
        <v>111512219</v>
      </c>
      <c r="C13" s="7">
        <v>225430</v>
      </c>
      <c r="D13" s="8">
        <f t="shared" si="1"/>
        <v>0.6472447866700253</v>
      </c>
      <c r="E13" s="8">
        <f>B13/(+C13*24*31)</f>
        <v>0.6648716443461218</v>
      </c>
      <c r="F13" s="8">
        <f t="shared" si="0"/>
        <v>0.47770507799801276</v>
      </c>
      <c r="G13" s="9">
        <f>D13*F13*24*31</f>
        <v>230.03893824720862</v>
      </c>
      <c r="H13" s="10"/>
      <c r="I13" s="10"/>
      <c r="J13" s="10"/>
      <c r="K13" s="10"/>
      <c r="L13" s="10"/>
    </row>
    <row r="14" spans="1:12" ht="15">
      <c r="A14" s="6" t="s">
        <v>16</v>
      </c>
      <c r="B14" s="7">
        <v>96635369</v>
      </c>
      <c r="C14" s="7">
        <v>234115</v>
      </c>
      <c r="D14" s="8">
        <f t="shared" si="1"/>
        <v>0.6980774666432737</v>
      </c>
      <c r="E14" s="8">
        <f>B14/(+C14*24*30)</f>
        <v>0.5732900082343197</v>
      </c>
      <c r="F14" s="8">
        <f t="shared" si="0"/>
        <v>0.3678020054921885</v>
      </c>
      <c r="G14" s="9">
        <f>D14*F14*24*30</f>
        <v>184.86309039861771</v>
      </c>
      <c r="H14" s="10"/>
      <c r="I14" s="10"/>
      <c r="J14" s="10"/>
      <c r="K14" s="10"/>
      <c r="L14" s="10"/>
    </row>
    <row r="15" spans="1:12" ht="15">
      <c r="A15" s="6" t="s">
        <v>17</v>
      </c>
      <c r="B15" s="7">
        <v>87060720</v>
      </c>
      <c r="C15" s="7">
        <v>165028</v>
      </c>
      <c r="D15" s="8">
        <f t="shared" si="1"/>
        <v>0.3468649454633994</v>
      </c>
      <c r="E15" s="8">
        <f>B15/(+C15*24*31)</f>
        <v>0.709074198161485</v>
      </c>
      <c r="F15" s="8">
        <f t="shared" si="0"/>
        <v>0.535792295244454</v>
      </c>
      <c r="G15" s="9">
        <f>D15*F15*24*31</f>
        <v>138.2705885606398</v>
      </c>
      <c r="H15" s="10"/>
      <c r="I15" s="10"/>
      <c r="J15" s="10"/>
      <c r="K15" s="10"/>
      <c r="L15" s="10"/>
    </row>
    <row r="16" spans="1:12" ht="15">
      <c r="A16" s="6" t="s">
        <v>18</v>
      </c>
      <c r="B16" s="7">
        <v>97933966</v>
      </c>
      <c r="C16" s="7">
        <v>194975</v>
      </c>
      <c r="D16" s="8">
        <f t="shared" si="1"/>
        <v>0.4841757087851298</v>
      </c>
      <c r="E16" s="8">
        <f>B16/(+C16*24*30)</f>
        <v>0.6976248094485048</v>
      </c>
      <c r="F16" s="8">
        <f t="shared" si="0"/>
        <v>0.5204314843085334</v>
      </c>
      <c r="G16" s="9">
        <f>D16*F16*24*30</f>
        <v>181.42580360821051</v>
      </c>
      <c r="H16" s="10"/>
      <c r="I16" s="10"/>
      <c r="J16" s="10"/>
      <c r="K16" s="10"/>
      <c r="L16" s="10"/>
    </row>
    <row r="17" spans="1:12" ht="15">
      <c r="A17" s="6" t="s">
        <v>19</v>
      </c>
      <c r="B17" s="7">
        <v>121213033</v>
      </c>
      <c r="C17" s="7">
        <v>254045</v>
      </c>
      <c r="D17" s="8">
        <f t="shared" si="1"/>
        <v>0.8219898264879602</v>
      </c>
      <c r="E17" s="8">
        <f>B17/(+C17*24*31)</f>
        <v>0.6413066318155047</v>
      </c>
      <c r="F17" s="8">
        <f t="shared" si="0"/>
        <v>0.4480793857393406</v>
      </c>
      <c r="G17" s="9">
        <f>D17*F17*24*31</f>
        <v>274.027622223314</v>
      </c>
      <c r="H17" s="10"/>
      <c r="I17" s="10"/>
      <c r="J17" s="10"/>
      <c r="K17" s="10"/>
      <c r="L17" s="10"/>
    </row>
    <row r="18" spans="1:12" ht="15">
      <c r="A18" s="6" t="s">
        <v>20</v>
      </c>
      <c r="B18" s="7">
        <f aca="true" t="shared" si="2" ref="B18:G18">SUM(B6:B17)</f>
        <v>1229840467</v>
      </c>
      <c r="C18" s="7">
        <f t="shared" si="2"/>
        <v>2650453</v>
      </c>
      <c r="D18" s="8">
        <f t="shared" si="2"/>
        <v>7.653245517690719</v>
      </c>
      <c r="E18" s="8">
        <f t="shared" si="2"/>
        <v>7.689258626458184</v>
      </c>
      <c r="F18" s="8">
        <f t="shared" si="2"/>
        <v>5.392699816185745</v>
      </c>
      <c r="G18" s="9">
        <f t="shared" si="2"/>
        <v>2445.1625980803337</v>
      </c>
      <c r="H18" s="10"/>
      <c r="I18" s="10"/>
      <c r="J18" s="10"/>
      <c r="K18" s="10"/>
      <c r="L18" s="10"/>
    </row>
    <row r="19" spans="1:12" ht="15">
      <c r="A19" s="11" t="s">
        <v>21</v>
      </c>
      <c r="B19" s="11"/>
      <c r="C19" s="11"/>
      <c r="D19" s="11"/>
      <c r="E19" s="11"/>
      <c r="F19" s="11"/>
      <c r="G19" s="11"/>
      <c r="H19" s="10"/>
      <c r="I19" s="10"/>
      <c r="J19" s="10"/>
      <c r="K19" s="10"/>
      <c r="L19" s="10"/>
    </row>
    <row r="20" spans="1:12" ht="15.75">
      <c r="A20" s="12" t="s">
        <v>24</v>
      </c>
      <c r="B20" s="12"/>
      <c r="C20" s="12" t="s">
        <v>28</v>
      </c>
      <c r="D20" s="12"/>
      <c r="E20" s="13">
        <f>D18*6.92</f>
        <v>52.96045898241977</v>
      </c>
      <c r="F20" s="12"/>
      <c r="G20" s="12"/>
      <c r="H20" s="10"/>
      <c r="I20" s="10"/>
      <c r="J20" s="10"/>
      <c r="K20" s="10"/>
      <c r="L20" s="10"/>
    </row>
    <row r="21" spans="1:12" ht="15.75">
      <c r="A21" s="12" t="s">
        <v>25</v>
      </c>
      <c r="B21" s="12"/>
      <c r="C21" s="12" t="s">
        <v>27</v>
      </c>
      <c r="D21" s="12"/>
      <c r="E21" s="13">
        <f>G18*0.035</f>
        <v>85.58069093281169</v>
      </c>
      <c r="F21" s="12"/>
      <c r="G21" s="12"/>
      <c r="H21" s="10"/>
      <c r="I21" s="10"/>
      <c r="J21" s="10"/>
      <c r="K21" s="10"/>
      <c r="L21" s="10"/>
    </row>
    <row r="22" spans="1:12" ht="15.75">
      <c r="A22" s="12" t="s">
        <v>22</v>
      </c>
      <c r="B22" s="12"/>
      <c r="C22" s="13">
        <f>E20+E21</f>
        <v>138.54114991523147</v>
      </c>
      <c r="D22" s="12"/>
      <c r="E22" s="12"/>
      <c r="F22" s="12"/>
      <c r="G22" s="12"/>
      <c r="H22" s="10"/>
      <c r="I22" s="10"/>
      <c r="J22" s="10"/>
      <c r="K22" s="10"/>
      <c r="L22" s="10"/>
    </row>
    <row r="23" spans="1:12" ht="15.75">
      <c r="A23" s="12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</sheetData>
  <printOptions/>
  <pageMargins left="0.29" right="1.72" top="0.5" bottom="0.59" header="0.5" footer="0.5"/>
  <pageSetup horizontalDpi="300" verticalDpi="300" orientation="landscape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Distribution System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Bridges, P.E.</dc:creator>
  <cp:keywords/>
  <dc:description/>
  <cp:lastModifiedBy>James D. Bridges</cp:lastModifiedBy>
  <cp:lastPrinted>2009-08-19T14:23:16Z</cp:lastPrinted>
  <dcterms:created xsi:type="dcterms:W3CDTF">2005-06-22T14:48:04Z</dcterms:created>
  <dcterms:modified xsi:type="dcterms:W3CDTF">2010-12-10T18:52:18Z</dcterms:modified>
  <cp:category/>
  <cp:version/>
  <cp:contentType/>
  <cp:contentStatus/>
</cp:coreProperties>
</file>