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35" windowHeight="8130" activeTab="0"/>
  </bookViews>
  <sheets>
    <sheet name="attachment" sheetId="1" r:id="rId1"/>
  </sheets>
  <definedNames>
    <definedName name="_xlnm.Print_Area" localSheetId="0">'attachment'!$A$5:$T$147</definedName>
    <definedName name="_xlnm.Print_Titles" localSheetId="0">'attachment'!$1:$4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<sst xmlns="http://schemas.openxmlformats.org/spreadsheetml/2006/main" count="245" uniqueCount="28">
  <si>
    <t>Kentucky American Water Company</t>
  </si>
  <si>
    <t>Data Request AG 56 Attachment</t>
  </si>
  <si>
    <t>Summary of Benefit Costs</t>
  </si>
  <si>
    <t>Group Insurance</t>
  </si>
  <si>
    <t>Month</t>
  </si>
  <si>
    <t>Capital</t>
  </si>
  <si>
    <t>O&amp;M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</si>
  <si>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</si>
  <si>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</si>
  <si>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</si>
  <si>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</si>
  <si>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</si>
  <si>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</si>
  <si>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</si>
  <si>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</si>
  <si>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</si>
  <si>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</si>
  <si>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</si>
  <si>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</si>
  <si>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</si>
  <si>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OPEB's</t>
  </si>
  <si>
    <t>Pension</t>
  </si>
  <si>
    <t>401k</t>
  </si>
  <si>
    <t>DCP - Pension</t>
  </si>
  <si>
    <t>DCP - OPEB's</t>
  </si>
  <si>
    <t>Annual Incentive Plan</t>
  </si>
  <si>
    <t>Long Term Incentive Plan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</si>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</sst>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</numFmts>
  <fonts count="17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Fill="1" applyBorder="1" applyAlignment="1" quotePrefix="1">
      <alignment/>
    </xf>
    <xf numFmtId="0" fontId="0" fillId="0" borderId="0" xfId="0" applyAlignment="1" quotePrefix="1">
      <alignment/>
    </xf>
    <xf numFmtId="3" fontId="0" fillId="0" borderId="0" xfId="42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42" applyNumberFormat="1" applyBorder="1" applyAlignment="1">
      <alignment/>
    </xf>
    <xf numFmtId="3" fontId="0" fillId="0" borderId="12" xfId="42" applyNumberFormat="1" applyFont="1" applyBorder="1" applyAlignment="1">
      <alignment/>
    </xf>
    <xf numFmtId="3" fontId="0" fillId="0" borderId="11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7.7109375" style="0" customWidth="1"/>
    <col min="2" max="2" width="10.421875" style="0" bestFit="1" customWidth="1"/>
    <col min="3" max="3" width="11.8515625" style="0" bestFit="1" customWidth="1"/>
    <col min="4" max="4" width="10.8515625" style="0" bestFit="1" customWidth="1"/>
    <col min="5" max="5" width="2.00390625" style="0" customWidth="1"/>
    <col min="6" max="6" width="9.8515625" style="0" bestFit="1" customWidth="1"/>
    <col min="7" max="7" width="11.140625" style="0" bestFit="1" customWidth="1"/>
    <col min="8" max="8" width="11.8515625" style="0" bestFit="1" customWidth="1"/>
    <col min="9" max="9" width="2.421875" style="0" customWidth="1"/>
    <col min="10" max="10" width="10.421875" style="0" bestFit="1" customWidth="1"/>
    <col min="11" max="11" width="10.8515625" style="0" bestFit="1" customWidth="1"/>
    <col min="12" max="12" width="11.57421875" style="0" bestFit="1" customWidth="1"/>
    <col min="13" max="13" width="2.57421875" style="0" customWidth="1"/>
    <col min="14" max="14" width="13.57421875" style="0" customWidth="1"/>
    <col min="15" max="16" width="10.7109375" style="0" customWidth="1"/>
    <col min="17" max="17" width="3.00390625" style="0" customWidth="1"/>
    <col min="18" max="20" width="10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2" t="s">
        <v>3</v>
      </c>
    </row>
    <row r="6" spans="1:20" ht="12.75">
      <c r="A6" s="2"/>
      <c r="B6" s="16">
        <v>2007</v>
      </c>
      <c r="C6" s="16"/>
      <c r="D6" s="16"/>
      <c r="E6" s="3"/>
      <c r="F6" s="16">
        <v>2008</v>
      </c>
      <c r="G6" s="16"/>
      <c r="H6" s="16"/>
      <c r="I6" s="3"/>
      <c r="J6" s="16">
        <v>2009</v>
      </c>
      <c r="K6" s="16"/>
      <c r="L6" s="16"/>
      <c r="N6" s="16">
        <v>2010</v>
      </c>
      <c r="O6" s="16"/>
      <c r="P6" s="16"/>
      <c r="R6" s="16">
        <v>2011</v>
      </c>
      <c r="S6" s="16"/>
      <c r="T6" s="16"/>
    </row>
    <row r="7" spans="1:20" ht="12.75">
      <c r="A7" s="4" t="s">
        <v>4</v>
      </c>
      <c r="B7" s="4" t="s">
        <v>5</v>
      </c>
      <c r="C7" s="4" t="s">
        <v>6</v>
      </c>
      <c r="D7" s="4" t="s">
        <v>7</v>
      </c>
      <c r="E7" s="4"/>
      <c r="F7" s="4" t="s">
        <v>5</v>
      </c>
      <c r="G7" s="4" t="s">
        <v>6</v>
      </c>
      <c r="H7" s="4" t="s">
        <v>7</v>
      </c>
      <c r="I7" s="4"/>
      <c r="J7" s="4" t="s">
        <v>5</v>
      </c>
      <c r="K7" s="4" t="s">
        <v>6</v>
      </c>
      <c r="L7" s="4" t="s">
        <v>7</v>
      </c>
      <c r="N7" s="4" t="s">
        <v>5</v>
      </c>
      <c r="O7" s="4" t="s">
        <v>6</v>
      </c>
      <c r="P7" s="4" t="s">
        <v>7</v>
      </c>
      <c r="R7" s="4" t="s">
        <v>5</v>
      </c>
      <c r="S7" s="4" t="s">
        <v>6</v>
      </c>
      <c r="T7" s="4" t="s">
        <v>7</v>
      </c>
    </row>
    <row r="8" spans="1:21" ht="12.75">
      <c r="A8" t="s">
        <v>8</v>
      </c>
      <c r="B8" s="5">
        <v>20833.639999999985</v>
      </c>
      <c r="C8" s="5">
        <v>98272.34000000005</v>
      </c>
      <c r="D8" s="5">
        <f>SUM(B8:C8)</f>
        <v>119105.98000000004</v>
      </c>
      <c r="E8" s="5"/>
      <c r="F8" s="5">
        <v>25494.500000000015</v>
      </c>
      <c r="G8" s="5">
        <v>93672.18999999994</v>
      </c>
      <c r="H8" s="5">
        <f>SUM(F8:G8)</f>
        <v>119166.68999999996</v>
      </c>
      <c r="I8" s="5"/>
      <c r="J8" s="5">
        <v>26474.27000000001</v>
      </c>
      <c r="K8" s="5">
        <v>92868.50999999998</v>
      </c>
      <c r="L8" s="5">
        <f>SUM(J8:K8)</f>
        <v>119342.78</v>
      </c>
      <c r="N8" s="10">
        <v>32780.25</v>
      </c>
      <c r="O8" s="11">
        <f>130066</f>
        <v>130066</v>
      </c>
      <c r="P8" s="11">
        <f>N8+O8</f>
        <v>162846.25</v>
      </c>
      <c r="Q8" s="11"/>
      <c r="R8" s="11">
        <f>348228/12</f>
        <v>29019</v>
      </c>
      <c r="S8" s="11">
        <v>137756</v>
      </c>
      <c r="T8" s="11">
        <f>R8+S8</f>
        <v>166775</v>
      </c>
      <c r="U8" s="11"/>
    </row>
    <row r="9" spans="1:21" ht="12.75">
      <c r="A9" t="s">
        <v>9</v>
      </c>
      <c r="B9" s="5">
        <v>44986.830000000016</v>
      </c>
      <c r="C9" s="5">
        <v>73488.33000000002</v>
      </c>
      <c r="D9" s="5">
        <f aca="true" t="shared" si="0" ref="D9:D19">SUM(B9:C9)</f>
        <v>118475.16000000003</v>
      </c>
      <c r="E9" s="5"/>
      <c r="F9" s="5">
        <v>69644.19</v>
      </c>
      <c r="G9" s="5">
        <v>91082.31</v>
      </c>
      <c r="H9" s="5">
        <f aca="true" t="shared" si="1" ref="H9:H19">SUM(F9:G9)</f>
        <v>160726.5</v>
      </c>
      <c r="I9" s="5"/>
      <c r="J9" s="5">
        <v>28631.939999999995</v>
      </c>
      <c r="K9" s="5">
        <v>91776.28000000003</v>
      </c>
      <c r="L9" s="5">
        <f aca="true" t="shared" si="2" ref="L9:L19">SUM(J9:K9)</f>
        <v>120408.22000000003</v>
      </c>
      <c r="N9" s="10">
        <v>32780.25</v>
      </c>
      <c r="O9" s="11">
        <f>130075</f>
        <v>130075</v>
      </c>
      <c r="P9" s="11">
        <f aca="true" t="shared" si="3" ref="P9:P19">N9+O9</f>
        <v>162855.25</v>
      </c>
      <c r="Q9" s="11"/>
      <c r="R9" s="11">
        <f aca="true" t="shared" si="4" ref="R9:R19">348228/12</f>
        <v>29019</v>
      </c>
      <c r="S9" s="11">
        <v>137757</v>
      </c>
      <c r="T9" s="11">
        <f aca="true" t="shared" si="5" ref="T9:T19">R9+S9</f>
        <v>166776</v>
      </c>
      <c r="U9" s="11"/>
    </row>
    <row r="10" spans="1:21" ht="12.75">
      <c r="A10" t="s">
        <v>10</v>
      </c>
      <c r="B10" s="5">
        <v>19950.079999999958</v>
      </c>
      <c r="C10" s="5">
        <v>147411.11</v>
      </c>
      <c r="D10" s="5">
        <f t="shared" si="0"/>
        <v>167361.18999999994</v>
      </c>
      <c r="E10" s="5"/>
      <c r="F10" s="5">
        <v>27879.670000000002</v>
      </c>
      <c r="G10" s="5">
        <v>88422.62000000002</v>
      </c>
      <c r="H10" s="5">
        <f t="shared" si="1"/>
        <v>116302.29000000002</v>
      </c>
      <c r="I10" s="5"/>
      <c r="J10" s="5">
        <v>32310.950000000008</v>
      </c>
      <c r="K10" s="5">
        <v>89248.33999999998</v>
      </c>
      <c r="L10" s="5">
        <f t="shared" si="2"/>
        <v>121559.29</v>
      </c>
      <c r="N10" s="10">
        <v>32780.25</v>
      </c>
      <c r="O10" s="11">
        <f>130075</f>
        <v>130075</v>
      </c>
      <c r="P10" s="11">
        <f t="shared" si="3"/>
        <v>162855.25</v>
      </c>
      <c r="Q10" s="11"/>
      <c r="R10" s="11">
        <f t="shared" si="4"/>
        <v>29019</v>
      </c>
      <c r="S10" s="11">
        <v>137756</v>
      </c>
      <c r="T10" s="11">
        <f t="shared" si="5"/>
        <v>166775</v>
      </c>
      <c r="U10" s="11"/>
    </row>
    <row r="11" spans="1:21" ht="12.75">
      <c r="A11" t="s">
        <v>11</v>
      </c>
      <c r="B11" s="5">
        <v>28943.499999999985</v>
      </c>
      <c r="C11" s="5">
        <v>126306.21000000002</v>
      </c>
      <c r="D11" s="5">
        <f t="shared" si="0"/>
        <v>155249.71000000002</v>
      </c>
      <c r="E11" s="5"/>
      <c r="F11" s="5">
        <v>29223.629999999997</v>
      </c>
      <c r="G11" s="5">
        <v>84435.13999999998</v>
      </c>
      <c r="H11" s="5">
        <f t="shared" si="1"/>
        <v>113658.76999999999</v>
      </c>
      <c r="I11" s="5"/>
      <c r="J11" s="5">
        <v>24655.62999999999</v>
      </c>
      <c r="K11" s="5">
        <v>97170.96999999997</v>
      </c>
      <c r="L11" s="5">
        <f t="shared" si="2"/>
        <v>121826.59999999996</v>
      </c>
      <c r="N11" s="10">
        <v>32780.25</v>
      </c>
      <c r="O11" s="11">
        <f>130075</f>
        <v>130075</v>
      </c>
      <c r="P11" s="11">
        <f t="shared" si="3"/>
        <v>162855.25</v>
      </c>
      <c r="Q11" s="11"/>
      <c r="R11" s="11">
        <f t="shared" si="4"/>
        <v>29019</v>
      </c>
      <c r="S11" s="11">
        <v>137758</v>
      </c>
      <c r="T11" s="11">
        <f t="shared" si="5"/>
        <v>166777</v>
      </c>
      <c r="U11" s="11"/>
    </row>
    <row r="12" spans="1:21" ht="12.75">
      <c r="A12" t="s">
        <v>12</v>
      </c>
      <c r="B12" s="5">
        <v>26669.229999999996</v>
      </c>
      <c r="C12" s="5">
        <v>23276.469999999972</v>
      </c>
      <c r="D12" s="5">
        <f t="shared" si="0"/>
        <v>49945.69999999997</v>
      </c>
      <c r="E12" s="5"/>
      <c r="F12" s="5">
        <v>28463.869999999995</v>
      </c>
      <c r="G12" s="5">
        <v>88798.19999999998</v>
      </c>
      <c r="H12" s="5">
        <f t="shared" si="1"/>
        <v>117262.06999999998</v>
      </c>
      <c r="I12" s="5"/>
      <c r="J12" s="5">
        <v>22379.219999999987</v>
      </c>
      <c r="K12" s="5">
        <v>98279.80000000002</v>
      </c>
      <c r="L12" s="5">
        <f t="shared" si="2"/>
        <v>120659.02</v>
      </c>
      <c r="N12" s="10">
        <v>32780.25</v>
      </c>
      <c r="O12" s="11">
        <f>130077</f>
        <v>130077</v>
      </c>
      <c r="P12" s="11">
        <f t="shared" si="3"/>
        <v>162857.25</v>
      </c>
      <c r="Q12" s="11"/>
      <c r="R12" s="11">
        <f t="shared" si="4"/>
        <v>29019</v>
      </c>
      <c r="S12" s="11">
        <v>137756</v>
      </c>
      <c r="T12" s="11">
        <f t="shared" si="5"/>
        <v>166775</v>
      </c>
      <c r="U12" s="11"/>
    </row>
    <row r="13" spans="1:21" ht="12.75">
      <c r="A13" t="s">
        <v>13</v>
      </c>
      <c r="B13" s="5">
        <v>25731.36</v>
      </c>
      <c r="C13" s="5">
        <v>98939.80999999998</v>
      </c>
      <c r="D13" s="5">
        <f t="shared" si="0"/>
        <v>124671.16999999998</v>
      </c>
      <c r="E13" s="5"/>
      <c r="F13" s="5">
        <v>28325.739999999987</v>
      </c>
      <c r="G13" s="5">
        <v>90299.67000000003</v>
      </c>
      <c r="H13" s="5">
        <f t="shared" si="1"/>
        <v>118625.41000000002</v>
      </c>
      <c r="I13" s="5"/>
      <c r="J13" s="5">
        <v>32387.12999999998</v>
      </c>
      <c r="K13" s="5">
        <v>78172.43</v>
      </c>
      <c r="L13" s="5">
        <f t="shared" si="2"/>
        <v>110559.55999999997</v>
      </c>
      <c r="N13" s="10">
        <v>32780.25</v>
      </c>
      <c r="O13" s="11">
        <f>130075</f>
        <v>130075</v>
      </c>
      <c r="P13" s="11">
        <f t="shared" si="3"/>
        <v>162855.25</v>
      </c>
      <c r="Q13" s="11"/>
      <c r="R13" s="11">
        <f t="shared" si="4"/>
        <v>29019</v>
      </c>
      <c r="S13" s="11">
        <v>137756</v>
      </c>
      <c r="T13" s="11">
        <f t="shared" si="5"/>
        <v>166775</v>
      </c>
      <c r="U13" s="11"/>
    </row>
    <row r="14" spans="1:21" ht="12.75">
      <c r="A14" t="s">
        <v>14</v>
      </c>
      <c r="B14" s="5">
        <v>40766.17000000001</v>
      </c>
      <c r="C14" s="5">
        <v>80782.19999999998</v>
      </c>
      <c r="D14" s="5">
        <f t="shared" si="0"/>
        <v>121548.37</v>
      </c>
      <c r="E14" s="5"/>
      <c r="F14" s="5">
        <v>32345.089999999993</v>
      </c>
      <c r="G14" s="5">
        <v>78090.72000000003</v>
      </c>
      <c r="H14" s="5">
        <f t="shared" si="1"/>
        <v>110435.81000000003</v>
      </c>
      <c r="I14" s="5"/>
      <c r="J14" s="5">
        <v>19341.35999999999</v>
      </c>
      <c r="K14" s="5">
        <v>101155.50999999997</v>
      </c>
      <c r="L14" s="5">
        <f t="shared" si="2"/>
        <v>120496.86999999995</v>
      </c>
      <c r="N14" s="10">
        <v>32780.25</v>
      </c>
      <c r="O14" s="11">
        <f>130075</f>
        <v>130075</v>
      </c>
      <c r="P14" s="11">
        <f t="shared" si="3"/>
        <v>162855.25</v>
      </c>
      <c r="Q14" s="11"/>
      <c r="R14" s="11">
        <f t="shared" si="4"/>
        <v>29019</v>
      </c>
      <c r="S14" s="11">
        <v>137757</v>
      </c>
      <c r="T14" s="11">
        <f t="shared" si="5"/>
        <v>166776</v>
      </c>
      <c r="U14" s="11"/>
    </row>
    <row r="15" spans="1:21" ht="12.75">
      <c r="A15" t="s">
        <v>15</v>
      </c>
      <c r="B15" s="5">
        <v>23077.540000000008</v>
      </c>
      <c r="C15" s="5">
        <v>100785.25</v>
      </c>
      <c r="D15" s="5">
        <f t="shared" si="0"/>
        <v>123862.79000000001</v>
      </c>
      <c r="E15" s="5"/>
      <c r="F15" s="5">
        <v>17996.239999999998</v>
      </c>
      <c r="G15" s="5">
        <v>99359.5</v>
      </c>
      <c r="H15" s="5">
        <f t="shared" si="1"/>
        <v>117355.73999999999</v>
      </c>
      <c r="I15" s="5"/>
      <c r="J15" s="5">
        <v>12560.220000000001</v>
      </c>
      <c r="K15" s="5">
        <v>105183.13</v>
      </c>
      <c r="L15" s="5">
        <f t="shared" si="2"/>
        <v>117743.35</v>
      </c>
      <c r="N15" s="10">
        <v>32780.25</v>
      </c>
      <c r="O15" s="11">
        <f>130076</f>
        <v>130076</v>
      </c>
      <c r="P15" s="11">
        <f t="shared" si="3"/>
        <v>162856.25</v>
      </c>
      <c r="Q15" s="11"/>
      <c r="R15" s="11">
        <f t="shared" si="4"/>
        <v>29019</v>
      </c>
      <c r="S15" s="11">
        <v>137760</v>
      </c>
      <c r="T15" s="11">
        <f t="shared" si="5"/>
        <v>166779</v>
      </c>
      <c r="U15" s="11"/>
    </row>
    <row r="16" spans="1:21" ht="12.75">
      <c r="A16" t="s">
        <v>16</v>
      </c>
      <c r="B16" s="5">
        <v>27169.719999999972</v>
      </c>
      <c r="C16" s="5">
        <v>101842.26000000002</v>
      </c>
      <c r="D16" s="5">
        <f t="shared" si="0"/>
        <v>129011.98</v>
      </c>
      <c r="E16" s="5"/>
      <c r="F16" s="5">
        <v>17035.13</v>
      </c>
      <c r="G16" s="5">
        <v>100326.21000000002</v>
      </c>
      <c r="H16" s="5">
        <f t="shared" si="1"/>
        <v>117361.34000000003</v>
      </c>
      <c r="I16" s="5"/>
      <c r="J16" s="5">
        <v>13089.410000000002</v>
      </c>
      <c r="K16" s="5">
        <v>107134.68000000001</v>
      </c>
      <c r="L16" s="5">
        <f t="shared" si="2"/>
        <v>120224.09000000001</v>
      </c>
      <c r="N16" s="10">
        <v>32780.25</v>
      </c>
      <c r="O16" s="11">
        <f>130027</f>
        <v>130027</v>
      </c>
      <c r="P16" s="11">
        <f t="shared" si="3"/>
        <v>162807.25</v>
      </c>
      <c r="Q16" s="11"/>
      <c r="R16" s="11">
        <f t="shared" si="4"/>
        <v>29019</v>
      </c>
      <c r="S16" s="11">
        <v>137756</v>
      </c>
      <c r="T16" s="11">
        <f t="shared" si="5"/>
        <v>166775</v>
      </c>
      <c r="U16" s="11"/>
    </row>
    <row r="17" spans="1:21" ht="12.75">
      <c r="A17" t="s">
        <v>17</v>
      </c>
      <c r="B17" s="5">
        <v>30043.229999999967</v>
      </c>
      <c r="C17" s="5">
        <v>97211.50000000001</v>
      </c>
      <c r="D17" s="5">
        <f t="shared" si="0"/>
        <v>127254.72999999998</v>
      </c>
      <c r="E17" s="5"/>
      <c r="F17" s="5">
        <v>16033.36</v>
      </c>
      <c r="G17" s="5">
        <v>102490.09</v>
      </c>
      <c r="H17" s="5">
        <f t="shared" si="1"/>
        <v>118523.45</v>
      </c>
      <c r="I17" s="5"/>
      <c r="J17" s="5">
        <v>12171.129999999997</v>
      </c>
      <c r="K17" s="5">
        <v>107800.40999999997</v>
      </c>
      <c r="L17" s="5">
        <f t="shared" si="2"/>
        <v>119971.53999999998</v>
      </c>
      <c r="N17" s="10">
        <v>32780.25</v>
      </c>
      <c r="O17" s="11">
        <f>130023</f>
        <v>130023</v>
      </c>
      <c r="P17" s="11">
        <f t="shared" si="3"/>
        <v>162803.25</v>
      </c>
      <c r="Q17" s="11"/>
      <c r="R17" s="11">
        <f t="shared" si="4"/>
        <v>29019</v>
      </c>
      <c r="S17" s="11">
        <v>137757</v>
      </c>
      <c r="T17" s="11">
        <f t="shared" si="5"/>
        <v>166776</v>
      </c>
      <c r="U17" s="11"/>
    </row>
    <row r="18" spans="1:21" ht="12.75">
      <c r="A18" t="s">
        <v>18</v>
      </c>
      <c r="B18" s="5">
        <v>32841.730000000054</v>
      </c>
      <c r="C18" s="5">
        <v>90657.93999999993</v>
      </c>
      <c r="D18" s="5">
        <f t="shared" si="0"/>
        <v>123499.66999999998</v>
      </c>
      <c r="E18" s="5"/>
      <c r="F18" s="5">
        <v>22129.610000000004</v>
      </c>
      <c r="G18" s="5">
        <v>98055.62999999999</v>
      </c>
      <c r="H18" s="5">
        <f t="shared" si="1"/>
        <v>120185.23999999999</v>
      </c>
      <c r="I18" s="5"/>
      <c r="J18" s="5">
        <v>14102.849999999995</v>
      </c>
      <c r="K18" s="5">
        <v>95215.32000000004</v>
      </c>
      <c r="L18" s="5">
        <f t="shared" si="2"/>
        <v>109318.17000000003</v>
      </c>
      <c r="N18" s="10">
        <v>32780.25</v>
      </c>
      <c r="O18" s="11">
        <f>130024</f>
        <v>130024</v>
      </c>
      <c r="P18" s="11">
        <f t="shared" si="3"/>
        <v>162804.25</v>
      </c>
      <c r="Q18" s="11"/>
      <c r="R18" s="11">
        <f t="shared" si="4"/>
        <v>29019</v>
      </c>
      <c r="S18" s="11">
        <v>137757</v>
      </c>
      <c r="T18" s="11">
        <f t="shared" si="5"/>
        <v>166776</v>
      </c>
      <c r="U18" s="11"/>
    </row>
    <row r="19" spans="1:21" ht="12.75">
      <c r="A19" t="s">
        <v>19</v>
      </c>
      <c r="B19" s="5">
        <v>51430.59</v>
      </c>
      <c r="C19" s="5">
        <v>59929.79000000001</v>
      </c>
      <c r="D19" s="5">
        <f t="shared" si="0"/>
        <v>111360.38</v>
      </c>
      <c r="E19" s="5"/>
      <c r="F19" s="5">
        <v>23133.72</v>
      </c>
      <c r="G19" s="5">
        <v>89691.84999999999</v>
      </c>
      <c r="H19" s="5">
        <f t="shared" si="1"/>
        <v>112825.56999999999</v>
      </c>
      <c r="I19" s="5"/>
      <c r="J19" s="5">
        <v>16732.03</v>
      </c>
      <c r="K19" s="5">
        <v>109664.71999999999</v>
      </c>
      <c r="L19" s="5">
        <f t="shared" si="2"/>
        <v>126396.74999999999</v>
      </c>
      <c r="N19" s="12">
        <v>32780.25</v>
      </c>
      <c r="O19" s="11">
        <f>130024</f>
        <v>130024</v>
      </c>
      <c r="P19" s="11">
        <f t="shared" si="3"/>
        <v>162804.25</v>
      </c>
      <c r="Q19" s="11"/>
      <c r="R19" s="15">
        <f t="shared" si="4"/>
        <v>29019</v>
      </c>
      <c r="S19" s="11">
        <v>137757</v>
      </c>
      <c r="T19" s="11">
        <f t="shared" si="5"/>
        <v>166776</v>
      </c>
      <c r="U19" s="11"/>
    </row>
    <row r="20" spans="1:21" ht="12.75">
      <c r="A20" t="s">
        <v>7</v>
      </c>
      <c r="B20" s="6">
        <f>SUM(B8:B19)</f>
        <v>372443.62</v>
      </c>
      <c r="C20" s="6">
        <f>SUM(C8:C19)</f>
        <v>1098903.21</v>
      </c>
      <c r="D20" s="6">
        <f>SUM(D8:D19)</f>
        <v>1471346.83</v>
      </c>
      <c r="E20" s="7"/>
      <c r="F20" s="6">
        <f>SUM(F8:F19)</f>
        <v>337704.75</v>
      </c>
      <c r="G20" s="6">
        <f>SUM(G8:G19)</f>
        <v>1104724.1300000001</v>
      </c>
      <c r="H20" s="6">
        <f>SUM(H8:H19)</f>
        <v>1442428.8800000001</v>
      </c>
      <c r="I20" s="7"/>
      <c r="J20" s="6">
        <f>SUM(J8:J19)</f>
        <v>254836.13999999998</v>
      </c>
      <c r="K20" s="6">
        <f>SUM(K8:K19)</f>
        <v>1173670.1</v>
      </c>
      <c r="L20" s="6">
        <f>SUM(L8:L19)</f>
        <v>1428506.24</v>
      </c>
      <c r="N20" s="13">
        <f>SUM(N8:N19)</f>
        <v>393363</v>
      </c>
      <c r="O20" s="14">
        <f>SUM(O8:O19)</f>
        <v>1560692</v>
      </c>
      <c r="P20" s="14">
        <f>SUM(P8:P19)</f>
        <v>1954055</v>
      </c>
      <c r="Q20" s="11"/>
      <c r="R20" s="13">
        <f>SUM(R8:R19)</f>
        <v>348228</v>
      </c>
      <c r="S20" s="14">
        <f>SUM(S8:S19)</f>
        <v>1653083</v>
      </c>
      <c r="T20" s="14">
        <f>SUM(T8:T19)</f>
        <v>2001311</v>
      </c>
      <c r="U20" s="11"/>
    </row>
    <row r="21" spans="14:21" ht="12.75">
      <c r="N21" s="11"/>
      <c r="O21" s="11"/>
      <c r="P21" s="11"/>
      <c r="Q21" s="11"/>
      <c r="R21" s="11"/>
      <c r="S21" s="11"/>
      <c r="T21" s="11"/>
      <c r="U21" s="11"/>
    </row>
    <row r="22" spans="6:21" ht="12.75">
      <c r="F22" s="8"/>
      <c r="G22" s="9"/>
      <c r="H22" s="9"/>
      <c r="N22" s="11" t="s">
        <v>27</v>
      </c>
      <c r="O22" s="11"/>
      <c r="P22" s="11" t="s">
        <v>27</v>
      </c>
      <c r="Q22" s="11"/>
      <c r="R22" s="11"/>
      <c r="S22" s="11"/>
      <c r="T22" s="11"/>
      <c r="U22" s="11"/>
    </row>
    <row r="23" spans="1:21" ht="12.75">
      <c r="A23" s="2" t="s">
        <v>20</v>
      </c>
      <c r="N23" s="11"/>
      <c r="O23" s="11"/>
      <c r="P23" s="11"/>
      <c r="Q23" s="11"/>
      <c r="R23" s="11"/>
      <c r="S23" s="11"/>
      <c r="T23" s="11"/>
      <c r="U23" s="11"/>
    </row>
    <row r="24" spans="1:21" ht="12.75">
      <c r="A24" s="2"/>
      <c r="B24" s="16">
        <v>2007</v>
      </c>
      <c r="C24" s="16"/>
      <c r="D24" s="16"/>
      <c r="E24" s="3"/>
      <c r="F24" s="16">
        <v>2008</v>
      </c>
      <c r="G24" s="16"/>
      <c r="H24" s="16"/>
      <c r="I24" s="3"/>
      <c r="J24" s="16">
        <v>2009</v>
      </c>
      <c r="K24" s="16"/>
      <c r="L24" s="16"/>
      <c r="N24" s="16">
        <v>2010</v>
      </c>
      <c r="O24" s="16"/>
      <c r="P24" s="16"/>
      <c r="R24" s="16">
        <v>2011</v>
      </c>
      <c r="S24" s="16"/>
      <c r="T24" s="16"/>
      <c r="U24" s="11"/>
    </row>
    <row r="25" spans="1:21" ht="12.75">
      <c r="A25" s="4" t="s">
        <v>4</v>
      </c>
      <c r="B25" s="4" t="s">
        <v>5</v>
      </c>
      <c r="C25" s="4" t="s">
        <v>6</v>
      </c>
      <c r="D25" s="4" t="s">
        <v>7</v>
      </c>
      <c r="E25" s="4"/>
      <c r="F25" s="4" t="s">
        <v>5</v>
      </c>
      <c r="G25" s="4" t="s">
        <v>6</v>
      </c>
      <c r="H25" s="4" t="s">
        <v>7</v>
      </c>
      <c r="I25" s="4"/>
      <c r="J25" s="4" t="s">
        <v>5</v>
      </c>
      <c r="K25" s="4" t="s">
        <v>6</v>
      </c>
      <c r="L25" s="4" t="s">
        <v>7</v>
      </c>
      <c r="N25" s="4" t="s">
        <v>5</v>
      </c>
      <c r="O25" s="4" t="s">
        <v>6</v>
      </c>
      <c r="P25" s="4" t="s">
        <v>7</v>
      </c>
      <c r="R25" s="4" t="s">
        <v>5</v>
      </c>
      <c r="S25" s="4" t="s">
        <v>6</v>
      </c>
      <c r="T25" s="4" t="s">
        <v>7</v>
      </c>
      <c r="U25" s="11"/>
    </row>
    <row r="26" spans="1:21" ht="12.75">
      <c r="A26" t="s">
        <v>8</v>
      </c>
      <c r="B26" s="5">
        <v>6384.84</v>
      </c>
      <c r="C26" s="5">
        <v>42365.16</v>
      </c>
      <c r="D26" s="5">
        <f>SUM(B26:C26)</f>
        <v>48750</v>
      </c>
      <c r="E26" s="5"/>
      <c r="F26" s="5">
        <v>7633.190000000002</v>
      </c>
      <c r="G26" s="5">
        <v>54564.56</v>
      </c>
      <c r="H26" s="5">
        <f>SUM(F26:G26)</f>
        <v>62197.75</v>
      </c>
      <c r="I26" s="5"/>
      <c r="J26" s="5">
        <v>11082.36</v>
      </c>
      <c r="K26" s="5">
        <v>88314.64</v>
      </c>
      <c r="L26" s="5">
        <f>SUM(J26:K26)</f>
        <v>99397</v>
      </c>
      <c r="N26" s="10">
        <f>225000/12</f>
        <v>18750</v>
      </c>
      <c r="O26" s="11">
        <v>75000</v>
      </c>
      <c r="P26" s="11">
        <f>N26+O26</f>
        <v>93750</v>
      </c>
      <c r="Q26" s="11"/>
      <c r="R26" s="11">
        <f>195276/12</f>
        <v>16273</v>
      </c>
      <c r="S26" s="11">
        <v>77250</v>
      </c>
      <c r="T26" s="11">
        <f>R26+S26</f>
        <v>93523</v>
      </c>
      <c r="U26" s="11"/>
    </row>
    <row r="27" spans="1:21" ht="12.75">
      <c r="A27" t="s">
        <v>9</v>
      </c>
      <c r="B27" s="5">
        <v>11475.999999999993</v>
      </c>
      <c r="C27" s="5">
        <v>59123.540000000015</v>
      </c>
      <c r="D27" s="5">
        <f aca="true" t="shared" si="6" ref="D27:D37">SUM(B27:C27)</f>
        <v>70599.54000000001</v>
      </c>
      <c r="E27" s="5"/>
      <c r="F27" s="5">
        <v>7836.799999999995</v>
      </c>
      <c r="G27" s="5">
        <v>54360.950000000004</v>
      </c>
      <c r="H27" s="5">
        <f aca="true" t="shared" si="7" ref="H27:H37">SUM(F27:G27)</f>
        <v>62197.75</v>
      </c>
      <c r="I27" s="5"/>
      <c r="J27" s="5">
        <v>14946.769999999999</v>
      </c>
      <c r="K27" s="5">
        <v>84450.23</v>
      </c>
      <c r="L27" s="5">
        <f aca="true" t="shared" si="8" ref="L27:L37">SUM(J27:K27)</f>
        <v>99397</v>
      </c>
      <c r="N27" s="10">
        <f aca="true" t="shared" si="9" ref="N27:N37">225000/12</f>
        <v>18750</v>
      </c>
      <c r="O27" s="11">
        <v>75000</v>
      </c>
      <c r="P27" s="11">
        <f aca="true" t="shared" si="10" ref="P27:P37">N27+O27</f>
        <v>93750</v>
      </c>
      <c r="Q27" s="11"/>
      <c r="R27" s="11">
        <f aca="true" t="shared" si="11" ref="R27:R37">195276/12</f>
        <v>16273</v>
      </c>
      <c r="S27" s="11">
        <v>77250</v>
      </c>
      <c r="T27" s="11">
        <f aca="true" t="shared" si="12" ref="T27:T37">R27+S27</f>
        <v>93523</v>
      </c>
      <c r="U27" s="11"/>
    </row>
    <row r="28" spans="1:21" ht="12.75">
      <c r="A28" t="s">
        <v>10</v>
      </c>
      <c r="B28" s="5">
        <v>7619.869999999995</v>
      </c>
      <c r="C28" s="5">
        <v>52054.880000000005</v>
      </c>
      <c r="D28" s="5">
        <f t="shared" si="6"/>
        <v>59674.75</v>
      </c>
      <c r="E28" s="5"/>
      <c r="F28" s="5">
        <v>8087.860000000001</v>
      </c>
      <c r="G28" s="5">
        <v>54109.89</v>
      </c>
      <c r="H28" s="5">
        <f t="shared" si="7"/>
        <v>62197.75</v>
      </c>
      <c r="I28" s="5"/>
      <c r="J28" s="5">
        <v>19420.42000000001</v>
      </c>
      <c r="K28" s="5">
        <v>81142.24999999999</v>
      </c>
      <c r="L28" s="5">
        <f t="shared" si="8"/>
        <v>100562.67</v>
      </c>
      <c r="N28" s="10">
        <f t="shared" si="9"/>
        <v>18750</v>
      </c>
      <c r="O28" s="11">
        <v>75000</v>
      </c>
      <c r="P28" s="11">
        <f t="shared" si="10"/>
        <v>93750</v>
      </c>
      <c r="Q28" s="11"/>
      <c r="R28" s="11">
        <f t="shared" si="11"/>
        <v>16273</v>
      </c>
      <c r="S28" s="11">
        <v>77250</v>
      </c>
      <c r="T28" s="11">
        <f t="shared" si="12"/>
        <v>93523</v>
      </c>
      <c r="U28" s="11"/>
    </row>
    <row r="29" spans="1:21" ht="12.75">
      <c r="A29" t="s">
        <v>11</v>
      </c>
      <c r="B29" s="5">
        <v>7867.839999999986</v>
      </c>
      <c r="C29" s="5">
        <v>51806.91000000002</v>
      </c>
      <c r="D29" s="5">
        <f t="shared" si="6"/>
        <v>59674.75</v>
      </c>
      <c r="E29" s="5"/>
      <c r="F29" s="5">
        <v>8811.849999999997</v>
      </c>
      <c r="G29" s="5">
        <v>53385.9</v>
      </c>
      <c r="H29" s="5">
        <f t="shared" si="7"/>
        <v>62197.75</v>
      </c>
      <c r="I29" s="5"/>
      <c r="J29" s="5">
        <v>16220.580000000013</v>
      </c>
      <c r="K29" s="5">
        <v>86896.75999999998</v>
      </c>
      <c r="L29" s="5">
        <f t="shared" si="8"/>
        <v>103117.34</v>
      </c>
      <c r="N29" s="10">
        <f t="shared" si="9"/>
        <v>18750</v>
      </c>
      <c r="O29" s="11">
        <v>75000</v>
      </c>
      <c r="P29" s="11">
        <f t="shared" si="10"/>
        <v>93750</v>
      </c>
      <c r="Q29" s="11"/>
      <c r="R29" s="11">
        <f t="shared" si="11"/>
        <v>16273</v>
      </c>
      <c r="S29" s="11">
        <v>77250</v>
      </c>
      <c r="T29" s="11">
        <f t="shared" si="12"/>
        <v>93523</v>
      </c>
      <c r="U29" s="11"/>
    </row>
    <row r="30" spans="1:21" ht="12.75">
      <c r="A30" t="s">
        <v>12</v>
      </c>
      <c r="B30" s="5">
        <v>7914.09</v>
      </c>
      <c r="C30" s="5">
        <v>51760.66</v>
      </c>
      <c r="D30" s="5">
        <f t="shared" si="6"/>
        <v>59674.75</v>
      </c>
      <c r="E30" s="5"/>
      <c r="F30" s="5">
        <v>9125.75</v>
      </c>
      <c r="G30" s="5">
        <v>53072</v>
      </c>
      <c r="H30" s="5">
        <f t="shared" si="7"/>
        <v>62197.75</v>
      </c>
      <c r="I30" s="5"/>
      <c r="J30" s="5">
        <v>13678.48</v>
      </c>
      <c r="K30" s="5">
        <v>86958.52</v>
      </c>
      <c r="L30" s="5">
        <f t="shared" si="8"/>
        <v>100637</v>
      </c>
      <c r="N30" s="10">
        <f t="shared" si="9"/>
        <v>18750</v>
      </c>
      <c r="O30" s="11">
        <v>75000</v>
      </c>
      <c r="P30" s="11">
        <f t="shared" si="10"/>
        <v>93750</v>
      </c>
      <c r="Q30" s="11"/>
      <c r="R30" s="11">
        <f t="shared" si="11"/>
        <v>16273</v>
      </c>
      <c r="S30" s="11">
        <v>77250</v>
      </c>
      <c r="T30" s="11">
        <f t="shared" si="12"/>
        <v>93523</v>
      </c>
      <c r="U30" s="11"/>
    </row>
    <row r="31" spans="1:21" ht="12.75">
      <c r="A31" t="s">
        <v>13</v>
      </c>
      <c r="B31" s="5">
        <v>7688.160000000007</v>
      </c>
      <c r="C31" s="5">
        <v>51986.59</v>
      </c>
      <c r="D31" s="5">
        <f t="shared" si="6"/>
        <v>59674.75</v>
      </c>
      <c r="E31" s="5"/>
      <c r="F31" s="5">
        <v>9240.949999999995</v>
      </c>
      <c r="G31" s="5">
        <v>52956.8</v>
      </c>
      <c r="H31" s="5">
        <f t="shared" si="7"/>
        <v>62197.75</v>
      </c>
      <c r="I31" s="5"/>
      <c r="J31" s="5">
        <v>19937.12999999999</v>
      </c>
      <c r="K31" s="5">
        <v>80699.87000000001</v>
      </c>
      <c r="L31" s="5">
        <f t="shared" si="8"/>
        <v>100637</v>
      </c>
      <c r="N31" s="10">
        <f t="shared" si="9"/>
        <v>18750</v>
      </c>
      <c r="O31" s="11">
        <v>75000</v>
      </c>
      <c r="P31" s="11">
        <f t="shared" si="10"/>
        <v>93750</v>
      </c>
      <c r="Q31" s="11"/>
      <c r="R31" s="11">
        <f t="shared" si="11"/>
        <v>16273</v>
      </c>
      <c r="S31" s="11">
        <v>77250</v>
      </c>
      <c r="T31" s="11">
        <f t="shared" si="12"/>
        <v>93523</v>
      </c>
      <c r="U31" s="11"/>
    </row>
    <row r="32" spans="1:21" ht="12.75">
      <c r="A32" t="s">
        <v>14</v>
      </c>
      <c r="B32" s="5">
        <v>10338.82999999998</v>
      </c>
      <c r="C32" s="5">
        <v>49335.92000000002</v>
      </c>
      <c r="D32" s="5">
        <f t="shared" si="6"/>
        <v>59674.75</v>
      </c>
      <c r="E32" s="5"/>
      <c r="F32" s="5">
        <v>18726.519999999993</v>
      </c>
      <c r="G32" s="5">
        <v>43471.23000000001</v>
      </c>
      <c r="H32" s="5">
        <f t="shared" si="7"/>
        <v>62197.75</v>
      </c>
      <c r="I32" s="5"/>
      <c r="J32" s="5">
        <v>11578.549999999987</v>
      </c>
      <c r="K32" s="5">
        <v>89058.45000000001</v>
      </c>
      <c r="L32" s="5">
        <f t="shared" si="8"/>
        <v>100637</v>
      </c>
      <c r="N32" s="10">
        <f t="shared" si="9"/>
        <v>18750</v>
      </c>
      <c r="O32" s="11">
        <v>75000</v>
      </c>
      <c r="P32" s="11">
        <f t="shared" si="10"/>
        <v>93750</v>
      </c>
      <c r="Q32" s="11"/>
      <c r="R32" s="11">
        <f t="shared" si="11"/>
        <v>16273</v>
      </c>
      <c r="S32" s="11">
        <v>77250</v>
      </c>
      <c r="T32" s="11">
        <f t="shared" si="12"/>
        <v>93523</v>
      </c>
      <c r="U32" s="11"/>
    </row>
    <row r="33" spans="1:21" ht="12.75">
      <c r="A33" t="s">
        <v>15</v>
      </c>
      <c r="B33" s="5">
        <v>7888.239999999998</v>
      </c>
      <c r="C33" s="5">
        <v>51786.51</v>
      </c>
      <c r="D33" s="5">
        <f t="shared" si="6"/>
        <v>59674.75</v>
      </c>
      <c r="E33" s="5"/>
      <c r="F33" s="5">
        <v>14088.399999999998</v>
      </c>
      <c r="G33" s="5">
        <v>48109.350000000006</v>
      </c>
      <c r="H33" s="5">
        <f t="shared" si="7"/>
        <v>62197.75</v>
      </c>
      <c r="I33" s="5"/>
      <c r="J33" s="5">
        <v>15383.410000000003</v>
      </c>
      <c r="K33" s="5">
        <v>85253.59</v>
      </c>
      <c r="L33" s="5">
        <f t="shared" si="8"/>
        <v>100637</v>
      </c>
      <c r="N33" s="10">
        <f t="shared" si="9"/>
        <v>18750</v>
      </c>
      <c r="O33" s="11">
        <v>75000</v>
      </c>
      <c r="P33" s="11">
        <f t="shared" si="10"/>
        <v>93750</v>
      </c>
      <c r="Q33" s="11"/>
      <c r="R33" s="11">
        <f t="shared" si="11"/>
        <v>16273</v>
      </c>
      <c r="S33" s="11">
        <v>77250</v>
      </c>
      <c r="T33" s="11">
        <f t="shared" si="12"/>
        <v>93523</v>
      </c>
      <c r="U33" s="11"/>
    </row>
    <row r="34" spans="1:21" ht="12.75">
      <c r="A34" t="s">
        <v>16</v>
      </c>
      <c r="B34" s="5">
        <v>7518.959999999999</v>
      </c>
      <c r="C34" s="5">
        <v>52155.79</v>
      </c>
      <c r="D34" s="5">
        <f t="shared" si="6"/>
        <v>59674.75</v>
      </c>
      <c r="E34" s="5"/>
      <c r="F34" s="5">
        <v>13847.779999999999</v>
      </c>
      <c r="G34" s="5">
        <v>48349.97</v>
      </c>
      <c r="H34" s="5">
        <f t="shared" si="7"/>
        <v>62197.75</v>
      </c>
      <c r="I34" s="5"/>
      <c r="J34" s="5">
        <v>16697.600000000006</v>
      </c>
      <c r="K34" s="5">
        <v>83939.4</v>
      </c>
      <c r="L34" s="5">
        <f t="shared" si="8"/>
        <v>100637</v>
      </c>
      <c r="N34" s="10">
        <f t="shared" si="9"/>
        <v>18750</v>
      </c>
      <c r="O34" s="11">
        <v>75000</v>
      </c>
      <c r="P34" s="11">
        <f t="shared" si="10"/>
        <v>93750</v>
      </c>
      <c r="Q34" s="11"/>
      <c r="R34" s="11">
        <f t="shared" si="11"/>
        <v>16273</v>
      </c>
      <c r="S34" s="11">
        <v>77250</v>
      </c>
      <c r="T34" s="11">
        <f t="shared" si="12"/>
        <v>93523</v>
      </c>
      <c r="U34" s="11"/>
    </row>
    <row r="35" spans="1:21" ht="12.75">
      <c r="A35" t="s">
        <v>17</v>
      </c>
      <c r="B35" s="5">
        <v>14387.200000000033</v>
      </c>
      <c r="C35" s="5">
        <v>45287.54999999997</v>
      </c>
      <c r="D35" s="5">
        <f t="shared" si="6"/>
        <v>59674.75</v>
      </c>
      <c r="E35" s="5"/>
      <c r="F35" s="5">
        <v>13489.260000000006</v>
      </c>
      <c r="G35" s="5">
        <v>48708.48999999999</v>
      </c>
      <c r="H35" s="5">
        <f t="shared" si="7"/>
        <v>62197.75</v>
      </c>
      <c r="I35" s="5"/>
      <c r="J35" s="5">
        <v>14426.64</v>
      </c>
      <c r="K35" s="5">
        <v>86210.36</v>
      </c>
      <c r="L35" s="5">
        <f t="shared" si="8"/>
        <v>100637</v>
      </c>
      <c r="N35" s="10">
        <f t="shared" si="9"/>
        <v>18750</v>
      </c>
      <c r="O35" s="11">
        <v>75000</v>
      </c>
      <c r="P35" s="11">
        <f t="shared" si="10"/>
        <v>93750</v>
      </c>
      <c r="Q35" s="11"/>
      <c r="R35" s="11">
        <f t="shared" si="11"/>
        <v>16273</v>
      </c>
      <c r="S35" s="11">
        <v>77250</v>
      </c>
      <c r="T35" s="11">
        <f t="shared" si="12"/>
        <v>93523</v>
      </c>
      <c r="U35" s="11"/>
    </row>
    <row r="36" spans="1:21" ht="12.75">
      <c r="A36" t="s">
        <v>18</v>
      </c>
      <c r="B36" s="5">
        <v>14847</v>
      </c>
      <c r="C36" s="5">
        <v>44827.75</v>
      </c>
      <c r="D36" s="5">
        <f t="shared" si="6"/>
        <v>59674.75</v>
      </c>
      <c r="E36" s="5"/>
      <c r="F36" s="5">
        <v>20594.08000000001</v>
      </c>
      <c r="G36" s="5">
        <v>41603.66999999999</v>
      </c>
      <c r="H36" s="5">
        <f t="shared" si="7"/>
        <v>62197.75</v>
      </c>
      <c r="I36" s="5"/>
      <c r="J36" s="5">
        <v>40568.39</v>
      </c>
      <c r="K36" s="5">
        <v>59842.399999999994</v>
      </c>
      <c r="L36" s="5">
        <f t="shared" si="8"/>
        <v>100410.79</v>
      </c>
      <c r="N36" s="10">
        <f t="shared" si="9"/>
        <v>18750</v>
      </c>
      <c r="O36" s="11">
        <v>75000</v>
      </c>
      <c r="P36" s="11">
        <f t="shared" si="10"/>
        <v>93750</v>
      </c>
      <c r="Q36" s="11"/>
      <c r="R36" s="11">
        <f t="shared" si="11"/>
        <v>16273</v>
      </c>
      <c r="S36" s="11">
        <v>77250</v>
      </c>
      <c r="T36" s="11">
        <f t="shared" si="12"/>
        <v>93523</v>
      </c>
      <c r="U36" s="11"/>
    </row>
    <row r="37" spans="1:21" ht="12.75">
      <c r="A37" t="s">
        <v>19</v>
      </c>
      <c r="B37" s="5">
        <v>20266.23000000001</v>
      </c>
      <c r="C37" s="5">
        <v>34376.55999999999</v>
      </c>
      <c r="D37" s="5">
        <f t="shared" si="6"/>
        <v>54642.79</v>
      </c>
      <c r="E37" s="5"/>
      <c r="F37" s="5">
        <v>37162.490000000005</v>
      </c>
      <c r="G37" s="5">
        <v>25035.259999999995</v>
      </c>
      <c r="H37" s="5">
        <f t="shared" si="7"/>
        <v>62197.75</v>
      </c>
      <c r="I37" s="5"/>
      <c r="J37" s="5">
        <v>13191.060000000003</v>
      </c>
      <c r="K37" s="5">
        <v>87445.94</v>
      </c>
      <c r="L37" s="5">
        <f t="shared" si="8"/>
        <v>100637</v>
      </c>
      <c r="N37" s="12">
        <f t="shared" si="9"/>
        <v>18750</v>
      </c>
      <c r="O37" s="11">
        <v>75000</v>
      </c>
      <c r="P37" s="11">
        <f t="shared" si="10"/>
        <v>93750</v>
      </c>
      <c r="Q37" s="11"/>
      <c r="R37" s="11">
        <f t="shared" si="11"/>
        <v>16273</v>
      </c>
      <c r="S37" s="11">
        <v>77250</v>
      </c>
      <c r="T37" s="11">
        <f t="shared" si="12"/>
        <v>93523</v>
      </c>
      <c r="U37" s="11"/>
    </row>
    <row r="38" spans="1:21" ht="12.75">
      <c r="A38" t="s">
        <v>7</v>
      </c>
      <c r="B38" s="6">
        <f>SUM(B26:B37)</f>
        <v>124197.26000000001</v>
      </c>
      <c r="C38" s="6">
        <f>SUM(C26:C37)</f>
        <v>586867.82</v>
      </c>
      <c r="D38" s="6">
        <f>SUM(D26:D37)</f>
        <v>711065.0800000001</v>
      </c>
      <c r="E38" s="7"/>
      <c r="F38" s="6">
        <f>SUM(F26:F37)</f>
        <v>168644.93</v>
      </c>
      <c r="G38" s="6">
        <f>SUM(G26:G37)</f>
        <v>577728.0700000001</v>
      </c>
      <c r="H38" s="6">
        <f>SUM(H26:H37)</f>
        <v>746373</v>
      </c>
      <c r="I38" s="7"/>
      <c r="J38" s="6">
        <f>SUM(J26:J37)</f>
        <v>207131.39</v>
      </c>
      <c r="K38" s="6">
        <f>SUM(K26:K37)</f>
        <v>1000212.4099999999</v>
      </c>
      <c r="L38" s="6">
        <f>SUM(L26:L37)</f>
        <v>1207343.8</v>
      </c>
      <c r="N38" s="13">
        <f>SUM(N26:N37)</f>
        <v>225000</v>
      </c>
      <c r="O38" s="14">
        <f>SUM(O26:O37)</f>
        <v>900000</v>
      </c>
      <c r="P38" s="14">
        <f>SUM(P26:P37)</f>
        <v>1125000</v>
      </c>
      <c r="Q38" s="11"/>
      <c r="R38" s="13">
        <f>SUM(R26:R37)</f>
        <v>195276</v>
      </c>
      <c r="S38" s="14">
        <f>SUM(S26:S37)</f>
        <v>927000</v>
      </c>
      <c r="T38" s="14">
        <f>SUM(T26:T37)</f>
        <v>1122276</v>
      </c>
      <c r="U38" s="11"/>
    </row>
    <row r="39" spans="14:21" ht="12.75">
      <c r="N39" s="11"/>
      <c r="O39" s="11"/>
      <c r="P39" s="11"/>
      <c r="Q39" s="11"/>
      <c r="R39" s="11"/>
      <c r="S39" s="11"/>
      <c r="T39" s="11"/>
      <c r="U39" s="11"/>
    </row>
    <row r="40" spans="14:21" ht="12.75"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2" t="s">
        <v>21</v>
      </c>
      <c r="N41" s="11"/>
      <c r="O41" s="11"/>
      <c r="P41" s="11"/>
      <c r="Q41" s="11"/>
      <c r="R41" s="11"/>
      <c r="S41" s="11"/>
      <c r="T41" s="11"/>
      <c r="U41" s="11"/>
    </row>
    <row r="42" spans="1:21" ht="12.75">
      <c r="A42" s="2"/>
      <c r="B42" s="16">
        <v>2007</v>
      </c>
      <c r="C42" s="16"/>
      <c r="D42" s="16"/>
      <c r="E42" s="3"/>
      <c r="F42" s="16">
        <v>2008</v>
      </c>
      <c r="G42" s="16"/>
      <c r="H42" s="16"/>
      <c r="I42" s="3"/>
      <c r="J42" s="16">
        <v>2009</v>
      </c>
      <c r="K42" s="16"/>
      <c r="L42" s="16"/>
      <c r="N42" s="16">
        <v>2010</v>
      </c>
      <c r="O42" s="16"/>
      <c r="P42" s="16"/>
      <c r="R42" s="16">
        <v>2011</v>
      </c>
      <c r="S42" s="16"/>
      <c r="T42" s="16"/>
      <c r="U42" s="11"/>
    </row>
    <row r="43" spans="1:21" ht="12.75">
      <c r="A43" s="4" t="s">
        <v>4</v>
      </c>
      <c r="B43" s="4" t="s">
        <v>5</v>
      </c>
      <c r="C43" s="4" t="s">
        <v>6</v>
      </c>
      <c r="D43" s="4" t="s">
        <v>7</v>
      </c>
      <c r="E43" s="4"/>
      <c r="F43" s="4" t="s">
        <v>5</v>
      </c>
      <c r="G43" s="4" t="s">
        <v>6</v>
      </c>
      <c r="H43" s="4" t="s">
        <v>7</v>
      </c>
      <c r="I43" s="4"/>
      <c r="J43" s="4" t="s">
        <v>5</v>
      </c>
      <c r="K43" s="4" t="s">
        <v>6</v>
      </c>
      <c r="L43" s="4" t="s">
        <v>7</v>
      </c>
      <c r="N43" s="4" t="s">
        <v>5</v>
      </c>
      <c r="O43" s="4" t="s">
        <v>6</v>
      </c>
      <c r="P43" s="4" t="s">
        <v>7</v>
      </c>
      <c r="R43" s="4" t="s">
        <v>5</v>
      </c>
      <c r="S43" s="4" t="s">
        <v>6</v>
      </c>
      <c r="T43" s="4" t="s">
        <v>7</v>
      </c>
      <c r="U43" s="11"/>
    </row>
    <row r="44" spans="1:21" ht="12.75">
      <c r="A44" t="s">
        <v>8</v>
      </c>
      <c r="B44" s="5">
        <v>5992.96000000001</v>
      </c>
      <c r="C44" s="5">
        <v>40060.369999999995</v>
      </c>
      <c r="D44" s="5">
        <f>SUM(B44:C44)</f>
        <v>46053.33</v>
      </c>
      <c r="E44" s="5"/>
      <c r="F44" s="5">
        <v>9264.149999999998</v>
      </c>
      <c r="G44" s="5">
        <v>57769.850000000006</v>
      </c>
      <c r="H44" s="5">
        <f>SUM(F44:G44)</f>
        <v>67034</v>
      </c>
      <c r="I44" s="5"/>
      <c r="J44" s="5">
        <v>11886.449999999997</v>
      </c>
      <c r="K44" s="5">
        <v>123307.72000000002</v>
      </c>
      <c r="L44" s="5">
        <f>SUM(J44:K44)</f>
        <v>135194.17</v>
      </c>
      <c r="N44" s="10">
        <f>327951/12</f>
        <v>27329.25</v>
      </c>
      <c r="O44" s="11">
        <v>109317</v>
      </c>
      <c r="P44" s="11">
        <f>N44+O44</f>
        <v>136646.25</v>
      </c>
      <c r="Q44" s="11"/>
      <c r="R44" s="11">
        <f>264155/12</f>
        <v>22012.916666666668</v>
      </c>
      <c r="S44" s="11">
        <v>104498</v>
      </c>
      <c r="T44" s="11">
        <f>R44+S44</f>
        <v>126510.91666666667</v>
      </c>
      <c r="U44" s="11"/>
    </row>
    <row r="45" spans="1:21" ht="12.75">
      <c r="A45" t="s">
        <v>9</v>
      </c>
      <c r="B45" s="5">
        <v>10771.759999999995</v>
      </c>
      <c r="C45" s="5">
        <v>63328.41</v>
      </c>
      <c r="D45" s="5">
        <f aca="true" t="shared" si="13" ref="D45:D55">SUM(B45:C45)</f>
        <v>74100.17</v>
      </c>
      <c r="E45" s="5"/>
      <c r="F45" s="5">
        <v>9511.230000000005</v>
      </c>
      <c r="G45" s="5">
        <v>57522.77</v>
      </c>
      <c r="H45" s="5">
        <f aca="true" t="shared" si="14" ref="H45:H55">SUM(F45:G45)</f>
        <v>67034</v>
      </c>
      <c r="I45" s="5"/>
      <c r="J45" s="5">
        <v>18648.210000000006</v>
      </c>
      <c r="K45" s="5">
        <v>116545.96</v>
      </c>
      <c r="L45" s="5">
        <f aca="true" t="shared" si="15" ref="L45:L55">SUM(J45:K45)</f>
        <v>135194.17</v>
      </c>
      <c r="N45" s="10">
        <f aca="true" t="shared" si="16" ref="N45:N55">327951/12</f>
        <v>27329.25</v>
      </c>
      <c r="O45" s="11">
        <v>109317</v>
      </c>
      <c r="P45" s="11">
        <f aca="true" t="shared" si="17" ref="P45:P55">N45+O45</f>
        <v>136646.25</v>
      </c>
      <c r="Q45" s="11"/>
      <c r="R45" s="11">
        <f aca="true" t="shared" si="18" ref="R45:R55">264155/12</f>
        <v>22012.916666666668</v>
      </c>
      <c r="S45" s="11">
        <v>104498</v>
      </c>
      <c r="T45" s="11">
        <f aca="true" t="shared" si="19" ref="T45:T55">R45+S45</f>
        <v>126510.91666666667</v>
      </c>
      <c r="U45" s="11"/>
    </row>
    <row r="46" spans="1:21" ht="12.75">
      <c r="A46" t="s">
        <v>10</v>
      </c>
      <c r="B46" s="5">
        <v>7152.859999999997</v>
      </c>
      <c r="C46" s="5">
        <v>52923.880000000005</v>
      </c>
      <c r="D46" s="5">
        <f t="shared" si="13"/>
        <v>60076.740000000005</v>
      </c>
      <c r="E46" s="5"/>
      <c r="F46" s="5">
        <v>9815.880000000005</v>
      </c>
      <c r="G46" s="5">
        <v>57218.119999999995</v>
      </c>
      <c r="H46" s="5">
        <f t="shared" si="14"/>
        <v>67034</v>
      </c>
      <c r="I46" s="5"/>
      <c r="J46" s="5">
        <v>26384.010000000002</v>
      </c>
      <c r="K46" s="5">
        <v>121577.32999999999</v>
      </c>
      <c r="L46" s="5">
        <f t="shared" si="15"/>
        <v>147961.34</v>
      </c>
      <c r="N46" s="10">
        <f t="shared" si="16"/>
        <v>27329.25</v>
      </c>
      <c r="O46" s="11">
        <v>109317</v>
      </c>
      <c r="P46" s="11">
        <f t="shared" si="17"/>
        <v>136646.25</v>
      </c>
      <c r="Q46" s="11"/>
      <c r="R46" s="11">
        <f t="shared" si="18"/>
        <v>22012.916666666668</v>
      </c>
      <c r="S46" s="11">
        <v>104498</v>
      </c>
      <c r="T46" s="11">
        <f t="shared" si="19"/>
        <v>126510.91666666667</v>
      </c>
      <c r="U46" s="11"/>
    </row>
    <row r="47" spans="1:21" ht="12.75">
      <c r="A47" t="s">
        <v>11</v>
      </c>
      <c r="B47" s="5">
        <v>7385.499999999985</v>
      </c>
      <c r="C47" s="5">
        <v>53944.900000000016</v>
      </c>
      <c r="D47" s="5">
        <f t="shared" si="13"/>
        <v>61330.4</v>
      </c>
      <c r="E47" s="5"/>
      <c r="F47" s="5">
        <v>10075.650000000001</v>
      </c>
      <c r="G47" s="5">
        <v>56958.35</v>
      </c>
      <c r="H47" s="5">
        <f t="shared" si="14"/>
        <v>67034</v>
      </c>
      <c r="I47" s="5"/>
      <c r="J47" s="5">
        <v>22036.859999999993</v>
      </c>
      <c r="K47" s="5">
        <v>117439.73000000001</v>
      </c>
      <c r="L47" s="5">
        <f t="shared" si="15"/>
        <v>139476.59</v>
      </c>
      <c r="N47" s="10">
        <f t="shared" si="16"/>
        <v>27329.25</v>
      </c>
      <c r="O47" s="11">
        <v>109317</v>
      </c>
      <c r="P47" s="11">
        <f t="shared" si="17"/>
        <v>136646.25</v>
      </c>
      <c r="Q47" s="11"/>
      <c r="R47" s="11">
        <f t="shared" si="18"/>
        <v>22012.916666666668</v>
      </c>
      <c r="S47" s="11">
        <v>104498</v>
      </c>
      <c r="T47" s="11">
        <f t="shared" si="19"/>
        <v>126510.91666666667</v>
      </c>
      <c r="U47" s="11"/>
    </row>
    <row r="48" spans="1:21" ht="12.75">
      <c r="A48" t="s">
        <v>12</v>
      </c>
      <c r="B48" s="5">
        <v>7428.87999999999</v>
      </c>
      <c r="C48" s="5">
        <v>52647.87000000001</v>
      </c>
      <c r="D48" s="5">
        <f t="shared" si="13"/>
        <v>60076.75</v>
      </c>
      <c r="E48" s="5"/>
      <c r="F48" s="5">
        <v>9838.950000000003</v>
      </c>
      <c r="G48" s="5">
        <v>57195.049999999996</v>
      </c>
      <c r="H48" s="5">
        <f t="shared" si="14"/>
        <v>67034</v>
      </c>
      <c r="I48" s="5"/>
      <c r="J48" s="5">
        <v>18583.179999999993</v>
      </c>
      <c r="K48" s="5">
        <v>120893.41</v>
      </c>
      <c r="L48" s="5">
        <f t="shared" si="15"/>
        <v>139476.59</v>
      </c>
      <c r="N48" s="10">
        <f t="shared" si="16"/>
        <v>27329.25</v>
      </c>
      <c r="O48" s="11">
        <v>109317</v>
      </c>
      <c r="P48" s="11">
        <f t="shared" si="17"/>
        <v>136646.25</v>
      </c>
      <c r="Q48" s="11"/>
      <c r="R48" s="11">
        <f t="shared" si="18"/>
        <v>22012.916666666668</v>
      </c>
      <c r="S48" s="11">
        <v>104498</v>
      </c>
      <c r="T48" s="11">
        <f t="shared" si="19"/>
        <v>126510.91666666667</v>
      </c>
      <c r="U48" s="11"/>
    </row>
    <row r="49" spans="1:21" ht="12.75">
      <c r="A49" t="s">
        <v>13</v>
      </c>
      <c r="B49" s="5">
        <v>7216.7199999999975</v>
      </c>
      <c r="C49" s="5">
        <v>52860.03</v>
      </c>
      <c r="D49" s="5">
        <f t="shared" si="13"/>
        <v>60076.75</v>
      </c>
      <c r="E49" s="5"/>
      <c r="F49" s="5">
        <v>9962.769999999999</v>
      </c>
      <c r="G49" s="5">
        <v>57071.23</v>
      </c>
      <c r="H49" s="5">
        <f t="shared" si="14"/>
        <v>67034</v>
      </c>
      <c r="I49" s="5"/>
      <c r="J49" s="5">
        <v>27086.24999999999</v>
      </c>
      <c r="K49" s="5">
        <v>112390.34000000001</v>
      </c>
      <c r="L49" s="5">
        <f t="shared" si="15"/>
        <v>139476.59</v>
      </c>
      <c r="N49" s="10">
        <f t="shared" si="16"/>
        <v>27329.25</v>
      </c>
      <c r="O49" s="11">
        <v>109317</v>
      </c>
      <c r="P49" s="11">
        <f t="shared" si="17"/>
        <v>136646.25</v>
      </c>
      <c r="Q49" s="11"/>
      <c r="R49" s="11">
        <f t="shared" si="18"/>
        <v>22012.916666666668</v>
      </c>
      <c r="S49" s="11">
        <v>104498</v>
      </c>
      <c r="T49" s="11">
        <f t="shared" si="19"/>
        <v>126510.91666666667</v>
      </c>
      <c r="U49" s="11"/>
    </row>
    <row r="50" spans="1:21" ht="12.75">
      <c r="A50" t="s">
        <v>14</v>
      </c>
      <c r="B50" s="5">
        <v>9705.020000000019</v>
      </c>
      <c r="C50" s="5">
        <v>49118.07999999998</v>
      </c>
      <c r="D50" s="5">
        <f t="shared" si="13"/>
        <v>58823.1</v>
      </c>
      <c r="E50" s="5"/>
      <c r="F50" s="5">
        <v>19111.57</v>
      </c>
      <c r="G50" s="5">
        <v>47922.43</v>
      </c>
      <c r="H50" s="5">
        <f t="shared" si="14"/>
        <v>67034</v>
      </c>
      <c r="I50" s="5"/>
      <c r="J50" s="5">
        <v>15730.459999999995</v>
      </c>
      <c r="K50" s="5">
        <v>123746.13</v>
      </c>
      <c r="L50" s="5">
        <f t="shared" si="15"/>
        <v>139476.59</v>
      </c>
      <c r="N50" s="10">
        <f t="shared" si="16"/>
        <v>27329.25</v>
      </c>
      <c r="O50" s="11">
        <v>109317</v>
      </c>
      <c r="P50" s="11">
        <f t="shared" si="17"/>
        <v>136646.25</v>
      </c>
      <c r="Q50" s="11"/>
      <c r="R50" s="11">
        <f t="shared" si="18"/>
        <v>22012.916666666668</v>
      </c>
      <c r="S50" s="11">
        <v>104498</v>
      </c>
      <c r="T50" s="11">
        <f t="shared" si="19"/>
        <v>126510.91666666667</v>
      </c>
      <c r="U50" s="11"/>
    </row>
    <row r="51" spans="1:21" ht="12.75">
      <c r="A51" t="s">
        <v>15</v>
      </c>
      <c r="B51" s="5">
        <v>7405.12999999999</v>
      </c>
      <c r="C51" s="5">
        <v>52671.61000000001</v>
      </c>
      <c r="D51" s="5">
        <f t="shared" si="13"/>
        <v>60076.74</v>
      </c>
      <c r="E51" s="5"/>
      <c r="F51" s="5">
        <v>14088.399999999998</v>
      </c>
      <c r="G51" s="5">
        <v>52945.600000000006</v>
      </c>
      <c r="H51" s="5">
        <f t="shared" si="14"/>
        <v>67034</v>
      </c>
      <c r="I51" s="5"/>
      <c r="J51" s="5">
        <v>22339.749999999978</v>
      </c>
      <c r="K51" s="5">
        <v>117136.84000000003</v>
      </c>
      <c r="L51" s="5">
        <f t="shared" si="15"/>
        <v>139476.59</v>
      </c>
      <c r="N51" s="10">
        <f t="shared" si="16"/>
        <v>27329.25</v>
      </c>
      <c r="O51" s="11">
        <v>109317</v>
      </c>
      <c r="P51" s="11">
        <f t="shared" si="17"/>
        <v>136646.25</v>
      </c>
      <c r="Q51" s="11"/>
      <c r="R51" s="11">
        <f t="shared" si="18"/>
        <v>22012.916666666668</v>
      </c>
      <c r="S51" s="11">
        <v>104498</v>
      </c>
      <c r="T51" s="11">
        <f t="shared" si="19"/>
        <v>126510.91666666667</v>
      </c>
      <c r="U51" s="11"/>
    </row>
    <row r="52" spans="1:21" ht="12.75">
      <c r="A52" t="s">
        <v>16</v>
      </c>
      <c r="B52" s="5">
        <v>7058.069999999989</v>
      </c>
      <c r="C52" s="5">
        <v>53018.68000000001</v>
      </c>
      <c r="D52" s="5">
        <f t="shared" si="13"/>
        <v>60076.75</v>
      </c>
      <c r="E52" s="5"/>
      <c r="F52" s="5">
        <v>13847.779999999999</v>
      </c>
      <c r="G52" s="5">
        <v>53186.22</v>
      </c>
      <c r="H52" s="5">
        <f t="shared" si="14"/>
        <v>67034</v>
      </c>
      <c r="I52" s="5"/>
      <c r="J52" s="5">
        <v>24248.27000000002</v>
      </c>
      <c r="K52" s="5">
        <v>115228.31999999998</v>
      </c>
      <c r="L52" s="5">
        <f t="shared" si="15"/>
        <v>139476.59</v>
      </c>
      <c r="N52" s="10">
        <f t="shared" si="16"/>
        <v>27329.25</v>
      </c>
      <c r="O52" s="11">
        <v>109317</v>
      </c>
      <c r="P52" s="11">
        <f t="shared" si="17"/>
        <v>136646.25</v>
      </c>
      <c r="Q52" s="11"/>
      <c r="R52" s="11">
        <f t="shared" si="18"/>
        <v>22012.916666666668</v>
      </c>
      <c r="S52" s="11">
        <v>104498</v>
      </c>
      <c r="T52" s="11">
        <f t="shared" si="19"/>
        <v>126510.91666666667</v>
      </c>
      <c r="U52" s="11"/>
    </row>
    <row r="53" spans="1:21" ht="12.75">
      <c r="A53" t="s">
        <v>17</v>
      </c>
      <c r="B53" s="5">
        <v>19127.02000000002</v>
      </c>
      <c r="C53" s="5">
        <v>40949.72999999998</v>
      </c>
      <c r="D53" s="5">
        <f t="shared" si="13"/>
        <v>60076.75</v>
      </c>
      <c r="E53" s="5"/>
      <c r="F53" s="5">
        <v>13489.260000000006</v>
      </c>
      <c r="G53" s="5">
        <v>53544.73999999999</v>
      </c>
      <c r="H53" s="5">
        <f t="shared" si="14"/>
        <v>67034</v>
      </c>
      <c r="I53" s="5"/>
      <c r="J53" s="5">
        <v>20950.269999999982</v>
      </c>
      <c r="K53" s="5">
        <v>118526.32</v>
      </c>
      <c r="L53" s="5">
        <f t="shared" si="15"/>
        <v>139476.59</v>
      </c>
      <c r="N53" s="10">
        <f t="shared" si="16"/>
        <v>27329.25</v>
      </c>
      <c r="O53" s="11">
        <v>109317</v>
      </c>
      <c r="P53" s="11">
        <f t="shared" si="17"/>
        <v>136646.25</v>
      </c>
      <c r="Q53" s="11"/>
      <c r="R53" s="11">
        <f t="shared" si="18"/>
        <v>22012.916666666668</v>
      </c>
      <c r="S53" s="11">
        <v>104498</v>
      </c>
      <c r="T53" s="11">
        <f t="shared" si="19"/>
        <v>126510.91666666667</v>
      </c>
      <c r="U53" s="11"/>
    </row>
    <row r="54" spans="1:21" ht="12.75">
      <c r="A54" t="s">
        <v>18</v>
      </c>
      <c r="B54" s="5">
        <v>19738.670000000013</v>
      </c>
      <c r="C54" s="5">
        <v>40338.07999999999</v>
      </c>
      <c r="D54" s="5">
        <f t="shared" si="13"/>
        <v>60076.75</v>
      </c>
      <c r="E54" s="5"/>
      <c r="F54" s="5">
        <v>22555.65999999999</v>
      </c>
      <c r="G54" s="5">
        <v>44478.34000000001</v>
      </c>
      <c r="H54" s="5">
        <f t="shared" si="14"/>
        <v>67034</v>
      </c>
      <c r="I54" s="5"/>
      <c r="J54" s="5">
        <v>60895.37</v>
      </c>
      <c r="K54" s="5">
        <v>78337.47</v>
      </c>
      <c r="L54" s="5">
        <f t="shared" si="15"/>
        <v>139232.84</v>
      </c>
      <c r="N54" s="10">
        <f t="shared" si="16"/>
        <v>27329.25</v>
      </c>
      <c r="O54" s="11">
        <v>109317</v>
      </c>
      <c r="P54" s="11">
        <f t="shared" si="17"/>
        <v>136646.25</v>
      </c>
      <c r="Q54" s="11"/>
      <c r="R54" s="11">
        <f t="shared" si="18"/>
        <v>22012.916666666668</v>
      </c>
      <c r="S54" s="11">
        <v>104498</v>
      </c>
      <c r="T54" s="11">
        <f t="shared" si="19"/>
        <v>126510.91666666667</v>
      </c>
      <c r="U54" s="11"/>
    </row>
    <row r="55" spans="1:21" ht="12.75">
      <c r="A55" t="s">
        <v>19</v>
      </c>
      <c r="B55" s="5">
        <v>26943.749999999985</v>
      </c>
      <c r="C55" s="5">
        <v>28095.970000000016</v>
      </c>
      <c r="D55" s="5">
        <f t="shared" si="13"/>
        <v>55039.72</v>
      </c>
      <c r="E55" s="5"/>
      <c r="F55" s="5">
        <v>40196.78999999999</v>
      </c>
      <c r="G55" s="5">
        <v>26837.210000000006</v>
      </c>
      <c r="H55" s="5">
        <f t="shared" si="14"/>
        <v>67034</v>
      </c>
      <c r="I55" s="5"/>
      <c r="J55" s="5">
        <v>18281.999999999993</v>
      </c>
      <c r="K55" s="5">
        <v>121194.59</v>
      </c>
      <c r="L55" s="5">
        <f t="shared" si="15"/>
        <v>139476.59</v>
      </c>
      <c r="N55" s="12">
        <f t="shared" si="16"/>
        <v>27329.25</v>
      </c>
      <c r="O55" s="11">
        <v>109317</v>
      </c>
      <c r="P55" s="11">
        <f t="shared" si="17"/>
        <v>136646.25</v>
      </c>
      <c r="Q55" s="11"/>
      <c r="R55" s="15">
        <f t="shared" si="18"/>
        <v>22012.916666666668</v>
      </c>
      <c r="S55" s="11">
        <v>104498</v>
      </c>
      <c r="T55" s="11">
        <f t="shared" si="19"/>
        <v>126510.91666666667</v>
      </c>
      <c r="U55" s="11"/>
    </row>
    <row r="56" spans="1:21" ht="12.75">
      <c r="A56" t="s">
        <v>7</v>
      </c>
      <c r="B56" s="6">
        <f>SUM(B44:B55)</f>
        <v>135926.34</v>
      </c>
      <c r="C56" s="6">
        <f>SUM(C44:C55)</f>
        <v>579957.61</v>
      </c>
      <c r="D56" s="6">
        <f>SUM(D44:D55)</f>
        <v>715883.95</v>
      </c>
      <c r="E56" s="7"/>
      <c r="F56" s="6">
        <f>SUM(F44:F55)</f>
        <v>181758.08999999997</v>
      </c>
      <c r="G56" s="6">
        <f>SUM(G44:G55)</f>
        <v>622649.9099999999</v>
      </c>
      <c r="H56" s="6">
        <f>SUM(H44:H55)</f>
        <v>804408</v>
      </c>
      <c r="I56" s="7"/>
      <c r="J56" s="6">
        <f>SUM(J44:J55)</f>
        <v>287071.07999999996</v>
      </c>
      <c r="K56" s="6">
        <f>SUM(K44:K55)</f>
        <v>1386324.1600000001</v>
      </c>
      <c r="L56" s="6">
        <f>SUM(L44:L55)</f>
        <v>1673395.2400000002</v>
      </c>
      <c r="N56" s="13">
        <f>SUM(N44:N55)</f>
        <v>327951</v>
      </c>
      <c r="O56" s="14">
        <f>SUM(O44:O55)</f>
        <v>1311804</v>
      </c>
      <c r="P56" s="14">
        <f>SUM(P44:P55)</f>
        <v>1639755</v>
      </c>
      <c r="Q56" s="11"/>
      <c r="R56" s="13">
        <f>SUM(R44:R55)</f>
        <v>264154.99999999994</v>
      </c>
      <c r="S56" s="14">
        <f>SUM(S44:S55)</f>
        <v>1253976</v>
      </c>
      <c r="T56" s="14">
        <f>SUM(T44:T55)</f>
        <v>1518131.0000000002</v>
      </c>
      <c r="U56" s="11"/>
    </row>
    <row r="57" spans="14:21" ht="12.75">
      <c r="N57" s="11"/>
      <c r="O57" s="11"/>
      <c r="P57" s="11"/>
      <c r="Q57" s="11"/>
      <c r="R57" s="11"/>
      <c r="S57" s="11"/>
      <c r="T57" s="11"/>
      <c r="U57" s="11"/>
    </row>
    <row r="58" spans="14:21" ht="12.75"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" t="s">
        <v>22</v>
      </c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2"/>
      <c r="B60" s="16">
        <v>2007</v>
      </c>
      <c r="C60" s="16"/>
      <c r="D60" s="16"/>
      <c r="E60" s="3"/>
      <c r="F60" s="16">
        <v>2008</v>
      </c>
      <c r="G60" s="16"/>
      <c r="H60" s="16"/>
      <c r="I60" s="3"/>
      <c r="J60" s="16">
        <v>2009</v>
      </c>
      <c r="K60" s="16"/>
      <c r="L60" s="16"/>
      <c r="N60" s="16">
        <v>2010</v>
      </c>
      <c r="O60" s="16"/>
      <c r="P60" s="16"/>
      <c r="R60" s="16">
        <v>2011</v>
      </c>
      <c r="S60" s="16"/>
      <c r="T60" s="16"/>
      <c r="U60" s="11"/>
    </row>
    <row r="61" spans="1:21" ht="12.75">
      <c r="A61" s="4" t="s">
        <v>4</v>
      </c>
      <c r="B61" s="4" t="s">
        <v>5</v>
      </c>
      <c r="C61" s="4" t="s">
        <v>6</v>
      </c>
      <c r="D61" s="4" t="s">
        <v>7</v>
      </c>
      <c r="E61" s="4"/>
      <c r="F61" s="4" t="s">
        <v>5</v>
      </c>
      <c r="G61" s="4" t="s">
        <v>6</v>
      </c>
      <c r="H61" s="4" t="s">
        <v>7</v>
      </c>
      <c r="I61" s="4"/>
      <c r="J61" s="4" t="s">
        <v>5</v>
      </c>
      <c r="K61" s="4" t="s">
        <v>6</v>
      </c>
      <c r="L61" s="4" t="s">
        <v>7</v>
      </c>
      <c r="N61" s="4" t="s">
        <v>5</v>
      </c>
      <c r="O61" s="4" t="s">
        <v>6</v>
      </c>
      <c r="P61" s="4" t="s">
        <v>7</v>
      </c>
      <c r="R61" s="4" t="s">
        <v>5</v>
      </c>
      <c r="S61" s="4" t="s">
        <v>6</v>
      </c>
      <c r="T61" s="4" t="s">
        <v>7</v>
      </c>
      <c r="U61" s="11"/>
    </row>
    <row r="62" spans="1:21" ht="12.75">
      <c r="A62" t="s">
        <v>8</v>
      </c>
      <c r="B62" s="5">
        <v>2079.500000000001</v>
      </c>
      <c r="C62" s="5">
        <v>7112.970000000005</v>
      </c>
      <c r="D62" s="5">
        <f>SUM(B62:C62)</f>
        <v>9192.470000000005</v>
      </c>
      <c r="E62" s="5"/>
      <c r="F62" s="5">
        <v>2477.1100000000097</v>
      </c>
      <c r="G62" s="5">
        <v>8735.050000000001</v>
      </c>
      <c r="H62" s="5">
        <f>SUM(F62:G62)</f>
        <v>11212.16000000001</v>
      </c>
      <c r="I62" s="5"/>
      <c r="J62" s="5">
        <v>3716.679999999997</v>
      </c>
      <c r="K62" s="5">
        <v>9513.289999999999</v>
      </c>
      <c r="L62" s="5">
        <f>SUM(J62:K62)</f>
        <v>13229.969999999996</v>
      </c>
      <c r="N62" s="10">
        <f>34120/12</f>
        <v>2843.3333333333335</v>
      </c>
      <c r="O62" s="11">
        <v>10971</v>
      </c>
      <c r="P62" s="11">
        <f>N62+O62</f>
        <v>13814.333333333334</v>
      </c>
      <c r="Q62" s="11"/>
      <c r="R62" s="11">
        <f>30360/12</f>
        <v>2530</v>
      </c>
      <c r="S62" s="11">
        <f>11682</f>
        <v>11682</v>
      </c>
      <c r="T62" s="11">
        <f>R62+S62</f>
        <v>14212</v>
      </c>
      <c r="U62" s="11"/>
    </row>
    <row r="63" spans="1:21" ht="12.75">
      <c r="A63" t="s">
        <v>9</v>
      </c>
      <c r="B63" s="5">
        <v>3699.640000000027</v>
      </c>
      <c r="C63" s="5">
        <v>6148.839999999998</v>
      </c>
      <c r="D63" s="5">
        <f aca="true" t="shared" si="20" ref="D63:D73">SUM(B63:C63)</f>
        <v>9848.480000000025</v>
      </c>
      <c r="E63" s="5"/>
      <c r="F63" s="5">
        <v>2703.500000000002</v>
      </c>
      <c r="G63" s="5">
        <v>7329.770000000002</v>
      </c>
      <c r="H63" s="5">
        <f aca="true" t="shared" si="21" ref="H63:H73">SUM(F63:G63)</f>
        <v>10033.270000000004</v>
      </c>
      <c r="I63" s="5"/>
      <c r="J63" s="5">
        <v>2309.489999999998</v>
      </c>
      <c r="K63" s="5">
        <v>8135.229999999999</v>
      </c>
      <c r="L63" s="5">
        <f aca="true" t="shared" si="22" ref="L63:L73">SUM(J63:K63)</f>
        <v>10444.719999999998</v>
      </c>
      <c r="N63" s="10">
        <f aca="true" t="shared" si="23" ref="N63:N73">34120/12</f>
        <v>2843.3333333333335</v>
      </c>
      <c r="O63" s="11">
        <v>9842</v>
      </c>
      <c r="P63" s="11">
        <f aca="true" t="shared" si="24" ref="P63:P73">N63+O63</f>
        <v>12685.333333333334</v>
      </c>
      <c r="Q63" s="11"/>
      <c r="R63" s="11">
        <f aca="true" t="shared" si="25" ref="R63:R73">30360/12</f>
        <v>2530</v>
      </c>
      <c r="S63" s="11">
        <v>10555</v>
      </c>
      <c r="T63" s="11">
        <f aca="true" t="shared" si="26" ref="T63:T73">R63+S63</f>
        <v>13085</v>
      </c>
      <c r="U63" s="11"/>
    </row>
    <row r="64" spans="1:21" ht="12.75">
      <c r="A64" t="s">
        <v>10</v>
      </c>
      <c r="B64" s="5">
        <v>2367.2000000000166</v>
      </c>
      <c r="C64" s="5">
        <v>7667.34</v>
      </c>
      <c r="D64" s="5">
        <f t="shared" si="20"/>
        <v>10034.540000000017</v>
      </c>
      <c r="E64" s="5"/>
      <c r="F64" s="5">
        <v>2755.9800000000096</v>
      </c>
      <c r="G64" s="5">
        <v>8621.490000000002</v>
      </c>
      <c r="H64" s="5">
        <f t="shared" si="21"/>
        <v>11377.470000000012</v>
      </c>
      <c r="I64" s="5"/>
      <c r="J64" s="5">
        <v>3103.9600000000028</v>
      </c>
      <c r="K64" s="5">
        <v>10912.669999999998</v>
      </c>
      <c r="L64" s="5">
        <f t="shared" si="22"/>
        <v>14016.630000000001</v>
      </c>
      <c r="N64" s="10">
        <f t="shared" si="23"/>
        <v>2843.3333333333335</v>
      </c>
      <c r="O64" s="11">
        <v>11600</v>
      </c>
      <c r="P64" s="11">
        <f t="shared" si="24"/>
        <v>14443.333333333334</v>
      </c>
      <c r="Q64" s="11"/>
      <c r="R64" s="11">
        <f t="shared" si="25"/>
        <v>2530</v>
      </c>
      <c r="S64" s="11">
        <v>12470</v>
      </c>
      <c r="T64" s="11">
        <f t="shared" si="26"/>
        <v>15000</v>
      </c>
      <c r="U64" s="11"/>
    </row>
    <row r="65" spans="1:21" ht="12.75">
      <c r="A65" t="s">
        <v>11</v>
      </c>
      <c r="B65" s="5">
        <v>2546.150000000006</v>
      </c>
      <c r="C65" s="5">
        <v>7225.63</v>
      </c>
      <c r="D65" s="5">
        <f t="shared" si="20"/>
        <v>9771.780000000006</v>
      </c>
      <c r="E65" s="5"/>
      <c r="F65" s="5">
        <v>2849.380000000004</v>
      </c>
      <c r="G65" s="5">
        <v>7962.470000000002</v>
      </c>
      <c r="H65" s="5">
        <f t="shared" si="21"/>
        <v>10811.850000000006</v>
      </c>
      <c r="I65" s="5"/>
      <c r="J65" s="5">
        <v>2801.6300000000015</v>
      </c>
      <c r="K65" s="5">
        <v>9083.690000000002</v>
      </c>
      <c r="L65" s="5">
        <f t="shared" si="22"/>
        <v>11885.320000000003</v>
      </c>
      <c r="N65" s="10">
        <f t="shared" si="23"/>
        <v>2843.3333333333335</v>
      </c>
      <c r="O65" s="11">
        <v>11061</v>
      </c>
      <c r="P65" s="11">
        <f t="shared" si="24"/>
        <v>13904.333333333334</v>
      </c>
      <c r="Q65" s="11"/>
      <c r="R65" s="11">
        <f t="shared" si="25"/>
        <v>2530</v>
      </c>
      <c r="S65" s="11">
        <v>11418</v>
      </c>
      <c r="T65" s="11">
        <f t="shared" si="26"/>
        <v>13948</v>
      </c>
      <c r="U65" s="11"/>
    </row>
    <row r="66" spans="1:21" ht="12.75">
      <c r="A66" t="s">
        <v>12</v>
      </c>
      <c r="B66" s="5">
        <v>2619.5899999999947</v>
      </c>
      <c r="C66" s="5">
        <v>8083.689999999999</v>
      </c>
      <c r="D66" s="5">
        <f t="shared" si="20"/>
        <v>10703.279999999993</v>
      </c>
      <c r="E66" s="5"/>
      <c r="F66" s="5">
        <v>2736.0499999999965</v>
      </c>
      <c r="G66" s="5">
        <v>8301.46</v>
      </c>
      <c r="H66" s="5">
        <f t="shared" si="21"/>
        <v>11037.509999999995</v>
      </c>
      <c r="I66" s="5"/>
      <c r="J66" s="5">
        <v>2624.089999999999</v>
      </c>
      <c r="K66" s="5">
        <v>8974.470000000001</v>
      </c>
      <c r="L66" s="5">
        <f t="shared" si="22"/>
        <v>11598.56</v>
      </c>
      <c r="N66" s="10">
        <f t="shared" si="23"/>
        <v>2843.3333333333335</v>
      </c>
      <c r="O66" s="11">
        <v>10774</v>
      </c>
      <c r="P66" s="11">
        <f t="shared" si="24"/>
        <v>13617.333333333334</v>
      </c>
      <c r="Q66" s="11"/>
      <c r="R66" s="11">
        <f t="shared" si="25"/>
        <v>2530</v>
      </c>
      <c r="S66" s="11">
        <v>12144</v>
      </c>
      <c r="T66" s="11">
        <f t="shared" si="26"/>
        <v>14674</v>
      </c>
      <c r="U66" s="11"/>
    </row>
    <row r="67" spans="1:21" ht="12.75">
      <c r="A67" t="s">
        <v>13</v>
      </c>
      <c r="B67" s="5">
        <v>2436.6200000000013</v>
      </c>
      <c r="C67" s="5">
        <v>7576.620000000001</v>
      </c>
      <c r="D67" s="5">
        <f t="shared" si="20"/>
        <v>10013.240000000002</v>
      </c>
      <c r="E67" s="5"/>
      <c r="F67" s="5">
        <v>2820.5199999999977</v>
      </c>
      <c r="G67" s="5">
        <v>8338.82</v>
      </c>
      <c r="H67" s="5">
        <f t="shared" si="21"/>
        <v>11159.339999999997</v>
      </c>
      <c r="I67" s="5"/>
      <c r="J67" s="5">
        <v>3690.779999999998</v>
      </c>
      <c r="K67" s="5">
        <v>8838.070000000002</v>
      </c>
      <c r="L67" s="5">
        <f t="shared" si="22"/>
        <v>12528.849999999999</v>
      </c>
      <c r="N67" s="10">
        <f t="shared" si="23"/>
        <v>2843.3333333333335</v>
      </c>
      <c r="O67" s="11">
        <v>11036</v>
      </c>
      <c r="P67" s="11">
        <f t="shared" si="24"/>
        <v>13879.333333333334</v>
      </c>
      <c r="Q67" s="11"/>
      <c r="R67" s="11">
        <f t="shared" si="25"/>
        <v>2530</v>
      </c>
      <c r="S67" s="11">
        <v>11899</v>
      </c>
      <c r="T67" s="11">
        <f t="shared" si="26"/>
        <v>14429</v>
      </c>
      <c r="U67" s="11"/>
    </row>
    <row r="68" spans="1:21" ht="12.75">
      <c r="A68" t="s">
        <v>14</v>
      </c>
      <c r="B68" s="5">
        <v>3329.6400000000112</v>
      </c>
      <c r="C68" s="5">
        <v>7801.289999999997</v>
      </c>
      <c r="D68" s="5">
        <f t="shared" si="20"/>
        <v>11130.930000000008</v>
      </c>
      <c r="E68" s="5"/>
      <c r="F68" s="5">
        <v>4059.5799999999895</v>
      </c>
      <c r="G68" s="5">
        <v>8801.479999999992</v>
      </c>
      <c r="H68" s="5">
        <f t="shared" si="21"/>
        <v>12861.059999999981</v>
      </c>
      <c r="I68" s="5"/>
      <c r="J68" s="5">
        <v>2270.780000000002</v>
      </c>
      <c r="K68" s="5">
        <v>10639.67</v>
      </c>
      <c r="L68" s="5">
        <f t="shared" si="22"/>
        <v>12910.450000000003</v>
      </c>
      <c r="N68" s="10">
        <f t="shared" si="23"/>
        <v>2843.3333333333335</v>
      </c>
      <c r="O68" s="11">
        <v>11654</v>
      </c>
      <c r="P68" s="11">
        <f t="shared" si="24"/>
        <v>14497.333333333334</v>
      </c>
      <c r="Q68" s="11"/>
      <c r="R68" s="11">
        <f t="shared" si="25"/>
        <v>2530</v>
      </c>
      <c r="S68" s="11">
        <v>12087</v>
      </c>
      <c r="T68" s="11">
        <f t="shared" si="26"/>
        <v>14617</v>
      </c>
      <c r="U68" s="11"/>
    </row>
    <row r="69" spans="1:21" ht="12.75">
      <c r="A69" t="s">
        <v>15</v>
      </c>
      <c r="B69" s="5">
        <v>2383.3600000000038</v>
      </c>
      <c r="C69" s="5">
        <v>7766.780000000001</v>
      </c>
      <c r="D69" s="5">
        <f t="shared" si="20"/>
        <v>10150.140000000005</v>
      </c>
      <c r="E69" s="5"/>
      <c r="F69" s="5">
        <v>2649.0399999999963</v>
      </c>
      <c r="G69" s="5">
        <v>7428.789999999999</v>
      </c>
      <c r="H69" s="5">
        <f t="shared" si="21"/>
        <v>10077.829999999994</v>
      </c>
      <c r="I69" s="5"/>
      <c r="J69" s="5">
        <v>2196.339999999998</v>
      </c>
      <c r="K69" s="5">
        <v>8904.09</v>
      </c>
      <c r="L69" s="5">
        <f t="shared" si="22"/>
        <v>11100.429999999998</v>
      </c>
      <c r="N69" s="10">
        <f t="shared" si="23"/>
        <v>2843.3333333333335</v>
      </c>
      <c r="O69" s="11">
        <v>11346</v>
      </c>
      <c r="P69" s="11">
        <f t="shared" si="24"/>
        <v>14189.333333333334</v>
      </c>
      <c r="Q69" s="11"/>
      <c r="R69" s="11">
        <f t="shared" si="25"/>
        <v>2530</v>
      </c>
      <c r="S69" s="11">
        <v>12683</v>
      </c>
      <c r="T69" s="11">
        <f t="shared" si="26"/>
        <v>15213</v>
      </c>
      <c r="U69" s="11"/>
    </row>
    <row r="70" spans="1:21" ht="12.75">
      <c r="A70" t="s">
        <v>16</v>
      </c>
      <c r="B70" s="5">
        <v>2316.3000000000034</v>
      </c>
      <c r="C70" s="5">
        <v>6019.860000000003</v>
      </c>
      <c r="D70" s="5">
        <f t="shared" si="20"/>
        <v>8336.160000000007</v>
      </c>
      <c r="E70" s="5"/>
      <c r="F70" s="5">
        <v>3100.519999999999</v>
      </c>
      <c r="G70" s="5">
        <v>8562.44</v>
      </c>
      <c r="H70" s="5">
        <f t="shared" si="21"/>
        <v>11662.96</v>
      </c>
      <c r="I70" s="5"/>
      <c r="J70" s="5">
        <v>2301.389999999998</v>
      </c>
      <c r="K70" s="5">
        <v>9479.990000000002</v>
      </c>
      <c r="L70" s="5">
        <f t="shared" si="22"/>
        <v>11781.38</v>
      </c>
      <c r="N70" s="10">
        <f t="shared" si="23"/>
        <v>2843.3333333333335</v>
      </c>
      <c r="O70" s="11">
        <v>11903</v>
      </c>
      <c r="P70" s="11">
        <f t="shared" si="24"/>
        <v>14746.333333333334</v>
      </c>
      <c r="Q70" s="11"/>
      <c r="R70" s="11">
        <f t="shared" si="25"/>
        <v>2530</v>
      </c>
      <c r="S70" s="11">
        <v>12304</v>
      </c>
      <c r="T70" s="11">
        <f t="shared" si="26"/>
        <v>14834</v>
      </c>
      <c r="U70" s="11"/>
    </row>
    <row r="71" spans="1:21" ht="12.75">
      <c r="A71" t="s">
        <v>17</v>
      </c>
      <c r="B71" s="5">
        <v>2250.610000000009</v>
      </c>
      <c r="C71" s="5">
        <v>7136</v>
      </c>
      <c r="D71" s="5">
        <f t="shared" si="20"/>
        <v>9386.61000000001</v>
      </c>
      <c r="E71" s="5"/>
      <c r="F71" s="5">
        <v>2993.449999999999</v>
      </c>
      <c r="G71" s="5">
        <v>9178.869999999999</v>
      </c>
      <c r="H71" s="5">
        <f t="shared" si="21"/>
        <v>12172.319999999998</v>
      </c>
      <c r="I71" s="5"/>
      <c r="J71" s="5">
        <v>2292.649999999999</v>
      </c>
      <c r="K71" s="5">
        <v>9267.609999999999</v>
      </c>
      <c r="L71" s="5">
        <f t="shared" si="22"/>
        <v>11560.259999999998</v>
      </c>
      <c r="N71" s="10">
        <f t="shared" si="23"/>
        <v>2843.3333333333335</v>
      </c>
      <c r="O71" s="11">
        <v>11166</v>
      </c>
      <c r="P71" s="11">
        <f t="shared" si="24"/>
        <v>14009.333333333334</v>
      </c>
      <c r="Q71" s="11"/>
      <c r="R71" s="11">
        <f t="shared" si="25"/>
        <v>2530</v>
      </c>
      <c r="S71" s="11">
        <v>11505</v>
      </c>
      <c r="T71" s="11">
        <f t="shared" si="26"/>
        <v>14035</v>
      </c>
      <c r="U71" s="11"/>
    </row>
    <row r="72" spans="1:21" ht="12.75">
      <c r="A72" t="s">
        <v>18</v>
      </c>
      <c r="B72" s="5">
        <v>2394.7100000000105</v>
      </c>
      <c r="C72" s="5">
        <v>6993.4299999999985</v>
      </c>
      <c r="D72" s="5">
        <f t="shared" si="20"/>
        <v>9388.140000000009</v>
      </c>
      <c r="E72" s="5"/>
      <c r="F72" s="5">
        <v>3032.099999999995</v>
      </c>
      <c r="G72" s="5">
        <v>8448.34</v>
      </c>
      <c r="H72" s="5">
        <f t="shared" si="21"/>
        <v>11480.439999999995</v>
      </c>
      <c r="I72" s="5"/>
      <c r="J72" s="5">
        <v>3591.870000000003</v>
      </c>
      <c r="K72" s="5">
        <v>7840.4700000000075</v>
      </c>
      <c r="L72" s="5">
        <f t="shared" si="22"/>
        <v>11432.340000000011</v>
      </c>
      <c r="N72" s="10">
        <f t="shared" si="23"/>
        <v>2843.3333333333335</v>
      </c>
      <c r="O72" s="11">
        <v>12328</v>
      </c>
      <c r="P72" s="11">
        <f t="shared" si="24"/>
        <v>15171.333333333334</v>
      </c>
      <c r="Q72" s="11"/>
      <c r="R72" s="11">
        <f t="shared" si="25"/>
        <v>2530</v>
      </c>
      <c r="S72" s="11">
        <v>12688</v>
      </c>
      <c r="T72" s="11">
        <f t="shared" si="26"/>
        <v>15218</v>
      </c>
      <c r="U72" s="11"/>
    </row>
    <row r="73" spans="1:21" ht="12.75">
      <c r="A73" t="s">
        <v>19</v>
      </c>
      <c r="B73" s="5">
        <v>3164.120000000013</v>
      </c>
      <c r="C73" s="5">
        <v>7746.060000000004</v>
      </c>
      <c r="D73" s="5">
        <f t="shared" si="20"/>
        <v>10910.180000000017</v>
      </c>
      <c r="E73" s="5"/>
      <c r="F73" s="5">
        <v>4340.460000000003</v>
      </c>
      <c r="G73" s="5">
        <v>8901.120000000003</v>
      </c>
      <c r="H73" s="5">
        <f t="shared" si="21"/>
        <v>13241.580000000005</v>
      </c>
      <c r="I73" s="5"/>
      <c r="J73" s="5">
        <v>2073.869999999995</v>
      </c>
      <c r="K73" s="5">
        <v>7321.710000000003</v>
      </c>
      <c r="L73" s="5">
        <f t="shared" si="22"/>
        <v>9395.579999999998</v>
      </c>
      <c r="N73" s="12">
        <f t="shared" si="23"/>
        <v>2843.3333333333335</v>
      </c>
      <c r="O73" s="11">
        <v>12799</v>
      </c>
      <c r="P73" s="11">
        <f t="shared" si="24"/>
        <v>15642.333333333334</v>
      </c>
      <c r="Q73" s="11"/>
      <c r="R73" s="15">
        <f t="shared" si="25"/>
        <v>2530</v>
      </c>
      <c r="S73" s="11">
        <v>12688</v>
      </c>
      <c r="T73" s="11">
        <f t="shared" si="26"/>
        <v>15218</v>
      </c>
      <c r="U73" s="11"/>
    </row>
    <row r="74" spans="1:21" ht="12.75">
      <c r="A74" t="s">
        <v>7</v>
      </c>
      <c r="B74" s="6">
        <f>SUM(B62:B73)</f>
        <v>31587.440000000097</v>
      </c>
      <c r="C74" s="6">
        <f>SUM(C62:C73)</f>
        <v>87278.51</v>
      </c>
      <c r="D74" s="6">
        <f>SUM(D62:D73)</f>
        <v>118865.95000000011</v>
      </c>
      <c r="E74" s="7"/>
      <c r="F74" s="6">
        <f>SUM(F62:F73)</f>
        <v>36517.69</v>
      </c>
      <c r="G74" s="6">
        <f>SUM(G62:G73)</f>
        <v>100610.09999999998</v>
      </c>
      <c r="H74" s="6">
        <f>SUM(H62:H73)</f>
        <v>137127.78999999998</v>
      </c>
      <c r="I74" s="7"/>
      <c r="J74" s="6">
        <f>SUM(J62:J73)</f>
        <v>32973.529999999984</v>
      </c>
      <c r="K74" s="6">
        <f>SUM(K62:K73)</f>
        <v>108910.96</v>
      </c>
      <c r="L74" s="6">
        <f>SUM(L62:L73)</f>
        <v>141884.48999999996</v>
      </c>
      <c r="N74" s="13">
        <f>SUM(N62:N73)</f>
        <v>34119.99999999999</v>
      </c>
      <c r="O74" s="14">
        <f>SUM(O62:O73)</f>
        <v>136480</v>
      </c>
      <c r="P74" s="14">
        <f>SUM(P62:P73)</f>
        <v>170600</v>
      </c>
      <c r="Q74" s="11"/>
      <c r="R74" s="13">
        <f>SUM(R62:R73)</f>
        <v>30360</v>
      </c>
      <c r="S74" s="14">
        <f>SUM(S62:S73)</f>
        <v>144123</v>
      </c>
      <c r="T74" s="14">
        <f>SUM(T62:T73)</f>
        <v>174483</v>
      </c>
      <c r="U74" s="11"/>
    </row>
    <row r="75" spans="14:21" ht="12.75">
      <c r="N75" s="11"/>
      <c r="O75" s="11"/>
      <c r="P75" s="11"/>
      <c r="Q75" s="11"/>
      <c r="R75" s="11"/>
      <c r="S75" s="11"/>
      <c r="T75" s="11"/>
      <c r="U75" s="11"/>
    </row>
    <row r="76" spans="14:21" ht="12.75">
      <c r="N76" s="11"/>
      <c r="O76" s="11"/>
      <c r="P76" s="11"/>
      <c r="Q76" s="11"/>
      <c r="R76" s="11"/>
      <c r="S76" s="11"/>
      <c r="T76" s="11"/>
      <c r="U76" s="11"/>
    </row>
    <row r="77" spans="1:21" ht="12.75">
      <c r="A77" s="1" t="s">
        <v>23</v>
      </c>
      <c r="N77" s="11"/>
      <c r="O77" s="11"/>
      <c r="P77" s="11"/>
      <c r="Q77" s="11"/>
      <c r="R77" s="11"/>
      <c r="S77" s="11"/>
      <c r="T77" s="11"/>
      <c r="U77" s="11"/>
    </row>
    <row r="78" spans="1:21" ht="12.75">
      <c r="A78" s="2"/>
      <c r="B78" s="16">
        <v>2007</v>
      </c>
      <c r="C78" s="16"/>
      <c r="D78" s="16"/>
      <c r="E78" s="3"/>
      <c r="F78" s="16">
        <v>2008</v>
      </c>
      <c r="G78" s="16"/>
      <c r="H78" s="16"/>
      <c r="I78" s="3"/>
      <c r="J78" s="16">
        <v>2009</v>
      </c>
      <c r="K78" s="16"/>
      <c r="L78" s="16"/>
      <c r="N78" s="16">
        <v>2010</v>
      </c>
      <c r="O78" s="16"/>
      <c r="P78" s="16"/>
      <c r="R78" s="16">
        <v>2011</v>
      </c>
      <c r="S78" s="16"/>
      <c r="T78" s="16"/>
      <c r="U78" s="11"/>
    </row>
    <row r="79" spans="1:21" ht="12.75">
      <c r="A79" s="4" t="s">
        <v>4</v>
      </c>
      <c r="B79" s="4" t="s">
        <v>5</v>
      </c>
      <c r="C79" s="4" t="s">
        <v>6</v>
      </c>
      <c r="D79" s="4" t="s">
        <v>7</v>
      </c>
      <c r="E79" s="4"/>
      <c r="F79" s="4" t="s">
        <v>5</v>
      </c>
      <c r="G79" s="4" t="s">
        <v>6</v>
      </c>
      <c r="H79" s="4" t="s">
        <v>7</v>
      </c>
      <c r="I79" s="4"/>
      <c r="J79" s="4" t="s">
        <v>5</v>
      </c>
      <c r="K79" s="4" t="s">
        <v>6</v>
      </c>
      <c r="L79" s="4" t="s">
        <v>7</v>
      </c>
      <c r="N79" s="4" t="s">
        <v>5</v>
      </c>
      <c r="O79" s="4" t="s">
        <v>6</v>
      </c>
      <c r="P79" s="4" t="s">
        <v>7</v>
      </c>
      <c r="R79" s="4" t="s">
        <v>5</v>
      </c>
      <c r="S79" s="4" t="s">
        <v>6</v>
      </c>
      <c r="T79" s="4" t="s">
        <v>7</v>
      </c>
      <c r="U79" s="11"/>
    </row>
    <row r="80" spans="1:21" ht="12.75">
      <c r="A80" t="s">
        <v>8</v>
      </c>
      <c r="B80" s="5">
        <v>1017.3399999999991</v>
      </c>
      <c r="C80" s="5">
        <v>4171.65</v>
      </c>
      <c r="D80" s="5">
        <f>SUM(B80:C80)</f>
        <v>5188.989999999999</v>
      </c>
      <c r="E80" s="5"/>
      <c r="F80" s="5">
        <v>1780.6499999999999</v>
      </c>
      <c r="G80" s="5">
        <v>6595.160000000001</v>
      </c>
      <c r="H80" s="5">
        <f>SUM(F80:G80)</f>
        <v>8375.810000000001</v>
      </c>
      <c r="I80" s="5"/>
      <c r="J80" s="5">
        <v>3386.0400000000022</v>
      </c>
      <c r="K80" s="5">
        <v>8437.3</v>
      </c>
      <c r="L80" s="5">
        <f>SUM(J80:K80)</f>
        <v>11823.340000000002</v>
      </c>
      <c r="N80" s="10">
        <f>30640/12</f>
        <v>2553.3333333333335</v>
      </c>
      <c r="O80" s="11">
        <v>9279</v>
      </c>
      <c r="P80" s="11">
        <f>N80+O80</f>
        <v>11832.333333333334</v>
      </c>
      <c r="Q80" s="11"/>
      <c r="R80" s="11">
        <f>28268/12</f>
        <v>2355.6666666666665</v>
      </c>
      <c r="S80" s="11">
        <v>10651</v>
      </c>
      <c r="T80" s="11">
        <f>R80+S80</f>
        <v>13006.666666666666</v>
      </c>
      <c r="U80" s="11"/>
    </row>
    <row r="81" spans="1:21" ht="12.75">
      <c r="A81" t="s">
        <v>9</v>
      </c>
      <c r="B81" s="5">
        <v>2034.6599999999999</v>
      </c>
      <c r="C81" s="5">
        <v>6604.460000000002</v>
      </c>
      <c r="D81" s="5">
        <f aca="true" t="shared" si="27" ref="D81:D91">SUM(B81:C81)</f>
        <v>8639.120000000003</v>
      </c>
      <c r="E81" s="5"/>
      <c r="F81" s="5">
        <v>2127.400000000001</v>
      </c>
      <c r="G81" s="5">
        <v>5165.62</v>
      </c>
      <c r="H81" s="5">
        <f aca="true" t="shared" si="28" ref="H81:H91">SUM(F81:G81)</f>
        <v>7293.02</v>
      </c>
      <c r="I81" s="5"/>
      <c r="J81" s="5">
        <v>1389.7100000000003</v>
      </c>
      <c r="K81" s="5">
        <v>6522.5199999999995</v>
      </c>
      <c r="L81" s="5">
        <f aca="true" t="shared" si="29" ref="L81:L91">SUM(J81:K81)</f>
        <v>7912.23</v>
      </c>
      <c r="N81" s="10">
        <f aca="true" t="shared" si="30" ref="N81:N91">30640/12</f>
        <v>2553.3333333333335</v>
      </c>
      <c r="O81" s="11">
        <v>9007</v>
      </c>
      <c r="P81" s="11">
        <f aca="true" t="shared" si="31" ref="P81:P91">N81+O81</f>
        <v>11560.333333333334</v>
      </c>
      <c r="Q81" s="11"/>
      <c r="R81" s="11">
        <f aca="true" t="shared" si="32" ref="R81:R91">28268/12</f>
        <v>2355.6666666666665</v>
      </c>
      <c r="S81" s="11">
        <v>10314</v>
      </c>
      <c r="T81" s="11">
        <f aca="true" t="shared" si="33" ref="T81:T91">R81+S81</f>
        <v>12669.666666666666</v>
      </c>
      <c r="U81" s="11"/>
    </row>
    <row r="82" spans="1:21" ht="12.75">
      <c r="A82" t="s">
        <v>10</v>
      </c>
      <c r="B82" s="5">
        <v>1358.1299999999994</v>
      </c>
      <c r="C82" s="5">
        <v>4572.4</v>
      </c>
      <c r="D82" s="5">
        <f t="shared" si="27"/>
        <v>5930.529999999999</v>
      </c>
      <c r="E82" s="5"/>
      <c r="F82" s="5">
        <v>1922.6800000000007</v>
      </c>
      <c r="G82" s="5">
        <v>5205.18</v>
      </c>
      <c r="H82" s="5">
        <f t="shared" si="28"/>
        <v>7127.860000000001</v>
      </c>
      <c r="I82" s="5"/>
      <c r="J82" s="5">
        <v>2885.4500000000007</v>
      </c>
      <c r="K82" s="5">
        <v>7164.51</v>
      </c>
      <c r="L82" s="5">
        <f t="shared" si="29"/>
        <v>10049.960000000001</v>
      </c>
      <c r="N82" s="10">
        <f t="shared" si="30"/>
        <v>2553.3333333333335</v>
      </c>
      <c r="O82" s="11">
        <v>10360</v>
      </c>
      <c r="P82" s="11">
        <f t="shared" si="31"/>
        <v>12913.333333333334</v>
      </c>
      <c r="Q82" s="11"/>
      <c r="R82" s="11">
        <f t="shared" si="32"/>
        <v>2355.6666666666665</v>
      </c>
      <c r="S82" s="11">
        <v>11860</v>
      </c>
      <c r="T82" s="11">
        <f t="shared" si="33"/>
        <v>14215.666666666666</v>
      </c>
      <c r="U82" s="11"/>
    </row>
    <row r="83" spans="1:21" ht="12.75">
      <c r="A83" t="s">
        <v>11</v>
      </c>
      <c r="B83" s="5">
        <v>2054.67</v>
      </c>
      <c r="C83" s="5">
        <v>4196.18</v>
      </c>
      <c r="D83" s="5">
        <f t="shared" si="27"/>
        <v>6250.85</v>
      </c>
      <c r="E83" s="5"/>
      <c r="F83" s="5">
        <v>2100.750000000005</v>
      </c>
      <c r="G83" s="5">
        <v>6766.75</v>
      </c>
      <c r="H83" s="5">
        <f t="shared" si="28"/>
        <v>8867.500000000005</v>
      </c>
      <c r="I83" s="5"/>
      <c r="J83" s="5">
        <v>2251.4</v>
      </c>
      <c r="K83" s="5">
        <v>7977.41</v>
      </c>
      <c r="L83" s="5">
        <f t="shared" si="29"/>
        <v>10228.81</v>
      </c>
      <c r="N83" s="10">
        <f t="shared" si="30"/>
        <v>2553.3333333333335</v>
      </c>
      <c r="O83" s="11">
        <v>9907</v>
      </c>
      <c r="P83" s="11">
        <f t="shared" si="31"/>
        <v>12460.333333333334</v>
      </c>
      <c r="Q83" s="11"/>
      <c r="R83" s="11">
        <f t="shared" si="32"/>
        <v>2355.6666666666665</v>
      </c>
      <c r="S83" s="11">
        <v>10808</v>
      </c>
      <c r="T83" s="11">
        <f t="shared" si="33"/>
        <v>13163.666666666666</v>
      </c>
      <c r="U83" s="11"/>
    </row>
    <row r="84" spans="1:21" ht="12.75">
      <c r="A84" t="s">
        <v>12</v>
      </c>
      <c r="B84" s="5">
        <v>1362.2999999999997</v>
      </c>
      <c r="C84" s="5">
        <v>7778.279999999999</v>
      </c>
      <c r="D84" s="5">
        <f t="shared" si="27"/>
        <v>9140.579999999998</v>
      </c>
      <c r="E84" s="5"/>
      <c r="F84" s="5">
        <v>1850.3500000000013</v>
      </c>
      <c r="G84" s="5">
        <v>6686.950000000001</v>
      </c>
      <c r="H84" s="5">
        <f t="shared" si="28"/>
        <v>8537.300000000003</v>
      </c>
      <c r="I84" s="5"/>
      <c r="J84" s="5">
        <v>2289.789999999998</v>
      </c>
      <c r="K84" s="5">
        <v>7213.97</v>
      </c>
      <c r="L84" s="5">
        <f t="shared" si="29"/>
        <v>9503.759999999998</v>
      </c>
      <c r="N84" s="10">
        <f t="shared" si="30"/>
        <v>2553.3333333333335</v>
      </c>
      <c r="O84" s="11">
        <v>9437</v>
      </c>
      <c r="P84" s="11">
        <f t="shared" si="31"/>
        <v>11990.333333333334</v>
      </c>
      <c r="Q84" s="11"/>
      <c r="R84" s="11">
        <f t="shared" si="32"/>
        <v>2355.6666666666665</v>
      </c>
      <c r="S84" s="11">
        <v>11351</v>
      </c>
      <c r="T84" s="11">
        <f t="shared" si="33"/>
        <v>13706.666666666666</v>
      </c>
      <c r="U84" s="11"/>
    </row>
    <row r="85" spans="1:21" ht="12.75">
      <c r="A85" t="s">
        <v>13</v>
      </c>
      <c r="B85" s="5">
        <v>1338.3700000000003</v>
      </c>
      <c r="C85" s="5">
        <v>5976.300000000001</v>
      </c>
      <c r="D85" s="5">
        <f t="shared" si="27"/>
        <v>7314.670000000002</v>
      </c>
      <c r="E85" s="5"/>
      <c r="F85" s="5">
        <v>2092.700000000004</v>
      </c>
      <c r="G85" s="5">
        <v>6151.880000000001</v>
      </c>
      <c r="H85" s="5">
        <f t="shared" si="28"/>
        <v>8244.580000000005</v>
      </c>
      <c r="I85" s="5"/>
      <c r="J85" s="5">
        <v>3165.0899999999947</v>
      </c>
      <c r="K85" s="5">
        <v>7220.660000000003</v>
      </c>
      <c r="L85" s="5">
        <f t="shared" si="29"/>
        <v>10385.749999999996</v>
      </c>
      <c r="N85" s="10">
        <f t="shared" si="30"/>
        <v>2553.3333333333335</v>
      </c>
      <c r="O85" s="11">
        <v>9914</v>
      </c>
      <c r="P85" s="11">
        <f t="shared" si="31"/>
        <v>12467.333333333334</v>
      </c>
      <c r="Q85" s="11"/>
      <c r="R85" s="11">
        <f t="shared" si="32"/>
        <v>2355.6666666666665</v>
      </c>
      <c r="S85" s="11">
        <v>11345</v>
      </c>
      <c r="T85" s="11">
        <f t="shared" si="33"/>
        <v>13700.666666666666</v>
      </c>
      <c r="U85" s="11"/>
    </row>
    <row r="86" spans="1:21" ht="12.75">
      <c r="A86" t="s">
        <v>14</v>
      </c>
      <c r="B86" s="5">
        <v>1810.2099999999994</v>
      </c>
      <c r="C86" s="5">
        <v>5223.070000000001</v>
      </c>
      <c r="D86" s="5">
        <f t="shared" si="27"/>
        <v>7033.28</v>
      </c>
      <c r="E86" s="5"/>
      <c r="F86" s="5">
        <v>3703.700000000002</v>
      </c>
      <c r="G86" s="5">
        <v>6437.759999999998</v>
      </c>
      <c r="H86" s="5">
        <f t="shared" si="28"/>
        <v>10141.460000000001</v>
      </c>
      <c r="I86" s="5"/>
      <c r="J86" s="5">
        <v>2237.21</v>
      </c>
      <c r="K86" s="5">
        <v>9335.6</v>
      </c>
      <c r="L86" s="5">
        <f t="shared" si="29"/>
        <v>11572.810000000001</v>
      </c>
      <c r="N86" s="10">
        <f t="shared" si="30"/>
        <v>2553.3333333333335</v>
      </c>
      <c r="O86" s="11">
        <v>9908</v>
      </c>
      <c r="P86" s="11">
        <f t="shared" si="31"/>
        <v>12461.333333333334</v>
      </c>
      <c r="Q86" s="11"/>
      <c r="R86" s="11">
        <f t="shared" si="32"/>
        <v>2355.6666666666665</v>
      </c>
      <c r="S86" s="11">
        <v>10824</v>
      </c>
      <c r="T86" s="11">
        <f t="shared" si="33"/>
        <v>13179.666666666666</v>
      </c>
      <c r="U86" s="11"/>
    </row>
    <row r="87" spans="1:21" ht="12.75">
      <c r="A87" t="s">
        <v>15</v>
      </c>
      <c r="B87" s="5">
        <v>1911.5600000000002</v>
      </c>
      <c r="C87" s="5">
        <v>5652.570000000001</v>
      </c>
      <c r="D87" s="5">
        <f t="shared" si="27"/>
        <v>7564.130000000001</v>
      </c>
      <c r="E87" s="5"/>
      <c r="F87" s="5">
        <v>2537.7300000000023</v>
      </c>
      <c r="G87" s="5">
        <v>5490.2199999999975</v>
      </c>
      <c r="H87" s="5">
        <f t="shared" si="28"/>
        <v>8027.95</v>
      </c>
      <c r="I87" s="5"/>
      <c r="J87" s="5">
        <v>1985.9699999999993</v>
      </c>
      <c r="K87" s="5">
        <v>8358.78</v>
      </c>
      <c r="L87" s="5">
        <f t="shared" si="29"/>
        <v>10344.75</v>
      </c>
      <c r="N87" s="10">
        <f t="shared" si="30"/>
        <v>2553.3333333333335</v>
      </c>
      <c r="O87" s="11">
        <v>9902</v>
      </c>
      <c r="P87" s="11">
        <f t="shared" si="31"/>
        <v>12455.333333333334</v>
      </c>
      <c r="Q87" s="11"/>
      <c r="R87" s="11">
        <f t="shared" si="32"/>
        <v>2355.6666666666665</v>
      </c>
      <c r="S87" s="11">
        <v>11815</v>
      </c>
      <c r="T87" s="11">
        <f t="shared" si="33"/>
        <v>14170.666666666666</v>
      </c>
      <c r="U87" s="11"/>
    </row>
    <row r="88" spans="1:21" ht="12.75">
      <c r="A88" t="s">
        <v>16</v>
      </c>
      <c r="B88" s="5">
        <v>1768.5899999999988</v>
      </c>
      <c r="C88" s="5">
        <v>5323.4800000000005</v>
      </c>
      <c r="D88" s="5">
        <f t="shared" si="27"/>
        <v>7092.07</v>
      </c>
      <c r="E88" s="5"/>
      <c r="F88" s="5">
        <v>2646.270000000002</v>
      </c>
      <c r="G88" s="5">
        <v>7590.33</v>
      </c>
      <c r="H88" s="5">
        <f t="shared" si="28"/>
        <v>10236.600000000002</v>
      </c>
      <c r="I88" s="5"/>
      <c r="J88" s="5">
        <v>2072.1399999999994</v>
      </c>
      <c r="K88" s="5">
        <v>9194.159999999998</v>
      </c>
      <c r="L88" s="5">
        <f t="shared" si="29"/>
        <v>11266.299999999997</v>
      </c>
      <c r="N88" s="10">
        <f t="shared" si="30"/>
        <v>2553.3333333333335</v>
      </c>
      <c r="O88" s="11">
        <v>11083</v>
      </c>
      <c r="P88" s="11">
        <f t="shared" si="31"/>
        <v>13636.333333333334</v>
      </c>
      <c r="Q88" s="11"/>
      <c r="R88" s="11">
        <f t="shared" si="32"/>
        <v>2355.6666666666665</v>
      </c>
      <c r="S88" s="11">
        <v>11344</v>
      </c>
      <c r="T88" s="11">
        <f t="shared" si="33"/>
        <v>13699.666666666666</v>
      </c>
      <c r="U88" s="11"/>
    </row>
    <row r="89" spans="1:21" ht="12.75">
      <c r="A89" t="s">
        <v>17</v>
      </c>
      <c r="B89" s="5">
        <v>1474.8500000000004</v>
      </c>
      <c r="C89" s="5">
        <v>6334.779999999999</v>
      </c>
      <c r="D89" s="5">
        <f t="shared" si="27"/>
        <v>7809.629999999999</v>
      </c>
      <c r="E89" s="5"/>
      <c r="F89" s="5">
        <v>2350.7800000000047</v>
      </c>
      <c r="G89" s="5">
        <v>7771.129999999999</v>
      </c>
      <c r="H89" s="5">
        <f t="shared" si="28"/>
        <v>10121.910000000003</v>
      </c>
      <c r="I89" s="5"/>
      <c r="J89" s="5">
        <v>2238.2399999999984</v>
      </c>
      <c r="K89" s="5">
        <v>8917.499999999996</v>
      </c>
      <c r="L89" s="5">
        <f t="shared" si="29"/>
        <v>11155.739999999994</v>
      </c>
      <c r="N89" s="10">
        <f t="shared" si="30"/>
        <v>2553.3333333333335</v>
      </c>
      <c r="O89" s="11">
        <v>10621</v>
      </c>
      <c r="P89" s="11">
        <f t="shared" si="31"/>
        <v>13174.333333333334</v>
      </c>
      <c r="Q89" s="11"/>
      <c r="R89" s="11">
        <f t="shared" si="32"/>
        <v>2355.6666666666665</v>
      </c>
      <c r="S89" s="11">
        <v>10825</v>
      </c>
      <c r="T89" s="11">
        <f t="shared" si="33"/>
        <v>13180.666666666666</v>
      </c>
      <c r="U89" s="11"/>
    </row>
    <row r="90" spans="1:21" ht="12.75">
      <c r="A90" t="s">
        <v>18</v>
      </c>
      <c r="B90" s="5">
        <v>1703.639999999999</v>
      </c>
      <c r="C90" s="5">
        <v>5855.24</v>
      </c>
      <c r="D90" s="5">
        <f t="shared" si="27"/>
        <v>7558.879999999999</v>
      </c>
      <c r="E90" s="5"/>
      <c r="F90" s="5">
        <v>2570.6800000000035</v>
      </c>
      <c r="G90" s="5">
        <v>7322.7699999999995</v>
      </c>
      <c r="H90" s="5">
        <f t="shared" si="28"/>
        <v>9893.450000000003</v>
      </c>
      <c r="I90" s="5"/>
      <c r="J90" s="5">
        <v>3468.3299999999995</v>
      </c>
      <c r="K90" s="5">
        <v>7422.640000000003</v>
      </c>
      <c r="L90" s="5">
        <f t="shared" si="29"/>
        <v>10890.970000000003</v>
      </c>
      <c r="N90" s="10">
        <f t="shared" si="30"/>
        <v>2553.3333333333335</v>
      </c>
      <c r="O90" s="11">
        <v>11315</v>
      </c>
      <c r="P90" s="11">
        <f t="shared" si="31"/>
        <v>13868.333333333334</v>
      </c>
      <c r="Q90" s="11"/>
      <c r="R90" s="11">
        <f t="shared" si="32"/>
        <v>2355.6666666666665</v>
      </c>
      <c r="S90" s="11">
        <v>11528</v>
      </c>
      <c r="T90" s="11">
        <f t="shared" si="33"/>
        <v>13883.666666666666</v>
      </c>
      <c r="U90" s="11"/>
    </row>
    <row r="91" spans="1:21" ht="12.75">
      <c r="A91" t="s">
        <v>19</v>
      </c>
      <c r="B91" s="5">
        <v>2307.400000000001</v>
      </c>
      <c r="C91" s="5">
        <v>5076.130000000001</v>
      </c>
      <c r="D91" s="5">
        <f t="shared" si="27"/>
        <v>7383.5300000000025</v>
      </c>
      <c r="E91" s="5"/>
      <c r="F91" s="5">
        <v>3468.7700000000036</v>
      </c>
      <c r="G91" s="5">
        <v>7941.420000000004</v>
      </c>
      <c r="H91" s="5">
        <f t="shared" si="28"/>
        <v>11410.190000000008</v>
      </c>
      <c r="I91" s="5"/>
      <c r="J91" s="5">
        <v>1992.9200000000008</v>
      </c>
      <c r="K91" s="5">
        <v>10047.619999999997</v>
      </c>
      <c r="L91" s="5">
        <f t="shared" si="29"/>
        <v>12040.539999999997</v>
      </c>
      <c r="N91" s="12">
        <f t="shared" si="30"/>
        <v>2553.3333333333335</v>
      </c>
      <c r="O91" s="11">
        <v>11825</v>
      </c>
      <c r="P91" s="11">
        <f t="shared" si="31"/>
        <v>14378.333333333334</v>
      </c>
      <c r="Q91" s="11"/>
      <c r="R91" s="15">
        <f t="shared" si="32"/>
        <v>2355.6666666666665</v>
      </c>
      <c r="S91" s="11">
        <v>11528</v>
      </c>
      <c r="T91" s="11">
        <f t="shared" si="33"/>
        <v>13883.666666666666</v>
      </c>
      <c r="U91" s="11"/>
    </row>
    <row r="92" spans="1:21" ht="12.75">
      <c r="A92" t="s">
        <v>7</v>
      </c>
      <c r="B92" s="6">
        <f>SUM(B80:B91)</f>
        <v>20141.719999999998</v>
      </c>
      <c r="C92" s="6">
        <f>SUM(C80:C91)</f>
        <v>66764.54000000001</v>
      </c>
      <c r="D92" s="6">
        <f>SUM(D80:D91)</f>
        <v>86906.26</v>
      </c>
      <c r="E92" s="7"/>
      <c r="F92" s="6">
        <f>SUM(F80:F91)</f>
        <v>29152.460000000032</v>
      </c>
      <c r="G92" s="6">
        <f>SUM(G80:G91)</f>
        <v>79125.17</v>
      </c>
      <c r="H92" s="6">
        <f>SUM(H80:H91)</f>
        <v>108277.63000000003</v>
      </c>
      <c r="I92" s="7"/>
      <c r="J92" s="6">
        <f>SUM(J80:J91)</f>
        <v>29362.289999999994</v>
      </c>
      <c r="K92" s="6">
        <f>SUM(K80:K91)</f>
        <v>97812.67</v>
      </c>
      <c r="L92" s="6">
        <f>SUM(L80:L91)</f>
        <v>127174.95999999998</v>
      </c>
      <c r="N92" s="13">
        <f>SUM(N80:N91)</f>
        <v>30639.999999999996</v>
      </c>
      <c r="O92" s="14">
        <f>SUM(O80:O91)</f>
        <v>122558</v>
      </c>
      <c r="P92" s="14">
        <f>SUM(P80:P91)</f>
        <v>153198</v>
      </c>
      <c r="Q92" s="11"/>
      <c r="R92" s="13">
        <f>SUM(R80:R91)</f>
        <v>28268.000000000004</v>
      </c>
      <c r="S92" s="14">
        <f>SUM(S80:S91)</f>
        <v>134193</v>
      </c>
      <c r="T92" s="14">
        <f>SUM(T80:T91)</f>
        <v>162461</v>
      </c>
      <c r="U92" s="11"/>
    </row>
    <row r="93" spans="14:21" ht="12.75">
      <c r="N93" s="11"/>
      <c r="O93" s="11"/>
      <c r="P93" s="11"/>
      <c r="Q93" s="11"/>
      <c r="R93" s="11"/>
      <c r="S93" s="11"/>
      <c r="T93" s="11"/>
      <c r="U93" s="11"/>
    </row>
    <row r="94" spans="14:21" ht="12.75"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1" t="s">
        <v>24</v>
      </c>
      <c r="N95" s="11"/>
      <c r="O95" s="11"/>
      <c r="P95" s="11"/>
      <c r="Q95" s="11"/>
      <c r="R95" s="11"/>
      <c r="S95" s="11"/>
      <c r="T95" s="11"/>
      <c r="U95" s="11"/>
    </row>
    <row r="96" spans="1:21" ht="12.75">
      <c r="A96" s="2"/>
      <c r="B96" s="16">
        <v>2007</v>
      </c>
      <c r="C96" s="16"/>
      <c r="D96" s="16"/>
      <c r="E96" s="3"/>
      <c r="F96" s="16">
        <v>2008</v>
      </c>
      <c r="G96" s="16"/>
      <c r="H96" s="16"/>
      <c r="I96" s="3"/>
      <c r="J96" s="16">
        <v>2009</v>
      </c>
      <c r="K96" s="16"/>
      <c r="L96" s="16"/>
      <c r="N96" s="16">
        <v>2010</v>
      </c>
      <c r="O96" s="16"/>
      <c r="P96" s="16"/>
      <c r="R96" s="16">
        <v>2011</v>
      </c>
      <c r="S96" s="16"/>
      <c r="T96" s="16"/>
      <c r="U96" s="11"/>
    </row>
    <row r="97" spans="1:21" ht="12.75">
      <c r="A97" s="4" t="s">
        <v>4</v>
      </c>
      <c r="B97" s="4" t="s">
        <v>5</v>
      </c>
      <c r="C97" s="4" t="s">
        <v>6</v>
      </c>
      <c r="D97" s="4" t="s">
        <v>7</v>
      </c>
      <c r="E97" s="4"/>
      <c r="F97" s="4" t="s">
        <v>5</v>
      </c>
      <c r="G97" s="4" t="s">
        <v>6</v>
      </c>
      <c r="H97" s="4" t="s">
        <v>7</v>
      </c>
      <c r="I97" s="4"/>
      <c r="J97" s="4" t="s">
        <v>5</v>
      </c>
      <c r="K97" s="4" t="s">
        <v>6</v>
      </c>
      <c r="L97" s="4" t="s">
        <v>7</v>
      </c>
      <c r="N97" s="4" t="s">
        <v>5</v>
      </c>
      <c r="O97" s="4" t="s">
        <v>6</v>
      </c>
      <c r="P97" s="4" t="s">
        <v>7</v>
      </c>
      <c r="R97" s="4" t="s">
        <v>5</v>
      </c>
      <c r="S97" s="4" t="s">
        <v>6</v>
      </c>
      <c r="T97" s="4" t="s">
        <v>7</v>
      </c>
      <c r="U97" s="11"/>
    </row>
    <row r="98" spans="1:21" ht="12.75">
      <c r="A98" t="s">
        <v>8</v>
      </c>
      <c r="B98" s="5">
        <v>21.670000000000005</v>
      </c>
      <c r="C98" s="5">
        <v>270.02</v>
      </c>
      <c r="D98" s="5">
        <f>SUM(B98:C98)</f>
        <v>291.69</v>
      </c>
      <c r="E98" s="5"/>
      <c r="F98" s="5">
        <v>119.52000000000002</v>
      </c>
      <c r="G98" s="5">
        <v>1171.9299999999998</v>
      </c>
      <c r="H98" s="5">
        <f>SUM(F98:G98)</f>
        <v>1291.4499999999998</v>
      </c>
      <c r="I98" s="5"/>
      <c r="J98" s="5">
        <v>62.07</v>
      </c>
      <c r="K98" s="5">
        <v>-41.63</v>
      </c>
      <c r="L98" s="5">
        <f>SUM(J98:K98)</f>
        <v>20.439999999999998</v>
      </c>
      <c r="N98" s="10">
        <v>0</v>
      </c>
      <c r="O98" s="10">
        <v>0</v>
      </c>
      <c r="P98" s="11">
        <f>N98+O98</f>
        <v>0</v>
      </c>
      <c r="Q98" s="11"/>
      <c r="R98" s="10">
        <v>0</v>
      </c>
      <c r="S98" s="10">
        <v>0</v>
      </c>
      <c r="T98" s="11">
        <f>R98+S98</f>
        <v>0</v>
      </c>
      <c r="U98" s="11"/>
    </row>
    <row r="99" spans="1:21" ht="12.75">
      <c r="A99" t="s">
        <v>9</v>
      </c>
      <c r="B99" s="5">
        <v>115.7</v>
      </c>
      <c r="C99" s="5">
        <v>1592.69</v>
      </c>
      <c r="D99" s="5">
        <f aca="true" t="shared" si="34" ref="D99:D109">SUM(B99:C99)</f>
        <v>1708.39</v>
      </c>
      <c r="E99" s="5"/>
      <c r="F99" s="5">
        <v>0</v>
      </c>
      <c r="G99" s="5">
        <v>0</v>
      </c>
      <c r="H99" s="5">
        <f aca="true" t="shared" si="35" ref="H99:H109">SUM(F99:G99)</f>
        <v>0</v>
      </c>
      <c r="I99" s="5"/>
      <c r="J99" s="5">
        <v>0</v>
      </c>
      <c r="K99" s="5">
        <v>729.66</v>
      </c>
      <c r="L99" s="5">
        <f aca="true" t="shared" si="36" ref="L99:L109">SUM(J99:K99)</f>
        <v>729.66</v>
      </c>
      <c r="N99" s="10">
        <v>0</v>
      </c>
      <c r="O99" s="10">
        <v>0</v>
      </c>
      <c r="P99" s="11">
        <f aca="true" t="shared" si="37" ref="P99:P109">N99+O99</f>
        <v>0</v>
      </c>
      <c r="Q99" s="11"/>
      <c r="R99" s="10">
        <v>0</v>
      </c>
      <c r="S99" s="10">
        <v>0</v>
      </c>
      <c r="T99" s="11">
        <f aca="true" t="shared" si="38" ref="T99:T109">R99+S99</f>
        <v>0</v>
      </c>
      <c r="U99" s="11"/>
    </row>
    <row r="100" spans="1:21" ht="12.75">
      <c r="A100" t="s">
        <v>10</v>
      </c>
      <c r="B100" s="5">
        <v>0</v>
      </c>
      <c r="C100" s="5">
        <v>124.75</v>
      </c>
      <c r="D100" s="5">
        <f t="shared" si="34"/>
        <v>124.75</v>
      </c>
      <c r="E100" s="5"/>
      <c r="F100" s="5">
        <v>93.82999999999998</v>
      </c>
      <c r="G100" s="5">
        <v>364.72</v>
      </c>
      <c r="H100" s="5">
        <f t="shared" si="35"/>
        <v>458.55</v>
      </c>
      <c r="I100" s="5"/>
      <c r="J100" s="5">
        <v>316.36999999999995</v>
      </c>
      <c r="K100" s="5">
        <v>808.95</v>
      </c>
      <c r="L100" s="5">
        <f t="shared" si="36"/>
        <v>1125.32</v>
      </c>
      <c r="N100" s="10">
        <v>0</v>
      </c>
      <c r="O100" s="10">
        <v>0</v>
      </c>
      <c r="P100" s="11">
        <f t="shared" si="37"/>
        <v>0</v>
      </c>
      <c r="Q100" s="11"/>
      <c r="R100" s="10">
        <v>0</v>
      </c>
      <c r="S100" s="10">
        <v>0</v>
      </c>
      <c r="T100" s="11">
        <f t="shared" si="38"/>
        <v>0</v>
      </c>
      <c r="U100" s="11"/>
    </row>
    <row r="101" spans="1:21" ht="12.75">
      <c r="A101" t="s">
        <v>11</v>
      </c>
      <c r="B101" s="5">
        <v>32.150000000000006</v>
      </c>
      <c r="C101" s="5">
        <v>384.54999999999995</v>
      </c>
      <c r="D101" s="5">
        <f t="shared" si="34"/>
        <v>416.69999999999993</v>
      </c>
      <c r="E101" s="5"/>
      <c r="F101" s="5">
        <v>96.55999999999999</v>
      </c>
      <c r="G101" s="5">
        <v>445.15</v>
      </c>
      <c r="H101" s="5">
        <f t="shared" si="35"/>
        <v>541.7099999999999</v>
      </c>
      <c r="I101" s="5"/>
      <c r="J101" s="5">
        <v>91.63000000000001</v>
      </c>
      <c r="K101" s="5">
        <v>700.1</v>
      </c>
      <c r="L101" s="5">
        <f t="shared" si="36"/>
        <v>791.73</v>
      </c>
      <c r="N101" s="10">
        <v>0</v>
      </c>
      <c r="O101" s="10">
        <v>0</v>
      </c>
      <c r="P101" s="11">
        <f t="shared" si="37"/>
        <v>0</v>
      </c>
      <c r="Q101" s="11"/>
      <c r="R101" s="10">
        <v>0</v>
      </c>
      <c r="S101" s="10">
        <v>0</v>
      </c>
      <c r="T101" s="11">
        <f t="shared" si="38"/>
        <v>0</v>
      </c>
      <c r="U101" s="11"/>
    </row>
    <row r="102" spans="1:21" ht="12.75">
      <c r="A102" t="s">
        <v>12</v>
      </c>
      <c r="B102" s="5">
        <v>42.56999999999999</v>
      </c>
      <c r="C102" s="5">
        <v>374.13</v>
      </c>
      <c r="D102" s="5">
        <f t="shared" si="34"/>
        <v>416.7</v>
      </c>
      <c r="E102" s="5"/>
      <c r="F102" s="5">
        <v>78.74999999999999</v>
      </c>
      <c r="G102" s="5">
        <v>504.63</v>
      </c>
      <c r="H102" s="5">
        <f t="shared" si="35"/>
        <v>583.38</v>
      </c>
      <c r="I102" s="5"/>
      <c r="J102" s="5">
        <v>28.34</v>
      </c>
      <c r="K102" s="5">
        <v>805.06</v>
      </c>
      <c r="L102" s="5">
        <f t="shared" si="36"/>
        <v>833.4</v>
      </c>
      <c r="N102" s="10">
        <v>0</v>
      </c>
      <c r="O102" s="10">
        <v>0</v>
      </c>
      <c r="P102" s="11">
        <f t="shared" si="37"/>
        <v>0</v>
      </c>
      <c r="Q102" s="11"/>
      <c r="R102" s="10">
        <v>0</v>
      </c>
      <c r="S102" s="10">
        <v>0</v>
      </c>
      <c r="T102" s="11">
        <f t="shared" si="38"/>
        <v>0</v>
      </c>
      <c r="U102" s="11"/>
    </row>
    <row r="103" spans="1:21" ht="12.75">
      <c r="A103" t="s">
        <v>13</v>
      </c>
      <c r="B103" s="5">
        <v>47.730000000000004</v>
      </c>
      <c r="C103" s="5">
        <v>1244.3</v>
      </c>
      <c r="D103" s="5">
        <f t="shared" si="34"/>
        <v>1292.03</v>
      </c>
      <c r="E103" s="5"/>
      <c r="F103" s="5">
        <v>97.64999999999996</v>
      </c>
      <c r="G103" s="5">
        <v>777.26</v>
      </c>
      <c r="H103" s="5">
        <f t="shared" si="35"/>
        <v>874.91</v>
      </c>
      <c r="I103" s="5"/>
      <c r="J103" s="5">
        <v>217.7300000000001</v>
      </c>
      <c r="K103" s="5">
        <v>1615.54</v>
      </c>
      <c r="L103" s="5">
        <f t="shared" si="36"/>
        <v>1833.27</v>
      </c>
      <c r="N103" s="10">
        <v>0</v>
      </c>
      <c r="O103" s="10">
        <v>0</v>
      </c>
      <c r="P103" s="11">
        <f t="shared" si="37"/>
        <v>0</v>
      </c>
      <c r="Q103" s="11"/>
      <c r="R103" s="10">
        <v>0</v>
      </c>
      <c r="S103" s="10">
        <v>0</v>
      </c>
      <c r="T103" s="11">
        <f t="shared" si="38"/>
        <v>0</v>
      </c>
      <c r="U103" s="11"/>
    </row>
    <row r="104" spans="1:21" ht="12.75">
      <c r="A104" t="s">
        <v>14</v>
      </c>
      <c r="B104" s="5">
        <v>41.3800000000001</v>
      </c>
      <c r="C104" s="5">
        <v>1042.04</v>
      </c>
      <c r="D104" s="5">
        <f t="shared" si="34"/>
        <v>1083.42</v>
      </c>
      <c r="E104" s="5"/>
      <c r="F104" s="5">
        <v>196.00000000000028</v>
      </c>
      <c r="G104" s="5">
        <v>1054.1000000000001</v>
      </c>
      <c r="H104" s="5">
        <f t="shared" si="35"/>
        <v>1250.1000000000004</v>
      </c>
      <c r="I104" s="5"/>
      <c r="J104" s="5">
        <v>0</v>
      </c>
      <c r="K104" s="5">
        <v>0</v>
      </c>
      <c r="L104" s="5">
        <f t="shared" si="36"/>
        <v>0</v>
      </c>
      <c r="N104" s="10">
        <v>0</v>
      </c>
      <c r="O104" s="10">
        <v>0</v>
      </c>
      <c r="P104" s="11">
        <f t="shared" si="37"/>
        <v>0</v>
      </c>
      <c r="Q104" s="11"/>
      <c r="R104" s="10">
        <v>0</v>
      </c>
      <c r="S104" s="10">
        <v>0</v>
      </c>
      <c r="T104" s="11">
        <f t="shared" si="38"/>
        <v>0</v>
      </c>
      <c r="U104" s="11"/>
    </row>
    <row r="105" spans="1:21" ht="12.75">
      <c r="A105" t="s">
        <v>15</v>
      </c>
      <c r="B105" s="5">
        <v>0</v>
      </c>
      <c r="C105" s="5">
        <v>0</v>
      </c>
      <c r="D105" s="5">
        <f t="shared" si="34"/>
        <v>0</v>
      </c>
      <c r="E105" s="5"/>
      <c r="F105" s="5">
        <v>0</v>
      </c>
      <c r="G105" s="5">
        <v>0</v>
      </c>
      <c r="H105" s="5">
        <f t="shared" si="35"/>
        <v>0</v>
      </c>
      <c r="I105" s="5"/>
      <c r="J105" s="5">
        <v>69.94999999999999</v>
      </c>
      <c r="K105" s="5">
        <v>763.45</v>
      </c>
      <c r="L105" s="5">
        <f t="shared" si="36"/>
        <v>833.4000000000001</v>
      </c>
      <c r="N105" s="10">
        <v>0</v>
      </c>
      <c r="O105" s="10">
        <v>0</v>
      </c>
      <c r="P105" s="11">
        <f t="shared" si="37"/>
        <v>0</v>
      </c>
      <c r="Q105" s="11"/>
      <c r="R105" s="10">
        <v>0</v>
      </c>
      <c r="S105" s="10">
        <v>0</v>
      </c>
      <c r="T105" s="11">
        <f t="shared" si="38"/>
        <v>0</v>
      </c>
      <c r="U105" s="11"/>
    </row>
    <row r="106" spans="1:21" ht="12.75">
      <c r="A106" t="s">
        <v>16</v>
      </c>
      <c r="B106" s="5">
        <v>120.36999999999999</v>
      </c>
      <c r="C106" s="5">
        <v>1171.4</v>
      </c>
      <c r="D106" s="5">
        <f t="shared" si="34"/>
        <v>1291.77</v>
      </c>
      <c r="E106" s="5"/>
      <c r="F106" s="5">
        <v>86.41999999999997</v>
      </c>
      <c r="G106" s="5">
        <v>538.48</v>
      </c>
      <c r="H106" s="5">
        <f t="shared" si="35"/>
        <v>624.9</v>
      </c>
      <c r="I106" s="5"/>
      <c r="J106" s="5">
        <v>61.459999999999994</v>
      </c>
      <c r="K106" s="5">
        <v>1271.7400000000002</v>
      </c>
      <c r="L106" s="5">
        <f t="shared" si="36"/>
        <v>1333.2000000000003</v>
      </c>
      <c r="N106" s="10">
        <v>0</v>
      </c>
      <c r="O106" s="10">
        <v>0</v>
      </c>
      <c r="P106" s="11">
        <f t="shared" si="37"/>
        <v>0</v>
      </c>
      <c r="Q106" s="11"/>
      <c r="R106" s="10">
        <v>0</v>
      </c>
      <c r="S106" s="10">
        <v>0</v>
      </c>
      <c r="T106" s="11">
        <f t="shared" si="38"/>
        <v>0</v>
      </c>
      <c r="U106" s="11"/>
    </row>
    <row r="107" spans="1:21" ht="12.75">
      <c r="A107" t="s">
        <v>17</v>
      </c>
      <c r="B107" s="5">
        <v>43.68000000000002</v>
      </c>
      <c r="C107" s="5">
        <v>581.37</v>
      </c>
      <c r="D107" s="5">
        <f t="shared" si="34"/>
        <v>625.0500000000001</v>
      </c>
      <c r="E107" s="5"/>
      <c r="F107" s="5">
        <v>58.629999999999995</v>
      </c>
      <c r="G107" s="5">
        <v>566.42</v>
      </c>
      <c r="H107" s="5">
        <f t="shared" si="35"/>
        <v>625.05</v>
      </c>
      <c r="I107" s="5"/>
      <c r="J107" s="5">
        <v>68.64000000000003</v>
      </c>
      <c r="K107" s="5">
        <v>806.4300000000001</v>
      </c>
      <c r="L107" s="5">
        <f t="shared" si="36"/>
        <v>875.07</v>
      </c>
      <c r="N107" s="10">
        <v>0</v>
      </c>
      <c r="O107" s="10">
        <v>0</v>
      </c>
      <c r="P107" s="11">
        <f t="shared" si="37"/>
        <v>0</v>
      </c>
      <c r="Q107" s="11"/>
      <c r="R107" s="10">
        <v>0</v>
      </c>
      <c r="S107" s="10">
        <v>0</v>
      </c>
      <c r="T107" s="11">
        <f t="shared" si="38"/>
        <v>0</v>
      </c>
      <c r="U107" s="11"/>
    </row>
    <row r="108" spans="1:21" ht="12.75">
      <c r="A108" t="s">
        <v>18</v>
      </c>
      <c r="B108" s="5">
        <v>114.98999999999997</v>
      </c>
      <c r="C108" s="5">
        <v>510.05999999999995</v>
      </c>
      <c r="D108" s="5">
        <f t="shared" si="34"/>
        <v>625.05</v>
      </c>
      <c r="E108" s="5"/>
      <c r="F108" s="5">
        <v>43.550000000000004</v>
      </c>
      <c r="G108" s="5">
        <v>581.5</v>
      </c>
      <c r="H108" s="5">
        <f t="shared" si="35"/>
        <v>625.05</v>
      </c>
      <c r="I108" s="5"/>
      <c r="J108" s="5">
        <v>73.72000000000001</v>
      </c>
      <c r="K108" s="5">
        <v>1593.04</v>
      </c>
      <c r="L108" s="5">
        <f t="shared" si="36"/>
        <v>1666.76</v>
      </c>
      <c r="N108" s="10">
        <v>0</v>
      </c>
      <c r="O108" s="10">
        <v>0</v>
      </c>
      <c r="P108" s="11">
        <f t="shared" si="37"/>
        <v>0</v>
      </c>
      <c r="Q108" s="11"/>
      <c r="R108" s="10">
        <v>0</v>
      </c>
      <c r="S108" s="10">
        <v>0</v>
      </c>
      <c r="T108" s="11">
        <f t="shared" si="38"/>
        <v>0</v>
      </c>
      <c r="U108" s="11"/>
    </row>
    <row r="109" spans="1:21" ht="12.75">
      <c r="A109" t="s">
        <v>19</v>
      </c>
      <c r="B109" s="5">
        <v>136.45999999999995</v>
      </c>
      <c r="C109" s="5">
        <v>987.9899999999999</v>
      </c>
      <c r="D109" s="5">
        <f t="shared" si="34"/>
        <v>1124.4499999999998</v>
      </c>
      <c r="E109" s="5"/>
      <c r="F109" s="5">
        <v>118.24999999999999</v>
      </c>
      <c r="G109" s="5">
        <v>4256.2300000000005</v>
      </c>
      <c r="H109" s="5">
        <f t="shared" si="35"/>
        <v>4374.4800000000005</v>
      </c>
      <c r="I109" s="5"/>
      <c r="J109" s="5">
        <v>0</v>
      </c>
      <c r="K109" s="5">
        <v>-791.83</v>
      </c>
      <c r="L109" s="5">
        <f t="shared" si="36"/>
        <v>-791.83</v>
      </c>
      <c r="N109" s="12">
        <v>0</v>
      </c>
      <c r="O109" s="12">
        <v>0</v>
      </c>
      <c r="P109" s="11">
        <f t="shared" si="37"/>
        <v>0</v>
      </c>
      <c r="Q109" s="11"/>
      <c r="R109" s="12">
        <v>0</v>
      </c>
      <c r="S109" s="12">
        <v>0</v>
      </c>
      <c r="T109" s="11">
        <f t="shared" si="38"/>
        <v>0</v>
      </c>
      <c r="U109" s="11"/>
    </row>
    <row r="110" spans="1:21" ht="12.75">
      <c r="A110" t="s">
        <v>7</v>
      </c>
      <c r="B110" s="6">
        <f>SUM(B98:B109)</f>
        <v>716.7</v>
      </c>
      <c r="C110" s="6">
        <f>SUM(C98:C109)</f>
        <v>8283.300000000001</v>
      </c>
      <c r="D110" s="6">
        <f>SUM(D98:D109)</f>
        <v>9000</v>
      </c>
      <c r="E110" s="7"/>
      <c r="F110" s="6">
        <f>SUM(F98:F109)</f>
        <v>989.1600000000002</v>
      </c>
      <c r="G110" s="6">
        <f>SUM(G98:G109)</f>
        <v>10260.420000000002</v>
      </c>
      <c r="H110" s="6">
        <f>SUM(H98:H109)</f>
        <v>11249.580000000002</v>
      </c>
      <c r="I110" s="7"/>
      <c r="J110" s="6">
        <f>SUM(J98:J109)</f>
        <v>989.91</v>
      </c>
      <c r="K110" s="6">
        <f>SUM(K98:K109)</f>
        <v>8260.51</v>
      </c>
      <c r="L110" s="6">
        <f>SUM(L98:L109)</f>
        <v>9250.42</v>
      </c>
      <c r="N110" s="13">
        <f>SUM(N98:N109)</f>
        <v>0</v>
      </c>
      <c r="O110" s="14">
        <f>SUM(O98:O109)</f>
        <v>0</v>
      </c>
      <c r="P110" s="14">
        <f>SUM(P98:P109)</f>
        <v>0</v>
      </c>
      <c r="Q110" s="11"/>
      <c r="R110" s="13">
        <f>SUM(R98:R109)</f>
        <v>0</v>
      </c>
      <c r="S110" s="14">
        <f>SUM(S98:S109)</f>
        <v>0</v>
      </c>
      <c r="T110" s="14">
        <f>SUM(T98:T109)</f>
        <v>0</v>
      </c>
      <c r="U110" s="11"/>
    </row>
    <row r="111" spans="14:21" ht="12.75">
      <c r="N111" s="11"/>
      <c r="O111" s="11"/>
      <c r="P111" s="11"/>
      <c r="Q111" s="11"/>
      <c r="R111" s="11"/>
      <c r="S111" s="11"/>
      <c r="T111" s="11"/>
      <c r="U111" s="11"/>
    </row>
    <row r="112" spans="14:21" ht="12.75">
      <c r="N112" s="11"/>
      <c r="O112" s="11"/>
      <c r="P112" s="11"/>
      <c r="Q112" s="11"/>
      <c r="R112" s="11"/>
      <c r="S112" s="11"/>
      <c r="T112" s="11"/>
      <c r="U112" s="11"/>
    </row>
    <row r="113" spans="1:21" ht="12.75">
      <c r="A113" s="1" t="s">
        <v>25</v>
      </c>
      <c r="N113" s="11"/>
      <c r="O113" s="11"/>
      <c r="P113" s="11"/>
      <c r="Q113" s="11"/>
      <c r="R113" s="11"/>
      <c r="S113" s="11"/>
      <c r="T113" s="11"/>
      <c r="U113" s="11"/>
    </row>
    <row r="114" spans="1:21" ht="12.75">
      <c r="A114" s="2"/>
      <c r="B114" s="16">
        <v>2007</v>
      </c>
      <c r="C114" s="16"/>
      <c r="D114" s="16"/>
      <c r="E114" s="3"/>
      <c r="F114" s="16">
        <v>2008</v>
      </c>
      <c r="G114" s="16"/>
      <c r="H114" s="16"/>
      <c r="I114" s="3"/>
      <c r="J114" s="16">
        <v>2009</v>
      </c>
      <c r="K114" s="16"/>
      <c r="L114" s="16"/>
      <c r="N114" s="16">
        <v>2010</v>
      </c>
      <c r="O114" s="16"/>
      <c r="P114" s="16"/>
      <c r="R114" s="16">
        <v>2011</v>
      </c>
      <c r="S114" s="16"/>
      <c r="T114" s="16"/>
      <c r="U114" s="11"/>
    </row>
    <row r="115" spans="1:21" ht="12.75">
      <c r="A115" s="4" t="s">
        <v>4</v>
      </c>
      <c r="B115" s="4" t="s">
        <v>5</v>
      </c>
      <c r="C115" s="4" t="s">
        <v>6</v>
      </c>
      <c r="D115" s="4" t="s">
        <v>7</v>
      </c>
      <c r="E115" s="4"/>
      <c r="F115" s="4" t="s">
        <v>5</v>
      </c>
      <c r="G115" s="4" t="s">
        <v>6</v>
      </c>
      <c r="H115" s="4" t="s">
        <v>7</v>
      </c>
      <c r="I115" s="4"/>
      <c r="J115" s="4" t="s">
        <v>5</v>
      </c>
      <c r="K115" s="4" t="s">
        <v>6</v>
      </c>
      <c r="L115" s="4" t="s">
        <v>7</v>
      </c>
      <c r="N115" s="4" t="s">
        <v>5</v>
      </c>
      <c r="O115" s="4" t="s">
        <v>6</v>
      </c>
      <c r="P115" s="4" t="s">
        <v>7</v>
      </c>
      <c r="R115" s="4" t="s">
        <v>5</v>
      </c>
      <c r="S115" s="4" t="s">
        <v>6</v>
      </c>
      <c r="T115" s="4" t="s">
        <v>7</v>
      </c>
      <c r="U115" s="11"/>
    </row>
    <row r="116" spans="1:21" ht="12.75">
      <c r="A116" t="s">
        <v>8</v>
      </c>
      <c r="B116" s="5">
        <v>0</v>
      </c>
      <c r="C116" s="5">
        <v>17468.399999999998</v>
      </c>
      <c r="D116" s="5">
        <f>SUM(B116:C116)</f>
        <v>17468.399999999998</v>
      </c>
      <c r="E116" s="5"/>
      <c r="F116" s="5">
        <v>0</v>
      </c>
      <c r="G116" s="5">
        <v>22293.079999999994</v>
      </c>
      <c r="H116" s="5">
        <f>SUM(F116:G116)</f>
        <v>22293.079999999994</v>
      </c>
      <c r="I116" s="5"/>
      <c r="J116" s="5">
        <v>0</v>
      </c>
      <c r="K116" s="5">
        <v>22380.539999999997</v>
      </c>
      <c r="L116" s="5">
        <f>SUM(J116:K116)</f>
        <v>22380.539999999997</v>
      </c>
      <c r="N116" s="10"/>
      <c r="O116" s="11">
        <v>29674</v>
      </c>
      <c r="P116" s="11">
        <f>N116+O116</f>
        <v>29674</v>
      </c>
      <c r="Q116" s="11"/>
      <c r="R116" s="11"/>
      <c r="S116" s="11">
        <v>30682</v>
      </c>
      <c r="T116" s="11">
        <f>R116+S116</f>
        <v>30682</v>
      </c>
      <c r="U116" s="11"/>
    </row>
    <row r="117" spans="1:21" ht="12.75">
      <c r="A117" t="s">
        <v>9</v>
      </c>
      <c r="B117" s="5">
        <v>0</v>
      </c>
      <c r="C117" s="5">
        <v>27350.810000000012</v>
      </c>
      <c r="D117" s="5">
        <f aca="true" t="shared" si="39" ref="D117:D127">SUM(B117:C117)</f>
        <v>27350.810000000012</v>
      </c>
      <c r="E117" s="5"/>
      <c r="F117" s="5">
        <v>0</v>
      </c>
      <c r="G117" s="5">
        <v>22323.74999999999</v>
      </c>
      <c r="H117" s="5">
        <f aca="true" t="shared" si="40" ref="H117:H127">SUM(F117:G117)</f>
        <v>22323.74999999999</v>
      </c>
      <c r="I117" s="5"/>
      <c r="J117" s="5">
        <v>0</v>
      </c>
      <c r="K117" s="5">
        <v>21282.56</v>
      </c>
      <c r="L117" s="5">
        <f aca="true" t="shared" si="41" ref="L117:L127">SUM(J117:K117)</f>
        <v>21282.56</v>
      </c>
      <c r="N117" s="10"/>
      <c r="O117" s="11">
        <v>28258</v>
      </c>
      <c r="P117" s="11">
        <f aca="true" t="shared" si="42" ref="P117:P127">N117+O117</f>
        <v>28258</v>
      </c>
      <c r="Q117" s="11"/>
      <c r="R117" s="11"/>
      <c r="S117" s="11">
        <v>29222</v>
      </c>
      <c r="T117" s="11">
        <f aca="true" t="shared" si="43" ref="T117:T127">R117+S117</f>
        <v>29222</v>
      </c>
      <c r="U117" s="11"/>
    </row>
    <row r="118" spans="1:21" ht="12.75">
      <c r="A118" t="s">
        <v>10</v>
      </c>
      <c r="B118" s="5">
        <v>0</v>
      </c>
      <c r="C118" s="5">
        <v>-19378.960000000003</v>
      </c>
      <c r="D118" s="5">
        <f t="shared" si="39"/>
        <v>-19378.960000000003</v>
      </c>
      <c r="E118" s="5"/>
      <c r="F118" s="5">
        <v>0</v>
      </c>
      <c r="G118" s="5">
        <v>31333.589999999997</v>
      </c>
      <c r="H118" s="5">
        <f t="shared" si="40"/>
        <v>31333.589999999997</v>
      </c>
      <c r="I118" s="5"/>
      <c r="J118" s="5">
        <v>0</v>
      </c>
      <c r="K118" s="5">
        <v>-18748.95</v>
      </c>
      <c r="L118" s="5">
        <f t="shared" si="41"/>
        <v>-18748.95</v>
      </c>
      <c r="N118" s="10"/>
      <c r="O118" s="11">
        <v>32498</v>
      </c>
      <c r="P118" s="11">
        <f t="shared" si="42"/>
        <v>32498</v>
      </c>
      <c r="Q118" s="11"/>
      <c r="R118" s="11"/>
      <c r="S118" s="11">
        <v>33607</v>
      </c>
      <c r="T118" s="11">
        <f t="shared" si="43"/>
        <v>33607</v>
      </c>
      <c r="U118" s="11"/>
    </row>
    <row r="119" spans="1:21" ht="12.75">
      <c r="A119" t="s">
        <v>11</v>
      </c>
      <c r="B119" s="5">
        <v>0</v>
      </c>
      <c r="C119" s="5">
        <v>20830.269999999993</v>
      </c>
      <c r="D119" s="5">
        <f t="shared" si="39"/>
        <v>20830.269999999993</v>
      </c>
      <c r="E119" s="5"/>
      <c r="F119" s="5">
        <v>0</v>
      </c>
      <c r="G119" s="5">
        <v>23755.129999999994</v>
      </c>
      <c r="H119" s="5">
        <f t="shared" si="40"/>
        <v>23755.129999999994</v>
      </c>
      <c r="I119" s="5"/>
      <c r="J119" s="5">
        <v>0</v>
      </c>
      <c r="K119" s="5">
        <v>22166.440000000002</v>
      </c>
      <c r="L119" s="5">
        <f t="shared" si="41"/>
        <v>22166.440000000002</v>
      </c>
      <c r="N119" s="10"/>
      <c r="O119" s="11">
        <v>31085</v>
      </c>
      <c r="P119" s="11">
        <f t="shared" si="42"/>
        <v>31085</v>
      </c>
      <c r="Q119" s="11"/>
      <c r="R119" s="11"/>
      <c r="S119" s="11">
        <v>30682</v>
      </c>
      <c r="T119" s="11">
        <f t="shared" si="43"/>
        <v>30682</v>
      </c>
      <c r="U119" s="11"/>
    </row>
    <row r="120" spans="1:21" ht="12.75">
      <c r="A120" t="s">
        <v>12</v>
      </c>
      <c r="B120" s="5">
        <v>0</v>
      </c>
      <c r="C120" s="5">
        <v>21091.619999999984</v>
      </c>
      <c r="D120" s="5">
        <f t="shared" si="39"/>
        <v>21091.619999999984</v>
      </c>
      <c r="E120" s="5"/>
      <c r="F120" s="5">
        <v>0</v>
      </c>
      <c r="G120" s="5">
        <v>24921.31</v>
      </c>
      <c r="H120" s="5">
        <f t="shared" si="40"/>
        <v>24921.31</v>
      </c>
      <c r="I120" s="5"/>
      <c r="J120" s="5">
        <v>0</v>
      </c>
      <c r="K120" s="5">
        <v>21480.540000000005</v>
      </c>
      <c r="L120" s="5">
        <f t="shared" si="41"/>
        <v>21480.540000000005</v>
      </c>
      <c r="N120" s="10"/>
      <c r="O120" s="11">
        <v>29674</v>
      </c>
      <c r="P120" s="11">
        <f t="shared" si="42"/>
        <v>29674</v>
      </c>
      <c r="Q120" s="11"/>
      <c r="R120" s="11"/>
      <c r="S120" s="11">
        <v>32145</v>
      </c>
      <c r="T120" s="11">
        <f t="shared" si="43"/>
        <v>32145</v>
      </c>
      <c r="U120" s="11"/>
    </row>
    <row r="121" spans="1:21" ht="12.75">
      <c r="A121" t="s">
        <v>13</v>
      </c>
      <c r="B121" s="5">
        <v>0</v>
      </c>
      <c r="C121" s="5">
        <v>28324.359999999997</v>
      </c>
      <c r="D121" s="5">
        <f t="shared" si="39"/>
        <v>28324.359999999997</v>
      </c>
      <c r="E121" s="5"/>
      <c r="F121" s="5">
        <v>0</v>
      </c>
      <c r="G121" s="5">
        <v>42233.929999999986</v>
      </c>
      <c r="H121" s="5">
        <f t="shared" si="40"/>
        <v>42233.929999999986</v>
      </c>
      <c r="I121" s="5"/>
      <c r="J121" s="5">
        <v>0</v>
      </c>
      <c r="K121" s="5">
        <v>22751.86</v>
      </c>
      <c r="L121" s="5">
        <f t="shared" si="41"/>
        <v>22751.86</v>
      </c>
      <c r="N121" s="10"/>
      <c r="O121" s="11">
        <v>31085</v>
      </c>
      <c r="P121" s="11">
        <f t="shared" si="42"/>
        <v>31085</v>
      </c>
      <c r="Q121" s="11"/>
      <c r="R121" s="11"/>
      <c r="S121" s="11">
        <v>32145</v>
      </c>
      <c r="T121" s="11">
        <f t="shared" si="43"/>
        <v>32145</v>
      </c>
      <c r="U121" s="11"/>
    </row>
    <row r="122" spans="1:21" ht="12.75">
      <c r="A122" t="s">
        <v>14</v>
      </c>
      <c r="B122" s="5">
        <v>0</v>
      </c>
      <c r="C122" s="5">
        <v>31637.430000000004</v>
      </c>
      <c r="D122" s="5">
        <f t="shared" si="39"/>
        <v>31637.430000000004</v>
      </c>
      <c r="E122" s="5"/>
      <c r="F122" s="5">
        <v>0</v>
      </c>
      <c r="G122" s="5">
        <v>29923.860000000004</v>
      </c>
      <c r="H122" s="5">
        <f t="shared" si="40"/>
        <v>29923.860000000004</v>
      </c>
      <c r="I122" s="5"/>
      <c r="J122" s="5">
        <v>0</v>
      </c>
      <c r="K122" s="5">
        <v>21033.690000000002</v>
      </c>
      <c r="L122" s="5">
        <f t="shared" si="41"/>
        <v>21033.690000000002</v>
      </c>
      <c r="N122" s="10"/>
      <c r="O122" s="11">
        <v>31085</v>
      </c>
      <c r="P122" s="11">
        <f t="shared" si="42"/>
        <v>31085</v>
      </c>
      <c r="Q122" s="11"/>
      <c r="R122" s="11"/>
      <c r="S122" s="11">
        <v>30682</v>
      </c>
      <c r="T122" s="11">
        <f t="shared" si="43"/>
        <v>30682</v>
      </c>
      <c r="U122" s="11"/>
    </row>
    <row r="123" spans="1:21" ht="12.75">
      <c r="A123" t="s">
        <v>15</v>
      </c>
      <c r="B123" s="5">
        <v>0</v>
      </c>
      <c r="C123" s="5">
        <v>20862</v>
      </c>
      <c r="D123" s="5">
        <f t="shared" si="39"/>
        <v>20862</v>
      </c>
      <c r="E123" s="5"/>
      <c r="F123" s="5">
        <v>0</v>
      </c>
      <c r="G123" s="5">
        <v>28174.56000000001</v>
      </c>
      <c r="H123" s="5">
        <f t="shared" si="40"/>
        <v>28174.56000000001</v>
      </c>
      <c r="I123" s="5"/>
      <c r="J123" s="5">
        <v>0</v>
      </c>
      <c r="K123" s="5">
        <v>21030.48</v>
      </c>
      <c r="L123" s="5">
        <f t="shared" si="41"/>
        <v>21030.48</v>
      </c>
      <c r="N123" s="10"/>
      <c r="O123" s="11">
        <v>31085</v>
      </c>
      <c r="P123" s="11">
        <f t="shared" si="42"/>
        <v>31085</v>
      </c>
      <c r="Q123" s="11"/>
      <c r="R123" s="11"/>
      <c r="S123" s="11">
        <v>33607</v>
      </c>
      <c r="T123" s="11">
        <f t="shared" si="43"/>
        <v>33607</v>
      </c>
      <c r="U123" s="11"/>
    </row>
    <row r="124" spans="1:21" ht="12.75">
      <c r="A124" t="s">
        <v>16</v>
      </c>
      <c r="B124" s="5">
        <v>0</v>
      </c>
      <c r="C124" s="5">
        <v>24878.649999999998</v>
      </c>
      <c r="D124" s="5">
        <f t="shared" si="39"/>
        <v>24878.649999999998</v>
      </c>
      <c r="E124" s="5"/>
      <c r="F124" s="5">
        <v>0</v>
      </c>
      <c r="G124" s="5">
        <v>24026.080000000005</v>
      </c>
      <c r="H124" s="5">
        <f t="shared" si="40"/>
        <v>24026.080000000005</v>
      </c>
      <c r="I124" s="5"/>
      <c r="J124" s="5">
        <v>0</v>
      </c>
      <c r="K124" s="5">
        <v>27828.260000000006</v>
      </c>
      <c r="L124" s="5">
        <f t="shared" si="41"/>
        <v>27828.260000000006</v>
      </c>
      <c r="N124" s="10"/>
      <c r="O124" s="11">
        <v>31085</v>
      </c>
      <c r="P124" s="11">
        <f t="shared" si="42"/>
        <v>31085</v>
      </c>
      <c r="Q124" s="11"/>
      <c r="R124" s="11"/>
      <c r="S124" s="11">
        <v>32145</v>
      </c>
      <c r="T124" s="11">
        <f t="shared" si="43"/>
        <v>32145</v>
      </c>
      <c r="U124" s="11"/>
    </row>
    <row r="125" spans="1:21" ht="12.75">
      <c r="A125" t="s">
        <v>17</v>
      </c>
      <c r="B125" s="5">
        <v>0</v>
      </c>
      <c r="C125" s="5">
        <v>20303.04999999999</v>
      </c>
      <c r="D125" s="5">
        <f t="shared" si="39"/>
        <v>20303.04999999999</v>
      </c>
      <c r="E125" s="5"/>
      <c r="F125" s="5">
        <v>0</v>
      </c>
      <c r="G125" s="5">
        <v>28421.00000000001</v>
      </c>
      <c r="H125" s="5">
        <f t="shared" si="40"/>
        <v>28421.00000000001</v>
      </c>
      <c r="I125" s="5"/>
      <c r="J125" s="5">
        <v>0</v>
      </c>
      <c r="K125" s="5">
        <v>21371.050000000003</v>
      </c>
      <c r="L125" s="5">
        <f t="shared" si="41"/>
        <v>21371.050000000003</v>
      </c>
      <c r="N125" s="10"/>
      <c r="O125" s="11">
        <v>29674</v>
      </c>
      <c r="P125" s="11">
        <f t="shared" si="42"/>
        <v>29674</v>
      </c>
      <c r="Q125" s="11"/>
      <c r="R125" s="11"/>
      <c r="S125" s="11">
        <v>30682</v>
      </c>
      <c r="T125" s="11">
        <f t="shared" si="43"/>
        <v>30682</v>
      </c>
      <c r="U125" s="11"/>
    </row>
    <row r="126" spans="1:21" ht="12.75">
      <c r="A126" t="s">
        <v>18</v>
      </c>
      <c r="B126" s="5">
        <v>0</v>
      </c>
      <c r="C126" s="5">
        <v>20462.039999999997</v>
      </c>
      <c r="D126" s="5">
        <f t="shared" si="39"/>
        <v>20462.039999999997</v>
      </c>
      <c r="E126" s="5"/>
      <c r="F126" s="5">
        <v>0</v>
      </c>
      <c r="G126" s="5">
        <v>29197.930000000008</v>
      </c>
      <c r="H126" s="5">
        <f t="shared" si="40"/>
        <v>29197.930000000008</v>
      </c>
      <c r="I126" s="5"/>
      <c r="J126" s="5">
        <v>0</v>
      </c>
      <c r="K126" s="5">
        <v>32417.16000000001</v>
      </c>
      <c r="L126" s="5">
        <f t="shared" si="41"/>
        <v>32417.16000000001</v>
      </c>
      <c r="N126" s="10"/>
      <c r="O126" s="11">
        <v>31085</v>
      </c>
      <c r="P126" s="11">
        <f t="shared" si="42"/>
        <v>31085</v>
      </c>
      <c r="Q126" s="11"/>
      <c r="R126" s="11"/>
      <c r="S126" s="11">
        <v>32145</v>
      </c>
      <c r="T126" s="11">
        <f t="shared" si="43"/>
        <v>32145</v>
      </c>
      <c r="U126" s="11"/>
    </row>
    <row r="127" spans="1:21" ht="12.75">
      <c r="A127" t="s">
        <v>19</v>
      </c>
      <c r="B127" s="5">
        <v>0</v>
      </c>
      <c r="C127" s="5">
        <v>24896.379999999997</v>
      </c>
      <c r="D127" s="5">
        <f t="shared" si="39"/>
        <v>24896.379999999997</v>
      </c>
      <c r="E127" s="5"/>
      <c r="F127" s="5">
        <v>0</v>
      </c>
      <c r="G127" s="5">
        <v>26882.159999999996</v>
      </c>
      <c r="H127" s="5">
        <f t="shared" si="40"/>
        <v>26882.159999999996</v>
      </c>
      <c r="I127" s="5"/>
      <c r="J127" s="5">
        <v>0</v>
      </c>
      <c r="K127" s="5">
        <v>122261.27999999994</v>
      </c>
      <c r="L127" s="5">
        <f t="shared" si="41"/>
        <v>122261.27999999994</v>
      </c>
      <c r="N127" s="12"/>
      <c r="O127" s="11">
        <v>32498</v>
      </c>
      <c r="P127" s="11">
        <f t="shared" si="42"/>
        <v>32498</v>
      </c>
      <c r="Q127" s="11"/>
      <c r="R127" s="15"/>
      <c r="S127" s="11">
        <v>32145</v>
      </c>
      <c r="T127" s="11">
        <f t="shared" si="43"/>
        <v>32145</v>
      </c>
      <c r="U127" s="11"/>
    </row>
    <row r="128" spans="1:21" ht="12.75">
      <c r="A128" t="s">
        <v>7</v>
      </c>
      <c r="B128" s="6">
        <f>SUM(B116:B127)</f>
        <v>0</v>
      </c>
      <c r="C128" s="6">
        <f>SUM(C116:C127)</f>
        <v>238726.05</v>
      </c>
      <c r="D128" s="6">
        <f>SUM(D116:D127)</f>
        <v>238726.05</v>
      </c>
      <c r="E128" s="7"/>
      <c r="F128" s="6">
        <f>SUM(F116:F127)</f>
        <v>0</v>
      </c>
      <c r="G128" s="6">
        <f>SUM(G116:G127)</f>
        <v>333486.37999999995</v>
      </c>
      <c r="H128" s="6">
        <f>SUM(H116:H127)</f>
        <v>333486.37999999995</v>
      </c>
      <c r="I128" s="7"/>
      <c r="J128" s="6">
        <f>SUM(J116:J127)</f>
        <v>0</v>
      </c>
      <c r="K128" s="6">
        <f>SUM(K116:K127)</f>
        <v>337254.91</v>
      </c>
      <c r="L128" s="6">
        <f>SUM(L116:L127)</f>
        <v>337254.91</v>
      </c>
      <c r="N128" s="13">
        <f>SUM(N116:N127)</f>
        <v>0</v>
      </c>
      <c r="O128" s="14">
        <f>SUM(O116:O127)</f>
        <v>368786</v>
      </c>
      <c r="P128" s="14">
        <f>SUM(P116:P127)</f>
        <v>368786</v>
      </c>
      <c r="Q128" s="11"/>
      <c r="R128" s="13">
        <f>SUM(R116:R127)</f>
        <v>0</v>
      </c>
      <c r="S128" s="14">
        <f>SUM(S116:S127)</f>
        <v>379889</v>
      </c>
      <c r="T128" s="14">
        <f>SUM(T116:T127)</f>
        <v>379889</v>
      </c>
      <c r="U128" s="11"/>
    </row>
    <row r="129" spans="14:21" ht="12.75">
      <c r="N129" s="11"/>
      <c r="O129" s="11"/>
      <c r="P129" s="11"/>
      <c r="Q129" s="11"/>
      <c r="R129" s="11"/>
      <c r="S129" s="11"/>
      <c r="T129" s="11"/>
      <c r="U129" s="11"/>
    </row>
    <row r="130" spans="14:21" ht="12.75">
      <c r="N130" s="11"/>
      <c r="O130" s="11"/>
      <c r="P130" s="11"/>
      <c r="Q130" s="11"/>
      <c r="R130" s="11"/>
      <c r="S130" s="11"/>
      <c r="T130" s="11"/>
      <c r="U130" s="11"/>
    </row>
    <row r="131" spans="1:21" ht="12.75">
      <c r="A131" s="1" t="s">
        <v>26</v>
      </c>
      <c r="N131" s="11"/>
      <c r="O131" s="11"/>
      <c r="P131" s="11"/>
      <c r="Q131" s="11"/>
      <c r="R131" s="11"/>
      <c r="S131" s="11"/>
      <c r="T131" s="11"/>
      <c r="U131" s="11"/>
    </row>
    <row r="132" spans="1:21" ht="12.75">
      <c r="A132" s="2"/>
      <c r="B132" s="16">
        <v>2007</v>
      </c>
      <c r="C132" s="16"/>
      <c r="D132" s="16"/>
      <c r="E132" s="3"/>
      <c r="F132" s="16">
        <v>2008</v>
      </c>
      <c r="G132" s="16"/>
      <c r="H132" s="16"/>
      <c r="I132" s="3"/>
      <c r="J132" s="16">
        <v>2009</v>
      </c>
      <c r="K132" s="16"/>
      <c r="L132" s="16"/>
      <c r="N132" s="16">
        <v>2010</v>
      </c>
      <c r="O132" s="16"/>
      <c r="P132" s="16"/>
      <c r="R132" s="16">
        <v>2011</v>
      </c>
      <c r="S132" s="16"/>
      <c r="T132" s="16"/>
      <c r="U132" s="11"/>
    </row>
    <row r="133" spans="1:21" ht="12.75">
      <c r="A133" s="4" t="s">
        <v>4</v>
      </c>
      <c r="B133" s="4" t="s">
        <v>5</v>
      </c>
      <c r="C133" s="4" t="s">
        <v>6</v>
      </c>
      <c r="D133" s="4" t="s">
        <v>7</v>
      </c>
      <c r="E133" s="4"/>
      <c r="F133" s="4" t="s">
        <v>5</v>
      </c>
      <c r="G133" s="4" t="s">
        <v>6</v>
      </c>
      <c r="H133" s="4" t="s">
        <v>7</v>
      </c>
      <c r="I133" s="4"/>
      <c r="J133" s="4" t="s">
        <v>5</v>
      </c>
      <c r="K133" s="4" t="s">
        <v>6</v>
      </c>
      <c r="L133" s="4" t="s">
        <v>7</v>
      </c>
      <c r="N133" s="4" t="s">
        <v>5</v>
      </c>
      <c r="O133" s="4" t="s">
        <v>6</v>
      </c>
      <c r="P133" s="4" t="s">
        <v>7</v>
      </c>
      <c r="R133" s="4" t="s">
        <v>5</v>
      </c>
      <c r="S133" s="4" t="s">
        <v>6</v>
      </c>
      <c r="T133" s="4" t="s">
        <v>7</v>
      </c>
      <c r="U133" s="11"/>
    </row>
    <row r="134" spans="1:21" ht="12.75">
      <c r="A134" t="s">
        <v>8</v>
      </c>
      <c r="B134" s="5">
        <v>0</v>
      </c>
      <c r="C134" s="5">
        <v>0</v>
      </c>
      <c r="D134" s="5">
        <f>SUM(B134:C134)</f>
        <v>0</v>
      </c>
      <c r="E134" s="5"/>
      <c r="F134" s="5">
        <v>0</v>
      </c>
      <c r="G134" s="5">
        <v>0</v>
      </c>
      <c r="H134" s="5">
        <f>SUM(F134:G134)</f>
        <v>0</v>
      </c>
      <c r="I134" s="5"/>
      <c r="J134" s="5">
        <v>0</v>
      </c>
      <c r="K134" s="5">
        <v>0</v>
      </c>
      <c r="L134" s="5">
        <f>SUM(J134:K134)</f>
        <v>0</v>
      </c>
      <c r="N134" s="10"/>
      <c r="O134" s="11">
        <v>2154</v>
      </c>
      <c r="P134" s="11">
        <f>N134+O134</f>
        <v>2154</v>
      </c>
      <c r="Q134" s="11"/>
      <c r="R134" s="11"/>
      <c r="S134" s="11">
        <v>2212</v>
      </c>
      <c r="T134" s="11">
        <f>R134+S134</f>
        <v>2212</v>
      </c>
      <c r="U134" s="11"/>
    </row>
    <row r="135" spans="1:21" ht="12.75">
      <c r="A135" t="s">
        <v>9</v>
      </c>
      <c r="B135" s="5">
        <v>0</v>
      </c>
      <c r="C135" s="5">
        <v>0</v>
      </c>
      <c r="D135" s="5">
        <f aca="true" t="shared" si="44" ref="D135:D145">SUM(B135:C135)</f>
        <v>0</v>
      </c>
      <c r="E135" s="5"/>
      <c r="F135" s="5">
        <v>0</v>
      </c>
      <c r="G135" s="5">
        <v>0</v>
      </c>
      <c r="H135" s="5">
        <f aca="true" t="shared" si="45" ref="H135:H145">SUM(F135:G135)</f>
        <v>0</v>
      </c>
      <c r="I135" s="5"/>
      <c r="J135" s="5">
        <v>0</v>
      </c>
      <c r="K135" s="5">
        <v>0</v>
      </c>
      <c r="L135" s="5">
        <f aca="true" t="shared" si="46" ref="L135:L145">SUM(J135:K135)</f>
        <v>0</v>
      </c>
      <c r="N135" s="10"/>
      <c r="O135" s="11">
        <v>2154</v>
      </c>
      <c r="P135" s="11">
        <f aca="true" t="shared" si="47" ref="P135:P145">N135+O135</f>
        <v>2154</v>
      </c>
      <c r="Q135" s="11"/>
      <c r="R135" s="11"/>
      <c r="S135" s="11">
        <v>2212</v>
      </c>
      <c r="T135" s="11">
        <f aca="true" t="shared" si="48" ref="T135:T145">R135+S135</f>
        <v>2212</v>
      </c>
      <c r="U135" s="11"/>
    </row>
    <row r="136" spans="1:21" ht="12.75">
      <c r="A136" t="s">
        <v>10</v>
      </c>
      <c r="B136" s="5">
        <v>0</v>
      </c>
      <c r="C136" s="5">
        <v>0</v>
      </c>
      <c r="D136" s="5">
        <f t="shared" si="44"/>
        <v>0</v>
      </c>
      <c r="E136" s="5"/>
      <c r="F136" s="5">
        <v>0</v>
      </c>
      <c r="G136" s="5">
        <v>6328</v>
      </c>
      <c r="H136" s="5">
        <f t="shared" si="45"/>
        <v>6328</v>
      </c>
      <c r="I136" s="5"/>
      <c r="J136" s="5">
        <v>0</v>
      </c>
      <c r="K136" s="5">
        <v>0</v>
      </c>
      <c r="L136" s="5">
        <f t="shared" si="46"/>
        <v>0</v>
      </c>
      <c r="N136" s="10"/>
      <c r="O136" s="11">
        <v>2154</v>
      </c>
      <c r="P136" s="11">
        <f t="shared" si="47"/>
        <v>2154</v>
      </c>
      <c r="Q136" s="11"/>
      <c r="R136" s="11"/>
      <c r="S136" s="11">
        <v>2212</v>
      </c>
      <c r="T136" s="11">
        <f t="shared" si="48"/>
        <v>2212</v>
      </c>
      <c r="U136" s="11"/>
    </row>
    <row r="137" spans="1:21" ht="12.75">
      <c r="A137" t="s">
        <v>11</v>
      </c>
      <c r="B137" s="5">
        <v>0</v>
      </c>
      <c r="C137" s="5">
        <v>0</v>
      </c>
      <c r="D137" s="5">
        <f t="shared" si="44"/>
        <v>0</v>
      </c>
      <c r="E137" s="5"/>
      <c r="F137" s="5">
        <v>0</v>
      </c>
      <c r="G137" s="5">
        <v>2327</v>
      </c>
      <c r="H137" s="5">
        <f t="shared" si="45"/>
        <v>2327</v>
      </c>
      <c r="I137" s="5"/>
      <c r="J137" s="5">
        <v>0</v>
      </c>
      <c r="K137" s="5">
        <v>0</v>
      </c>
      <c r="L137" s="5">
        <f t="shared" si="46"/>
        <v>0</v>
      </c>
      <c r="N137" s="10"/>
      <c r="O137" s="11">
        <v>2154</v>
      </c>
      <c r="P137" s="11">
        <f t="shared" si="47"/>
        <v>2154</v>
      </c>
      <c r="Q137" s="11"/>
      <c r="R137" s="11"/>
      <c r="S137" s="11">
        <v>2212</v>
      </c>
      <c r="T137" s="11">
        <f t="shared" si="48"/>
        <v>2212</v>
      </c>
      <c r="U137" s="11"/>
    </row>
    <row r="138" spans="1:21" ht="12.75">
      <c r="A138" t="s">
        <v>12</v>
      </c>
      <c r="B138" s="5">
        <v>0</v>
      </c>
      <c r="C138" s="5">
        <v>0</v>
      </c>
      <c r="D138" s="5">
        <f t="shared" si="44"/>
        <v>0</v>
      </c>
      <c r="E138" s="5"/>
      <c r="F138" s="5">
        <v>0</v>
      </c>
      <c r="G138" s="5">
        <v>2661</v>
      </c>
      <c r="H138" s="5">
        <f t="shared" si="45"/>
        <v>2661</v>
      </c>
      <c r="I138" s="5"/>
      <c r="J138" s="5">
        <v>0</v>
      </c>
      <c r="K138" s="5">
        <v>0</v>
      </c>
      <c r="L138" s="5">
        <f t="shared" si="46"/>
        <v>0</v>
      </c>
      <c r="N138" s="10"/>
      <c r="O138" s="11">
        <v>2154</v>
      </c>
      <c r="P138" s="11">
        <f t="shared" si="47"/>
        <v>2154</v>
      </c>
      <c r="Q138" s="11"/>
      <c r="R138" s="11"/>
      <c r="S138" s="11">
        <v>2212</v>
      </c>
      <c r="T138" s="11">
        <f t="shared" si="48"/>
        <v>2212</v>
      </c>
      <c r="U138" s="11"/>
    </row>
    <row r="139" spans="1:21" ht="12.75">
      <c r="A139" t="s">
        <v>13</v>
      </c>
      <c r="B139" s="5">
        <v>0</v>
      </c>
      <c r="C139" s="5">
        <v>0</v>
      </c>
      <c r="D139" s="5">
        <f t="shared" si="44"/>
        <v>0</v>
      </c>
      <c r="E139" s="5"/>
      <c r="F139" s="5">
        <v>0</v>
      </c>
      <c r="G139" s="5">
        <v>0</v>
      </c>
      <c r="H139" s="5">
        <f t="shared" si="45"/>
        <v>0</v>
      </c>
      <c r="I139" s="5"/>
      <c r="J139" s="5">
        <v>0</v>
      </c>
      <c r="K139" s="5">
        <v>0</v>
      </c>
      <c r="L139" s="5">
        <f t="shared" si="46"/>
        <v>0</v>
      </c>
      <c r="N139" s="10"/>
      <c r="O139" s="11">
        <v>2154</v>
      </c>
      <c r="P139" s="11">
        <f t="shared" si="47"/>
        <v>2154</v>
      </c>
      <c r="Q139" s="11"/>
      <c r="R139" s="11"/>
      <c r="S139" s="11">
        <v>2212</v>
      </c>
      <c r="T139" s="11">
        <f t="shared" si="48"/>
        <v>2212</v>
      </c>
      <c r="U139" s="11"/>
    </row>
    <row r="140" spans="1:21" ht="12.75">
      <c r="A140" t="s">
        <v>14</v>
      </c>
      <c r="B140" s="5">
        <v>0</v>
      </c>
      <c r="C140" s="5">
        <v>0</v>
      </c>
      <c r="D140" s="5">
        <f t="shared" si="44"/>
        <v>0</v>
      </c>
      <c r="E140" s="5"/>
      <c r="F140" s="5">
        <v>0</v>
      </c>
      <c r="G140" s="5">
        <v>0</v>
      </c>
      <c r="H140" s="5">
        <f t="shared" si="45"/>
        <v>0</v>
      </c>
      <c r="I140" s="5"/>
      <c r="J140" s="5">
        <v>0</v>
      </c>
      <c r="K140" s="5">
        <v>0</v>
      </c>
      <c r="L140" s="5">
        <f t="shared" si="46"/>
        <v>0</v>
      </c>
      <c r="N140" s="10"/>
      <c r="O140" s="11">
        <v>2154</v>
      </c>
      <c r="P140" s="11">
        <f t="shared" si="47"/>
        <v>2154</v>
      </c>
      <c r="Q140" s="11"/>
      <c r="R140" s="11"/>
      <c r="S140" s="11">
        <v>2212</v>
      </c>
      <c r="T140" s="11">
        <f t="shared" si="48"/>
        <v>2212</v>
      </c>
      <c r="U140" s="11"/>
    </row>
    <row r="141" spans="1:21" ht="12.75">
      <c r="A141" t="s">
        <v>15</v>
      </c>
      <c r="B141" s="5">
        <v>0</v>
      </c>
      <c r="C141" s="5">
        <v>0</v>
      </c>
      <c r="D141" s="5">
        <f t="shared" si="44"/>
        <v>0</v>
      </c>
      <c r="E141" s="5"/>
      <c r="F141" s="5">
        <v>0</v>
      </c>
      <c r="G141" s="5">
        <v>0</v>
      </c>
      <c r="H141" s="5">
        <f t="shared" si="45"/>
        <v>0</v>
      </c>
      <c r="I141" s="5"/>
      <c r="J141" s="5">
        <v>0</v>
      </c>
      <c r="K141" s="5">
        <v>0</v>
      </c>
      <c r="L141" s="5">
        <f t="shared" si="46"/>
        <v>0</v>
      </c>
      <c r="N141" s="10"/>
      <c r="O141" s="11">
        <v>2154</v>
      </c>
      <c r="P141" s="11">
        <f t="shared" si="47"/>
        <v>2154</v>
      </c>
      <c r="Q141" s="11"/>
      <c r="R141" s="11"/>
      <c r="S141" s="11">
        <v>2212</v>
      </c>
      <c r="T141" s="11">
        <f t="shared" si="48"/>
        <v>2212</v>
      </c>
      <c r="U141" s="11"/>
    </row>
    <row r="142" spans="1:21" ht="12.75">
      <c r="A142" t="s">
        <v>16</v>
      </c>
      <c r="B142" s="5">
        <v>0</v>
      </c>
      <c r="C142" s="5">
        <v>0</v>
      </c>
      <c r="D142" s="5">
        <f t="shared" si="44"/>
        <v>0</v>
      </c>
      <c r="E142" s="5"/>
      <c r="F142" s="5">
        <v>0</v>
      </c>
      <c r="G142" s="5">
        <v>0</v>
      </c>
      <c r="H142" s="5">
        <f t="shared" si="45"/>
        <v>0</v>
      </c>
      <c r="I142" s="5"/>
      <c r="J142" s="5">
        <v>0</v>
      </c>
      <c r="K142" s="5">
        <v>0</v>
      </c>
      <c r="L142" s="5">
        <f t="shared" si="46"/>
        <v>0</v>
      </c>
      <c r="N142" s="10"/>
      <c r="O142" s="11">
        <v>2154</v>
      </c>
      <c r="P142" s="11">
        <f t="shared" si="47"/>
        <v>2154</v>
      </c>
      <c r="Q142" s="11"/>
      <c r="R142" s="11"/>
      <c r="S142" s="11">
        <v>2212</v>
      </c>
      <c r="T142" s="11">
        <f t="shared" si="48"/>
        <v>2212</v>
      </c>
      <c r="U142" s="11"/>
    </row>
    <row r="143" spans="1:21" ht="12.75">
      <c r="A143" t="s">
        <v>17</v>
      </c>
      <c r="B143" s="5">
        <v>0</v>
      </c>
      <c r="C143" s="5">
        <v>0</v>
      </c>
      <c r="D143" s="5">
        <f t="shared" si="44"/>
        <v>0</v>
      </c>
      <c r="E143" s="5"/>
      <c r="F143" s="5">
        <v>0</v>
      </c>
      <c r="G143" s="5">
        <v>0</v>
      </c>
      <c r="H143" s="5">
        <f t="shared" si="45"/>
        <v>0</v>
      </c>
      <c r="I143" s="5"/>
      <c r="J143" s="5">
        <v>0</v>
      </c>
      <c r="K143" s="5">
        <v>0</v>
      </c>
      <c r="L143" s="5">
        <f t="shared" si="46"/>
        <v>0</v>
      </c>
      <c r="N143" s="10"/>
      <c r="O143" s="11">
        <v>2154</v>
      </c>
      <c r="P143" s="11">
        <f t="shared" si="47"/>
        <v>2154</v>
      </c>
      <c r="Q143" s="11"/>
      <c r="R143" s="11"/>
      <c r="S143" s="11">
        <v>2212</v>
      </c>
      <c r="T143" s="11">
        <f t="shared" si="48"/>
        <v>2212</v>
      </c>
      <c r="U143" s="11"/>
    </row>
    <row r="144" spans="1:21" ht="12.75">
      <c r="A144" t="s">
        <v>18</v>
      </c>
      <c r="B144" s="5">
        <v>0</v>
      </c>
      <c r="C144" s="5">
        <v>0</v>
      </c>
      <c r="D144" s="5">
        <f t="shared" si="44"/>
        <v>0</v>
      </c>
      <c r="E144" s="5"/>
      <c r="F144" s="5">
        <v>0</v>
      </c>
      <c r="G144" s="5">
        <v>0</v>
      </c>
      <c r="H144" s="5">
        <f t="shared" si="45"/>
        <v>0</v>
      </c>
      <c r="I144" s="5"/>
      <c r="J144" s="5">
        <v>0</v>
      </c>
      <c r="K144" s="5">
        <v>0</v>
      </c>
      <c r="L144" s="5">
        <f t="shared" si="46"/>
        <v>0</v>
      </c>
      <c r="N144" s="10"/>
      <c r="O144" s="11">
        <v>2154</v>
      </c>
      <c r="P144" s="11">
        <f t="shared" si="47"/>
        <v>2154</v>
      </c>
      <c r="Q144" s="11"/>
      <c r="R144" s="11"/>
      <c r="S144" s="11">
        <v>2212</v>
      </c>
      <c r="T144" s="11">
        <f t="shared" si="48"/>
        <v>2212</v>
      </c>
      <c r="U144" s="11"/>
    </row>
    <row r="145" spans="1:21" ht="12.75">
      <c r="A145" t="s">
        <v>19</v>
      </c>
      <c r="B145" s="5">
        <v>0</v>
      </c>
      <c r="C145" s="5">
        <v>0</v>
      </c>
      <c r="D145" s="5">
        <f t="shared" si="44"/>
        <v>0</v>
      </c>
      <c r="E145" s="5"/>
      <c r="F145" s="5">
        <v>0</v>
      </c>
      <c r="G145" s="5">
        <v>0</v>
      </c>
      <c r="H145" s="5">
        <f t="shared" si="45"/>
        <v>0</v>
      </c>
      <c r="I145" s="5"/>
      <c r="J145" s="5">
        <v>0</v>
      </c>
      <c r="K145" s="5">
        <v>0</v>
      </c>
      <c r="L145" s="5">
        <f t="shared" si="46"/>
        <v>0</v>
      </c>
      <c r="N145" s="12"/>
      <c r="O145" s="11">
        <v>2154</v>
      </c>
      <c r="P145" s="11">
        <f t="shared" si="47"/>
        <v>2154</v>
      </c>
      <c r="Q145" s="11"/>
      <c r="R145" s="15"/>
      <c r="S145" s="11">
        <v>2212</v>
      </c>
      <c r="T145" s="11">
        <f t="shared" si="48"/>
        <v>2212</v>
      </c>
      <c r="U145" s="11"/>
    </row>
    <row r="146" spans="1:21" ht="12.75">
      <c r="A146" t="s">
        <v>7</v>
      </c>
      <c r="B146" s="6">
        <f>SUM(B134:B145)</f>
        <v>0</v>
      </c>
      <c r="C146" s="6">
        <f>SUM(C134:C145)</f>
        <v>0</v>
      </c>
      <c r="D146" s="6">
        <f>SUM(D134:D145)</f>
        <v>0</v>
      </c>
      <c r="E146" s="7"/>
      <c r="F146" s="6">
        <f>SUM(F134:F145)</f>
        <v>0</v>
      </c>
      <c r="G146" s="6">
        <f>SUM(G134:G145)</f>
        <v>11316</v>
      </c>
      <c r="H146" s="6">
        <f>SUM(H134:H145)</f>
        <v>11316</v>
      </c>
      <c r="I146" s="7"/>
      <c r="J146" s="6">
        <f>SUM(J134:J145)</f>
        <v>0</v>
      </c>
      <c r="K146" s="6">
        <f>SUM(K134:K145)</f>
        <v>0</v>
      </c>
      <c r="L146" s="6">
        <f>SUM(L134:L145)</f>
        <v>0</v>
      </c>
      <c r="N146" s="13">
        <f>SUM(N134:N145)</f>
        <v>0</v>
      </c>
      <c r="O146" s="14">
        <f>SUM(O134:O145)</f>
        <v>25848</v>
      </c>
      <c r="P146" s="14">
        <f>SUM(P134:P145)</f>
        <v>25848</v>
      </c>
      <c r="Q146" s="11"/>
      <c r="R146" s="13">
        <f>SUM(R134:R145)</f>
        <v>0</v>
      </c>
      <c r="S146" s="14">
        <f>SUM(S134:S145)</f>
        <v>26544</v>
      </c>
      <c r="T146" s="14">
        <f>SUM(T134:T145)</f>
        <v>26544</v>
      </c>
      <c r="U146" s="11"/>
    </row>
    <row r="147" spans="14:21" ht="12.75">
      <c r="N147" s="11"/>
      <c r="O147" s="11"/>
      <c r="P147" s="11"/>
      <c r="Q147" s="11"/>
      <c r="R147" s="11"/>
      <c r="S147" s="11"/>
      <c r="T147" s="11"/>
      <c r="U147" s="11"/>
    </row>
    <row r="148" spans="14:21" ht="12.75">
      <c r="N148" s="11"/>
      <c r="O148" s="11"/>
      <c r="P148" s="11"/>
      <c r="Q148" s="11"/>
      <c r="R148" s="11"/>
      <c r="S148" s="11"/>
      <c r="T148" s="11"/>
      <c r="U148" s="11"/>
    </row>
    <row r="149" spans="14:21" ht="12.75">
      <c r="N149" s="11"/>
      <c r="O149" s="11"/>
      <c r="P149" s="11"/>
      <c r="Q149" s="11"/>
      <c r="R149" s="11"/>
      <c r="S149" s="11"/>
      <c r="T149" s="11"/>
      <c r="U149" s="11"/>
    </row>
    <row r="150" spans="14:21" ht="12.75">
      <c r="N150" s="11"/>
      <c r="O150" s="11"/>
      <c r="P150" s="11"/>
      <c r="Q150" s="11"/>
      <c r="R150" s="11"/>
      <c r="S150" s="11"/>
      <c r="T150" s="11"/>
      <c r="U150" s="11"/>
    </row>
    <row r="151" spans="14:21" ht="12.75">
      <c r="N151" s="11"/>
      <c r="O151" s="11"/>
      <c r="P151" s="11"/>
      <c r="Q151" s="11"/>
      <c r="R151" s="11"/>
      <c r="S151" s="11"/>
      <c r="T151" s="11"/>
      <c r="U151" s="11"/>
    </row>
    <row r="152" spans="14:21" ht="12.75">
      <c r="N152" s="11"/>
      <c r="O152" s="11"/>
      <c r="P152" s="11"/>
      <c r="Q152" s="11"/>
      <c r="R152" s="11"/>
      <c r="S152" s="11"/>
      <c r="T152" s="11"/>
      <c r="U152" s="11"/>
    </row>
    <row r="153" spans="14:21" ht="12.75">
      <c r="N153" s="11"/>
      <c r="O153" s="11"/>
      <c r="P153" s="11"/>
      <c r="Q153" s="11"/>
      <c r="R153" s="11"/>
      <c r="S153" s="11"/>
      <c r="T153" s="11"/>
      <c r="U153" s="11"/>
    </row>
    <row r="154" spans="14:21" ht="12.75">
      <c r="N154" s="11"/>
      <c r="O154" s="11"/>
      <c r="P154" s="11"/>
      <c r="Q154" s="11"/>
      <c r="R154" s="11"/>
      <c r="S154" s="11"/>
      <c r="T154" s="11"/>
      <c r="U154" s="11"/>
    </row>
    <row r="155" spans="14:21" ht="12.75">
      <c r="N155" s="11"/>
      <c r="O155" s="11"/>
      <c r="P155" s="11"/>
      <c r="Q155" s="11"/>
      <c r="R155" s="11"/>
      <c r="S155" s="11"/>
      <c r="T155" s="11"/>
      <c r="U155" s="11"/>
    </row>
    <row r="156" spans="14:21" ht="12.75">
      <c r="N156" s="11"/>
      <c r="O156" s="11"/>
      <c r="P156" s="11"/>
      <c r="Q156" s="11"/>
      <c r="R156" s="11"/>
      <c r="S156" s="11"/>
      <c r="T156" s="11"/>
      <c r="U156" s="11"/>
    </row>
    <row r="157" spans="14:21" ht="12.75">
      <c r="N157" s="11"/>
      <c r="O157" s="11"/>
      <c r="P157" s="11"/>
      <c r="Q157" s="11"/>
      <c r="R157" s="11"/>
      <c r="S157" s="11"/>
      <c r="T157" s="11"/>
      <c r="U157" s="11"/>
    </row>
    <row r="158" spans="14:21" ht="12.75">
      <c r="N158" s="11"/>
      <c r="O158" s="11"/>
      <c r="P158" s="11"/>
      <c r="Q158" s="11"/>
      <c r="R158" s="11"/>
      <c r="S158" s="11"/>
      <c r="T158" s="11"/>
      <c r="U158" s="11"/>
    </row>
    <row r="159" spans="14:21" ht="12.75">
      <c r="N159" s="11"/>
      <c r="O159" s="11"/>
      <c r="P159" s="11"/>
      <c r="Q159" s="11"/>
      <c r="R159" s="11"/>
      <c r="S159" s="11"/>
      <c r="T159" s="11"/>
      <c r="U159" s="11"/>
    </row>
    <row r="160" spans="14:21" ht="12.75">
      <c r="N160" s="11"/>
      <c r="O160" s="11"/>
      <c r="P160" s="11"/>
      <c r="Q160" s="11"/>
      <c r="R160" s="11"/>
      <c r="S160" s="11"/>
      <c r="T160" s="11"/>
      <c r="U160" s="11"/>
    </row>
    <row r="161" spans="14:21" ht="12.75">
      <c r="N161" s="11"/>
      <c r="O161" s="11"/>
      <c r="P161" s="11"/>
      <c r="Q161" s="11"/>
      <c r="R161" s="11"/>
      <c r="S161" s="11"/>
      <c r="T161" s="11"/>
      <c r="U161" s="11"/>
    </row>
    <row r="162" spans="14:21" ht="12.75">
      <c r="N162" s="11"/>
      <c r="O162" s="11"/>
      <c r="P162" s="11"/>
      <c r="Q162" s="11"/>
      <c r="R162" s="11"/>
      <c r="S162" s="11"/>
      <c r="T162" s="11"/>
      <c r="U162" s="11"/>
    </row>
    <row r="163" spans="14:21" ht="12.75">
      <c r="N163" s="11"/>
      <c r="O163" s="11"/>
      <c r="P163" s="11"/>
      <c r="Q163" s="11"/>
      <c r="R163" s="11"/>
      <c r="S163" s="11"/>
      <c r="T163" s="11"/>
      <c r="U163" s="11"/>
    </row>
    <row r="164" spans="14:21" ht="12.75">
      <c r="N164" s="11"/>
      <c r="O164" s="11"/>
      <c r="P164" s="11"/>
      <c r="Q164" s="11"/>
      <c r="R164" s="11"/>
      <c r="S164" s="11"/>
      <c r="T164" s="11"/>
      <c r="U164" s="11"/>
    </row>
    <row r="165" spans="14:21" ht="12.75">
      <c r="N165" s="11"/>
      <c r="O165" s="11"/>
      <c r="P165" s="11"/>
      <c r="Q165" s="11"/>
      <c r="R165" s="11"/>
      <c r="S165" s="11"/>
      <c r="T165" s="11"/>
      <c r="U165" s="11"/>
    </row>
    <row r="166" spans="14:21" ht="12.75">
      <c r="N166" s="11"/>
      <c r="O166" s="11"/>
      <c r="P166" s="11"/>
      <c r="Q166" s="11"/>
      <c r="R166" s="11"/>
      <c r="S166" s="11"/>
      <c r="T166" s="11"/>
      <c r="U166" s="11"/>
    </row>
    <row r="167" spans="14:21" ht="12.75">
      <c r="N167" s="11"/>
      <c r="O167" s="11"/>
      <c r="P167" s="11"/>
      <c r="Q167" s="11"/>
      <c r="R167" s="11"/>
      <c r="S167" s="11"/>
      <c r="T167" s="11"/>
      <c r="U167" s="11"/>
    </row>
    <row r="168" spans="14:21" ht="12.75">
      <c r="N168" s="11"/>
      <c r="O168" s="11"/>
      <c r="P168" s="11"/>
      <c r="Q168" s="11"/>
      <c r="R168" s="11"/>
      <c r="S168" s="11"/>
      <c r="T168" s="11"/>
      <c r="U168" s="11"/>
    </row>
    <row r="169" spans="14:21" ht="12.75">
      <c r="N169" s="11"/>
      <c r="O169" s="11"/>
      <c r="P169" s="11"/>
      <c r="Q169" s="11"/>
      <c r="R169" s="11"/>
      <c r="S169" s="11"/>
      <c r="T169" s="11"/>
      <c r="U169" s="11"/>
    </row>
    <row r="170" spans="14:21" ht="12.75">
      <c r="N170" s="11"/>
      <c r="O170" s="11"/>
      <c r="P170" s="11"/>
      <c r="Q170" s="11"/>
      <c r="R170" s="11"/>
      <c r="S170" s="11"/>
      <c r="T170" s="11"/>
      <c r="U170" s="11"/>
    </row>
    <row r="171" spans="14:21" ht="12.75">
      <c r="N171" s="11"/>
      <c r="O171" s="11"/>
      <c r="P171" s="11"/>
      <c r="Q171" s="11"/>
      <c r="R171" s="11"/>
      <c r="S171" s="11"/>
      <c r="T171" s="11"/>
      <c r="U171" s="11"/>
    </row>
  </sheetData>
  <sheetProtection/>
  <mergeCells count="40">
    <mergeCell ref="N6:P6"/>
    <mergeCell ref="R6:T6"/>
    <mergeCell ref="B114:D114"/>
    <mergeCell ref="F114:H114"/>
    <mergeCell ref="J114:L114"/>
    <mergeCell ref="B42:D42"/>
    <mergeCell ref="F42:H42"/>
    <mergeCell ref="J42:L42"/>
    <mergeCell ref="B60:D60"/>
    <mergeCell ref="F60:H60"/>
    <mergeCell ref="B132:D132"/>
    <mergeCell ref="F132:H132"/>
    <mergeCell ref="J132:L132"/>
    <mergeCell ref="B78:D78"/>
    <mergeCell ref="F78:H78"/>
    <mergeCell ref="J78:L78"/>
    <mergeCell ref="B96:D96"/>
    <mergeCell ref="F96:H96"/>
    <mergeCell ref="J96:L96"/>
    <mergeCell ref="J60:L60"/>
    <mergeCell ref="B6:D6"/>
    <mergeCell ref="F6:H6"/>
    <mergeCell ref="J6:L6"/>
    <mergeCell ref="B24:D24"/>
    <mergeCell ref="F24:H24"/>
    <mergeCell ref="J24:L24"/>
    <mergeCell ref="N24:P24"/>
    <mergeCell ref="R24:T24"/>
    <mergeCell ref="N42:P42"/>
    <mergeCell ref="R42:T42"/>
    <mergeCell ref="N60:P60"/>
    <mergeCell ref="R60:T60"/>
    <mergeCell ref="N78:P78"/>
    <mergeCell ref="R78:T78"/>
    <mergeCell ref="N132:P132"/>
    <mergeCell ref="R132:T132"/>
    <mergeCell ref="N96:P96"/>
    <mergeCell ref="R96:T96"/>
    <mergeCell ref="N114:P114"/>
    <mergeCell ref="R114:T114"/>
  </mergeCells>
  <printOptions/>
  <pageMargins left="0.7" right="0.7" top="0.75" bottom="0.75" header="0.3" footer="0.3"/>
  <pageSetup fitToHeight="3" horizontalDpi="600" verticalDpi="600" orientation="landscape" scale="64" r:id="rId1"/>
  <rowBreaks count="2" manualBreakCount="2">
    <brk id="5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Water Works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omalleln</dc:creator>
  <cp:keywords/>
  <dc:description/>
  <cp:lastModifiedBy>Sheila Miller</cp:lastModifiedBy>
  <cp:lastPrinted>2010-05-17T18:50:41Z</cp:lastPrinted>
  <dcterms:created xsi:type="dcterms:W3CDTF">2010-04-09T15:01:37Z</dcterms:created>
  <dcterms:modified xsi:type="dcterms:W3CDTF">2010-05-17T18:53:44Z</dcterms:modified>
  <cp:category/>
  <cp:version/>
  <cp:contentType/>
  <cp:contentStatus/>
</cp:coreProperties>
</file>