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<sst xmlns="http://schemas.openxmlformats.org/spreadsheetml/2006/main" count="47" uniqueCount="47">
  <si>
    <t>KENTUCKY-AMERICAN WATER COMPANY</t>
  </si>
  <si>
    <t>EXHIBIT__(JVW-1)</t>
  </si>
  <si>
    <t>SCHEDULE 2</t>
  </si>
  <si>
    <t>SUMMARY OF DISCOUNTED CASH FLOW ANALYSIS FOR NTURAL GAS COMPANIES</t>
  </si>
  <si>
    <t>Line No.</t>
  </si>
  <si>
    <t>Company</t>
  </si>
  <si>
    <t>Ticker</t>
  </si>
  <si>
    <t>DIV1</t>
  </si>
  <si>
    <t>DIV2</t>
  </si>
  <si>
    <t>DIV3</t>
  </si>
  <si>
    <t>DIV4</t>
  </si>
  <si>
    <r>
      <t>d</t>
    </r>
    <r>
      <rPr>
        <vertAlign val="subscript"/>
        <sz val="10"/>
        <rFont val="Arial Narrow"/>
        <family val="2"/>
      </rPr>
      <t>0-3</t>
    </r>
  </si>
  <si>
    <r>
      <t>d</t>
    </r>
    <r>
      <rPr>
        <vertAlign val="subscript"/>
        <sz val="10"/>
        <rFont val="Arial Narrow"/>
        <family val="2"/>
      </rPr>
      <t>0-2</t>
    </r>
  </si>
  <si>
    <r>
      <t>d</t>
    </r>
    <r>
      <rPr>
        <vertAlign val="subscript"/>
        <sz val="10"/>
        <rFont val="Arial Narrow"/>
        <family val="2"/>
      </rPr>
      <t>0-1</t>
    </r>
  </si>
  <si>
    <r>
      <t>d</t>
    </r>
    <r>
      <rPr>
        <vertAlign val="subscript"/>
        <sz val="10"/>
        <rFont val="Arial Narrow"/>
        <family val="2"/>
      </rPr>
      <t>0</t>
    </r>
  </si>
  <si>
    <r>
      <t>D</t>
    </r>
    <r>
      <rPr>
        <vertAlign val="subscript"/>
        <sz val="10"/>
        <rFont val="Arial Narrow"/>
        <family val="2"/>
      </rPr>
      <t>0</t>
    </r>
  </si>
  <si>
    <r>
      <t>P</t>
    </r>
    <r>
      <rPr>
        <vertAlign val="subscript"/>
        <sz val="10"/>
        <rFont val="Arial Narrow"/>
        <family val="2"/>
      </rPr>
      <t>0</t>
    </r>
  </si>
  <si>
    <t>Dividend</t>
  </si>
  <si>
    <t>Growth</t>
  </si>
  <si>
    <t>Market Cap $ (Mil)</t>
  </si>
  <si>
    <t>Cost of Equity</t>
  </si>
  <si>
    <t>1+g</t>
  </si>
  <si>
    <t>1+k</t>
  </si>
  <si>
    <t>No. of I/B/E/S Estimates</t>
  </si>
  <si>
    <t>AGL Resources</t>
  </si>
  <si>
    <t>ATG</t>
  </si>
  <si>
    <t>Atmos Energy</t>
  </si>
  <si>
    <t>ATO</t>
  </si>
  <si>
    <t>Energen Corp.</t>
  </si>
  <si>
    <t>EGN</t>
  </si>
  <si>
    <t>Equitable Resources</t>
  </si>
  <si>
    <t>EQT</t>
  </si>
  <si>
    <t>Nicor Inc.</t>
  </si>
  <si>
    <t>GAS</t>
  </si>
  <si>
    <t>Northwest Nat. Gas</t>
  </si>
  <si>
    <t>NWN</t>
  </si>
  <si>
    <t>ONEOK Inc.</t>
  </si>
  <si>
    <t>OKE</t>
  </si>
  <si>
    <t>Piedmont Natural Gas</t>
  </si>
  <si>
    <t>PNY</t>
  </si>
  <si>
    <t>South Jersey Inds.</t>
  </si>
  <si>
    <t>SJI</t>
  </si>
  <si>
    <t>Questar Corp.</t>
  </si>
  <si>
    <t>STR</t>
  </si>
  <si>
    <t>Southwest Gas</t>
  </si>
  <si>
    <t>SWX</t>
  </si>
  <si>
    <t>Market-Weighted Average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</si>
</sst>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409]mmm\-yy;@"/>
    <numFmt numFmtId="166" formatCode="0.000"/>
    <numFmt numFmtId="167" formatCode="0.0%"/>
    <numFmt numFmtId="168" formatCode="0.0"/>
  </numFmts>
  <fonts count="7">
    <font>
      <sz val="10"/>
      <name val="Arial"/>
      <family val="0"/>
    </font>
    <font>
      <sz val="9"/>
      <name val="Arial Narrow"/>
      <family val="2"/>
    </font>
    <font>
      <b/>
      <sz val="9"/>
      <name val="Arial Narrow"/>
      <family val="2"/>
    </font>
    <font>
      <i/>
      <sz val="9"/>
      <name val="Arial Narrow"/>
      <family val="2"/>
    </font>
    <font>
      <sz val="10"/>
      <name val="Arial Narrow"/>
      <family val="2"/>
    </font>
    <font>
      <vertAlign val="subscript"/>
      <sz val="10"/>
      <name val="Arial Narrow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2" fontId="1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0" fontId="1" fillId="0" borderId="0" xfId="0" applyFont="1" applyAlignment="1">
      <alignment/>
    </xf>
    <xf numFmtId="10" fontId="1" fillId="0" borderId="0" xfId="19" applyNumberFormat="1" applyFont="1" applyAlignment="1">
      <alignment/>
    </xf>
    <xf numFmtId="164" fontId="1" fillId="0" borderId="0" xfId="15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65" fontId="1" fillId="0" borderId="0" xfId="0" applyNumberFormat="1" applyFont="1" applyAlignment="1">
      <alignment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wrapText="1"/>
    </xf>
    <xf numFmtId="165" fontId="4" fillId="0" borderId="0" xfId="0" applyNumberFormat="1" applyFont="1" applyFill="1" applyAlignment="1">
      <alignment/>
    </xf>
    <xf numFmtId="166" fontId="4" fillId="0" borderId="0" xfId="0" applyNumberFormat="1" applyFont="1" applyFill="1" applyAlignment="1">
      <alignment wrapText="1"/>
    </xf>
    <xf numFmtId="2" fontId="4" fillId="0" borderId="0" xfId="0" applyNumberFormat="1" applyFont="1" applyFill="1" applyAlignment="1">
      <alignment horizontal="center" wrapText="1"/>
    </xf>
    <xf numFmtId="165" fontId="4" fillId="0" borderId="0" xfId="0" applyNumberFormat="1" applyFont="1" applyFill="1" applyAlignment="1">
      <alignment wrapText="1"/>
    </xf>
    <xf numFmtId="166" fontId="4" fillId="0" borderId="0" xfId="0" applyNumberFormat="1" applyFont="1" applyFill="1" applyAlignment="1">
      <alignment horizontal="center" wrapText="1"/>
    </xf>
    <xf numFmtId="167" fontId="4" fillId="0" borderId="0" xfId="19" applyNumberFormat="1" applyFont="1" applyFill="1" applyAlignment="1">
      <alignment horizontal="center" wrapText="1"/>
    </xf>
    <xf numFmtId="164" fontId="4" fillId="0" borderId="0" xfId="15" applyNumberFormat="1" applyFont="1" applyFill="1" applyAlignment="1">
      <alignment horizontal="center" wrapText="1"/>
    </xf>
    <xf numFmtId="43" fontId="4" fillId="0" borderId="0" xfId="15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4" fontId="4" fillId="0" borderId="0" xfId="0" applyNumberFormat="1" applyFont="1" applyFill="1" applyAlignment="1">
      <alignment/>
    </xf>
    <xf numFmtId="166" fontId="4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/>
    </xf>
    <xf numFmtId="10" fontId="4" fillId="0" borderId="0" xfId="19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167" fontId="4" fillId="0" borderId="0" xfId="19" applyNumberFormat="1" applyFont="1" applyFill="1" applyAlignment="1">
      <alignment/>
    </xf>
    <xf numFmtId="43" fontId="4" fillId="0" borderId="0" xfId="15" applyFont="1" applyFill="1" applyAlignment="1">
      <alignment/>
    </xf>
    <xf numFmtId="1" fontId="4" fillId="0" borderId="0" xfId="0" applyNumberFormat="1" applyFont="1" applyFill="1" applyAlignment="1">
      <alignment horizontal="center"/>
    </xf>
    <xf numFmtId="0" fontId="1" fillId="0" borderId="0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27"/>
  <sheetViews>
    <sheetView tabSelected="1" workbookViewId="0" topLeftCell="A1">
      <selection activeCell="B1" sqref="B1"/>
    </sheetView>
  </sheetViews>
  <sheetFormatPr defaultColWidth="9.140625" defaultRowHeight="12.75"/>
  <cols>
    <col min="1" max="1" width="4.7109375" style="1" customWidth="1"/>
    <col min="2" max="2" width="19.140625" style="5" customWidth="1"/>
    <col min="3" max="3" width="5.421875" style="3" customWidth="1"/>
    <col min="4" max="5" width="6.00390625" style="3" customWidth="1"/>
    <col min="6" max="6" width="5.140625" style="3" customWidth="1"/>
    <col min="7" max="8" width="5.57421875" style="4" customWidth="1"/>
    <col min="9" max="9" width="5.7109375" style="5" customWidth="1"/>
    <col min="10" max="12" width="5.140625" style="5" customWidth="1"/>
    <col min="13" max="16" width="4.8515625" style="5" customWidth="1"/>
    <col min="17" max="17" width="6.28125" style="3" customWidth="1"/>
    <col min="18" max="18" width="5.140625" style="5" customWidth="1"/>
    <col min="19" max="19" width="6.28125" style="5" customWidth="1"/>
    <col min="20" max="20" width="6.7109375" style="6" customWidth="1"/>
    <col min="21" max="21" width="9.28125" style="5" customWidth="1"/>
    <col min="22" max="22" width="8.7109375" style="7" customWidth="1"/>
    <col min="23" max="23" width="7.7109375" style="5" customWidth="1"/>
    <col min="24" max="25" width="6.8515625" style="5" customWidth="1"/>
    <col min="26" max="26" width="7.28125" style="5" hidden="1" customWidth="1"/>
    <col min="27" max="29" width="2.7109375" style="5" customWidth="1"/>
    <col min="30" max="16384" width="9.140625" style="5" customWidth="1"/>
  </cols>
  <sheetData>
    <row r="1" ht="13.5">
      <c r="B1" s="2" t="s">
        <v>0</v>
      </c>
    </row>
    <row r="2" spans="2:21" ht="13.5">
      <c r="B2" s="2" t="s">
        <v>1</v>
      </c>
      <c r="U2" s="8"/>
    </row>
    <row r="3" spans="2:21" ht="13.5">
      <c r="B3" s="2" t="s">
        <v>2</v>
      </c>
      <c r="U3" s="8"/>
    </row>
    <row r="4" ht="13.5">
      <c r="B4" s="2" t="s">
        <v>3</v>
      </c>
    </row>
    <row r="6" ht="13.5">
      <c r="B6" s="9"/>
    </row>
    <row r="7" spans="1:20" ht="13.5">
      <c r="A7" s="5"/>
      <c r="C7" s="5"/>
      <c r="D7" s="5"/>
      <c r="E7" s="5"/>
      <c r="F7" s="5"/>
      <c r="G7" s="5"/>
      <c r="H7" s="5"/>
      <c r="Q7" s="5"/>
      <c r="T7" s="5"/>
    </row>
    <row r="8" spans="1:22" ht="13.5">
      <c r="A8" s="5"/>
      <c r="C8" s="5"/>
      <c r="D8" s="5"/>
      <c r="E8" s="5"/>
      <c r="F8" s="5"/>
      <c r="G8" s="5"/>
      <c r="H8" s="5"/>
      <c r="Q8" s="5"/>
      <c r="T8" s="5"/>
      <c r="V8" s="5"/>
    </row>
    <row r="9" spans="1:20" ht="13.5">
      <c r="A9" s="5"/>
      <c r="C9" s="5"/>
      <c r="D9" s="5"/>
      <c r="E9" s="5"/>
      <c r="F9" s="5"/>
      <c r="G9" s="5"/>
      <c r="H9" s="5"/>
      <c r="Q9" s="5"/>
      <c r="T9" s="5"/>
    </row>
    <row r="10" spans="1:20" ht="13.5">
      <c r="A10" s="5"/>
      <c r="C10" s="5"/>
      <c r="D10" s="5"/>
      <c r="E10" s="5"/>
      <c r="F10" s="5"/>
      <c r="G10" s="5"/>
      <c r="H10" s="5"/>
      <c r="Q10" s="5"/>
      <c r="T10" s="10"/>
    </row>
    <row r="11" spans="1:29" s="12" customFormat="1" ht="39.75">
      <c r="A11" s="11" t="s">
        <v>4</v>
      </c>
      <c r="B11" s="12" t="s">
        <v>5</v>
      </c>
      <c r="C11" s="12" t="s">
        <v>6</v>
      </c>
      <c r="D11" s="13">
        <v>39661</v>
      </c>
      <c r="E11" s="13">
        <f>D11</f>
        <v>39661</v>
      </c>
      <c r="F11" s="13">
        <v>39630</v>
      </c>
      <c r="G11" s="13">
        <f>F11</f>
        <v>39630</v>
      </c>
      <c r="H11" s="13">
        <v>39600</v>
      </c>
      <c r="I11" s="13">
        <f>H11</f>
        <v>39600</v>
      </c>
      <c r="J11" s="14" t="s">
        <v>7</v>
      </c>
      <c r="K11" s="14" t="s">
        <v>8</v>
      </c>
      <c r="L11" s="14" t="s">
        <v>9</v>
      </c>
      <c r="M11" s="14" t="s">
        <v>10</v>
      </c>
      <c r="N11" s="15" t="s">
        <v>11</v>
      </c>
      <c r="O11" s="15" t="s">
        <v>12</v>
      </c>
      <c r="P11" s="15" t="s">
        <v>13</v>
      </c>
      <c r="Q11" s="15" t="s">
        <v>14</v>
      </c>
      <c r="R11" s="16" t="s">
        <v>15</v>
      </c>
      <c r="S11" s="15" t="s">
        <v>16</v>
      </c>
      <c r="T11" s="17" t="s">
        <v>17</v>
      </c>
      <c r="U11" s="18" t="s">
        <v>18</v>
      </c>
      <c r="V11" s="19" t="s">
        <v>19</v>
      </c>
      <c r="W11" s="18" t="s">
        <v>20</v>
      </c>
      <c r="X11" s="20" t="s">
        <v>21</v>
      </c>
      <c r="Y11" s="20" t="s">
        <v>22</v>
      </c>
      <c r="Z11" s="11" t="s">
        <v>23</v>
      </c>
      <c r="AA11" s="11"/>
      <c r="AB11" s="11"/>
      <c r="AC11" s="11"/>
    </row>
    <row r="12" spans="1:29" s="23" customFormat="1" ht="12.75">
      <c r="A12" s="22">
        <v>1</v>
      </c>
      <c r="B12" s="23" t="s">
        <v>24</v>
      </c>
      <c r="C12" s="23" t="s">
        <v>25</v>
      </c>
      <c r="D12" s="24">
        <v>34.66</v>
      </c>
      <c r="E12" s="24">
        <v>32.2</v>
      </c>
      <c r="F12" s="24">
        <v>35.44</v>
      </c>
      <c r="G12" s="24">
        <v>32.66</v>
      </c>
      <c r="H12" s="24">
        <v>36.42</v>
      </c>
      <c r="I12" s="24">
        <v>33.46</v>
      </c>
      <c r="J12" s="25">
        <f aca="true" t="shared" si="0" ref="J12:J22">(N12)*($X12)</f>
        <v>0.431525</v>
      </c>
      <c r="K12" s="25">
        <f aca="true" t="shared" si="1" ref="K12:K22">(O12)*($X12)</f>
        <v>0.44205</v>
      </c>
      <c r="L12" s="25">
        <f aca="true" t="shared" si="2" ref="L12:L22">(P12)*($X12)</f>
        <v>0.44205</v>
      </c>
      <c r="M12" s="25">
        <f aca="true" t="shared" si="3" ref="M12:M22">(Q12)*($X12)</f>
        <v>0.44205</v>
      </c>
      <c r="N12" s="25">
        <v>0.41</v>
      </c>
      <c r="O12" s="25">
        <v>0.42</v>
      </c>
      <c r="P12" s="25">
        <v>0.42</v>
      </c>
      <c r="Q12" s="25">
        <v>0.42</v>
      </c>
      <c r="R12" s="26">
        <v>1.68</v>
      </c>
      <c r="S12" s="25">
        <f aca="true" t="shared" si="4" ref="S12:S22">AVERAGE(D12:I12)</f>
        <v>34.14</v>
      </c>
      <c r="T12" s="25">
        <f aca="true" t="shared" si="5" ref="T12:T22">(J12*(Y12)^0.75)+(K12*(Y12)^0.5)+(L12*(Y12)^0.25)+M12</f>
        <v>1.8274463657366002</v>
      </c>
      <c r="U12" s="27">
        <v>0.0525</v>
      </c>
      <c r="V12" s="28">
        <v>2534.74</v>
      </c>
      <c r="W12" s="29">
        <f aca="true" t="shared" si="6" ref="W12:W22">T12/(S12*0.95)+U12</f>
        <v>0.10884527690119941</v>
      </c>
      <c r="X12" s="30">
        <f aca="true" t="shared" si="7" ref="X12:X22">U12+1</f>
        <v>1.0525</v>
      </c>
      <c r="Y12" s="30">
        <f aca="true" t="shared" si="8" ref="Y12:Y22">W12+1</f>
        <v>1.1088452769011994</v>
      </c>
      <c r="Z12" s="31">
        <v>2</v>
      </c>
      <c r="AA12" s="31"/>
      <c r="AB12" s="31"/>
      <c r="AC12" s="31"/>
    </row>
    <row r="13" spans="1:29" s="23" customFormat="1" ht="12.75">
      <c r="A13" s="22">
        <v>2</v>
      </c>
      <c r="B13" s="23" t="s">
        <v>26</v>
      </c>
      <c r="C13" s="23" t="s">
        <v>27</v>
      </c>
      <c r="D13" s="24">
        <v>27.8</v>
      </c>
      <c r="E13" s="24">
        <v>25.61</v>
      </c>
      <c r="F13" s="24">
        <v>27.9999</v>
      </c>
      <c r="G13" s="24">
        <v>25</v>
      </c>
      <c r="H13" s="24">
        <v>27.84</v>
      </c>
      <c r="I13" s="24">
        <v>26.31</v>
      </c>
      <c r="J13" s="25">
        <f t="shared" si="0"/>
        <v>0.34125000000000005</v>
      </c>
      <c r="K13" s="25">
        <f t="shared" si="1"/>
        <v>0.34125000000000005</v>
      </c>
      <c r="L13" s="25">
        <f t="shared" si="2"/>
        <v>0.34125000000000005</v>
      </c>
      <c r="M13" s="25">
        <f t="shared" si="3"/>
        <v>0.34125000000000005</v>
      </c>
      <c r="N13" s="25">
        <v>0.325</v>
      </c>
      <c r="O13" s="25">
        <v>0.325</v>
      </c>
      <c r="P13" s="25">
        <v>0.325</v>
      </c>
      <c r="Q13" s="25">
        <v>0.325</v>
      </c>
      <c r="R13" s="26">
        <v>1.3</v>
      </c>
      <c r="S13" s="25">
        <f t="shared" si="4"/>
        <v>26.759983333333334</v>
      </c>
      <c r="T13" s="25">
        <f t="shared" si="5"/>
        <v>1.4180115649610021</v>
      </c>
      <c r="U13" s="27">
        <v>0.05</v>
      </c>
      <c r="V13" s="28">
        <v>2495.89</v>
      </c>
      <c r="W13" s="29">
        <f t="shared" si="6"/>
        <v>0.10577894926157261</v>
      </c>
      <c r="X13" s="30">
        <f t="shared" si="7"/>
        <v>1.05</v>
      </c>
      <c r="Y13" s="30">
        <f t="shared" si="8"/>
        <v>1.1057789492615726</v>
      </c>
      <c r="Z13" s="31">
        <v>2</v>
      </c>
      <c r="AA13" s="31"/>
      <c r="AB13" s="31"/>
      <c r="AC13" s="31"/>
    </row>
    <row r="14" spans="1:29" s="23" customFormat="1" ht="12.75">
      <c r="A14" s="22">
        <v>3</v>
      </c>
      <c r="B14" s="23" t="s">
        <v>28</v>
      </c>
      <c r="C14" s="23" t="s">
        <v>29</v>
      </c>
      <c r="D14" s="24">
        <v>61.19</v>
      </c>
      <c r="E14" s="24">
        <v>51.49</v>
      </c>
      <c r="F14" s="24">
        <v>79.33</v>
      </c>
      <c r="G14" s="24">
        <v>59.54</v>
      </c>
      <c r="H14" s="24">
        <v>79.57</v>
      </c>
      <c r="I14" s="24">
        <v>73.15</v>
      </c>
      <c r="J14" s="25">
        <f t="shared" si="0"/>
        <v>0.1273625</v>
      </c>
      <c r="K14" s="25">
        <f t="shared" si="1"/>
        <v>0.1329</v>
      </c>
      <c r="L14" s="25">
        <f t="shared" si="2"/>
        <v>0.1329</v>
      </c>
      <c r="M14" s="25">
        <f t="shared" si="3"/>
        <v>0.1329</v>
      </c>
      <c r="N14" s="25">
        <v>0.115</v>
      </c>
      <c r="O14" s="25">
        <v>0.12</v>
      </c>
      <c r="P14" s="25">
        <v>0.12</v>
      </c>
      <c r="Q14" s="25">
        <v>0.12</v>
      </c>
      <c r="R14" s="26">
        <v>0.48</v>
      </c>
      <c r="S14" s="25">
        <f t="shared" si="4"/>
        <v>67.37833333333333</v>
      </c>
      <c r="T14" s="25">
        <f t="shared" si="5"/>
        <v>0.5481953665816456</v>
      </c>
      <c r="U14" s="27">
        <v>0.1075</v>
      </c>
      <c r="V14" s="28">
        <v>4003.45</v>
      </c>
      <c r="W14" s="29">
        <f t="shared" si="6"/>
        <v>0.11606429249209393</v>
      </c>
      <c r="X14" s="30">
        <f t="shared" si="7"/>
        <v>1.1075</v>
      </c>
      <c r="Y14" s="30">
        <f t="shared" si="8"/>
        <v>1.1160642924920938</v>
      </c>
      <c r="Z14" s="31">
        <v>2</v>
      </c>
      <c r="AA14" s="31"/>
      <c r="AB14" s="31"/>
      <c r="AC14" s="31"/>
    </row>
    <row r="15" spans="1:29" s="23" customFormat="1" ht="12.75">
      <c r="A15" s="22">
        <v>4</v>
      </c>
      <c r="B15" s="23" t="s">
        <v>30</v>
      </c>
      <c r="C15" s="23" t="s">
        <v>31</v>
      </c>
      <c r="D15" s="24">
        <v>54.88</v>
      </c>
      <c r="E15" s="24">
        <v>46.79</v>
      </c>
      <c r="F15" s="24">
        <v>71.33</v>
      </c>
      <c r="G15" s="24">
        <v>51.47</v>
      </c>
      <c r="H15" s="24">
        <v>74.22</v>
      </c>
      <c r="I15" s="24">
        <v>66.96</v>
      </c>
      <c r="J15" s="25">
        <f t="shared" si="0"/>
        <v>0.245674</v>
      </c>
      <c r="K15" s="25">
        <f t="shared" si="1"/>
        <v>0.245674</v>
      </c>
      <c r="L15" s="25">
        <f t="shared" si="2"/>
        <v>0.245674</v>
      </c>
      <c r="M15" s="25">
        <f t="shared" si="3"/>
        <v>0.245674</v>
      </c>
      <c r="N15" s="25">
        <v>0.22</v>
      </c>
      <c r="O15" s="25">
        <v>0.22</v>
      </c>
      <c r="P15" s="25">
        <v>0.22</v>
      </c>
      <c r="Q15" s="25">
        <v>0.22</v>
      </c>
      <c r="R15" s="26">
        <v>0.88</v>
      </c>
      <c r="S15" s="25">
        <f t="shared" si="4"/>
        <v>60.94166666666666</v>
      </c>
      <c r="T15" s="25">
        <f t="shared" si="5"/>
        <v>1.0309606802422613</v>
      </c>
      <c r="U15" s="27">
        <v>0.1167</v>
      </c>
      <c r="V15" s="28">
        <v>6530.97</v>
      </c>
      <c r="W15" s="29">
        <f t="shared" si="6"/>
        <v>0.13450754987571828</v>
      </c>
      <c r="X15" s="30">
        <f t="shared" si="7"/>
        <v>1.1167</v>
      </c>
      <c r="Y15" s="30">
        <f t="shared" si="8"/>
        <v>1.1345075498757182</v>
      </c>
      <c r="Z15" s="31">
        <v>3</v>
      </c>
      <c r="AA15" s="31"/>
      <c r="AB15" s="31"/>
      <c r="AC15" s="31"/>
    </row>
    <row r="16" spans="1:29" s="23" customFormat="1" ht="12.75">
      <c r="A16" s="22">
        <v>5</v>
      </c>
      <c r="B16" s="23" t="s">
        <v>32</v>
      </c>
      <c r="C16" s="23" t="s">
        <v>33</v>
      </c>
      <c r="D16" s="24">
        <v>46.84</v>
      </c>
      <c r="E16" s="24">
        <v>39.29</v>
      </c>
      <c r="F16" s="24">
        <v>43.25</v>
      </c>
      <c r="G16" s="24">
        <v>38.01</v>
      </c>
      <c r="H16" s="24">
        <v>44.55</v>
      </c>
      <c r="I16" s="24">
        <v>40.2</v>
      </c>
      <c r="J16" s="25">
        <f t="shared" si="0"/>
        <v>0.48476250000000004</v>
      </c>
      <c r="K16" s="25">
        <f t="shared" si="1"/>
        <v>0.48476250000000004</v>
      </c>
      <c r="L16" s="25">
        <f t="shared" si="2"/>
        <v>0.48476250000000004</v>
      </c>
      <c r="M16" s="25">
        <f t="shared" si="3"/>
        <v>0.48476250000000004</v>
      </c>
      <c r="N16" s="25">
        <v>0.465</v>
      </c>
      <c r="O16" s="25">
        <v>0.465</v>
      </c>
      <c r="P16" s="25">
        <v>0.465</v>
      </c>
      <c r="Q16" s="25">
        <v>0.465</v>
      </c>
      <c r="R16" s="26">
        <v>1.86</v>
      </c>
      <c r="S16" s="25">
        <f t="shared" si="4"/>
        <v>42.02333333333333</v>
      </c>
      <c r="T16" s="25">
        <f t="shared" si="5"/>
        <v>2.0052314569105625</v>
      </c>
      <c r="U16" s="27">
        <v>0.0425</v>
      </c>
      <c r="V16" s="28">
        <v>2071.89</v>
      </c>
      <c r="W16" s="29">
        <f t="shared" si="6"/>
        <v>0.09272852275662802</v>
      </c>
      <c r="X16" s="30">
        <f t="shared" si="7"/>
        <v>1.0425</v>
      </c>
      <c r="Y16" s="30">
        <f t="shared" si="8"/>
        <v>1.092728522756628</v>
      </c>
      <c r="Z16" s="31">
        <v>2</v>
      </c>
      <c r="AA16" s="31"/>
      <c r="AB16" s="31"/>
      <c r="AC16" s="31"/>
    </row>
    <row r="17" spans="1:29" s="23" customFormat="1" ht="12.75">
      <c r="A17" s="22">
        <v>6</v>
      </c>
      <c r="B17" s="23" t="s">
        <v>34</v>
      </c>
      <c r="C17" s="23" t="s">
        <v>35</v>
      </c>
      <c r="D17" s="24">
        <v>49.56</v>
      </c>
      <c r="E17" s="24">
        <v>43.66</v>
      </c>
      <c r="F17" s="24">
        <v>47.19</v>
      </c>
      <c r="G17" s="24">
        <v>43.89</v>
      </c>
      <c r="H17" s="24">
        <v>48.22</v>
      </c>
      <c r="I17" s="24">
        <v>44.36</v>
      </c>
      <c r="J17" s="25">
        <f t="shared" si="0"/>
        <v>0.3931125</v>
      </c>
      <c r="K17" s="25">
        <f t="shared" si="1"/>
        <v>0.3931125</v>
      </c>
      <c r="L17" s="25">
        <f t="shared" si="2"/>
        <v>0.3931125</v>
      </c>
      <c r="M17" s="25">
        <f t="shared" si="3"/>
        <v>0.3931125</v>
      </c>
      <c r="N17" s="25">
        <v>0.375</v>
      </c>
      <c r="O17" s="25">
        <v>0.375</v>
      </c>
      <c r="P17" s="25">
        <v>0.375</v>
      </c>
      <c r="Q17" s="25">
        <v>0.375</v>
      </c>
      <c r="R17" s="26">
        <v>1.5</v>
      </c>
      <c r="S17" s="25">
        <f t="shared" si="4"/>
        <v>46.14666666666667</v>
      </c>
      <c r="T17" s="25">
        <f t="shared" si="5"/>
        <v>1.6218889165914279</v>
      </c>
      <c r="U17" s="27">
        <v>0.0483</v>
      </c>
      <c r="V17" s="28">
        <v>1288.18</v>
      </c>
      <c r="W17" s="29">
        <f t="shared" si="6"/>
        <v>0.08529620393994955</v>
      </c>
      <c r="X17" s="30">
        <f t="shared" si="7"/>
        <v>1.0483</v>
      </c>
      <c r="Y17" s="30">
        <f t="shared" si="8"/>
        <v>1.0852962039399496</v>
      </c>
      <c r="Z17" s="31">
        <v>3</v>
      </c>
      <c r="AA17" s="31"/>
      <c r="AB17" s="31"/>
      <c r="AC17" s="31"/>
    </row>
    <row r="18" spans="1:29" s="23" customFormat="1" ht="12.75">
      <c r="A18" s="22">
        <v>7</v>
      </c>
      <c r="B18" s="23" t="s">
        <v>36</v>
      </c>
      <c r="C18" s="23" t="s">
        <v>37</v>
      </c>
      <c r="D18" s="24">
        <v>46.59</v>
      </c>
      <c r="E18" s="24">
        <v>41.8</v>
      </c>
      <c r="F18" s="24">
        <v>50.05</v>
      </c>
      <c r="G18" s="24">
        <v>44.44</v>
      </c>
      <c r="H18" s="24">
        <v>50.69</v>
      </c>
      <c r="I18" s="24">
        <v>47.15</v>
      </c>
      <c r="J18" s="25">
        <f t="shared" si="0"/>
        <v>0.392652</v>
      </c>
      <c r="K18" s="25">
        <f t="shared" si="1"/>
        <v>0.414466</v>
      </c>
      <c r="L18" s="25">
        <f t="shared" si="2"/>
        <v>0.414466</v>
      </c>
      <c r="M18" s="25">
        <f t="shared" si="3"/>
        <v>0.414466</v>
      </c>
      <c r="N18" s="25">
        <v>0.36</v>
      </c>
      <c r="O18" s="25">
        <v>0.38</v>
      </c>
      <c r="P18" s="25">
        <v>0.38</v>
      </c>
      <c r="Q18" s="25">
        <v>0.38</v>
      </c>
      <c r="R18" s="26">
        <v>1.6</v>
      </c>
      <c r="S18" s="25">
        <f t="shared" si="4"/>
        <v>46.78666666666666</v>
      </c>
      <c r="T18" s="25">
        <f t="shared" si="5"/>
        <v>1.712272940271314</v>
      </c>
      <c r="U18" s="27">
        <v>0.0907</v>
      </c>
      <c r="V18" s="28">
        <v>4564.76</v>
      </c>
      <c r="W18" s="29">
        <f t="shared" si="6"/>
        <v>0.1292236371196918</v>
      </c>
      <c r="X18" s="30">
        <f t="shared" si="7"/>
        <v>1.0907</v>
      </c>
      <c r="Y18" s="30">
        <f t="shared" si="8"/>
        <v>1.1292236371196918</v>
      </c>
      <c r="Z18" s="31">
        <v>3</v>
      </c>
      <c r="AA18" s="31"/>
      <c r="AB18" s="31"/>
      <c r="AC18" s="31"/>
    </row>
    <row r="19" spans="1:29" s="23" customFormat="1" ht="12.75">
      <c r="A19" s="22">
        <v>8</v>
      </c>
      <c r="B19" s="23" t="s">
        <v>38</v>
      </c>
      <c r="C19" s="23" t="s">
        <v>39</v>
      </c>
      <c r="D19" s="24">
        <v>29.2</v>
      </c>
      <c r="E19" s="24">
        <v>26.19</v>
      </c>
      <c r="F19" s="24">
        <v>27.06</v>
      </c>
      <c r="G19" s="24">
        <v>25</v>
      </c>
      <c r="H19" s="24">
        <v>27.95</v>
      </c>
      <c r="I19" s="24">
        <v>25.228</v>
      </c>
      <c r="J19" s="25">
        <f t="shared" si="0"/>
        <v>0.264375</v>
      </c>
      <c r="K19" s="25">
        <f t="shared" si="1"/>
        <v>0.264375</v>
      </c>
      <c r="L19" s="25">
        <f t="shared" si="2"/>
        <v>0.27495</v>
      </c>
      <c r="M19" s="25">
        <f t="shared" si="3"/>
        <v>0.27495</v>
      </c>
      <c r="N19" s="25">
        <v>0.25</v>
      </c>
      <c r="O19" s="25">
        <v>0.25</v>
      </c>
      <c r="P19" s="25">
        <v>0.26</v>
      </c>
      <c r="Q19" s="25">
        <v>0.26</v>
      </c>
      <c r="R19" s="26">
        <v>1.04</v>
      </c>
      <c r="S19" s="25">
        <f t="shared" si="4"/>
        <v>26.771333333333335</v>
      </c>
      <c r="T19" s="25">
        <f t="shared" si="5"/>
        <v>1.1183386561246367</v>
      </c>
      <c r="U19" s="27">
        <v>0.0575</v>
      </c>
      <c r="V19" s="28">
        <v>2116.93</v>
      </c>
      <c r="W19" s="29">
        <f t="shared" si="6"/>
        <v>0.1014723554571191</v>
      </c>
      <c r="X19" s="30">
        <f t="shared" si="7"/>
        <v>1.0575</v>
      </c>
      <c r="Y19" s="30">
        <f t="shared" si="8"/>
        <v>1.101472355457119</v>
      </c>
      <c r="Z19" s="31">
        <v>4</v>
      </c>
      <c r="AA19" s="31"/>
      <c r="AB19" s="31"/>
      <c r="AC19" s="31"/>
    </row>
    <row r="20" spans="1:29" s="23" customFormat="1" ht="12.75">
      <c r="A20" s="22">
        <v>9</v>
      </c>
      <c r="B20" s="23" t="s">
        <v>40</v>
      </c>
      <c r="C20" s="23" t="s">
        <v>41</v>
      </c>
      <c r="D20" s="24">
        <v>37.47</v>
      </c>
      <c r="E20" s="24">
        <v>33.1</v>
      </c>
      <c r="F20" s="24">
        <v>38.9</v>
      </c>
      <c r="G20" s="24">
        <v>36</v>
      </c>
      <c r="H20" s="24">
        <v>39.36</v>
      </c>
      <c r="I20" s="24">
        <v>36.7</v>
      </c>
      <c r="J20" s="25">
        <f t="shared" si="0"/>
        <v>0.2613415</v>
      </c>
      <c r="K20" s="25">
        <f t="shared" si="1"/>
        <v>0.27467525</v>
      </c>
      <c r="L20" s="25">
        <f t="shared" si="2"/>
        <v>0.27467525</v>
      </c>
      <c r="M20" s="25">
        <f t="shared" si="3"/>
        <v>0.288009</v>
      </c>
      <c r="N20" s="25">
        <v>0.245</v>
      </c>
      <c r="O20" s="25">
        <f>0.515/2</f>
        <v>0.2575</v>
      </c>
      <c r="P20" s="25">
        <f>0.515/2</f>
        <v>0.2575</v>
      </c>
      <c r="Q20" s="25">
        <v>0.27</v>
      </c>
      <c r="R20" s="26">
        <v>1.08</v>
      </c>
      <c r="S20" s="25">
        <f t="shared" si="4"/>
        <v>36.92166666666666</v>
      </c>
      <c r="T20" s="25">
        <f t="shared" si="5"/>
        <v>1.1377630660218725</v>
      </c>
      <c r="U20" s="27">
        <v>0.0667</v>
      </c>
      <c r="V20" s="28">
        <v>1060.43</v>
      </c>
      <c r="W20" s="29">
        <f t="shared" si="6"/>
        <v>0.09913746669041491</v>
      </c>
      <c r="X20" s="30">
        <f t="shared" si="7"/>
        <v>1.0667</v>
      </c>
      <c r="Y20" s="30">
        <f t="shared" si="8"/>
        <v>1.099137466690415</v>
      </c>
      <c r="Z20" s="31">
        <v>3</v>
      </c>
      <c r="AA20" s="31"/>
      <c r="AB20" s="31"/>
      <c r="AC20" s="31"/>
    </row>
    <row r="21" spans="1:29" s="23" customFormat="1" ht="12.75">
      <c r="A21" s="22">
        <v>10</v>
      </c>
      <c r="B21" s="23" t="s">
        <v>42</v>
      </c>
      <c r="C21" s="23" t="s">
        <v>43</v>
      </c>
      <c r="D21" s="24">
        <v>54.64</v>
      </c>
      <c r="E21" s="24">
        <v>46.91</v>
      </c>
      <c r="F21" s="24">
        <v>74.865</v>
      </c>
      <c r="G21" s="24">
        <v>52.02</v>
      </c>
      <c r="H21" s="24">
        <v>71.64</v>
      </c>
      <c r="I21" s="24">
        <v>63.42</v>
      </c>
      <c r="J21" s="25">
        <f t="shared" si="0"/>
        <v>0.13407</v>
      </c>
      <c r="K21" s="25">
        <f t="shared" si="1"/>
        <v>0.13407</v>
      </c>
      <c r="L21" s="25">
        <f t="shared" si="2"/>
        <v>0.13407</v>
      </c>
      <c r="M21" s="25">
        <f t="shared" si="3"/>
        <v>0.13407</v>
      </c>
      <c r="N21" s="25">
        <v>0.123</v>
      </c>
      <c r="O21" s="25">
        <v>0.123</v>
      </c>
      <c r="P21" s="25">
        <v>0.123</v>
      </c>
      <c r="Q21" s="25">
        <v>0.123</v>
      </c>
      <c r="R21" s="26">
        <v>0.49</v>
      </c>
      <c r="S21" s="25">
        <f t="shared" si="4"/>
        <v>60.5825</v>
      </c>
      <c r="T21" s="25">
        <f t="shared" si="5"/>
        <v>0.5559253811829848</v>
      </c>
      <c r="U21" s="27">
        <v>0.09</v>
      </c>
      <c r="V21" s="28">
        <v>8996.89</v>
      </c>
      <c r="W21" s="29">
        <f t="shared" si="6"/>
        <v>0.0996593011475519</v>
      </c>
      <c r="X21" s="30">
        <f t="shared" si="7"/>
        <v>1.09</v>
      </c>
      <c r="Y21" s="30">
        <f t="shared" si="8"/>
        <v>1.099659301147552</v>
      </c>
      <c r="Z21" s="31">
        <v>3</v>
      </c>
      <c r="AA21" s="31"/>
      <c r="AB21" s="31"/>
      <c r="AC21" s="31"/>
    </row>
    <row r="22" spans="1:29" s="23" customFormat="1" ht="12.75">
      <c r="A22" s="22">
        <v>11</v>
      </c>
      <c r="B22" s="23" t="s">
        <v>44</v>
      </c>
      <c r="C22" s="23" t="s">
        <v>45</v>
      </c>
      <c r="D22" s="24">
        <v>30.69</v>
      </c>
      <c r="E22" s="24">
        <v>27.56</v>
      </c>
      <c r="F22" s="24">
        <v>30.07</v>
      </c>
      <c r="G22" s="24">
        <v>27.63</v>
      </c>
      <c r="H22" s="24">
        <v>31.35</v>
      </c>
      <c r="I22" s="24">
        <v>28.98</v>
      </c>
      <c r="J22" s="25">
        <f t="shared" si="0"/>
        <v>0.22790000000000002</v>
      </c>
      <c r="K22" s="25">
        <f t="shared" si="1"/>
        <v>0.22790000000000002</v>
      </c>
      <c r="L22" s="25">
        <f t="shared" si="2"/>
        <v>0.23850000000000002</v>
      </c>
      <c r="M22" s="25">
        <f t="shared" si="3"/>
        <v>0.23850000000000002</v>
      </c>
      <c r="N22" s="25">
        <v>0.215</v>
      </c>
      <c r="O22" s="25">
        <v>0.215</v>
      </c>
      <c r="P22" s="25">
        <v>0.225</v>
      </c>
      <c r="Q22" s="25">
        <v>0.225</v>
      </c>
      <c r="R22" s="26">
        <v>0.9</v>
      </c>
      <c r="S22" s="25">
        <f t="shared" si="4"/>
        <v>29.379999999999995</v>
      </c>
      <c r="T22" s="25">
        <f t="shared" si="5"/>
        <v>0.964760972798217</v>
      </c>
      <c r="U22" s="27">
        <v>0.06</v>
      </c>
      <c r="V22" s="28">
        <v>1321.23</v>
      </c>
      <c r="W22" s="29">
        <f t="shared" si="6"/>
        <v>0.09456561831529567</v>
      </c>
      <c r="X22" s="30">
        <f t="shared" si="7"/>
        <v>1.06</v>
      </c>
      <c r="Y22" s="30">
        <f t="shared" si="8"/>
        <v>1.0945656183152956</v>
      </c>
      <c r="Z22" s="31">
        <v>2</v>
      </c>
      <c r="AA22" s="31"/>
      <c r="AB22" s="31"/>
      <c r="AC22" s="31"/>
    </row>
    <row r="23" spans="1:29" s="23" customFormat="1" ht="12.75">
      <c r="A23" s="22">
        <v>12</v>
      </c>
      <c r="B23" s="23" t="s">
        <v>46</v>
      </c>
      <c r="D23" s="24"/>
      <c r="E23" s="24"/>
      <c r="F23" s="24"/>
      <c r="G23" s="24"/>
      <c r="H23" s="30"/>
      <c r="I23" s="30"/>
      <c r="J23" s="25"/>
      <c r="K23" s="25"/>
      <c r="L23" s="25"/>
      <c r="M23" s="25"/>
      <c r="N23" s="25"/>
      <c r="O23" s="25"/>
      <c r="P23" s="25"/>
      <c r="Q23" s="25"/>
      <c r="R23" s="24"/>
      <c r="S23" s="25"/>
      <c r="T23" s="27"/>
      <c r="U23" s="29"/>
      <c r="V23" s="28"/>
      <c r="W23" s="29">
        <f>SUMPRODUCT($V12:$V22,W12:W22)/SUM($V12:$V22)</f>
        <v>0.11129834711482749</v>
      </c>
      <c r="X23" s="30"/>
      <c r="Y23" s="30"/>
      <c r="Z23" s="31"/>
      <c r="AA23" s="31"/>
      <c r="AB23" s="31"/>
      <c r="AC23" s="31"/>
    </row>
    <row r="24" s="21" customFormat="1" ht="12.75"/>
    <row r="25" spans="1:22" ht="13.5">
      <c r="A25" s="32"/>
      <c r="V25" s="6"/>
    </row>
    <row r="26" spans="1:22" ht="13.5">
      <c r="A26" s="32"/>
      <c r="V26" s="6"/>
    </row>
    <row r="27" spans="1:22" ht="13.5">
      <c r="A27" s="32"/>
      <c r="V27" s="6"/>
    </row>
    <row r="29" ht="10.5" customHeight="1"/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THE FUQUA SCHOOL OF BUSINESS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VANDERWEIDE</dc:creator>
  <cp:keywords/>
  <dc:description/>
  <cp:lastModifiedBy>brookslr</cp:lastModifiedBy>
  <dcterms:created xsi:type="dcterms:W3CDTF">2008-12-29T16:09:07Z</dcterms:created>
  <dcterms:modified xsi:type="dcterms:W3CDTF">2008-12-29T19:08:40Z</dcterms:modified>
  <cp:category/>
  <cp:version/>
  <cp:contentType/>
  <cp:contentStatus/>
</cp:coreProperties>
</file>