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<sst xmlns="http://schemas.openxmlformats.org/spreadsheetml/2006/main" count="133" uniqueCount="109">
  <si>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</si>
  <si>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</si>
  <si>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</si>
  <si>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</si>
  <si>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</si>
  <si>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</si>
  <si>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</si>
  <si>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</si>
  <si>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</si>
  <si>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</si>
  <si>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</si>
  <si>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</si>
  <si>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</si>
  <si>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</si>
  <si>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</si>
  <si>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</si>
  <si>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</si>
  <si>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</si>
  <si>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</si>
  <si>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</si>
  <si>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</si>
  <si>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</si>
  <si>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</si>
  <si>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</si>
  <si>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</si>
  <si>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</si>
  <si>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</si>
  <si>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</si>
  <si>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</si>
  <si>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</si>
  <si>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</si>
  <si>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</si>
  <si>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</si>
  <si>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</si>
  <si>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</si>
  <si>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</si>
  <si>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</si>
  <si>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</si>
  <si>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</si>
  <si>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</si>
  <si>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</si>
  <si>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</si>
  <si>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</si>
  <si>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</si>
  <si>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</si>
  <si>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</si>
  <si>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</si>
  <si>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</si>
  <si>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</si>
  <si>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</si>
  <si>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</si>
  <si>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</si>
  <si>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</si>
  <si>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</si>
  <si>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</si>
  <si>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</si>
  <si>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</si>
  <si>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</si>
  <si>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</si>
  <si>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</si>
  <si>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</si>
  <si>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</si>
  <si>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</si>
  <si>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</si>
  <si>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Actual</t>
  </si>
  <si>
    <t>Plan</t>
  </si>
  <si>
    <t>Balance at 12/31/2003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</si>
  <si>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</si>
  <si>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</si>
  <si>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</si>
  <si>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</si>
  <si>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</si>
  <si>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</si>
  <si>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</si>
  <si>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</si>
  <si>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</si>
  <si>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</si>
  <si>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</si>
  <si>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</si>
  <si>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</si>
  <si>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</si>
  <si>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</si>
  <si>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</si>
  <si>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</si>
  <si>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</si>
  <si>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</si>
  <si>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</si>
  <si>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System Delivery under due to rainfall</t>
  </si>
  <si>
    <t>Cold weather and unseasonable high turbidities in raw source water due to rainfall</t>
  </si>
  <si>
    <t>Water Quality not renting lab equipment ($27,308) Engineering budget overstated in March ($12,000)</t>
  </si>
  <si>
    <t>Expense reduction ($177,975) and capitalized main breaks ($31,400)</t>
  </si>
  <si>
    <t>Reduced income results in lower taxes</t>
  </si>
  <si>
    <t>NSF fees ($12,750), reconnect fees ($47,700) &amp; Tax remittance ($7,897)</t>
  </si>
  <si>
    <t>Fuel adjustment clause increase</t>
  </si>
  <si>
    <t>The plan included sludge removal for April &amp; June, both were eliminated</t>
  </si>
  <si>
    <t>Credit line fees &amp; AWCC expenses associated w/ LTD $50,755 and employee expenses $67,449 offset by</t>
  </si>
  <si>
    <t>telephone &amp; cell phone ($49,253) and M&amp;S ($13,000)</t>
  </si>
  <si>
    <t>Contract Services $62,152, condemanation $238,966, and transportation $41,297 offset by</t>
  </si>
  <si>
    <t>advertising ($29,059) directors fees ($28,817), security ($104,400) and cell phones ($9,177)</t>
  </si>
  <si>
    <t>Property taxes over $347,805 (increase property assessement) and payroll taxes under ($29,606)</t>
  </si>
  <si>
    <t>PBOP'S 110,223</t>
  </si>
  <si>
    <t>Annual pension valuation higher than anticipated in the plan</t>
  </si>
  <si>
    <t>Amort of preferred stock expense</t>
  </si>
  <si>
    <t>Lower interest rates than in the plan</t>
  </si>
  <si>
    <t>Customer Information System Project- no AFUDC budgeted</t>
  </si>
  <si>
    <t xml:space="preserve">Overtime over budget $111,628,vacancies Pineville ($75,000) Comm Specialist ($52,176), Increase </t>
  </si>
  <si>
    <t>capitalized ($129,579) Incentive plan under budget ($113,136)</t>
  </si>
  <si>
    <t>Lexington Strides Ahead (15,000), Ripple Effect Scholarship Program (4,000), Arboretium Project (3,500),</t>
  </si>
  <si>
    <t>Ky Business Conservation Partnership (2,500) and several other smaller items budgeted but not expended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</si>
</sst>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2" bestFit="1" customWidth="1"/>
    <col min="7" max="7" width="9.140625" style="8" customWidth="1"/>
    <col min="8" max="8" width="12.00390625" style="2" bestFit="1" customWidth="1"/>
    <col min="9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38">
        <v>37986</v>
      </c>
      <c r="B3" s="38"/>
    </row>
    <row r="4" spans="1:4" ht="12.75">
      <c r="A4" s="1"/>
      <c r="C4" s="7" t="s">
        <v>64</v>
      </c>
      <c r="D4" s="7" t="s">
        <v>65</v>
      </c>
    </row>
    <row r="5" spans="1:7" s="4" customFormat="1" ht="25.5">
      <c r="A5" s="6"/>
      <c r="C5" s="29" t="s">
        <v>66</v>
      </c>
      <c r="D5" s="28" t="s">
        <v>66</v>
      </c>
      <c r="E5" s="29" t="s">
        <v>61</v>
      </c>
      <c r="F5" s="33" t="s">
        <v>62</v>
      </c>
      <c r="G5" s="7"/>
    </row>
    <row r="6" ht="12.75">
      <c r="A6" s="2" t="s">
        <v>2</v>
      </c>
    </row>
    <row r="7" spans="2:6" ht="12.75">
      <c r="B7" s="2" t="s">
        <v>13</v>
      </c>
      <c r="C7" s="3">
        <v>41751024</v>
      </c>
      <c r="D7" s="3">
        <v>43077374</v>
      </c>
      <c r="E7" s="3">
        <f>C7-D7</f>
        <v>-1326350</v>
      </c>
      <c r="F7" s="32">
        <f>E7/D7</f>
        <v>-0.03078994555239138</v>
      </c>
    </row>
    <row r="8" spans="2:6" ht="12.75">
      <c r="B8" s="2" t="s">
        <v>14</v>
      </c>
      <c r="C8" s="3">
        <v>27451</v>
      </c>
      <c r="D8" s="3">
        <v>31481</v>
      </c>
      <c r="E8" s="3">
        <f aca="true" t="shared" si="0" ref="E8:E71">C8-D8</f>
        <v>-4030</v>
      </c>
      <c r="F8" s="32">
        <f>E8/D8</f>
        <v>-0.12801372256281568</v>
      </c>
    </row>
    <row r="9" spans="2:7" ht="12.75">
      <c r="B9" s="2" t="s">
        <v>0</v>
      </c>
      <c r="C9" s="3">
        <v>1021675</v>
      </c>
      <c r="D9" s="3">
        <v>1102920</v>
      </c>
      <c r="E9" s="3">
        <f t="shared" si="0"/>
        <v>-81245</v>
      </c>
      <c r="F9" s="32">
        <f>E9/D9</f>
        <v>-0.07366354767344867</v>
      </c>
      <c r="G9" s="8" t="s">
        <v>67</v>
      </c>
    </row>
    <row r="10" spans="2:6" ht="12.75">
      <c r="B10" s="2" t="s">
        <v>15</v>
      </c>
      <c r="C10" s="3">
        <v>0</v>
      </c>
      <c r="D10" s="3">
        <v>0</v>
      </c>
      <c r="E10" s="3">
        <f t="shared" si="0"/>
        <v>0</v>
      </c>
      <c r="F10" s="32">
        <v>0</v>
      </c>
    </row>
    <row r="11" spans="1:6" ht="12.75">
      <c r="A11" s="2" t="s">
        <v>16</v>
      </c>
      <c r="C11" s="10">
        <f>SUM(C7:C10)</f>
        <v>42800150</v>
      </c>
      <c r="D11" s="10">
        <f>SUM(D7:D10)</f>
        <v>44211775</v>
      </c>
      <c r="E11" s="10">
        <f t="shared" si="0"/>
        <v>-1411625</v>
      </c>
      <c r="F11" s="34">
        <f>E11/D11</f>
        <v>-0.03192871129919574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7" ht="12.75">
      <c r="B14" s="2" t="s">
        <v>17</v>
      </c>
      <c r="C14" s="31">
        <v>5261285</v>
      </c>
      <c r="D14" s="31">
        <v>5515201</v>
      </c>
      <c r="E14" s="3">
        <f t="shared" si="0"/>
        <v>-253916</v>
      </c>
      <c r="F14" s="32">
        <f aca="true" t="shared" si="1" ref="F14:F29">E14/D14</f>
        <v>-0.04603930119681948</v>
      </c>
      <c r="G14" s="8" t="s">
        <v>68</v>
      </c>
    </row>
    <row r="15" spans="2:7" ht="12.75">
      <c r="B15" s="2" t="s">
        <v>7</v>
      </c>
      <c r="C15" s="31">
        <v>310942</v>
      </c>
      <c r="D15" s="31">
        <v>327774</v>
      </c>
      <c r="E15" s="3">
        <f t="shared" si="0"/>
        <v>-16832</v>
      </c>
      <c r="F15" s="32">
        <f t="shared" si="1"/>
        <v>-0.05135245626559764</v>
      </c>
      <c r="G15" s="8" t="s">
        <v>69</v>
      </c>
    </row>
    <row r="16" spans="2:7" ht="12.75">
      <c r="B16" s="2" t="s">
        <v>18</v>
      </c>
      <c r="C16" s="31">
        <v>1978445</v>
      </c>
      <c r="D16" s="31">
        <v>1768532</v>
      </c>
      <c r="E16" s="3">
        <f t="shared" si="0"/>
        <v>209913</v>
      </c>
      <c r="F16" s="32">
        <f t="shared" si="1"/>
        <v>0.11869335697629446</v>
      </c>
      <c r="G16" s="8" t="s">
        <v>70</v>
      </c>
    </row>
    <row r="17" spans="2:7" ht="12.75">
      <c r="B17" s="2" t="s">
        <v>8</v>
      </c>
      <c r="C17" s="31">
        <v>1350252</v>
      </c>
      <c r="D17" s="31">
        <v>1131511</v>
      </c>
      <c r="E17" s="3">
        <f t="shared" si="0"/>
        <v>218741</v>
      </c>
      <c r="F17" s="32">
        <f t="shared" si="1"/>
        <v>0.19331760804799952</v>
      </c>
      <c r="G17" s="8" t="s">
        <v>71</v>
      </c>
    </row>
    <row r="18" spans="2:7" ht="12.75">
      <c r="B18" s="2" t="s">
        <v>9</v>
      </c>
      <c r="C18" s="31">
        <v>142791</v>
      </c>
      <c r="D18" s="31">
        <v>180060</v>
      </c>
      <c r="E18" s="3">
        <f t="shared" si="0"/>
        <v>-37269</v>
      </c>
      <c r="F18" s="32">
        <f t="shared" si="1"/>
        <v>-0.20698100633122293</v>
      </c>
      <c r="G18" s="8" t="s">
        <v>72</v>
      </c>
    </row>
    <row r="19" spans="2:6" ht="12.75">
      <c r="B19" s="2" t="s">
        <v>19</v>
      </c>
      <c r="C19" s="31">
        <v>3024275</v>
      </c>
      <c r="D19" s="31">
        <v>3160126</v>
      </c>
      <c r="E19" s="3">
        <f t="shared" si="0"/>
        <v>-135851</v>
      </c>
      <c r="F19" s="32">
        <f t="shared" si="1"/>
        <v>-0.042989108662122966</v>
      </c>
    </row>
    <row r="20" spans="2:7" ht="12.75">
      <c r="B20" s="2" t="s">
        <v>6</v>
      </c>
      <c r="C20" s="31">
        <v>1580403</v>
      </c>
      <c r="D20" s="31">
        <v>1499171</v>
      </c>
      <c r="E20" s="3">
        <f t="shared" si="0"/>
        <v>81232</v>
      </c>
      <c r="F20" s="32">
        <f t="shared" si="1"/>
        <v>0.054184612695949964</v>
      </c>
      <c r="G20" s="8" t="s">
        <v>73</v>
      </c>
    </row>
    <row r="21" spans="2:7" ht="12.75">
      <c r="B21" s="2" t="s">
        <v>5</v>
      </c>
      <c r="C21" s="31">
        <v>800534</v>
      </c>
      <c r="D21" s="31">
        <v>691579</v>
      </c>
      <c r="E21" s="3">
        <f t="shared" si="0"/>
        <v>108955</v>
      </c>
      <c r="F21" s="32">
        <f t="shared" si="1"/>
        <v>0.15754526959320628</v>
      </c>
      <c r="G21" s="8" t="s">
        <v>74</v>
      </c>
    </row>
    <row r="22" spans="2:6" ht="12.75">
      <c r="B22" s="2" t="s">
        <v>20</v>
      </c>
      <c r="C22" s="31">
        <v>20096</v>
      </c>
      <c r="D22" s="31">
        <v>24528</v>
      </c>
      <c r="E22" s="3">
        <f t="shared" si="0"/>
        <v>-4432</v>
      </c>
      <c r="F22" s="32">
        <f t="shared" si="1"/>
        <v>-0.1806914546640574</v>
      </c>
    </row>
    <row r="23" spans="2:6" ht="12.75">
      <c r="B23" s="2" t="s">
        <v>21</v>
      </c>
      <c r="C23" s="31">
        <v>456045</v>
      </c>
      <c r="D23" s="31">
        <v>476318</v>
      </c>
      <c r="E23" s="3">
        <f t="shared" si="0"/>
        <v>-20273</v>
      </c>
      <c r="F23" s="32">
        <f t="shared" si="1"/>
        <v>-0.04256190192266511</v>
      </c>
    </row>
    <row r="24" spans="2:6" ht="12.75">
      <c r="B24" s="2" t="s">
        <v>22</v>
      </c>
      <c r="C24" s="31">
        <v>1013611</v>
      </c>
      <c r="D24" s="31">
        <v>977699</v>
      </c>
      <c r="E24" s="3">
        <f t="shared" si="0"/>
        <v>35912</v>
      </c>
      <c r="F24" s="32">
        <f t="shared" si="1"/>
        <v>0.036731141179442754</v>
      </c>
    </row>
    <row r="25" spans="2:7" ht="12.75">
      <c r="B25" s="2" t="s">
        <v>10</v>
      </c>
      <c r="C25" s="31">
        <v>42238</v>
      </c>
      <c r="D25" s="31">
        <v>87808</v>
      </c>
      <c r="E25" s="3">
        <f t="shared" si="0"/>
        <v>-45570</v>
      </c>
      <c r="F25" s="32">
        <f t="shared" si="1"/>
        <v>-0.5189732142857143</v>
      </c>
      <c r="G25" s="8" t="s">
        <v>75</v>
      </c>
    </row>
    <row r="26" spans="2:7" ht="12.75">
      <c r="B26" s="2" t="s">
        <v>23</v>
      </c>
      <c r="C26" s="31">
        <v>387186</v>
      </c>
      <c r="D26" s="31">
        <v>331235</v>
      </c>
      <c r="E26" s="3">
        <f t="shared" si="0"/>
        <v>55951</v>
      </c>
      <c r="F26" s="32">
        <f t="shared" si="1"/>
        <v>0.16891632828656392</v>
      </c>
      <c r="G26" s="8" t="s">
        <v>76</v>
      </c>
    </row>
    <row r="27" spans="2:8" ht="12.75">
      <c r="B27" s="2" t="s">
        <v>11</v>
      </c>
      <c r="C27" s="31">
        <v>3299685</v>
      </c>
      <c r="D27" s="31">
        <v>3136504</v>
      </c>
      <c r="E27" s="3">
        <f t="shared" si="0"/>
        <v>163181</v>
      </c>
      <c r="F27" s="32">
        <f t="shared" si="1"/>
        <v>0.05202639626794673</v>
      </c>
      <c r="G27" s="8" t="s">
        <v>77</v>
      </c>
      <c r="H27" s="3"/>
    </row>
    <row r="28" spans="2:8" ht="12.75">
      <c r="B28" s="2" t="s">
        <v>24</v>
      </c>
      <c r="C28" s="31">
        <v>1120045</v>
      </c>
      <c r="D28" s="31">
        <v>1312277</v>
      </c>
      <c r="E28" s="3">
        <f t="shared" si="0"/>
        <v>-192232</v>
      </c>
      <c r="F28" s="32">
        <f t="shared" si="1"/>
        <v>-0.1464873650913641</v>
      </c>
      <c r="G28" s="8" t="s">
        <v>78</v>
      </c>
      <c r="H28" s="3"/>
    </row>
    <row r="29" spans="1:8" ht="12.75">
      <c r="A29" s="2" t="s">
        <v>25</v>
      </c>
      <c r="C29" s="10">
        <f>SUM(C14:C28)</f>
        <v>20787833</v>
      </c>
      <c r="D29" s="10">
        <f>SUM(D14:D28)</f>
        <v>20620323</v>
      </c>
      <c r="E29" s="10">
        <f t="shared" si="0"/>
        <v>167510</v>
      </c>
      <c r="F29" s="34">
        <f t="shared" si="1"/>
        <v>0.008123539092961832</v>
      </c>
      <c r="H29" s="3"/>
    </row>
    <row r="30" spans="3:8" ht="12.75">
      <c r="C30" s="11"/>
      <c r="D30" s="11"/>
      <c r="E30" s="3"/>
      <c r="F30" s="35"/>
      <c r="H30" s="3"/>
    </row>
    <row r="31" spans="2:8" ht="12.75">
      <c r="B31" s="2" t="s">
        <v>26</v>
      </c>
      <c r="C31" s="31">
        <v>5823490</v>
      </c>
      <c r="D31" s="31">
        <v>5789521</v>
      </c>
      <c r="E31" s="3">
        <f t="shared" si="0"/>
        <v>33969</v>
      </c>
      <c r="F31" s="32">
        <f>E31/D31</f>
        <v>0.005867324775227519</v>
      </c>
      <c r="H31" s="3"/>
    </row>
    <row r="32" spans="2:8" ht="12.75">
      <c r="B32" s="2" t="s">
        <v>27</v>
      </c>
      <c r="C32" s="31">
        <v>700376</v>
      </c>
      <c r="D32" s="31">
        <v>665040</v>
      </c>
      <c r="E32" s="3">
        <f t="shared" si="0"/>
        <v>35336</v>
      </c>
      <c r="F32" s="32">
        <f>E32/D32</f>
        <v>0.0531336460964754</v>
      </c>
      <c r="H32" s="3"/>
    </row>
    <row r="33" spans="2:8" ht="12.75">
      <c r="B33" s="2" t="s">
        <v>28</v>
      </c>
      <c r="C33" s="31">
        <v>2596287</v>
      </c>
      <c r="D33" s="31">
        <v>2276941</v>
      </c>
      <c r="E33" s="3">
        <f t="shared" si="0"/>
        <v>319346</v>
      </c>
      <c r="F33" s="32">
        <f>E33/D33</f>
        <v>0.1402522067985073</v>
      </c>
      <c r="G33" s="8" t="s">
        <v>79</v>
      </c>
      <c r="H33" s="3"/>
    </row>
    <row r="34" spans="2:8" ht="12.75">
      <c r="B34" s="2" t="s">
        <v>29</v>
      </c>
      <c r="C34" s="31">
        <v>763423</v>
      </c>
      <c r="D34" s="31">
        <v>883739</v>
      </c>
      <c r="E34" s="3">
        <f t="shared" si="0"/>
        <v>-120316</v>
      </c>
      <c r="F34" s="32">
        <f>E34/D34</f>
        <v>-0.13614426883955558</v>
      </c>
      <c r="G34" s="8" t="s">
        <v>80</v>
      </c>
      <c r="H34" s="3"/>
    </row>
    <row r="35" spans="2:7" ht="12.75">
      <c r="B35" s="2" t="s">
        <v>30</v>
      </c>
      <c r="C35" s="31">
        <v>2851374</v>
      </c>
      <c r="D35" s="31">
        <v>3310534</v>
      </c>
      <c r="E35" s="3">
        <f t="shared" si="0"/>
        <v>-459160</v>
      </c>
      <c r="F35" s="32">
        <f>E35/D35</f>
        <v>-0.13869665739726583</v>
      </c>
      <c r="G35" s="8" t="s">
        <v>81</v>
      </c>
    </row>
    <row r="36" spans="2:6" ht="12.75">
      <c r="B36" s="2" t="s">
        <v>31</v>
      </c>
      <c r="C36" s="31">
        <v>0</v>
      </c>
      <c r="D36" s="31">
        <v>0</v>
      </c>
      <c r="E36" s="3">
        <f t="shared" si="0"/>
        <v>0</v>
      </c>
      <c r="F36" s="32">
        <v>0</v>
      </c>
    </row>
    <row r="37" spans="1:6" ht="12.75">
      <c r="A37" s="2" t="s">
        <v>32</v>
      </c>
      <c r="C37" s="10">
        <f>SUM(C31:C36)+C29</f>
        <v>33522783</v>
      </c>
      <c r="D37" s="10">
        <f>SUM(D31:D36)+D29</f>
        <v>33546098</v>
      </c>
      <c r="E37" s="10">
        <f t="shared" si="0"/>
        <v>-23315</v>
      </c>
      <c r="F37" s="34">
        <f>E37/D37</f>
        <v>-0.0006950137688144833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f>C11-C37</f>
        <v>9277367</v>
      </c>
      <c r="D39" s="10">
        <f>D11-D37</f>
        <v>10665677</v>
      </c>
      <c r="E39" s="10">
        <f t="shared" si="0"/>
        <v>-1388310</v>
      </c>
      <c r="F39" s="34">
        <f>E39/D39</f>
        <v>-0.13016613947712835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f t="shared" si="0"/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f t="shared" si="0"/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f t="shared" si="0"/>
        <v>0</v>
      </c>
      <c r="F44" s="32">
        <v>0</v>
      </c>
    </row>
    <row r="45" spans="2:6" ht="12.75">
      <c r="B45" s="2" t="s">
        <v>38</v>
      </c>
      <c r="C45" s="3">
        <v>20</v>
      </c>
      <c r="D45" s="3"/>
      <c r="E45" s="3">
        <f t="shared" si="0"/>
        <v>20</v>
      </c>
      <c r="F45" s="32" t="e">
        <f>E45/D45</f>
        <v>#DIV/0!</v>
      </c>
    </row>
    <row r="46" spans="2:7" ht="12.75">
      <c r="B46" s="2" t="s">
        <v>39</v>
      </c>
      <c r="C46" s="3">
        <v>445265</v>
      </c>
      <c r="D46" s="3">
        <v>356695</v>
      </c>
      <c r="E46" s="3">
        <f t="shared" si="0"/>
        <v>88570</v>
      </c>
      <c r="F46" s="32">
        <f>E46/D46</f>
        <v>0.24830737745132397</v>
      </c>
      <c r="G46" s="8" t="s">
        <v>82</v>
      </c>
    </row>
    <row r="47" spans="2:6" ht="12.75">
      <c r="B47" s="2" t="s">
        <v>40</v>
      </c>
      <c r="C47" s="3">
        <v>-3627</v>
      </c>
      <c r="D47" s="3"/>
      <c r="E47" s="3">
        <f t="shared" si="0"/>
        <v>-3627</v>
      </c>
      <c r="F47" s="32" t="e">
        <f>E47/D47</f>
        <v>#DIV/0!</v>
      </c>
    </row>
    <row r="48" spans="2:6" ht="12.75">
      <c r="B48" s="2" t="s">
        <v>41</v>
      </c>
      <c r="C48" s="3">
        <v>725</v>
      </c>
      <c r="D48" s="3">
        <v>0</v>
      </c>
      <c r="E48" s="3">
        <f t="shared" si="0"/>
        <v>725</v>
      </c>
      <c r="F48" s="32">
        <v>1</v>
      </c>
    </row>
    <row r="49" spans="1:6" ht="12.75">
      <c r="A49" s="2" t="s">
        <v>42</v>
      </c>
      <c r="C49" s="10">
        <f>SUM(C42:C48)</f>
        <v>442383</v>
      </c>
      <c r="D49" s="10">
        <f>SUM(D42:D48)</f>
        <v>356695</v>
      </c>
      <c r="E49" s="10">
        <f t="shared" si="0"/>
        <v>85688</v>
      </c>
      <c r="F49" s="34">
        <f>E49/D49</f>
        <v>0.24022764546741615</v>
      </c>
    </row>
    <row r="50" spans="3:6" ht="12.75">
      <c r="C50" s="11"/>
      <c r="D50" s="11"/>
      <c r="E50" s="3"/>
      <c r="F50" s="35"/>
    </row>
    <row r="51" spans="2:7" ht="12.75">
      <c r="B51" s="2" t="s">
        <v>43</v>
      </c>
      <c r="C51" s="3">
        <v>16022</v>
      </c>
      <c r="D51" s="3">
        <v>1494</v>
      </c>
      <c r="E51" s="3">
        <f t="shared" si="0"/>
        <v>14528</v>
      </c>
      <c r="F51" s="32">
        <f aca="true" t="shared" si="2" ref="F51:F57">E51/D51</f>
        <v>9.724230254350736</v>
      </c>
      <c r="G51" s="8" t="s">
        <v>83</v>
      </c>
    </row>
    <row r="52" spans="2:6" ht="12.75">
      <c r="B52" s="2" t="s">
        <v>44</v>
      </c>
      <c r="C52" s="13">
        <v>0</v>
      </c>
      <c r="D52" s="13">
        <v>0</v>
      </c>
      <c r="E52" s="3">
        <f t="shared" si="0"/>
        <v>0</v>
      </c>
      <c r="F52" s="32">
        <v>0</v>
      </c>
    </row>
    <row r="53" spans="2:7" ht="12.75">
      <c r="B53" s="2" t="s">
        <v>45</v>
      </c>
      <c r="C53" s="3">
        <v>307531</v>
      </c>
      <c r="D53" s="3">
        <v>346124</v>
      </c>
      <c r="E53" s="3">
        <f t="shared" si="0"/>
        <v>-38593</v>
      </c>
      <c r="F53" s="32">
        <f t="shared" si="2"/>
        <v>-0.11150050271001144</v>
      </c>
      <c r="G53" s="8" t="s">
        <v>84</v>
      </c>
    </row>
    <row r="54" spans="2:6" ht="12.75">
      <c r="B54" s="2" t="s">
        <v>4</v>
      </c>
      <c r="C54" s="3">
        <v>0</v>
      </c>
      <c r="D54" s="3">
        <v>0</v>
      </c>
      <c r="E54" s="3">
        <f t="shared" si="0"/>
        <v>0</v>
      </c>
      <c r="F54" s="32">
        <v>0</v>
      </c>
    </row>
    <row r="55" spans="2:6" ht="12.75">
      <c r="B55" s="2" t="s">
        <v>46</v>
      </c>
      <c r="C55" s="3">
        <v>-26931</v>
      </c>
      <c r="D55" s="3">
        <v>-28556</v>
      </c>
      <c r="E55" s="3">
        <f t="shared" si="0"/>
        <v>1625</v>
      </c>
      <c r="F55" s="32">
        <f t="shared" si="2"/>
        <v>-0.056905729093710604</v>
      </c>
    </row>
    <row r="56" spans="2:6" ht="12.75">
      <c r="B56" s="2" t="s">
        <v>47</v>
      </c>
      <c r="C56" s="3">
        <v>-114252</v>
      </c>
      <c r="D56" s="3">
        <v>-111148</v>
      </c>
      <c r="E56" s="3">
        <f t="shared" si="0"/>
        <v>-3104</v>
      </c>
      <c r="F56" s="32">
        <f t="shared" si="2"/>
        <v>0.027926728326195704</v>
      </c>
    </row>
    <row r="57" spans="1:6" ht="12.75">
      <c r="A57" s="2" t="s">
        <v>48</v>
      </c>
      <c r="C57" s="10">
        <f>SUM(C50:C56)</f>
        <v>182370</v>
      </c>
      <c r="D57" s="10">
        <f>SUM(D50:D56)</f>
        <v>207914</v>
      </c>
      <c r="E57" s="10">
        <f t="shared" si="0"/>
        <v>-25544</v>
      </c>
      <c r="F57" s="34">
        <f t="shared" si="2"/>
        <v>-0.12285848956780207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f>C49-C57</f>
        <v>260013</v>
      </c>
      <c r="D59" s="10">
        <f>D49-D57</f>
        <v>148781</v>
      </c>
      <c r="E59" s="10">
        <f t="shared" si="0"/>
        <v>111232</v>
      </c>
      <c r="F59" s="34">
        <f>E59/D59</f>
        <v>0.747622344250946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f>C39+C59</f>
        <v>9537380</v>
      </c>
      <c r="D61" s="10">
        <f>D39+D59</f>
        <v>10814458</v>
      </c>
      <c r="E61" s="10">
        <f t="shared" si="0"/>
        <v>-1277078</v>
      </c>
      <c r="F61" s="34">
        <f>E61/D61</f>
        <v>-0.11808987560911513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6" ht="12.75">
      <c r="B64" s="2" t="s">
        <v>52</v>
      </c>
      <c r="C64" s="3">
        <v>4446850</v>
      </c>
      <c r="D64" s="3">
        <v>4620225</v>
      </c>
      <c r="E64" s="3">
        <f t="shared" si="0"/>
        <v>-173375</v>
      </c>
      <c r="F64" s="32">
        <f aca="true" t="shared" si="3" ref="F64:F69">E64/D64</f>
        <v>-0.0375252287496821</v>
      </c>
    </row>
    <row r="65" spans="2:6" ht="12.75">
      <c r="B65" s="2" t="s">
        <v>53</v>
      </c>
      <c r="C65" s="3">
        <v>77829</v>
      </c>
      <c r="D65" s="3">
        <v>82689</v>
      </c>
      <c r="E65" s="3">
        <f t="shared" si="0"/>
        <v>-4860</v>
      </c>
      <c r="F65" s="32">
        <f t="shared" si="3"/>
        <v>-0.058774444001015856</v>
      </c>
    </row>
    <row r="66" spans="2:7" ht="12.75">
      <c r="B66" s="2" t="s">
        <v>54</v>
      </c>
      <c r="C66" s="3">
        <v>181253</v>
      </c>
      <c r="D66" s="3">
        <v>239655</v>
      </c>
      <c r="E66" s="3">
        <f t="shared" si="0"/>
        <v>-58402</v>
      </c>
      <c r="F66" s="32">
        <f t="shared" si="3"/>
        <v>-0.2436919738791179</v>
      </c>
      <c r="G66" s="8" t="s">
        <v>85</v>
      </c>
    </row>
    <row r="67" spans="2:6" ht="12.75">
      <c r="B67" s="2" t="s">
        <v>55</v>
      </c>
      <c r="C67" s="3">
        <v>452</v>
      </c>
      <c r="D67" s="3"/>
      <c r="E67" s="3">
        <f t="shared" si="0"/>
        <v>452</v>
      </c>
      <c r="F67" s="32" t="e">
        <f t="shared" si="3"/>
        <v>#DIV/0!</v>
      </c>
    </row>
    <row r="68" spans="2:7" ht="12.75">
      <c r="B68" s="2" t="s">
        <v>56</v>
      </c>
      <c r="C68" s="3">
        <v>-210430</v>
      </c>
      <c r="D68" s="3">
        <v>-170149</v>
      </c>
      <c r="E68" s="3">
        <f t="shared" si="0"/>
        <v>-40281</v>
      </c>
      <c r="F68" s="32">
        <f t="shared" si="3"/>
        <v>0.23673956355899828</v>
      </c>
      <c r="G68" s="8" t="s">
        <v>86</v>
      </c>
    </row>
    <row r="69" spans="1:6" ht="12.75">
      <c r="A69" s="2" t="s">
        <v>57</v>
      </c>
      <c r="C69" s="10">
        <f>SUM(C62:C68)</f>
        <v>4495954</v>
      </c>
      <c r="D69" s="10">
        <f>SUM(D62:D68)</f>
        <v>4772420</v>
      </c>
      <c r="E69" s="10">
        <f t="shared" si="0"/>
        <v>-276466</v>
      </c>
      <c r="F69" s="34">
        <f t="shared" si="3"/>
        <v>-0.0579299391084607</v>
      </c>
    </row>
    <row r="70" spans="3:6" ht="12.75">
      <c r="C70" s="11"/>
      <c r="D70" s="11"/>
      <c r="E70" s="3">
        <f t="shared" si="0"/>
        <v>0</v>
      </c>
      <c r="F70" s="35"/>
    </row>
    <row r="71" spans="1:6" ht="12.75">
      <c r="A71" s="2" t="s">
        <v>58</v>
      </c>
      <c r="C71" s="10">
        <f>C61-C69</f>
        <v>5041426</v>
      </c>
      <c r="D71" s="10">
        <f>D61-D69</f>
        <v>6042038</v>
      </c>
      <c r="E71" s="10">
        <f t="shared" si="0"/>
        <v>-1000612</v>
      </c>
      <c r="F71" s="34">
        <f>E71/D71</f>
        <v>-0.16560835929863402</v>
      </c>
    </row>
    <row r="72" spans="1:6" ht="12.75">
      <c r="A72" s="2" t="s">
        <v>59</v>
      </c>
      <c r="C72" s="13">
        <v>513293</v>
      </c>
      <c r="D72" s="13">
        <v>530454</v>
      </c>
      <c r="E72" s="3">
        <f>C72-D72</f>
        <v>-17161</v>
      </c>
      <c r="F72" s="35">
        <f>E72/D72</f>
        <v>-0.03235153283790866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f>C71-C72</f>
        <v>4528133</v>
      </c>
      <c r="D74" s="9">
        <f>D71-D72</f>
        <v>5511584</v>
      </c>
      <c r="E74" s="9">
        <f>C74-D74</f>
        <v>-983451</v>
      </c>
      <c r="F74" s="36">
        <f>E74/D74</f>
        <v>-0.17843345941928854</v>
      </c>
    </row>
    <row r="75" spans="3:6" ht="13.5" thickTop="1">
      <c r="C75" s="11"/>
      <c r="D75" s="11"/>
      <c r="E75" s="13"/>
      <c r="F75" s="35"/>
    </row>
    <row r="76" spans="1:6" ht="12.75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8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9"/>
  <sheetViews>
    <sheetView workbookViewId="0" topLeftCell="A1">
      <selection activeCell="A3" sqref="A3:B3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16384" width="9.140625" style="20" customWidth="1"/>
  </cols>
  <sheetData>
    <row r="1" ht="12.75">
      <c r="A1" s="1" t="s">
        <v>63</v>
      </c>
    </row>
    <row r="2" ht="12.75">
      <c r="A2" s="26" t="s">
        <v>12</v>
      </c>
    </row>
    <row r="3" spans="1:2" ht="12.75">
      <c r="A3" s="38">
        <v>37986</v>
      </c>
      <c r="B3" s="38"/>
    </row>
    <row r="4" ht="12.75">
      <c r="A4" s="27"/>
    </row>
    <row r="5" spans="1:2" ht="12.75">
      <c r="A5" s="23"/>
      <c r="B5" s="24"/>
    </row>
    <row r="6" spans="1:2" ht="12.75">
      <c r="A6" s="23"/>
      <c r="B6" s="24"/>
    </row>
    <row r="7" spans="1:2" ht="12.75">
      <c r="A7" s="23" t="s">
        <v>67</v>
      </c>
      <c r="B7" s="24" t="s">
        <v>92</v>
      </c>
    </row>
    <row r="8" spans="1:2" ht="12.75">
      <c r="A8" s="23" t="s">
        <v>68</v>
      </c>
      <c r="B8" s="24" t="s">
        <v>105</v>
      </c>
    </row>
    <row r="9" spans="1:2" ht="12.75">
      <c r="A9" s="23"/>
      <c r="B9" s="24" t="s">
        <v>106</v>
      </c>
    </row>
    <row r="10" spans="1:2" ht="12.75">
      <c r="A10" s="23" t="s">
        <v>69</v>
      </c>
      <c r="B10" s="24" t="s">
        <v>87</v>
      </c>
    </row>
    <row r="11" spans="1:2" ht="12.75">
      <c r="A11" s="23" t="s">
        <v>70</v>
      </c>
      <c r="B11" s="24" t="s">
        <v>93</v>
      </c>
    </row>
    <row r="12" spans="1:2" ht="12.75">
      <c r="A12" s="23" t="s">
        <v>71</v>
      </c>
      <c r="B12" s="24" t="s">
        <v>88</v>
      </c>
    </row>
    <row r="13" spans="1:2" ht="12.75">
      <c r="A13" s="23" t="s">
        <v>72</v>
      </c>
      <c r="B13" s="24" t="s">
        <v>94</v>
      </c>
    </row>
    <row r="14" spans="1:2" ht="12.75">
      <c r="A14" s="23" t="s">
        <v>73</v>
      </c>
      <c r="B14" s="24" t="s">
        <v>100</v>
      </c>
    </row>
    <row r="15" spans="1:2" ht="12.75">
      <c r="A15" s="23" t="s">
        <v>74</v>
      </c>
      <c r="B15" s="24" t="s">
        <v>101</v>
      </c>
    </row>
    <row r="16" spans="1:2" ht="12.75">
      <c r="A16" s="23" t="s">
        <v>75</v>
      </c>
      <c r="B16" s="24" t="s">
        <v>89</v>
      </c>
    </row>
    <row r="17" spans="1:2" ht="12.75">
      <c r="A17" s="23" t="s">
        <v>76</v>
      </c>
      <c r="B17" s="24" t="s">
        <v>95</v>
      </c>
    </row>
    <row r="18" spans="1:2" ht="12.75">
      <c r="A18" s="23"/>
      <c r="B18" s="24" t="s">
        <v>96</v>
      </c>
    </row>
    <row r="19" spans="1:2" ht="12.75">
      <c r="A19" s="23" t="s">
        <v>77</v>
      </c>
      <c r="B19" s="24" t="s">
        <v>97</v>
      </c>
    </row>
    <row r="20" spans="1:2" ht="12.75">
      <c r="A20" s="23"/>
      <c r="B20" s="24" t="s">
        <v>98</v>
      </c>
    </row>
    <row r="21" spans="1:2" s="2" customFormat="1" ht="12.75">
      <c r="A21" s="23" t="s">
        <v>78</v>
      </c>
      <c r="B21" s="22" t="s">
        <v>90</v>
      </c>
    </row>
    <row r="22" spans="1:2" s="2" customFormat="1" ht="12.75">
      <c r="A22" s="21" t="s">
        <v>79</v>
      </c>
      <c r="B22" s="22" t="s">
        <v>99</v>
      </c>
    </row>
    <row r="23" spans="1:2" s="2" customFormat="1" ht="12.75">
      <c r="A23" s="21" t="s">
        <v>80</v>
      </c>
      <c r="B23" s="22" t="s">
        <v>91</v>
      </c>
    </row>
    <row r="24" spans="1:2" s="2" customFormat="1" ht="12.75">
      <c r="A24" s="21" t="s">
        <v>81</v>
      </c>
      <c r="B24" s="22" t="s">
        <v>91</v>
      </c>
    </row>
    <row r="25" spans="1:2" s="2" customFormat="1" ht="12.75">
      <c r="A25" s="21" t="s">
        <v>82</v>
      </c>
      <c r="B25" s="22" t="s">
        <v>104</v>
      </c>
    </row>
    <row r="26" spans="1:2" ht="12.75">
      <c r="A26" s="21" t="s">
        <v>83</v>
      </c>
      <c r="B26" s="24" t="s">
        <v>102</v>
      </c>
    </row>
    <row r="27" spans="1:2" ht="12.75">
      <c r="A27" s="21" t="s">
        <v>84</v>
      </c>
      <c r="B27" s="24" t="s">
        <v>107</v>
      </c>
    </row>
    <row r="28" spans="1:2" ht="12.75">
      <c r="A28" s="21"/>
      <c r="B28" s="24" t="s">
        <v>108</v>
      </c>
    </row>
    <row r="29" spans="1:2" ht="12.75">
      <c r="A29" s="21" t="s">
        <v>85</v>
      </c>
      <c r="B29" s="24" t="s">
        <v>103</v>
      </c>
    </row>
    <row r="30" spans="1:2" ht="12.75">
      <c r="A30" s="23" t="s">
        <v>86</v>
      </c>
      <c r="B30" s="22" t="s">
        <v>104</v>
      </c>
    </row>
    <row r="31" spans="1:2" ht="12.75">
      <c r="A31" s="23"/>
      <c r="B31" s="24"/>
    </row>
    <row r="32" spans="1:2" ht="12.75">
      <c r="A32" s="23"/>
      <c r="B32" s="24"/>
    </row>
    <row r="33" spans="1:2" ht="12.75">
      <c r="A33" s="23"/>
      <c r="B33" s="24"/>
    </row>
    <row r="34" spans="1:2" ht="12.75">
      <c r="A34" s="25"/>
      <c r="B34" s="24"/>
    </row>
    <row r="35" spans="1:2" ht="23.25" customHeight="1">
      <c r="A35" s="23"/>
      <c r="B35" s="24"/>
    </row>
    <row r="36" ht="12.75">
      <c r="A36" s="23"/>
    </row>
    <row r="37" spans="1:2" ht="12.75">
      <c r="A37" s="23"/>
      <c r="B37" s="24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  <row r="958" ht="12.75">
      <c r="A958" s="25"/>
    </row>
    <row r="959" ht="12.75">
      <c r="A959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2004-05-13T15:05:12Z</cp:lastPrinted>
  <dcterms:created xsi:type="dcterms:W3CDTF">2001-10-18T15:07:35Z</dcterms:created>
  <dcterms:modified xsi:type="dcterms:W3CDTF">2007-07-10T21:54:45Z</dcterms:modified>
  <cp:category/>
  <cp:version/>
  <cp:contentType/>
  <cp:contentStatus/>
</cp:coreProperties>
</file>