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bookViews>
    <workbookView xWindow="0" yWindow="0" windowWidth="21180" windowHeight="10890" activeTab="1"/>
  </bookViews>
  <sheets>
    <sheet name="Cust Sheet" sheetId="1" r:id="rId1"/>
    <sheet name="AADJ Screenshots" sheetId="2" r:id="rId2"/>
  </sheets>
  <definedNames>
    <definedName name="_xlnm._FilterDatabase" localSheetId="0" hidden="1">'Cust Sheet'!$G$4:$M$4</definedName>
    <definedName name="_xlnm.Print_Titles" localSheetId="0">'Cust Sheet'!$1:$4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X13" i="1" s="1"/>
  <c r="S14" i="1"/>
  <c r="S15" i="1"/>
  <c r="X11" i="1"/>
  <c r="X12" i="1"/>
  <c r="W7" i="1"/>
  <c r="W8" i="1"/>
  <c r="W9" i="1"/>
  <c r="W10" i="1"/>
  <c r="X10" i="1" s="1"/>
  <c r="W11" i="1"/>
  <c r="W12" i="1"/>
  <c r="W13" i="1"/>
  <c r="W14" i="1"/>
  <c r="X14" i="1" s="1"/>
  <c r="W15" i="1"/>
  <c r="S7" i="1"/>
  <c r="X7" i="1" s="1"/>
  <c r="W6" i="1"/>
  <c r="S6" i="1"/>
  <c r="X6" i="1" s="1"/>
  <c r="X15" i="1" l="1"/>
  <c r="X9" i="1"/>
  <c r="X8" i="1"/>
  <c r="M21" i="1" l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6" i="1" l="1"/>
  <c r="K6" i="1" s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I7" i="1" l="1"/>
  <c r="K7" i="1"/>
  <c r="M15" i="1"/>
  <c r="M19" i="1"/>
  <c r="M17" i="1"/>
  <c r="I8" i="1" l="1"/>
  <c r="K8" i="1"/>
  <c r="M13" i="1"/>
  <c r="I9" i="1" l="1"/>
  <c r="K9" i="1"/>
  <c r="M10" i="1"/>
  <c r="M11" i="1"/>
  <c r="M12" i="1"/>
  <c r="M14" i="1"/>
  <c r="M16" i="1"/>
  <c r="M18" i="1"/>
  <c r="M20" i="1"/>
  <c r="O10" i="1" l="1"/>
  <c r="K10" i="1"/>
  <c r="K11" i="1" s="1"/>
  <c r="O12" i="1" s="1"/>
  <c r="I10" i="1"/>
  <c r="O11" i="1" l="1"/>
  <c r="I11" i="1"/>
  <c r="M9" i="1"/>
  <c r="O9" i="1" s="1"/>
  <c r="M8" i="1"/>
  <c r="O8" i="1" s="1"/>
  <c r="M7" i="1"/>
  <c r="O7" i="1" s="1"/>
  <c r="M6" i="1"/>
  <c r="O6" i="1" s="1"/>
  <c r="I6" i="1" l="1"/>
  <c r="I12" i="1"/>
  <c r="K12" i="1"/>
  <c r="O13" i="1" s="1"/>
  <c r="I13" i="1" l="1"/>
  <c r="K13" i="1"/>
  <c r="O14" i="1" s="1"/>
  <c r="I14" i="1" l="1"/>
  <c r="K14" i="1"/>
  <c r="O15" i="1" s="1"/>
  <c r="I15" i="1" l="1"/>
  <c r="K15" i="1"/>
  <c r="O16" i="1" s="1"/>
  <c r="I16" i="1" l="1"/>
  <c r="K16" i="1"/>
  <c r="O17" i="1" s="1"/>
  <c r="I17" i="1" l="1"/>
  <c r="K17" i="1"/>
  <c r="O18" i="1" s="1"/>
  <c r="I18" i="1" l="1"/>
  <c r="K18" i="1"/>
  <c r="O19" i="1" s="1"/>
  <c r="I19" i="1" l="1"/>
  <c r="K19" i="1"/>
  <c r="O20" i="1" s="1"/>
  <c r="I20" i="1" l="1"/>
  <c r="K20" i="1"/>
  <c r="O21" i="1" s="1"/>
  <c r="I21" i="1" l="1"/>
  <c r="K21" i="1"/>
  <c r="O22" i="1" s="1"/>
  <c r="K22" i="1" l="1"/>
  <c r="O23" i="1" s="1"/>
  <c r="I22" i="1"/>
  <c r="I23" i="1" l="1"/>
  <c r="K23" i="1"/>
  <c r="O24" i="1" s="1"/>
  <c r="I24" i="1" l="1"/>
  <c r="K24" i="1"/>
  <c r="O25" i="1" s="1"/>
  <c r="I25" i="1" l="1"/>
  <c r="K25" i="1"/>
  <c r="O26" i="1" s="1"/>
  <c r="I26" i="1" l="1"/>
  <c r="K26" i="1"/>
  <c r="O27" i="1" s="1"/>
  <c r="I27" i="1" l="1"/>
  <c r="K27" i="1"/>
  <c r="O28" i="1" s="1"/>
  <c r="K28" i="1" l="1"/>
  <c r="O29" i="1" s="1"/>
  <c r="I28" i="1"/>
  <c r="K29" i="1" l="1"/>
  <c r="O30" i="1" s="1"/>
  <c r="I29" i="1"/>
  <c r="K30" i="1" l="1"/>
  <c r="O31" i="1" s="1"/>
  <c r="I30" i="1"/>
  <c r="I31" i="1" l="1"/>
  <c r="K31" i="1"/>
  <c r="O32" i="1" s="1"/>
  <c r="I32" i="1" l="1"/>
  <c r="K32" i="1"/>
  <c r="O33" i="1" s="1"/>
  <c r="I33" i="1" l="1"/>
  <c r="K33" i="1"/>
  <c r="O34" i="1" s="1"/>
  <c r="I34" i="1" l="1"/>
  <c r="K34" i="1"/>
  <c r="O35" i="1" s="1"/>
  <c r="I35" i="1" l="1"/>
  <c r="K35" i="1"/>
  <c r="O36" i="1" s="1"/>
  <c r="K36" i="1" l="1"/>
  <c r="O37" i="1" s="1"/>
  <c r="I36" i="1"/>
  <c r="K37" i="1" l="1"/>
  <c r="O38" i="1" s="1"/>
  <c r="I37" i="1"/>
  <c r="K38" i="1" l="1"/>
  <c r="O39" i="1" s="1"/>
  <c r="I38" i="1"/>
  <c r="K39" i="1" l="1"/>
  <c r="O40" i="1" s="1"/>
  <c r="I39" i="1"/>
  <c r="K40" i="1" l="1"/>
  <c r="O41" i="1" s="1"/>
  <c r="I40" i="1"/>
  <c r="K41" i="1" l="1"/>
  <c r="O42" i="1" s="1"/>
  <c r="I41" i="1"/>
  <c r="K42" i="1" l="1"/>
  <c r="O43" i="1" s="1"/>
  <c r="I42" i="1"/>
  <c r="K43" i="1" l="1"/>
  <c r="O44" i="1" s="1"/>
  <c r="I43" i="1"/>
  <c r="K44" i="1" l="1"/>
  <c r="O45" i="1" s="1"/>
  <c r="I44" i="1"/>
  <c r="K45" i="1" l="1"/>
  <c r="O46" i="1" s="1"/>
  <c r="I45" i="1"/>
  <c r="I46" i="1" l="1"/>
  <c r="K46" i="1"/>
  <c r="O47" i="1" s="1"/>
  <c r="K47" i="1" l="1"/>
  <c r="O48" i="1" s="1"/>
  <c r="I47" i="1"/>
  <c r="K48" i="1" l="1"/>
  <c r="O49" i="1" s="1"/>
  <c r="I48" i="1"/>
  <c r="K49" i="1" l="1"/>
  <c r="O50" i="1" s="1"/>
  <c r="I49" i="1"/>
  <c r="I50" i="1" l="1"/>
  <c r="K50" i="1"/>
  <c r="O51" i="1" s="1"/>
  <c r="I51" i="1" l="1"/>
  <c r="K51" i="1"/>
  <c r="O52" i="1" s="1"/>
  <c r="K52" i="1" l="1"/>
  <c r="O53" i="1" s="1"/>
  <c r="I52" i="1"/>
  <c r="K53" i="1" l="1"/>
  <c r="O54" i="1" s="1"/>
  <c r="I53" i="1"/>
  <c r="K54" i="1" l="1"/>
  <c r="O55" i="1" s="1"/>
  <c r="I54" i="1"/>
  <c r="I55" i="1" l="1"/>
  <c r="K55" i="1"/>
  <c r="O56" i="1" s="1"/>
  <c r="I56" i="1" l="1"/>
  <c r="K56" i="1"/>
  <c r="O57" i="1" s="1"/>
  <c r="I57" i="1" l="1"/>
  <c r="K57" i="1"/>
  <c r="O58" i="1" s="1"/>
  <c r="I58" i="1" l="1"/>
  <c r="K58" i="1"/>
  <c r="O59" i="1" s="1"/>
  <c r="K59" i="1" l="1"/>
  <c r="O60" i="1" s="1"/>
  <c r="I59" i="1"/>
  <c r="K60" i="1" l="1"/>
  <c r="O61" i="1" s="1"/>
  <c r="I60" i="1"/>
  <c r="K61" i="1" l="1"/>
  <c r="O62" i="1" s="1"/>
  <c r="I61" i="1"/>
  <c r="I62" i="1" l="1"/>
  <c r="K62" i="1"/>
  <c r="O63" i="1" s="1"/>
  <c r="I63" i="1" l="1"/>
  <c r="K63" i="1"/>
  <c r="O64" i="1" s="1"/>
  <c r="I64" i="1" l="1"/>
  <c r="K64" i="1"/>
  <c r="O65" i="1" s="1"/>
  <c r="I65" i="1" l="1"/>
  <c r="K65" i="1"/>
  <c r="O66" i="1" s="1"/>
  <c r="K66" i="1" l="1"/>
  <c r="O67" i="1" s="1"/>
  <c r="I66" i="1"/>
  <c r="I67" i="1" l="1"/>
  <c r="K67" i="1"/>
  <c r="O68" i="1" s="1"/>
  <c r="I68" i="1" l="1"/>
  <c r="K68" i="1"/>
  <c r="O69" i="1" s="1"/>
  <c r="K69" i="1" l="1"/>
  <c r="O70" i="1" s="1"/>
  <c r="I69" i="1"/>
  <c r="K70" i="1" l="1"/>
  <c r="O71" i="1" s="1"/>
  <c r="I70" i="1"/>
  <c r="I71" i="1" l="1"/>
  <c r="K71" i="1"/>
  <c r="O72" i="1" s="1"/>
  <c r="I72" i="1" l="1"/>
  <c r="K72" i="1"/>
  <c r="O73" i="1" s="1"/>
  <c r="I73" i="1" l="1"/>
  <c r="K73" i="1"/>
  <c r="O74" i="1" s="1"/>
  <c r="K74" i="1" l="1"/>
  <c r="I74" i="1"/>
</calcChain>
</file>

<file path=xl/comments1.xml><?xml version="1.0" encoding="utf-8"?>
<comments xmlns="http://schemas.openxmlformats.org/spreadsheetml/2006/main">
  <authors>
    <author>tc={22B751EC-630D-445A-BF3D-3F91ACA9B8B4}</author>
  </authors>
  <commentList>
    <comment ref="K5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Carryover from Bidirectional sheet</t>
        </r>
      </text>
    </comment>
  </commentList>
</comments>
</file>

<file path=xl/sharedStrings.xml><?xml version="1.0" encoding="utf-8"?>
<sst xmlns="http://schemas.openxmlformats.org/spreadsheetml/2006/main" count="24" uniqueCount="24">
  <si>
    <t>Name</t>
  </si>
  <si>
    <t>Account #</t>
  </si>
  <si>
    <t>Meter</t>
  </si>
  <si>
    <t>Net Generator or Purchaser?</t>
  </si>
  <si>
    <t>Delivered kWh</t>
  </si>
  <si>
    <t>Received kWh</t>
  </si>
  <si>
    <t xml:space="preserve">Difference in DEL and REC </t>
  </si>
  <si>
    <t xml:space="preserve">Carryover </t>
  </si>
  <si>
    <t>kWh Charged to Customer</t>
  </si>
  <si>
    <t>Date</t>
  </si>
  <si>
    <t>kWh entered to Calc Sheet</t>
  </si>
  <si>
    <t>* Put Bidirectional carryover on line 5 as a negative number</t>
  </si>
  <si>
    <t>Bi-Directional Carryover</t>
  </si>
  <si>
    <t>JOSEPH J OKA</t>
  </si>
  <si>
    <t>Original Amount</t>
  </si>
  <si>
    <t>AADJ Amount</t>
  </si>
  <si>
    <t>Original Tax - BW</t>
  </si>
  <si>
    <t>Original Tax - FM</t>
  </si>
  <si>
    <t>Total Tax</t>
  </si>
  <si>
    <t>TAX AADJ - BW</t>
  </si>
  <si>
    <t>TAX AADJ - FM</t>
  </si>
  <si>
    <t>New Bill</t>
  </si>
  <si>
    <t>Total Tax AADJ</t>
  </si>
  <si>
    <t xml:space="preserve">BW - Beechwood School and FM - Fort Mitchell Franchise 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</si>
</sst>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44" fontId="0" fillId="0" borderId="0" xfId="1" applyFont="1" applyAlignment="1" applyProtection="1">
      <alignment vertical="center"/>
    </xf>
    <xf numFmtId="44" fontId="0" fillId="0" borderId="0" xfId="1" applyFont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17" fontId="1" fillId="3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11855</xdr:colOff>
      <xdr:row>0</xdr:row>
      <xdr:rowOff>104776</xdr:rowOff>
    </xdr:from>
    <xdr:to>
      <xdr:col>29</xdr:col>
      <xdr:colOff>492125</xdr:colOff>
      <xdr:row>2</xdr:row>
      <xdr:rowOff>34926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E6599D-B409-458C-B20C-4F2C45FA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05" y="104776"/>
          <a:ext cx="4128345" cy="406400"/>
        </a:xfrm>
        <a:prstGeom prst="rect">
          <a:avLst/>
        </a:prstGeom>
      </xdr:spPr>
    </xdr:pic>
    <xdr:clientData/>
  </xdr:twoCellAnchor>
  <xdr:twoCellAnchor editAs="oneCell">
    <xdr:from>
      <xdr:col>22</xdr:col>
      <xdr:colOff>596899</xdr:colOff>
      <xdr:row>2</xdr:row>
      <xdr:rowOff>171450</xdr:rowOff>
    </xdr:from>
    <xdr:to>
      <xdr:col>29</xdr:col>
      <xdr:colOff>498030</xdr:colOff>
      <xdr:row>3</xdr:row>
      <xdr:rowOff>323850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3FE3BD-B560-4FFD-8E57-31D3B2A43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6049" y="647700"/>
          <a:ext cx="4168331" cy="342900"/>
        </a:xfrm>
        <a:prstGeom prst="rect">
          <a:avLst/>
        </a:prstGeom>
      </xdr:spPr>
    </xdr:pic>
    <xdr:clientData/>
  </xdr:twoCellAnchor>
  <xdr:twoCellAnchor editAs="oneCell">
    <xdr:from>
      <xdr:col>30</xdr:col>
      <xdr:colOff>104774</xdr:colOff>
      <xdr:row>0</xdr:row>
      <xdr:rowOff>95250</xdr:rowOff>
    </xdr:from>
    <xdr:to>
      <xdr:col>36</xdr:col>
      <xdr:colOff>549283</xdr:colOff>
      <xdr:row>1</xdr:row>
      <xdr:rowOff>149225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4AF30F-88C3-4005-B192-A0830E38C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30724" y="95250"/>
          <a:ext cx="4095759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12701</xdr:rowOff>
    </xdr:from>
    <xdr:to>
      <xdr:col>11</xdr:col>
      <xdr:colOff>606425</xdr:colOff>
      <xdr:row>23</xdr:row>
      <xdr:rowOff>148328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C55F8-9DEE-4A8B-8DF2-63C81326D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201"/>
          <a:ext cx="7305675" cy="4323452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1</xdr:rowOff>
    </xdr:from>
    <xdr:to>
      <xdr:col>25</xdr:col>
      <xdr:colOff>35809</xdr:colOff>
      <xdr:row>24</xdr:row>
      <xdr:rowOff>55448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FC6750-699A-4017-91B0-9C74A8F39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4588" y="186573"/>
          <a:ext cx="7335232" cy="4337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12</xdr:col>
      <xdr:colOff>34925</xdr:colOff>
      <xdr:row>27</xdr:row>
      <xdr:rowOff>186972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5AF9AF-BDBD-48E0-A216-A9F500A2A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686300"/>
          <a:ext cx="7343775" cy="634647"/>
        </a:xfrm>
        <a:prstGeom prst="rect">
          <a:avLst/>
        </a:prstGeom>
      </xdr:spPr>
    </xdr:pic>
    <xdr:clientData/>
  </xdr:twoCellAnchor>
  <xdr:twoCellAnchor editAs="oneCell">
    <xdr:from>
      <xdr:col>13</xdr:col>
      <xdr:colOff>29459</xdr:colOff>
      <xdr:row>24</xdr:row>
      <xdr:rowOff>78556</xdr:rowOff>
    </xdr:from>
    <xdr:to>
      <xdr:col>25</xdr:col>
      <xdr:colOff>35809</xdr:colOff>
      <xdr:row>28</xdr:row>
      <xdr:rowOff>34586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939613B-DDBF-46CF-A133-D8CEB034C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44047" y="4556288"/>
          <a:ext cx="7305773" cy="7023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11</xdr:col>
      <xdr:colOff>510661</xdr:colOff>
      <xdr:row>54</xdr:row>
      <xdr:rowOff>2582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33CDB73-B10D-4494-8713-FC6E619B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885206"/>
          <a:ext cx="7207620" cy="4369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589175</xdr:colOff>
      <xdr:row>56</xdr:row>
      <xdr:rowOff>92848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A02814D-E5A6-4964-994F-1BEC96BE3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0074897"/>
          <a:ext cx="7286134" cy="4564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88376</xdr:rowOff>
    </xdr:from>
    <xdr:to>
      <xdr:col>12</xdr:col>
      <xdr:colOff>16170</xdr:colOff>
      <xdr:row>58</xdr:row>
      <xdr:rowOff>55540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A34A51E-28BB-4B2F-8636-9D2AAF412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536417"/>
          <a:ext cx="7315593" cy="333959"/>
        </a:xfrm>
        <a:prstGeom prst="rect">
          <a:avLst/>
        </a:prstGeom>
      </xdr:spPr>
    </xdr:pic>
    <xdr:clientData/>
  </xdr:twoCellAnchor>
  <xdr:twoCellAnchor editAs="oneCell">
    <xdr:from>
      <xdr:col>13</xdr:col>
      <xdr:colOff>3174</xdr:colOff>
      <xdr:row>30</xdr:row>
      <xdr:rowOff>179731</xdr:rowOff>
    </xdr:from>
    <xdr:to>
      <xdr:col>25</xdr:col>
      <xdr:colOff>2090</xdr:colOff>
      <xdr:row>54</xdr:row>
      <xdr:rowOff>72010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A0093E8-8FBC-40C3-A69F-7AF2FCB6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917762" y="5875092"/>
          <a:ext cx="7304689" cy="4448567"/>
        </a:xfrm>
        <a:prstGeom prst="rect">
          <a:avLst/>
        </a:prstGeom>
      </xdr:spPr>
    </xdr:pic>
    <xdr:clientData/>
  </xdr:twoCellAnchor>
  <xdr:twoCellAnchor editAs="oneCell">
    <xdr:from>
      <xdr:col>13</xdr:col>
      <xdr:colOff>22815</xdr:colOff>
      <xdr:row>54</xdr:row>
      <xdr:rowOff>32536</xdr:rowOff>
    </xdr:from>
    <xdr:to>
      <xdr:col>25</xdr:col>
      <xdr:colOff>55351</xdr:colOff>
      <xdr:row>57</xdr:row>
      <xdr:rowOff>167224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C363BA5-D9AB-4CB3-B601-FF439978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37403" y="10284185"/>
          <a:ext cx="7328784" cy="704225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</xdr:row>
      <xdr:rowOff>161925</xdr:rowOff>
    </xdr:from>
    <xdr:to>
      <xdr:col>4</xdr:col>
      <xdr:colOff>152400</xdr:colOff>
      <xdr:row>3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262367-3606-43C1-8D4D-93BEE4B3E651}"/>
            </a:ext>
          </a:extLst>
        </xdr:cNvPr>
        <xdr:cNvSpPr/>
      </xdr:nvSpPr>
      <xdr:spPr>
        <a:xfrm>
          <a:off x="2419350" y="542925"/>
          <a:ext cx="361950" cy="857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466038</xdr:colOff>
      <xdr:row>2</xdr:row>
      <xdr:rowOff>148473</xdr:rowOff>
    </xdr:from>
    <xdr:to>
      <xdr:col>17</xdr:col>
      <xdr:colOff>170763</xdr:colOff>
      <xdr:row>3</xdr:row>
      <xdr:rowOff>43698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A0CBF0F-748C-4829-9F07-9323984482EA}"/>
            </a:ext>
          </a:extLst>
        </xdr:cNvPr>
        <xdr:cNvSpPr/>
      </xdr:nvSpPr>
      <xdr:spPr>
        <a:xfrm>
          <a:off x="10981638" y="529473"/>
          <a:ext cx="361950" cy="857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535887</xdr:colOff>
      <xdr:row>32</xdr:row>
      <xdr:rowOff>188667</xdr:rowOff>
    </xdr:from>
    <xdr:to>
      <xdr:col>17</xdr:col>
      <xdr:colOff>240612</xdr:colOff>
      <xdr:row>33</xdr:row>
      <xdr:rowOff>83892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9BDE2BF-31A7-4382-BCA6-ADC880FEA216}"/>
            </a:ext>
          </a:extLst>
        </xdr:cNvPr>
        <xdr:cNvSpPr/>
      </xdr:nvSpPr>
      <xdr:spPr>
        <a:xfrm>
          <a:off x="11051487" y="6284667"/>
          <a:ext cx="361950" cy="857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514350</xdr:colOff>
      <xdr:row>32</xdr:row>
      <xdr:rowOff>160681</xdr:rowOff>
    </xdr:from>
    <xdr:to>
      <xdr:col>4</xdr:col>
      <xdr:colOff>219075</xdr:colOff>
      <xdr:row>33</xdr:row>
      <xdr:rowOff>55906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6287712-82D6-4503-B770-E749F8488B9D}"/>
            </a:ext>
          </a:extLst>
        </xdr:cNvPr>
        <xdr:cNvSpPr/>
      </xdr:nvSpPr>
      <xdr:spPr>
        <a:xfrm>
          <a:off x="2486025" y="6256681"/>
          <a:ext cx="361950" cy="857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hnson, Abigail" id="{C238F590-11E5-416B-9B54-3AB9E52FE6B0}" userId="S::Abigail.Johnson@duke-energy.com::89f8b316-9b31-4d79-b3cd-746c391c47a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" dT="2021-01-27T15:58:52.46" personId="{C238F590-11E5-416B-9B54-3AB9E52FE6B0}" id="{22B751EC-630D-445A-BF3D-3F91ACA9B8B4}">
    <text>Carryover from Bidirectional sheet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view="pageLayout" zoomScaleNormal="100" workbookViewId="0">
      <selection activeCell="C2" sqref="C2"/>
    </sheetView>
  </sheetViews>
  <sheetFormatPr defaultColWidth="9.140625" defaultRowHeight="15" x14ac:dyDescent="0.25"/>
  <cols>
    <col min="1" max="1" width="16.7109375" style="1" bestFit="1" customWidth="1"/>
    <col min="2" max="2" width="2.28515625" style="6" customWidth="1"/>
    <col min="3" max="3" width="17.5703125" style="1" bestFit="1" customWidth="1"/>
    <col min="4" max="4" width="2.28515625" style="6" customWidth="1"/>
    <col min="5" max="5" width="14.140625" style="1" customWidth="1"/>
    <col min="6" max="6" width="2" style="6" customWidth="1"/>
    <col min="7" max="7" width="13.5703125" style="6" customWidth="1"/>
    <col min="8" max="8" width="2.140625" style="6" customWidth="1"/>
    <col min="9" max="9" width="10.42578125" style="6" hidden="1" customWidth="1"/>
    <col min="10" max="10" width="2.42578125" style="6" hidden="1" customWidth="1"/>
    <col min="11" max="11" width="13.5703125" style="6" customWidth="1"/>
    <col min="12" max="12" width="2.42578125" style="6" customWidth="1"/>
    <col min="13" max="13" width="14.140625" style="6" customWidth="1"/>
    <col min="14" max="14" width="2.28515625" style="6" customWidth="1"/>
    <col min="15" max="15" width="13.7109375" style="6" customWidth="1"/>
    <col min="16" max="16" width="12" style="6" customWidth="1"/>
    <col min="17" max="16384" width="9.140625" style="6"/>
  </cols>
  <sheetData>
    <row r="1" spans="1:24" s="13" customFormat="1" ht="18.75" x14ac:dyDescent="0.25">
      <c r="A1" s="22" t="s">
        <v>0</v>
      </c>
      <c r="C1" s="22" t="s">
        <v>1</v>
      </c>
      <c r="E1" s="22" t="s">
        <v>2</v>
      </c>
      <c r="G1" s="28" t="s">
        <v>11</v>
      </c>
      <c r="H1" s="28"/>
      <c r="I1" s="28"/>
      <c r="J1" s="28"/>
      <c r="K1" s="28"/>
      <c r="L1" s="28"/>
      <c r="M1" s="28"/>
    </row>
    <row r="2" spans="1:24" s="14" customFormat="1" ht="18.75" customHeight="1" x14ac:dyDescent="0.25">
      <c r="A2" s="19" t="s">
        <v>13</v>
      </c>
      <c r="B2" s="20"/>
      <c r="C2" s="25"/>
      <c r="D2" s="20"/>
      <c r="E2" s="21">
        <v>337388417</v>
      </c>
      <c r="F2" s="20"/>
      <c r="G2" s="28"/>
      <c r="H2" s="28"/>
      <c r="I2" s="28"/>
      <c r="J2" s="28"/>
      <c r="K2" s="28"/>
      <c r="L2" s="28"/>
      <c r="M2" s="28"/>
    </row>
    <row r="3" spans="1:24" x14ac:dyDescent="0.25">
      <c r="A3" s="6"/>
      <c r="C3" s="6"/>
      <c r="E3" s="6"/>
    </row>
    <row r="4" spans="1:24" s="5" customFormat="1" ht="30" customHeight="1" x14ac:dyDescent="0.25">
      <c r="A4" s="29" t="s">
        <v>9</v>
      </c>
      <c r="C4" s="29" t="s">
        <v>4</v>
      </c>
      <c r="E4" s="29" t="s">
        <v>5</v>
      </c>
      <c r="G4" s="30" t="s">
        <v>6</v>
      </c>
      <c r="H4" s="7"/>
      <c r="I4" s="7" t="s">
        <v>8</v>
      </c>
      <c r="J4" s="7"/>
      <c r="K4" s="15" t="s">
        <v>7</v>
      </c>
      <c r="L4" s="7"/>
      <c r="M4" s="15" t="s">
        <v>3</v>
      </c>
      <c r="N4" s="7"/>
      <c r="O4" s="27" t="s">
        <v>10</v>
      </c>
      <c r="U4" s="27" t="s">
        <v>23</v>
      </c>
      <c r="V4" s="27"/>
      <c r="W4" s="27"/>
    </row>
    <row r="5" spans="1:24" s="16" customFormat="1" ht="45" x14ac:dyDescent="0.25">
      <c r="A5" s="29"/>
      <c r="C5" s="29"/>
      <c r="E5" s="29"/>
      <c r="G5" s="30"/>
      <c r="H5" s="8"/>
      <c r="I5" s="8"/>
      <c r="J5" s="8"/>
      <c r="K5" s="15">
        <v>-3029</v>
      </c>
      <c r="L5" s="8"/>
      <c r="M5" s="15" t="s">
        <v>12</v>
      </c>
      <c r="N5" s="8"/>
      <c r="O5" s="27"/>
      <c r="P5" s="15" t="s">
        <v>14</v>
      </c>
      <c r="Q5" s="15" t="s">
        <v>16</v>
      </c>
      <c r="R5" s="15" t="s">
        <v>17</v>
      </c>
      <c r="S5" s="15" t="s">
        <v>18</v>
      </c>
      <c r="T5" s="15" t="s">
        <v>15</v>
      </c>
      <c r="U5" s="15" t="s">
        <v>19</v>
      </c>
      <c r="V5" s="15" t="s">
        <v>20</v>
      </c>
      <c r="W5" s="15" t="s">
        <v>22</v>
      </c>
      <c r="X5" s="12" t="s">
        <v>21</v>
      </c>
    </row>
    <row r="6" spans="1:24" x14ac:dyDescent="0.25">
      <c r="A6" s="3">
        <v>44308</v>
      </c>
      <c r="C6" s="4">
        <v>403</v>
      </c>
      <c r="D6" s="17"/>
      <c r="E6" s="2">
        <v>838</v>
      </c>
      <c r="G6" s="6">
        <f>C6-E6</f>
        <v>-435</v>
      </c>
      <c r="I6" s="11">
        <f>IF(M6="Net Generator""",0,C6-E6)</f>
        <v>-435</v>
      </c>
      <c r="K6" s="6">
        <f t="shared" ref="K6:K70" si="0">(IF(G6+K5&lt;0,G6+K5,0))</f>
        <v>-3464</v>
      </c>
      <c r="M6" s="6" t="str">
        <f t="shared" ref="M6:M69" si="1">IF(E6&gt;C6,"Net Generator","Net Purchaser")</f>
        <v>Net Generator</v>
      </c>
      <c r="O6" s="9">
        <f>IF(M6="Net Generator",C6,IF((E6-K5)&gt;C6,C6,G6+K5))</f>
        <v>403</v>
      </c>
      <c r="P6" s="23">
        <v>47.37</v>
      </c>
      <c r="Q6" s="23">
        <v>1.46</v>
      </c>
      <c r="R6" s="23">
        <v>1.42</v>
      </c>
      <c r="S6" s="23">
        <f>SUM(Q6:R6)</f>
        <v>2.88</v>
      </c>
      <c r="T6" s="23">
        <v>33.409999999999997</v>
      </c>
      <c r="U6" s="23">
        <v>1.03</v>
      </c>
      <c r="V6" s="23">
        <v>1</v>
      </c>
      <c r="W6" s="23">
        <f>SUM(U6:V6)</f>
        <v>2.0300000000000002</v>
      </c>
      <c r="X6" s="24">
        <f>P6+S6-T6-W6</f>
        <v>14.810000000000002</v>
      </c>
    </row>
    <row r="7" spans="1:24" x14ac:dyDescent="0.25">
      <c r="A7" s="3">
        <v>44337</v>
      </c>
      <c r="B7" s="10"/>
      <c r="C7" s="1">
        <v>717</v>
      </c>
      <c r="D7" s="17"/>
      <c r="E7" s="1">
        <v>2530</v>
      </c>
      <c r="G7" s="6">
        <f t="shared" ref="G7:G70" si="2">C7-E7</f>
        <v>-1813</v>
      </c>
      <c r="I7" s="6">
        <f>IF(G7+K6&lt;0,0,G7+K6)</f>
        <v>0</v>
      </c>
      <c r="K7" s="6">
        <f t="shared" si="0"/>
        <v>-5277</v>
      </c>
      <c r="M7" s="6" t="str">
        <f t="shared" si="1"/>
        <v>Net Generator</v>
      </c>
      <c r="O7" s="9">
        <f t="shared" ref="O7:O69" si="3">IF(M7="Net Generator",C7,IF((E7-K6)&gt;C7,C7,G7+K6))</f>
        <v>717</v>
      </c>
      <c r="P7" s="24">
        <v>78.55</v>
      </c>
      <c r="Q7" s="24">
        <v>2.4300000000000002</v>
      </c>
      <c r="R7" s="24">
        <v>2.36</v>
      </c>
      <c r="S7" s="23">
        <f>SUM(Q7:R7)</f>
        <v>4.79</v>
      </c>
      <c r="T7" s="24">
        <v>64.48</v>
      </c>
      <c r="U7" s="24">
        <v>1.99</v>
      </c>
      <c r="V7" s="24">
        <v>1.94</v>
      </c>
      <c r="W7" s="23">
        <f t="shared" ref="W7:W15" si="4">SUM(U7:V7)</f>
        <v>3.9299999999999997</v>
      </c>
      <c r="X7" s="24">
        <f t="shared" ref="X7:X15" si="5">P7+S7-T7-W7</f>
        <v>14.93</v>
      </c>
    </row>
    <row r="8" spans="1:24" x14ac:dyDescent="0.25">
      <c r="A8" s="3">
        <v>44369</v>
      </c>
      <c r="C8" s="1">
        <v>844</v>
      </c>
      <c r="D8" s="17"/>
      <c r="E8" s="1">
        <v>2250</v>
      </c>
      <c r="G8" s="6">
        <f t="shared" si="2"/>
        <v>-1406</v>
      </c>
      <c r="I8" s="6">
        <f t="shared" ref="I8:I71" si="6">IF(G8+K7&lt;0,0,G8+K7)</f>
        <v>0</v>
      </c>
      <c r="K8" s="6">
        <f t="shared" si="0"/>
        <v>-6683</v>
      </c>
      <c r="M8" s="6" t="str">
        <f t="shared" si="1"/>
        <v>Net Generator</v>
      </c>
      <c r="O8" s="9">
        <f t="shared" si="3"/>
        <v>844</v>
      </c>
      <c r="P8" s="24">
        <v>89.89</v>
      </c>
      <c r="Q8" s="24">
        <v>2.78</v>
      </c>
      <c r="R8" s="24">
        <v>2.7</v>
      </c>
      <c r="S8" s="23">
        <f t="shared" ref="S8:S15" si="7">SUM(Q8:R8)</f>
        <v>5.48</v>
      </c>
      <c r="T8" s="24">
        <v>75.930000000000007</v>
      </c>
      <c r="U8" s="24">
        <v>2.35</v>
      </c>
      <c r="V8" s="24">
        <v>2.2799999999999998</v>
      </c>
      <c r="W8" s="23">
        <f t="shared" si="4"/>
        <v>4.63</v>
      </c>
      <c r="X8" s="24">
        <f t="shared" si="5"/>
        <v>14.809999999999999</v>
      </c>
    </row>
    <row r="9" spans="1:24" x14ac:dyDescent="0.25">
      <c r="A9" s="3">
        <v>44399</v>
      </c>
      <c r="C9" s="1">
        <v>875</v>
      </c>
      <c r="D9" s="17"/>
      <c r="E9" s="1">
        <v>2209</v>
      </c>
      <c r="G9" s="6">
        <f t="shared" si="2"/>
        <v>-1334</v>
      </c>
      <c r="I9" s="6">
        <f t="shared" si="6"/>
        <v>0</v>
      </c>
      <c r="K9" s="6">
        <f t="shared" si="0"/>
        <v>-8017</v>
      </c>
      <c r="M9" s="6" t="str">
        <f t="shared" si="1"/>
        <v>Net Generator</v>
      </c>
      <c r="O9" s="9">
        <f t="shared" si="3"/>
        <v>875</v>
      </c>
      <c r="P9" s="24">
        <v>94.55</v>
      </c>
      <c r="Q9" s="24">
        <v>2.92</v>
      </c>
      <c r="R9" s="24">
        <v>2.84</v>
      </c>
      <c r="S9" s="23">
        <f t="shared" si="7"/>
        <v>5.76</v>
      </c>
      <c r="T9" s="24">
        <v>80.489999999999995</v>
      </c>
      <c r="U9" s="24">
        <v>2.4900000000000002</v>
      </c>
      <c r="V9" s="24">
        <v>2.42</v>
      </c>
      <c r="W9" s="23">
        <f t="shared" si="4"/>
        <v>4.91</v>
      </c>
      <c r="X9" s="24">
        <f t="shared" si="5"/>
        <v>14.910000000000007</v>
      </c>
    </row>
    <row r="10" spans="1:24" x14ac:dyDescent="0.25">
      <c r="A10" s="3">
        <v>44428</v>
      </c>
      <c r="C10" s="1">
        <v>735</v>
      </c>
      <c r="D10" s="17"/>
      <c r="E10" s="1">
        <v>1481</v>
      </c>
      <c r="G10" s="6">
        <f t="shared" si="2"/>
        <v>-746</v>
      </c>
      <c r="I10" s="6">
        <f t="shared" si="6"/>
        <v>0</v>
      </c>
      <c r="K10" s="6">
        <f t="shared" si="0"/>
        <v>-8763</v>
      </c>
      <c r="M10" s="6" t="str">
        <f t="shared" si="1"/>
        <v>Net Generator</v>
      </c>
      <c r="O10" s="9">
        <f t="shared" si="3"/>
        <v>735</v>
      </c>
      <c r="P10" s="24"/>
      <c r="Q10" s="24"/>
      <c r="R10" s="24"/>
      <c r="S10" s="23">
        <f t="shared" si="7"/>
        <v>0</v>
      </c>
      <c r="T10" s="24"/>
      <c r="U10" s="24"/>
      <c r="V10" s="24"/>
      <c r="W10" s="23">
        <f t="shared" si="4"/>
        <v>0</v>
      </c>
      <c r="X10" s="24">
        <f t="shared" si="5"/>
        <v>0</v>
      </c>
    </row>
    <row r="11" spans="1:24" x14ac:dyDescent="0.25">
      <c r="A11" s="3">
        <v>44460</v>
      </c>
      <c r="C11" s="1">
        <v>355</v>
      </c>
      <c r="D11" s="17"/>
      <c r="E11" s="1">
        <v>1599</v>
      </c>
      <c r="G11" s="6">
        <f t="shared" si="2"/>
        <v>-1244</v>
      </c>
      <c r="I11" s="6">
        <f t="shared" si="6"/>
        <v>0</v>
      </c>
      <c r="K11" s="6">
        <f t="shared" si="0"/>
        <v>-10007</v>
      </c>
      <c r="M11" s="6" t="str">
        <f t="shared" si="1"/>
        <v>Net Generator</v>
      </c>
      <c r="O11" s="9">
        <f t="shared" si="3"/>
        <v>355</v>
      </c>
      <c r="P11" s="24"/>
      <c r="Q11" s="24"/>
      <c r="R11" s="24"/>
      <c r="S11" s="23">
        <f t="shared" si="7"/>
        <v>0</v>
      </c>
      <c r="T11" s="24"/>
      <c r="U11" s="24"/>
      <c r="V11" s="24"/>
      <c r="W11" s="23">
        <f t="shared" si="4"/>
        <v>0</v>
      </c>
      <c r="X11" s="24">
        <f t="shared" si="5"/>
        <v>0</v>
      </c>
    </row>
    <row r="12" spans="1:24" x14ac:dyDescent="0.25">
      <c r="A12" s="3">
        <v>44489</v>
      </c>
      <c r="C12" s="1">
        <v>120</v>
      </c>
      <c r="D12" s="17"/>
      <c r="E12" s="1">
        <v>1369</v>
      </c>
      <c r="G12" s="6">
        <f t="shared" si="2"/>
        <v>-1249</v>
      </c>
      <c r="I12" s="6">
        <f t="shared" si="6"/>
        <v>0</v>
      </c>
      <c r="K12" s="6">
        <f t="shared" si="0"/>
        <v>-11256</v>
      </c>
      <c r="M12" s="6" t="str">
        <f t="shared" si="1"/>
        <v>Net Generator</v>
      </c>
      <c r="O12" s="9">
        <f t="shared" si="3"/>
        <v>120</v>
      </c>
      <c r="P12" s="24"/>
      <c r="Q12" s="24"/>
      <c r="R12" s="24"/>
      <c r="S12" s="23">
        <f t="shared" si="7"/>
        <v>0</v>
      </c>
      <c r="T12" s="24"/>
      <c r="U12" s="24"/>
      <c r="V12" s="24"/>
      <c r="W12" s="23">
        <f t="shared" si="4"/>
        <v>0</v>
      </c>
      <c r="X12" s="24">
        <f t="shared" si="5"/>
        <v>0</v>
      </c>
    </row>
    <row r="13" spans="1:24" x14ac:dyDescent="0.25">
      <c r="A13" s="3">
        <v>44518</v>
      </c>
      <c r="C13" s="1">
        <v>491</v>
      </c>
      <c r="D13" s="17"/>
      <c r="E13" s="1">
        <v>733</v>
      </c>
      <c r="G13" s="6">
        <f t="shared" si="2"/>
        <v>-242</v>
      </c>
      <c r="I13" s="6">
        <f t="shared" si="6"/>
        <v>0</v>
      </c>
      <c r="K13" s="6">
        <f t="shared" si="0"/>
        <v>-11498</v>
      </c>
      <c r="M13" s="6" t="str">
        <f t="shared" si="1"/>
        <v>Net Generator</v>
      </c>
      <c r="O13" s="9">
        <f t="shared" si="3"/>
        <v>491</v>
      </c>
      <c r="P13" s="24"/>
      <c r="Q13" s="24"/>
      <c r="R13" s="24"/>
      <c r="S13" s="23">
        <f t="shared" si="7"/>
        <v>0</v>
      </c>
      <c r="T13" s="24"/>
      <c r="U13" s="24"/>
      <c r="V13" s="24"/>
      <c r="W13" s="23">
        <f t="shared" si="4"/>
        <v>0</v>
      </c>
      <c r="X13" s="24">
        <f t="shared" si="5"/>
        <v>0</v>
      </c>
    </row>
    <row r="14" spans="1:24" x14ac:dyDescent="0.25">
      <c r="A14" s="3">
        <v>44551</v>
      </c>
      <c r="C14" s="1">
        <v>2016</v>
      </c>
      <c r="D14" s="17"/>
      <c r="E14" s="1">
        <v>1175</v>
      </c>
      <c r="G14" s="6">
        <f t="shared" si="2"/>
        <v>841</v>
      </c>
      <c r="I14" s="6">
        <f t="shared" si="6"/>
        <v>0</v>
      </c>
      <c r="K14" s="6">
        <f t="shared" si="0"/>
        <v>-10657</v>
      </c>
      <c r="M14" s="6" t="str">
        <f t="shared" si="1"/>
        <v>Net Purchaser</v>
      </c>
      <c r="O14" s="9">
        <f t="shared" si="3"/>
        <v>2016</v>
      </c>
      <c r="P14" s="24"/>
      <c r="Q14" s="24"/>
      <c r="R14" s="24"/>
      <c r="S14" s="23">
        <f t="shared" si="7"/>
        <v>0</v>
      </c>
      <c r="T14" s="24"/>
      <c r="U14" s="24"/>
      <c r="V14" s="24"/>
      <c r="W14" s="23">
        <f t="shared" si="4"/>
        <v>0</v>
      </c>
      <c r="X14" s="24">
        <f t="shared" si="5"/>
        <v>0</v>
      </c>
    </row>
    <row r="15" spans="1:24" x14ac:dyDescent="0.25">
      <c r="A15" s="3">
        <v>44585</v>
      </c>
      <c r="C15" s="1">
        <v>2857</v>
      </c>
      <c r="D15" s="17"/>
      <c r="E15" s="1">
        <v>1013</v>
      </c>
      <c r="G15" s="6">
        <f t="shared" si="2"/>
        <v>1844</v>
      </c>
      <c r="I15" s="6">
        <f t="shared" si="6"/>
        <v>0</v>
      </c>
      <c r="K15" s="6">
        <f t="shared" si="0"/>
        <v>-8813</v>
      </c>
      <c r="M15" s="6" t="str">
        <f t="shared" si="1"/>
        <v>Net Purchaser</v>
      </c>
      <c r="O15" s="9">
        <f t="shared" si="3"/>
        <v>2857</v>
      </c>
      <c r="P15" s="24"/>
      <c r="Q15" s="24"/>
      <c r="R15" s="24"/>
      <c r="S15" s="23">
        <f t="shared" si="7"/>
        <v>0</v>
      </c>
      <c r="T15" s="24"/>
      <c r="U15" s="24"/>
      <c r="V15" s="24"/>
      <c r="W15" s="23">
        <f t="shared" si="4"/>
        <v>0</v>
      </c>
      <c r="X15" s="24">
        <f t="shared" si="5"/>
        <v>0</v>
      </c>
    </row>
    <row r="16" spans="1:24" x14ac:dyDescent="0.25">
      <c r="A16" s="3">
        <v>44614</v>
      </c>
      <c r="C16" s="1">
        <v>2967</v>
      </c>
      <c r="D16" s="17"/>
      <c r="E16" s="1">
        <v>1270</v>
      </c>
      <c r="G16" s="6">
        <f t="shared" si="2"/>
        <v>1697</v>
      </c>
      <c r="I16" s="6">
        <f t="shared" si="6"/>
        <v>0</v>
      </c>
      <c r="K16" s="6">
        <f t="shared" si="0"/>
        <v>-7116</v>
      </c>
      <c r="M16" s="6" t="str">
        <f t="shared" si="1"/>
        <v>Net Purchaser</v>
      </c>
      <c r="O16" s="9">
        <f t="shared" si="3"/>
        <v>2967</v>
      </c>
      <c r="P16" s="24"/>
      <c r="Q16" s="24"/>
      <c r="R16" s="24"/>
      <c r="S16" s="24"/>
      <c r="T16" s="24"/>
      <c r="U16" s="24"/>
      <c r="V16" s="24"/>
      <c r="W16" s="24"/>
      <c r="X16" s="24"/>
    </row>
    <row r="17" spans="1:24" x14ac:dyDescent="0.25">
      <c r="A17" s="3">
        <v>44641</v>
      </c>
      <c r="C17" s="2">
        <v>1695</v>
      </c>
      <c r="D17" s="18"/>
      <c r="E17" s="2">
        <v>1606</v>
      </c>
      <c r="G17" s="6">
        <f t="shared" si="2"/>
        <v>89</v>
      </c>
      <c r="I17" s="6">
        <f t="shared" si="6"/>
        <v>0</v>
      </c>
      <c r="K17" s="6">
        <f t="shared" si="0"/>
        <v>-7027</v>
      </c>
      <c r="M17" s="6" t="str">
        <f t="shared" si="1"/>
        <v>Net Purchaser</v>
      </c>
      <c r="O17" s="9">
        <f t="shared" si="3"/>
        <v>1695</v>
      </c>
      <c r="P17" s="24"/>
      <c r="Q17" s="24"/>
      <c r="R17" s="24"/>
      <c r="S17" s="24"/>
      <c r="T17" s="24"/>
      <c r="U17" s="24"/>
      <c r="V17" s="24"/>
      <c r="W17" s="24"/>
      <c r="X17" s="24"/>
    </row>
    <row r="18" spans="1:24" x14ac:dyDescent="0.25">
      <c r="A18" s="3"/>
      <c r="D18" s="17"/>
      <c r="G18" s="6">
        <f t="shared" si="2"/>
        <v>0</v>
      </c>
      <c r="I18" s="6">
        <f t="shared" si="6"/>
        <v>0</v>
      </c>
      <c r="K18" s="6">
        <f t="shared" si="0"/>
        <v>-7027</v>
      </c>
      <c r="M18" s="6" t="str">
        <f t="shared" si="1"/>
        <v>Net Purchaser</v>
      </c>
      <c r="O18" s="9">
        <f t="shared" si="3"/>
        <v>0</v>
      </c>
    </row>
    <row r="19" spans="1:24" x14ac:dyDescent="0.25">
      <c r="A19" s="3"/>
      <c r="D19" s="17"/>
      <c r="G19" s="6">
        <f t="shared" si="2"/>
        <v>0</v>
      </c>
      <c r="I19" s="6">
        <f t="shared" si="6"/>
        <v>0</v>
      </c>
      <c r="K19" s="6">
        <f t="shared" si="0"/>
        <v>-7027</v>
      </c>
      <c r="M19" s="6" t="str">
        <f t="shared" si="1"/>
        <v>Net Purchaser</v>
      </c>
      <c r="O19" s="9">
        <f t="shared" si="3"/>
        <v>0</v>
      </c>
    </row>
    <row r="20" spans="1:24" x14ac:dyDescent="0.25">
      <c r="A20" s="3"/>
      <c r="D20" s="17"/>
      <c r="G20" s="6">
        <f t="shared" si="2"/>
        <v>0</v>
      </c>
      <c r="I20" s="6">
        <f t="shared" si="6"/>
        <v>0</v>
      </c>
      <c r="K20" s="6">
        <f t="shared" si="0"/>
        <v>-7027</v>
      </c>
      <c r="M20" s="6" t="str">
        <f t="shared" si="1"/>
        <v>Net Purchaser</v>
      </c>
      <c r="O20" s="9">
        <f t="shared" si="3"/>
        <v>0</v>
      </c>
    </row>
    <row r="21" spans="1:24" x14ac:dyDescent="0.25">
      <c r="A21" s="3"/>
      <c r="D21" s="17"/>
      <c r="G21" s="6">
        <f t="shared" si="2"/>
        <v>0</v>
      </c>
      <c r="I21" s="6">
        <f t="shared" si="6"/>
        <v>0</v>
      </c>
      <c r="K21" s="6">
        <f t="shared" si="0"/>
        <v>-7027</v>
      </c>
      <c r="M21" s="6" t="str">
        <f t="shared" si="1"/>
        <v>Net Purchaser</v>
      </c>
      <c r="O21" s="9">
        <f t="shared" si="3"/>
        <v>0</v>
      </c>
    </row>
    <row r="22" spans="1:24" x14ac:dyDescent="0.25">
      <c r="A22" s="3"/>
      <c r="G22" s="6">
        <f t="shared" si="2"/>
        <v>0</v>
      </c>
      <c r="I22" s="6">
        <f t="shared" si="6"/>
        <v>0</v>
      </c>
      <c r="K22" s="6">
        <f t="shared" si="0"/>
        <v>-7027</v>
      </c>
      <c r="M22" s="6" t="str">
        <f t="shared" si="1"/>
        <v>Net Purchaser</v>
      </c>
      <c r="O22" s="9">
        <f t="shared" si="3"/>
        <v>0</v>
      </c>
    </row>
    <row r="23" spans="1:24" x14ac:dyDescent="0.25">
      <c r="A23" s="3"/>
      <c r="G23" s="6">
        <f t="shared" si="2"/>
        <v>0</v>
      </c>
      <c r="I23" s="6">
        <f t="shared" si="6"/>
        <v>0</v>
      </c>
      <c r="K23" s="6">
        <f t="shared" si="0"/>
        <v>-7027</v>
      </c>
      <c r="M23" s="6" t="str">
        <f t="shared" si="1"/>
        <v>Net Purchaser</v>
      </c>
      <c r="O23" s="9">
        <f t="shared" si="3"/>
        <v>0</v>
      </c>
    </row>
    <row r="24" spans="1:24" x14ac:dyDescent="0.25">
      <c r="A24" s="3"/>
      <c r="G24" s="6">
        <f t="shared" si="2"/>
        <v>0</v>
      </c>
      <c r="I24" s="6">
        <f t="shared" si="6"/>
        <v>0</v>
      </c>
      <c r="K24" s="6">
        <f t="shared" si="0"/>
        <v>-7027</v>
      </c>
      <c r="M24" s="6" t="str">
        <f t="shared" si="1"/>
        <v>Net Purchaser</v>
      </c>
      <c r="O24" s="9">
        <f t="shared" si="3"/>
        <v>0</v>
      </c>
    </row>
    <row r="25" spans="1:24" x14ac:dyDescent="0.25">
      <c r="A25" s="3"/>
      <c r="G25" s="6">
        <f t="shared" si="2"/>
        <v>0</v>
      </c>
      <c r="I25" s="6">
        <f t="shared" si="6"/>
        <v>0</v>
      </c>
      <c r="K25" s="6">
        <f t="shared" si="0"/>
        <v>-7027</v>
      </c>
      <c r="M25" s="6" t="str">
        <f t="shared" si="1"/>
        <v>Net Purchaser</v>
      </c>
      <c r="O25" s="9">
        <f t="shared" si="3"/>
        <v>0</v>
      </c>
    </row>
    <row r="26" spans="1:24" x14ac:dyDescent="0.25">
      <c r="A26" s="3"/>
      <c r="G26" s="6">
        <f t="shared" si="2"/>
        <v>0</v>
      </c>
      <c r="I26" s="6">
        <f t="shared" si="6"/>
        <v>0</v>
      </c>
      <c r="K26" s="6">
        <f t="shared" si="0"/>
        <v>-7027</v>
      </c>
      <c r="M26" s="6" t="str">
        <f t="shared" si="1"/>
        <v>Net Purchaser</v>
      </c>
      <c r="O26" s="9">
        <f t="shared" si="3"/>
        <v>0</v>
      </c>
    </row>
    <row r="27" spans="1:24" x14ac:dyDescent="0.25">
      <c r="A27" s="3"/>
      <c r="G27" s="6">
        <f t="shared" si="2"/>
        <v>0</v>
      </c>
      <c r="I27" s="6">
        <f t="shared" si="6"/>
        <v>0</v>
      </c>
      <c r="K27" s="6">
        <f t="shared" si="0"/>
        <v>-7027</v>
      </c>
      <c r="M27" s="6" t="str">
        <f t="shared" si="1"/>
        <v>Net Purchaser</v>
      </c>
      <c r="O27" s="9">
        <f t="shared" si="3"/>
        <v>0</v>
      </c>
    </row>
    <row r="28" spans="1:24" x14ac:dyDescent="0.25">
      <c r="A28" s="3"/>
      <c r="G28" s="6">
        <f t="shared" si="2"/>
        <v>0</v>
      </c>
      <c r="I28" s="6">
        <f t="shared" si="6"/>
        <v>0</v>
      </c>
      <c r="K28" s="6">
        <f t="shared" si="0"/>
        <v>-7027</v>
      </c>
      <c r="M28" s="6" t="str">
        <f t="shared" si="1"/>
        <v>Net Purchaser</v>
      </c>
      <c r="O28" s="9">
        <f t="shared" si="3"/>
        <v>0</v>
      </c>
    </row>
    <row r="29" spans="1:24" x14ac:dyDescent="0.25">
      <c r="A29" s="3"/>
      <c r="G29" s="6">
        <f t="shared" si="2"/>
        <v>0</v>
      </c>
      <c r="I29" s="6">
        <f t="shared" si="6"/>
        <v>0</v>
      </c>
      <c r="K29" s="6">
        <f t="shared" si="0"/>
        <v>-7027</v>
      </c>
      <c r="M29" s="6" t="str">
        <f t="shared" si="1"/>
        <v>Net Purchaser</v>
      </c>
      <c r="O29" s="9">
        <f t="shared" si="3"/>
        <v>0</v>
      </c>
    </row>
    <row r="30" spans="1:24" x14ac:dyDescent="0.25">
      <c r="A30" s="3"/>
      <c r="G30" s="6">
        <f t="shared" si="2"/>
        <v>0</v>
      </c>
      <c r="I30" s="6">
        <f t="shared" si="6"/>
        <v>0</v>
      </c>
      <c r="K30" s="6">
        <f t="shared" si="0"/>
        <v>-7027</v>
      </c>
      <c r="M30" s="6" t="str">
        <f t="shared" si="1"/>
        <v>Net Purchaser</v>
      </c>
      <c r="O30" s="9">
        <f t="shared" si="3"/>
        <v>0</v>
      </c>
    </row>
    <row r="31" spans="1:24" x14ac:dyDescent="0.25">
      <c r="A31" s="3"/>
      <c r="G31" s="6">
        <f t="shared" si="2"/>
        <v>0</v>
      </c>
      <c r="I31" s="6">
        <f t="shared" si="6"/>
        <v>0</v>
      </c>
      <c r="K31" s="6">
        <f t="shared" si="0"/>
        <v>-7027</v>
      </c>
      <c r="M31" s="6" t="str">
        <f t="shared" si="1"/>
        <v>Net Purchaser</v>
      </c>
      <c r="O31" s="9">
        <f t="shared" si="3"/>
        <v>0</v>
      </c>
    </row>
    <row r="32" spans="1:24" x14ac:dyDescent="0.25">
      <c r="G32" s="6">
        <f t="shared" si="2"/>
        <v>0</v>
      </c>
      <c r="I32" s="6">
        <f t="shared" si="6"/>
        <v>0</v>
      </c>
      <c r="K32" s="6">
        <f t="shared" si="0"/>
        <v>-7027</v>
      </c>
      <c r="M32" s="6" t="str">
        <f t="shared" si="1"/>
        <v>Net Purchaser</v>
      </c>
      <c r="O32" s="9">
        <f t="shared" si="3"/>
        <v>0</v>
      </c>
    </row>
    <row r="33" spans="7:15" x14ac:dyDescent="0.25">
      <c r="G33" s="6">
        <f t="shared" si="2"/>
        <v>0</v>
      </c>
      <c r="I33" s="6">
        <f t="shared" si="6"/>
        <v>0</v>
      </c>
      <c r="K33" s="6">
        <f t="shared" si="0"/>
        <v>-7027</v>
      </c>
      <c r="M33" s="6" t="str">
        <f t="shared" si="1"/>
        <v>Net Purchaser</v>
      </c>
      <c r="O33" s="9">
        <f t="shared" si="3"/>
        <v>0</v>
      </c>
    </row>
    <row r="34" spans="7:15" x14ac:dyDescent="0.25">
      <c r="G34" s="6">
        <f t="shared" si="2"/>
        <v>0</v>
      </c>
      <c r="I34" s="6">
        <f t="shared" si="6"/>
        <v>0</v>
      </c>
      <c r="K34" s="6">
        <f t="shared" si="0"/>
        <v>-7027</v>
      </c>
      <c r="M34" s="6" t="str">
        <f t="shared" si="1"/>
        <v>Net Purchaser</v>
      </c>
      <c r="O34" s="9">
        <f t="shared" si="3"/>
        <v>0</v>
      </c>
    </row>
    <row r="35" spans="7:15" x14ac:dyDescent="0.25">
      <c r="G35" s="6">
        <f t="shared" si="2"/>
        <v>0</v>
      </c>
      <c r="I35" s="6">
        <f t="shared" si="6"/>
        <v>0</v>
      </c>
      <c r="K35" s="6">
        <f t="shared" si="0"/>
        <v>-7027</v>
      </c>
      <c r="M35" s="6" t="str">
        <f t="shared" si="1"/>
        <v>Net Purchaser</v>
      </c>
      <c r="O35" s="9">
        <f t="shared" si="3"/>
        <v>0</v>
      </c>
    </row>
    <row r="36" spans="7:15" x14ac:dyDescent="0.25">
      <c r="G36" s="6">
        <f t="shared" si="2"/>
        <v>0</v>
      </c>
      <c r="I36" s="6">
        <f t="shared" si="6"/>
        <v>0</v>
      </c>
      <c r="K36" s="6">
        <f t="shared" si="0"/>
        <v>-7027</v>
      </c>
      <c r="M36" s="6" t="str">
        <f t="shared" si="1"/>
        <v>Net Purchaser</v>
      </c>
      <c r="O36" s="9">
        <f t="shared" si="3"/>
        <v>0</v>
      </c>
    </row>
    <row r="37" spans="7:15" x14ac:dyDescent="0.25">
      <c r="G37" s="6">
        <f t="shared" si="2"/>
        <v>0</v>
      </c>
      <c r="I37" s="6">
        <f t="shared" si="6"/>
        <v>0</v>
      </c>
      <c r="K37" s="6">
        <f t="shared" si="0"/>
        <v>-7027</v>
      </c>
      <c r="M37" s="6" t="str">
        <f t="shared" si="1"/>
        <v>Net Purchaser</v>
      </c>
      <c r="O37" s="9">
        <f t="shared" si="3"/>
        <v>0</v>
      </c>
    </row>
    <row r="38" spans="7:15" x14ac:dyDescent="0.25">
      <c r="G38" s="6">
        <f t="shared" si="2"/>
        <v>0</v>
      </c>
      <c r="I38" s="6">
        <f t="shared" si="6"/>
        <v>0</v>
      </c>
      <c r="K38" s="6">
        <f t="shared" si="0"/>
        <v>-7027</v>
      </c>
      <c r="M38" s="6" t="str">
        <f t="shared" si="1"/>
        <v>Net Purchaser</v>
      </c>
      <c r="O38" s="9">
        <f t="shared" si="3"/>
        <v>0</v>
      </c>
    </row>
    <row r="39" spans="7:15" x14ac:dyDescent="0.25">
      <c r="G39" s="6">
        <f t="shared" si="2"/>
        <v>0</v>
      </c>
      <c r="I39" s="6">
        <f t="shared" si="6"/>
        <v>0</v>
      </c>
      <c r="K39" s="6">
        <f t="shared" si="0"/>
        <v>-7027</v>
      </c>
      <c r="M39" s="6" t="str">
        <f t="shared" si="1"/>
        <v>Net Purchaser</v>
      </c>
      <c r="O39" s="9">
        <f t="shared" si="3"/>
        <v>0</v>
      </c>
    </row>
    <row r="40" spans="7:15" x14ac:dyDescent="0.25">
      <c r="G40" s="6">
        <f t="shared" si="2"/>
        <v>0</v>
      </c>
      <c r="I40" s="6">
        <f t="shared" si="6"/>
        <v>0</v>
      </c>
      <c r="K40" s="6">
        <f t="shared" si="0"/>
        <v>-7027</v>
      </c>
      <c r="M40" s="6" t="str">
        <f t="shared" si="1"/>
        <v>Net Purchaser</v>
      </c>
      <c r="O40" s="9">
        <f t="shared" si="3"/>
        <v>0</v>
      </c>
    </row>
    <row r="41" spans="7:15" x14ac:dyDescent="0.25">
      <c r="G41" s="6">
        <f t="shared" si="2"/>
        <v>0</v>
      </c>
      <c r="I41" s="6">
        <f t="shared" si="6"/>
        <v>0</v>
      </c>
      <c r="K41" s="6">
        <f t="shared" si="0"/>
        <v>-7027</v>
      </c>
      <c r="M41" s="6" t="str">
        <f t="shared" si="1"/>
        <v>Net Purchaser</v>
      </c>
      <c r="O41" s="9">
        <f t="shared" si="3"/>
        <v>0</v>
      </c>
    </row>
    <row r="42" spans="7:15" x14ac:dyDescent="0.25">
      <c r="G42" s="6">
        <f t="shared" si="2"/>
        <v>0</v>
      </c>
      <c r="I42" s="6">
        <f t="shared" si="6"/>
        <v>0</v>
      </c>
      <c r="K42" s="6">
        <f t="shared" si="0"/>
        <v>-7027</v>
      </c>
      <c r="M42" s="6" t="str">
        <f t="shared" si="1"/>
        <v>Net Purchaser</v>
      </c>
      <c r="O42" s="9">
        <f t="shared" si="3"/>
        <v>0</v>
      </c>
    </row>
    <row r="43" spans="7:15" x14ac:dyDescent="0.25">
      <c r="G43" s="6">
        <f t="shared" si="2"/>
        <v>0</v>
      </c>
      <c r="I43" s="6">
        <f t="shared" si="6"/>
        <v>0</v>
      </c>
      <c r="K43" s="6">
        <f t="shared" si="0"/>
        <v>-7027</v>
      </c>
      <c r="M43" s="6" t="str">
        <f t="shared" si="1"/>
        <v>Net Purchaser</v>
      </c>
      <c r="O43" s="9">
        <f t="shared" si="3"/>
        <v>0</v>
      </c>
    </row>
    <row r="44" spans="7:15" x14ac:dyDescent="0.25">
      <c r="G44" s="6">
        <f t="shared" si="2"/>
        <v>0</v>
      </c>
      <c r="I44" s="6">
        <f t="shared" si="6"/>
        <v>0</v>
      </c>
      <c r="K44" s="6">
        <f t="shared" si="0"/>
        <v>-7027</v>
      </c>
      <c r="M44" s="6" t="str">
        <f t="shared" si="1"/>
        <v>Net Purchaser</v>
      </c>
      <c r="O44" s="9">
        <f t="shared" si="3"/>
        <v>0</v>
      </c>
    </row>
    <row r="45" spans="7:15" x14ac:dyDescent="0.25">
      <c r="G45" s="6">
        <f t="shared" si="2"/>
        <v>0</v>
      </c>
      <c r="I45" s="6">
        <f t="shared" si="6"/>
        <v>0</v>
      </c>
      <c r="K45" s="6">
        <f t="shared" si="0"/>
        <v>-7027</v>
      </c>
      <c r="M45" s="6" t="str">
        <f t="shared" si="1"/>
        <v>Net Purchaser</v>
      </c>
      <c r="O45" s="9">
        <f t="shared" si="3"/>
        <v>0</v>
      </c>
    </row>
    <row r="46" spans="7:15" x14ac:dyDescent="0.25">
      <c r="G46" s="6">
        <f t="shared" si="2"/>
        <v>0</v>
      </c>
      <c r="I46" s="6">
        <f t="shared" si="6"/>
        <v>0</v>
      </c>
      <c r="K46" s="6">
        <f t="shared" si="0"/>
        <v>-7027</v>
      </c>
      <c r="M46" s="6" t="str">
        <f t="shared" si="1"/>
        <v>Net Purchaser</v>
      </c>
      <c r="O46" s="9">
        <f t="shared" si="3"/>
        <v>0</v>
      </c>
    </row>
    <row r="47" spans="7:15" x14ac:dyDescent="0.25">
      <c r="G47" s="6">
        <f t="shared" si="2"/>
        <v>0</v>
      </c>
      <c r="I47" s="6">
        <f t="shared" si="6"/>
        <v>0</v>
      </c>
      <c r="K47" s="6">
        <f t="shared" si="0"/>
        <v>-7027</v>
      </c>
      <c r="M47" s="6" t="str">
        <f t="shared" si="1"/>
        <v>Net Purchaser</v>
      </c>
      <c r="O47" s="9">
        <f t="shared" si="3"/>
        <v>0</v>
      </c>
    </row>
    <row r="48" spans="7:15" x14ac:dyDescent="0.25">
      <c r="G48" s="6">
        <f t="shared" si="2"/>
        <v>0</v>
      </c>
      <c r="I48" s="6">
        <f t="shared" si="6"/>
        <v>0</v>
      </c>
      <c r="K48" s="6">
        <f t="shared" si="0"/>
        <v>-7027</v>
      </c>
      <c r="M48" s="6" t="str">
        <f t="shared" si="1"/>
        <v>Net Purchaser</v>
      </c>
      <c r="O48" s="9">
        <f t="shared" si="3"/>
        <v>0</v>
      </c>
    </row>
    <row r="49" spans="7:15" x14ac:dyDescent="0.25">
      <c r="G49" s="6">
        <f t="shared" si="2"/>
        <v>0</v>
      </c>
      <c r="I49" s="6">
        <f t="shared" si="6"/>
        <v>0</v>
      </c>
      <c r="K49" s="6">
        <f t="shared" si="0"/>
        <v>-7027</v>
      </c>
      <c r="M49" s="6" t="str">
        <f t="shared" si="1"/>
        <v>Net Purchaser</v>
      </c>
      <c r="O49" s="9">
        <f t="shared" si="3"/>
        <v>0</v>
      </c>
    </row>
    <row r="50" spans="7:15" x14ac:dyDescent="0.25">
      <c r="G50" s="6">
        <f t="shared" si="2"/>
        <v>0</v>
      </c>
      <c r="I50" s="6">
        <f t="shared" si="6"/>
        <v>0</v>
      </c>
      <c r="K50" s="6">
        <f t="shared" si="0"/>
        <v>-7027</v>
      </c>
      <c r="M50" s="6" t="str">
        <f t="shared" si="1"/>
        <v>Net Purchaser</v>
      </c>
      <c r="O50" s="9">
        <f t="shared" si="3"/>
        <v>0</v>
      </c>
    </row>
    <row r="51" spans="7:15" x14ac:dyDescent="0.25">
      <c r="G51" s="6">
        <f t="shared" si="2"/>
        <v>0</v>
      </c>
      <c r="I51" s="6">
        <f t="shared" si="6"/>
        <v>0</v>
      </c>
      <c r="K51" s="6">
        <f t="shared" si="0"/>
        <v>-7027</v>
      </c>
      <c r="M51" s="6" t="str">
        <f t="shared" si="1"/>
        <v>Net Purchaser</v>
      </c>
      <c r="O51" s="9">
        <f t="shared" si="3"/>
        <v>0</v>
      </c>
    </row>
    <row r="52" spans="7:15" x14ac:dyDescent="0.25">
      <c r="G52" s="6">
        <f t="shared" si="2"/>
        <v>0</v>
      </c>
      <c r="I52" s="6">
        <f t="shared" si="6"/>
        <v>0</v>
      </c>
      <c r="K52" s="6">
        <f t="shared" si="0"/>
        <v>-7027</v>
      </c>
      <c r="M52" s="6" t="str">
        <f t="shared" si="1"/>
        <v>Net Purchaser</v>
      </c>
      <c r="O52" s="9">
        <f t="shared" si="3"/>
        <v>0</v>
      </c>
    </row>
    <row r="53" spans="7:15" x14ac:dyDescent="0.25">
      <c r="G53" s="6">
        <f t="shared" si="2"/>
        <v>0</v>
      </c>
      <c r="I53" s="6">
        <f t="shared" si="6"/>
        <v>0</v>
      </c>
      <c r="K53" s="6">
        <f t="shared" si="0"/>
        <v>-7027</v>
      </c>
      <c r="M53" s="6" t="str">
        <f t="shared" si="1"/>
        <v>Net Purchaser</v>
      </c>
      <c r="O53" s="9">
        <f t="shared" si="3"/>
        <v>0</v>
      </c>
    </row>
    <row r="54" spans="7:15" x14ac:dyDescent="0.25">
      <c r="G54" s="6">
        <f t="shared" si="2"/>
        <v>0</v>
      </c>
      <c r="I54" s="6">
        <f t="shared" si="6"/>
        <v>0</v>
      </c>
      <c r="K54" s="6">
        <f t="shared" si="0"/>
        <v>-7027</v>
      </c>
      <c r="M54" s="6" t="str">
        <f t="shared" si="1"/>
        <v>Net Purchaser</v>
      </c>
      <c r="O54" s="9">
        <f t="shared" si="3"/>
        <v>0</v>
      </c>
    </row>
    <row r="55" spans="7:15" x14ac:dyDescent="0.25">
      <c r="G55" s="6">
        <f t="shared" si="2"/>
        <v>0</v>
      </c>
      <c r="I55" s="6">
        <f t="shared" si="6"/>
        <v>0</v>
      </c>
      <c r="K55" s="6">
        <f t="shared" si="0"/>
        <v>-7027</v>
      </c>
      <c r="M55" s="6" t="str">
        <f t="shared" si="1"/>
        <v>Net Purchaser</v>
      </c>
      <c r="O55" s="9">
        <f t="shared" si="3"/>
        <v>0</v>
      </c>
    </row>
    <row r="56" spans="7:15" x14ac:dyDescent="0.25">
      <c r="G56" s="6">
        <f t="shared" si="2"/>
        <v>0</v>
      </c>
      <c r="I56" s="6">
        <f t="shared" si="6"/>
        <v>0</v>
      </c>
      <c r="K56" s="6">
        <f t="shared" si="0"/>
        <v>-7027</v>
      </c>
      <c r="M56" s="6" t="str">
        <f t="shared" si="1"/>
        <v>Net Purchaser</v>
      </c>
      <c r="O56" s="9">
        <f t="shared" si="3"/>
        <v>0</v>
      </c>
    </row>
    <row r="57" spans="7:15" x14ac:dyDescent="0.25">
      <c r="G57" s="6">
        <f t="shared" si="2"/>
        <v>0</v>
      </c>
      <c r="I57" s="6">
        <f t="shared" si="6"/>
        <v>0</v>
      </c>
      <c r="K57" s="6">
        <f t="shared" si="0"/>
        <v>-7027</v>
      </c>
      <c r="M57" s="6" t="str">
        <f t="shared" si="1"/>
        <v>Net Purchaser</v>
      </c>
      <c r="O57" s="9">
        <f t="shared" si="3"/>
        <v>0</v>
      </c>
    </row>
    <row r="58" spans="7:15" x14ac:dyDescent="0.25">
      <c r="G58" s="6">
        <f t="shared" si="2"/>
        <v>0</v>
      </c>
      <c r="I58" s="6">
        <f t="shared" si="6"/>
        <v>0</v>
      </c>
      <c r="K58" s="6">
        <f t="shared" si="0"/>
        <v>-7027</v>
      </c>
      <c r="M58" s="6" t="str">
        <f t="shared" si="1"/>
        <v>Net Purchaser</v>
      </c>
      <c r="O58" s="9">
        <f t="shared" si="3"/>
        <v>0</v>
      </c>
    </row>
    <row r="59" spans="7:15" x14ac:dyDescent="0.25">
      <c r="G59" s="6">
        <f t="shared" si="2"/>
        <v>0</v>
      </c>
      <c r="I59" s="6">
        <f t="shared" si="6"/>
        <v>0</v>
      </c>
      <c r="K59" s="6">
        <f t="shared" si="0"/>
        <v>-7027</v>
      </c>
      <c r="M59" s="6" t="str">
        <f t="shared" si="1"/>
        <v>Net Purchaser</v>
      </c>
      <c r="O59" s="9">
        <f t="shared" si="3"/>
        <v>0</v>
      </c>
    </row>
    <row r="60" spans="7:15" x14ac:dyDescent="0.25">
      <c r="G60" s="6">
        <f t="shared" si="2"/>
        <v>0</v>
      </c>
      <c r="I60" s="6">
        <f t="shared" si="6"/>
        <v>0</v>
      </c>
      <c r="K60" s="6">
        <f t="shared" si="0"/>
        <v>-7027</v>
      </c>
      <c r="M60" s="6" t="str">
        <f t="shared" si="1"/>
        <v>Net Purchaser</v>
      </c>
      <c r="O60" s="9">
        <f t="shared" si="3"/>
        <v>0</v>
      </c>
    </row>
    <row r="61" spans="7:15" x14ac:dyDescent="0.25">
      <c r="G61" s="6">
        <f t="shared" si="2"/>
        <v>0</v>
      </c>
      <c r="I61" s="6">
        <f t="shared" si="6"/>
        <v>0</v>
      </c>
      <c r="K61" s="6">
        <f t="shared" si="0"/>
        <v>-7027</v>
      </c>
      <c r="M61" s="6" t="str">
        <f t="shared" si="1"/>
        <v>Net Purchaser</v>
      </c>
      <c r="O61" s="9">
        <f t="shared" si="3"/>
        <v>0</v>
      </c>
    </row>
    <row r="62" spans="7:15" x14ac:dyDescent="0.25">
      <c r="G62" s="6">
        <f t="shared" si="2"/>
        <v>0</v>
      </c>
      <c r="I62" s="6">
        <f t="shared" si="6"/>
        <v>0</v>
      </c>
      <c r="K62" s="6">
        <f t="shared" si="0"/>
        <v>-7027</v>
      </c>
      <c r="M62" s="6" t="str">
        <f t="shared" si="1"/>
        <v>Net Purchaser</v>
      </c>
      <c r="O62" s="9">
        <f t="shared" si="3"/>
        <v>0</v>
      </c>
    </row>
    <row r="63" spans="7:15" x14ac:dyDescent="0.25">
      <c r="G63" s="6">
        <f t="shared" si="2"/>
        <v>0</v>
      </c>
      <c r="I63" s="6">
        <f t="shared" si="6"/>
        <v>0</v>
      </c>
      <c r="K63" s="6">
        <f t="shared" si="0"/>
        <v>-7027</v>
      </c>
      <c r="M63" s="6" t="str">
        <f t="shared" si="1"/>
        <v>Net Purchaser</v>
      </c>
      <c r="O63" s="9">
        <f t="shared" si="3"/>
        <v>0</v>
      </c>
    </row>
    <row r="64" spans="7:15" x14ac:dyDescent="0.25">
      <c r="G64" s="6">
        <f t="shared" si="2"/>
        <v>0</v>
      </c>
      <c r="I64" s="6">
        <f t="shared" si="6"/>
        <v>0</v>
      </c>
      <c r="K64" s="6">
        <f t="shared" si="0"/>
        <v>-7027</v>
      </c>
      <c r="M64" s="6" t="str">
        <f t="shared" si="1"/>
        <v>Net Purchaser</v>
      </c>
      <c r="O64" s="9">
        <f t="shared" si="3"/>
        <v>0</v>
      </c>
    </row>
    <row r="65" spans="7:15" x14ac:dyDescent="0.25">
      <c r="G65" s="6">
        <f t="shared" si="2"/>
        <v>0</v>
      </c>
      <c r="I65" s="6">
        <f t="shared" si="6"/>
        <v>0</v>
      </c>
      <c r="K65" s="6">
        <f t="shared" si="0"/>
        <v>-7027</v>
      </c>
      <c r="M65" s="6" t="str">
        <f t="shared" si="1"/>
        <v>Net Purchaser</v>
      </c>
      <c r="O65" s="9">
        <f t="shared" si="3"/>
        <v>0</v>
      </c>
    </row>
    <row r="66" spans="7:15" x14ac:dyDescent="0.25">
      <c r="G66" s="6">
        <f t="shared" si="2"/>
        <v>0</v>
      </c>
      <c r="I66" s="6">
        <f t="shared" si="6"/>
        <v>0</v>
      </c>
      <c r="K66" s="6">
        <f t="shared" si="0"/>
        <v>-7027</v>
      </c>
      <c r="M66" s="6" t="str">
        <f t="shared" si="1"/>
        <v>Net Purchaser</v>
      </c>
      <c r="O66" s="9">
        <f t="shared" si="3"/>
        <v>0</v>
      </c>
    </row>
    <row r="67" spans="7:15" x14ac:dyDescent="0.25">
      <c r="G67" s="6">
        <f t="shared" si="2"/>
        <v>0</v>
      </c>
      <c r="I67" s="6">
        <f t="shared" si="6"/>
        <v>0</v>
      </c>
      <c r="K67" s="6">
        <f t="shared" si="0"/>
        <v>-7027</v>
      </c>
      <c r="M67" s="6" t="str">
        <f t="shared" si="1"/>
        <v>Net Purchaser</v>
      </c>
      <c r="O67" s="9">
        <f t="shared" si="3"/>
        <v>0</v>
      </c>
    </row>
    <row r="68" spans="7:15" x14ac:dyDescent="0.25">
      <c r="G68" s="6">
        <f t="shared" si="2"/>
        <v>0</v>
      </c>
      <c r="I68" s="6">
        <f t="shared" si="6"/>
        <v>0</v>
      </c>
      <c r="K68" s="6">
        <f t="shared" si="0"/>
        <v>-7027</v>
      </c>
      <c r="M68" s="6" t="str">
        <f t="shared" si="1"/>
        <v>Net Purchaser</v>
      </c>
      <c r="O68" s="9">
        <f t="shared" si="3"/>
        <v>0</v>
      </c>
    </row>
    <row r="69" spans="7:15" x14ac:dyDescent="0.25">
      <c r="G69" s="6">
        <f t="shared" si="2"/>
        <v>0</v>
      </c>
      <c r="I69" s="6">
        <f t="shared" si="6"/>
        <v>0</v>
      </c>
      <c r="K69" s="6">
        <f t="shared" si="0"/>
        <v>-7027</v>
      </c>
      <c r="M69" s="6" t="str">
        <f t="shared" si="1"/>
        <v>Net Purchaser</v>
      </c>
      <c r="O69" s="9">
        <f t="shared" si="3"/>
        <v>0</v>
      </c>
    </row>
    <row r="70" spans="7:15" x14ac:dyDescent="0.25">
      <c r="G70" s="6">
        <f t="shared" si="2"/>
        <v>0</v>
      </c>
      <c r="I70" s="6">
        <f t="shared" si="6"/>
        <v>0</v>
      </c>
      <c r="K70" s="6">
        <f t="shared" si="0"/>
        <v>-7027</v>
      </c>
      <c r="M70" s="6" t="str">
        <f t="shared" ref="M70:M74" si="8">IF(E70&gt;C70,"Net Generator","Net Purchaser")</f>
        <v>Net Purchaser</v>
      </c>
      <c r="O70" s="9">
        <f t="shared" ref="O70:O74" si="9">IF(M70="Net Generator",C70,IF((E70-K69)&gt;C70,C70,G70+K69))</f>
        <v>0</v>
      </c>
    </row>
    <row r="71" spans="7:15" x14ac:dyDescent="0.25">
      <c r="G71" s="6">
        <f t="shared" ref="G71:G74" si="10">C71-E71</f>
        <v>0</v>
      </c>
      <c r="I71" s="6">
        <f t="shared" si="6"/>
        <v>0</v>
      </c>
      <c r="K71" s="6">
        <f t="shared" ref="K71:K74" si="11">(IF(G71+K70&lt;0,G71+K70,0))</f>
        <v>-7027</v>
      </c>
      <c r="M71" s="6" t="str">
        <f t="shared" si="8"/>
        <v>Net Purchaser</v>
      </c>
      <c r="O71" s="9">
        <f t="shared" si="9"/>
        <v>0</v>
      </c>
    </row>
    <row r="72" spans="7:15" x14ac:dyDescent="0.25">
      <c r="G72" s="6">
        <f t="shared" si="10"/>
        <v>0</v>
      </c>
      <c r="I72" s="6">
        <f t="shared" ref="I72:I74" si="12">IF(G72+K71&lt;0,0,G72+K71)</f>
        <v>0</v>
      </c>
      <c r="K72" s="6">
        <f t="shared" si="11"/>
        <v>-7027</v>
      </c>
      <c r="M72" s="6" t="str">
        <f t="shared" si="8"/>
        <v>Net Purchaser</v>
      </c>
      <c r="O72" s="9">
        <f t="shared" si="9"/>
        <v>0</v>
      </c>
    </row>
    <row r="73" spans="7:15" x14ac:dyDescent="0.25">
      <c r="G73" s="6">
        <f t="shared" si="10"/>
        <v>0</v>
      </c>
      <c r="I73" s="6">
        <f t="shared" si="12"/>
        <v>0</v>
      </c>
      <c r="K73" s="6">
        <f t="shared" si="11"/>
        <v>-7027</v>
      </c>
      <c r="M73" s="6" t="str">
        <f t="shared" si="8"/>
        <v>Net Purchaser</v>
      </c>
      <c r="O73" s="9">
        <f t="shared" si="9"/>
        <v>0</v>
      </c>
    </row>
    <row r="74" spans="7:15" x14ac:dyDescent="0.25">
      <c r="G74" s="6">
        <f t="shared" si="10"/>
        <v>0</v>
      </c>
      <c r="I74" s="6">
        <f t="shared" si="12"/>
        <v>0</v>
      </c>
      <c r="K74" s="6">
        <f t="shared" si="11"/>
        <v>-7027</v>
      </c>
      <c r="M74" s="6" t="str">
        <f t="shared" si="8"/>
        <v>Net Purchaser</v>
      </c>
      <c r="O74" s="9">
        <f t="shared" si="9"/>
        <v>0</v>
      </c>
    </row>
  </sheetData>
  <mergeCells count="7">
    <mergeCell ref="O4:O5"/>
    <mergeCell ref="U4:W4"/>
    <mergeCell ref="G1:M2"/>
    <mergeCell ref="A4:A5"/>
    <mergeCell ref="C4:C5"/>
    <mergeCell ref="E4:E5"/>
    <mergeCell ref="G4:G5"/>
  </mergeCells>
  <pageMargins left="0.7" right="0.7" top="0.75" bottom="0.75" header="0.3" footer="0.3"/>
  <pageSetup scale="38" fitToHeight="0" orientation="landscape" r:id="rId1"/>
  <headerFooter>
    <oddHeader>&amp;R&amp;"Times New Roman,Bold"&amp;10KyPSC Case No. 2021-00324
STAFF-DR-03-001(a) Attachment 2
Page &amp;P of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view="pageLayout" topLeftCell="N31" zoomScaleNormal="97" workbookViewId="0">
      <selection activeCell="AC41" sqref="AC41"/>
    </sheetView>
  </sheetViews>
  <sheetFormatPr defaultRowHeight="15" x14ac:dyDescent="0.25"/>
  <sheetData>
    <row r="1" spans="1:15" x14ac:dyDescent="0.25">
      <c r="A1" s="31">
        <v>44287</v>
      </c>
      <c r="B1" s="31"/>
      <c r="N1" s="31">
        <v>44317</v>
      </c>
      <c r="O1" s="31"/>
    </row>
    <row r="2" spans="1:15" x14ac:dyDescent="0.25">
      <c r="C2" s="26"/>
    </row>
    <row r="31" spans="1:15" x14ac:dyDescent="0.25">
      <c r="A31" s="31">
        <v>44348</v>
      </c>
      <c r="B31" s="31"/>
      <c r="N31" s="31">
        <v>44378</v>
      </c>
      <c r="O31" s="31"/>
    </row>
    <row r="61" spans="1:15" x14ac:dyDescent="0.25">
      <c r="A61" s="31">
        <v>44409</v>
      </c>
      <c r="B61" s="31"/>
      <c r="N61" s="31">
        <v>44440</v>
      </c>
      <c r="O61" s="31"/>
    </row>
  </sheetData>
  <mergeCells count="6">
    <mergeCell ref="A1:B1"/>
    <mergeCell ref="N1:O1"/>
    <mergeCell ref="A31:B31"/>
    <mergeCell ref="N31:O31"/>
    <mergeCell ref="A61:B61"/>
    <mergeCell ref="N61:O61"/>
  </mergeCells>
  <pageMargins left="0.7" right="0.7" top="0.75" bottom="0.75" header="0.3" footer="0.3"/>
  <pageSetup scale="38" orientation="landscape" r:id="rId1"/>
  <headerFooter>
    <oddHeader>&amp;R&amp;"Times New Roman,Bold"&amp;10KyPSC Case No. 2021-00324
STAFF-DR-03-001(a) Attachment 2
Page &amp;P of &amp;N</oddHeader>
  </headerFooter>
  <rowBreaks count="1" manualBreakCount="1">
    <brk id="30" max="16383" man="1"/>
  </rowBreaks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2AF876AD4FB4494331E24E877844E" ma:contentTypeVersion="4" ma:contentTypeDescription="Create a new document." ma:contentTypeScope="" ma:versionID="ef17d3c80a5ef508adde762edcdb5e19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D5A90-8624-49B7-9A78-A246BD499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B2B89D-57B5-4543-BA9B-D05B9F1C8C5C}">
  <ds:schemaRefs>
    <ds:schemaRef ds:uri="http://purl.org/dc/terms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8F1F99-3B46-4EF7-B1B9-2A6523B32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Cust Sheet</vt:lpstr>
      <vt:lpstr>AADJ Screenshots</vt:lpstr>
      <vt:lpstr>'Cust Sheet'!Print_Titles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McKamey, Pam</dc:creator>
  <cp:lastModifiedBy>brandon.bruner</cp:lastModifiedBy>
  <cp:lastPrinted>2022-05-26T20:43:15Z</cp:lastPrinted>
  <dcterms:created xsi:type="dcterms:W3CDTF">2018-05-16T17:40:20Z</dcterms:created>
  <dcterms:modified xsi:type="dcterms:W3CDTF">2022-05-27T19:43:14Z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0x010100A9B2AF876AD4FB4494331E24E877844E</vt:lpwstr>
  </property>
</Properties>
</file>