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90" activeTab="0"/>
  </bookViews>
  <sheets>
    <sheet name="A" sheetId="1" r:id="rId1"/>
  </sheets>
  <definedNames>
    <definedName name="_xlnm.Print_Area" localSheetId="0">'A'!$A$1:$N$82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<sst xmlns="http://schemas.openxmlformats.org/spreadsheetml/2006/main" count="41" uniqueCount="31">
  <si>
    <t>Inch</t>
  </si>
  <si>
    <t>FROM</t>
  </si>
  <si>
    <t>TO</t>
  </si>
  <si>
    <t>TOTAL</t>
  </si>
  <si>
    <t># Bills</t>
  </si>
  <si>
    <t>Meter Size</t>
  </si>
  <si>
    <t>Hardin County Water District No. 1</t>
  </si>
  <si>
    <t>Usage Block</t>
  </si>
  <si>
    <t>Monthly</t>
  </si>
  <si>
    <t>Calculated</t>
  </si>
  <si>
    <t xml:space="preserve">Average </t>
  </si>
  <si>
    <t xml:space="preserve">Charge for </t>
  </si>
  <si>
    <t>Usage</t>
  </si>
  <si>
    <t>Avg. Usage</t>
  </si>
  <si>
    <t>Revenue</t>
  </si>
  <si>
    <t>Meter Charge</t>
  </si>
  <si>
    <t>Meter Revenues</t>
  </si>
  <si>
    <t xml:space="preserve"> - Meter Charges</t>
  </si>
  <si>
    <t xml:space="preserve">Total </t>
  </si>
  <si>
    <t>Billing Analysis - Existing Tariff Structure</t>
  </si>
  <si>
    <t>Ex.</t>
  </si>
  <si>
    <t>Revenues From 2005 Audit</t>
  </si>
  <si>
    <t xml:space="preserve"> - Metered Water Sales</t>
  </si>
  <si>
    <t xml:space="preserve">Revenues from Billing Analysis </t>
  </si>
  <si>
    <t>Error in Billing Analysis</t>
  </si>
  <si>
    <t>FY 2005</t>
  </si>
  <si>
    <t>Meter</t>
  </si>
  <si>
    <t>Size</t>
  </si>
  <si>
    <t>Ratio</t>
  </si>
  <si>
    <t xml:space="preserve">Case Number 2006-00410 </t>
  </si>
  <si>
    <t>Exhibit No. 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</si>
</sst>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0.0\ ;\(&quot;$&quot;#,##0.0\)"/>
    <numFmt numFmtId="167" formatCode="#,##0.0"/>
    <numFmt numFmtId="168" formatCode="#,##0.00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name val="CentSchbook BT"/>
      <family val="1"/>
    </font>
    <font>
      <sz val="10"/>
      <name val="CentSchbook BT"/>
      <family val="1"/>
    </font>
    <font>
      <b/>
      <sz val="10"/>
      <name val="CentSchbook BT"/>
      <family val="1"/>
    </font>
    <font>
      <u val="single"/>
      <sz val="10"/>
      <name val="CentSchbook BT"/>
      <family val="1"/>
    </font>
    <font>
      <sz val="10"/>
      <color indexed="8"/>
      <name val="CentSchbook BT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16" applyAlignment="1">
      <alignment/>
    </xf>
    <xf numFmtId="5" fontId="0" fillId="0" borderId="0" xfId="16" applyAlignment="1">
      <alignment/>
    </xf>
    <xf numFmtId="3" fontId="5" fillId="0" borderId="0" xfId="16" applyFont="1" applyAlignment="1">
      <alignment/>
    </xf>
    <xf numFmtId="0" fontId="5" fillId="0" borderId="0" xfId="0" applyFont="1" applyAlignment="1">
      <alignment/>
    </xf>
    <xf numFmtId="3" fontId="5" fillId="0" borderId="0" xfId="16" applyFont="1" applyAlignment="1">
      <alignment horizontal="center"/>
    </xf>
    <xf numFmtId="3" fontId="7" fillId="0" borderId="0" xfId="16" applyFont="1" applyAlignment="1">
      <alignment/>
    </xf>
    <xf numFmtId="3" fontId="7" fillId="0" borderId="0" xfId="16" applyFont="1" applyAlignment="1">
      <alignment horizontal="right"/>
    </xf>
    <xf numFmtId="3" fontId="7" fillId="0" borderId="0" xfId="16" applyFont="1" applyAlignment="1">
      <alignment horizontal="center"/>
    </xf>
    <xf numFmtId="7" fontId="5" fillId="0" borderId="0" xfId="17" applyNumberFormat="1" applyFont="1" applyAlignment="1">
      <alignment/>
    </xf>
    <xf numFmtId="5" fontId="5" fillId="0" borderId="0" xfId="17" applyNumberFormat="1" applyFont="1" applyAlignment="1">
      <alignment/>
    </xf>
    <xf numFmtId="3" fontId="5" fillId="0" borderId="1" xfId="16" applyFont="1" applyBorder="1" applyAlignment="1">
      <alignment/>
    </xf>
    <xf numFmtId="5" fontId="5" fillId="0" borderId="1" xfId="17" applyNumberFormat="1" applyFont="1" applyBorder="1" applyAlignment="1">
      <alignment/>
    </xf>
    <xf numFmtId="7" fontId="5" fillId="0" borderId="0" xfId="17" applyFont="1" applyAlignment="1">
      <alignment/>
    </xf>
    <xf numFmtId="5" fontId="6" fillId="0" borderId="0" xfId="17" applyNumberFormat="1" applyFont="1" applyAlignment="1">
      <alignment/>
    </xf>
    <xf numFmtId="3" fontId="6" fillId="0" borderId="0" xfId="16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7" fontId="8" fillId="0" borderId="0" xfId="0" applyFont="1" applyFill="1" applyBorder="1" applyAlignment="1">
      <alignment horizontal="right"/>
    </xf>
    <xf numFmtId="3" fontId="6" fillId="0" borderId="0" xfId="16" applyFont="1" applyBorder="1" applyAlignment="1">
      <alignment/>
    </xf>
    <xf numFmtId="3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16" applyNumberFormat="1" applyFont="1" applyAlignment="1">
      <alignment/>
    </xf>
    <xf numFmtId="7" fontId="5" fillId="0" borderId="0" xfId="0" applyFont="1" applyAlignment="1">
      <alignment horizontal="right"/>
    </xf>
    <xf numFmtId="5" fontId="5" fillId="0" borderId="0" xfId="0" applyNumberFormat="1" applyFont="1" applyAlignment="1">
      <alignment/>
    </xf>
    <xf numFmtId="0" fontId="6" fillId="0" borderId="0" xfId="0" applyFont="1" applyAlignment="1">
      <alignment/>
    </xf>
    <xf numFmtId="5" fontId="6" fillId="0" borderId="0" xfId="0" applyNumberFormat="1" applyFont="1" applyAlignment="1">
      <alignment/>
    </xf>
    <xf numFmtId="7" fontId="5" fillId="0" borderId="1" xfId="0" applyFont="1" applyBorder="1" applyAlignment="1">
      <alignment horizontal="right"/>
    </xf>
    <xf numFmtId="5" fontId="6" fillId="0" borderId="0" xfId="18" applyFont="1" applyAlignment="1">
      <alignment horizontal="right"/>
    </xf>
    <xf numFmtId="165" fontId="5" fillId="0" borderId="0" xfId="23" applyNumberFormat="1" applyFont="1" applyAlignment="1">
      <alignment/>
    </xf>
    <xf numFmtId="4" fontId="5" fillId="0" borderId="1" xfId="16" applyNumberFormat="1" applyFont="1" applyBorder="1" applyAlignment="1">
      <alignment/>
    </xf>
    <xf numFmtId="3" fontId="6" fillId="0" borderId="0" xfId="16" applyFont="1" applyAlignment="1">
      <alignment horizontal="center"/>
    </xf>
    <xf numFmtId="3" fontId="6" fillId="0" borderId="2" xfId="16" applyFont="1" applyBorder="1" applyAlignment="1">
      <alignment horizontal="right"/>
    </xf>
    <xf numFmtId="3" fontId="4" fillId="0" borderId="0" xfId="16" applyFont="1" applyAlignment="1">
      <alignment horizontal="center"/>
    </xf>
    <xf numFmtId="168" fontId="7" fillId="0" borderId="0" xfId="16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workbookViewId="0" topLeftCell="A1">
      <selection activeCell="H16" sqref="H16"/>
    </sheetView>
  </sheetViews>
  <sheetFormatPr defaultColWidth="9.140625" defaultRowHeight="12.75"/>
  <cols>
    <col min="1" max="4" width="8.421875" style="1" customWidth="1"/>
    <col min="5" max="5" width="11.57421875" style="1" customWidth="1"/>
    <col min="6" max="6" width="9.421875" style="1" customWidth="1"/>
    <col min="7" max="7" width="10.140625" style="1" customWidth="1"/>
    <col min="8" max="10" width="8.421875" style="1" customWidth="1"/>
    <col min="11" max="12" width="9.421875" style="0" customWidth="1"/>
    <col min="13" max="14" width="14.7109375" style="0" customWidth="1"/>
  </cols>
  <sheetData>
    <row r="1" spans="1:14" ht="15.7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</row>
    <row r="6" spans="1:14" ht="12.75">
      <c r="A6" s="31" t="s">
        <v>7</v>
      </c>
      <c r="B6" s="31"/>
      <c r="C6" s="5"/>
      <c r="D6" s="31" t="s">
        <v>5</v>
      </c>
      <c r="E6" s="31"/>
      <c r="F6" s="31"/>
      <c r="G6" s="31"/>
      <c r="H6" s="31"/>
      <c r="I6" s="31"/>
      <c r="J6" s="31"/>
      <c r="K6" s="31"/>
      <c r="L6" s="31"/>
      <c r="M6" s="5" t="s">
        <v>8</v>
      </c>
      <c r="N6" s="5" t="s">
        <v>9</v>
      </c>
    </row>
    <row r="7" spans="1:14" ht="12.75">
      <c r="A7" s="3"/>
      <c r="B7" s="3"/>
      <c r="C7" s="3" t="s">
        <v>10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4"/>
      <c r="M7" s="5" t="s">
        <v>11</v>
      </c>
      <c r="N7" s="5" t="s">
        <v>25</v>
      </c>
    </row>
    <row r="8" spans="1:14" ht="12.75">
      <c r="A8" s="6" t="s">
        <v>1</v>
      </c>
      <c r="B8" s="6" t="s">
        <v>2</v>
      </c>
      <c r="C8" s="6" t="s">
        <v>12</v>
      </c>
      <c r="D8" s="34">
        <v>0.62</v>
      </c>
      <c r="E8" s="34">
        <v>0.75</v>
      </c>
      <c r="F8" s="34">
        <v>1</v>
      </c>
      <c r="G8" s="34">
        <v>1.5</v>
      </c>
      <c r="H8" s="34">
        <v>2</v>
      </c>
      <c r="I8" s="34">
        <v>3</v>
      </c>
      <c r="J8" s="34">
        <v>4</v>
      </c>
      <c r="K8" s="34">
        <v>6</v>
      </c>
      <c r="L8" s="7" t="s">
        <v>3</v>
      </c>
      <c r="M8" s="8" t="s">
        <v>13</v>
      </c>
      <c r="N8" s="8" t="s">
        <v>14</v>
      </c>
    </row>
    <row r="9" spans="1:14" ht="12.75">
      <c r="A9" s="3">
        <v>0</v>
      </c>
      <c r="B9" s="3">
        <v>0</v>
      </c>
      <c r="C9" s="3">
        <v>0</v>
      </c>
      <c r="D9" s="3">
        <v>99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aca="true" t="shared" si="0" ref="L9:L68">SUM(D9:K9)</f>
        <v>102</v>
      </c>
      <c r="M9" s="9">
        <v>0</v>
      </c>
      <c r="N9" s="10">
        <f>+L9*M9</f>
        <v>0</v>
      </c>
    </row>
    <row r="10" spans="1:14" ht="12.75">
      <c r="A10" s="3">
        <f>B9</f>
        <v>0</v>
      </c>
      <c r="B10" s="3">
        <v>999</v>
      </c>
      <c r="C10" s="3">
        <f>+((B10-A10)/2)+A10</f>
        <v>499.5</v>
      </c>
      <c r="D10" s="3">
        <v>12564</v>
      </c>
      <c r="E10" s="3">
        <v>150</v>
      </c>
      <c r="F10" s="3">
        <v>128</v>
      </c>
      <c r="G10" s="3">
        <v>13</v>
      </c>
      <c r="H10" s="3">
        <v>16</v>
      </c>
      <c r="I10" s="3">
        <v>1</v>
      </c>
      <c r="J10" s="3">
        <v>0</v>
      </c>
      <c r="K10" s="3">
        <v>0</v>
      </c>
      <c r="L10" s="3">
        <f t="shared" si="0"/>
        <v>12872</v>
      </c>
      <c r="M10" s="9">
        <f>+C10/1000*3.9</f>
        <v>1.94805</v>
      </c>
      <c r="N10" s="10">
        <f aca="true" t="shared" si="1" ref="N10:N67">+L10*M10</f>
        <v>25075.299600000002</v>
      </c>
    </row>
    <row r="11" spans="1:14" ht="12.75">
      <c r="A11" s="3">
        <v>1000</v>
      </c>
      <c r="B11" s="3">
        <v>1999</v>
      </c>
      <c r="C11" s="3">
        <f aca="true" t="shared" si="2" ref="C11:C66">+((B11-A11)/2)+A11</f>
        <v>1499.5</v>
      </c>
      <c r="D11" s="3">
        <v>16695</v>
      </c>
      <c r="E11" s="3">
        <v>171</v>
      </c>
      <c r="F11" s="3">
        <v>165</v>
      </c>
      <c r="G11" s="3">
        <v>9</v>
      </c>
      <c r="H11" s="3">
        <v>9</v>
      </c>
      <c r="I11" s="3">
        <v>3</v>
      </c>
      <c r="J11" s="3">
        <v>0</v>
      </c>
      <c r="K11" s="3">
        <v>0</v>
      </c>
      <c r="L11" s="3">
        <f t="shared" si="0"/>
        <v>17052</v>
      </c>
      <c r="M11" s="9">
        <f>+C11/1000*3.9</f>
        <v>5.84805</v>
      </c>
      <c r="N11" s="10">
        <f t="shared" si="1"/>
        <v>99720.94859999999</v>
      </c>
    </row>
    <row r="12" spans="1:14" ht="12.75">
      <c r="A12" s="3">
        <v>2000</v>
      </c>
      <c r="B12" s="3">
        <v>2999</v>
      </c>
      <c r="C12" s="3">
        <f t="shared" si="2"/>
        <v>2499.5</v>
      </c>
      <c r="D12" s="3">
        <v>18115</v>
      </c>
      <c r="E12" s="3">
        <v>188</v>
      </c>
      <c r="F12" s="3">
        <v>138</v>
      </c>
      <c r="G12" s="3">
        <v>16</v>
      </c>
      <c r="H12" s="3">
        <v>10</v>
      </c>
      <c r="I12" s="3">
        <v>1</v>
      </c>
      <c r="J12" s="3">
        <v>0</v>
      </c>
      <c r="K12" s="3">
        <v>0</v>
      </c>
      <c r="L12" s="3">
        <f t="shared" si="0"/>
        <v>18468</v>
      </c>
      <c r="M12" s="9">
        <f aca="true" t="shared" si="3" ref="M12:M23">+C12/1000*3.9</f>
        <v>9.74805</v>
      </c>
      <c r="N12" s="10">
        <f t="shared" si="1"/>
        <v>180026.98739999998</v>
      </c>
    </row>
    <row r="13" spans="1:14" ht="12.75">
      <c r="A13" s="3">
        <v>3000</v>
      </c>
      <c r="B13" s="3">
        <v>3999</v>
      </c>
      <c r="C13" s="3">
        <f t="shared" si="2"/>
        <v>3499.5</v>
      </c>
      <c r="D13" s="3">
        <v>16876</v>
      </c>
      <c r="E13" s="3">
        <v>148</v>
      </c>
      <c r="F13" s="3">
        <v>112</v>
      </c>
      <c r="G13" s="3">
        <v>12</v>
      </c>
      <c r="H13" s="3">
        <v>7</v>
      </c>
      <c r="I13" s="3">
        <v>1</v>
      </c>
      <c r="J13" s="3">
        <v>0</v>
      </c>
      <c r="K13" s="3">
        <v>0</v>
      </c>
      <c r="L13" s="3">
        <f t="shared" si="0"/>
        <v>17156</v>
      </c>
      <c r="M13" s="9">
        <f t="shared" si="3"/>
        <v>13.64805</v>
      </c>
      <c r="N13" s="10">
        <f t="shared" si="1"/>
        <v>234145.9458</v>
      </c>
    </row>
    <row r="14" spans="1:14" ht="12.75">
      <c r="A14" s="3">
        <v>4000</v>
      </c>
      <c r="B14" s="3">
        <v>4999</v>
      </c>
      <c r="C14" s="3">
        <f t="shared" si="2"/>
        <v>4499.5</v>
      </c>
      <c r="D14" s="3">
        <v>13805</v>
      </c>
      <c r="E14" s="3">
        <v>128</v>
      </c>
      <c r="F14" s="3">
        <v>105</v>
      </c>
      <c r="G14" s="3">
        <v>12</v>
      </c>
      <c r="H14" s="3">
        <v>7</v>
      </c>
      <c r="I14" s="3">
        <v>0</v>
      </c>
      <c r="J14" s="3">
        <v>0</v>
      </c>
      <c r="K14" s="3">
        <v>0</v>
      </c>
      <c r="L14" s="3">
        <f t="shared" si="0"/>
        <v>14057</v>
      </c>
      <c r="M14" s="9">
        <f t="shared" si="3"/>
        <v>17.54805</v>
      </c>
      <c r="N14" s="10">
        <f t="shared" si="1"/>
        <v>246672.93885</v>
      </c>
    </row>
    <row r="15" spans="1:14" ht="12.75">
      <c r="A15" s="3">
        <v>5000</v>
      </c>
      <c r="B15" s="3">
        <v>5999</v>
      </c>
      <c r="C15" s="3">
        <f t="shared" si="2"/>
        <v>5499.5</v>
      </c>
      <c r="D15" s="3">
        <v>10129</v>
      </c>
      <c r="E15" s="3">
        <v>137</v>
      </c>
      <c r="F15" s="3">
        <v>89</v>
      </c>
      <c r="G15" s="3">
        <v>7</v>
      </c>
      <c r="H15" s="3">
        <v>7</v>
      </c>
      <c r="I15" s="3">
        <v>4</v>
      </c>
      <c r="J15" s="3">
        <v>0</v>
      </c>
      <c r="K15" s="3">
        <v>1</v>
      </c>
      <c r="L15" s="3">
        <f t="shared" si="0"/>
        <v>10374</v>
      </c>
      <c r="M15" s="9">
        <f t="shared" si="3"/>
        <v>21.448050000000002</v>
      </c>
      <c r="N15" s="10">
        <f t="shared" si="1"/>
        <v>222502.0707</v>
      </c>
    </row>
    <row r="16" spans="1:14" ht="12.75">
      <c r="A16" s="3">
        <v>6000</v>
      </c>
      <c r="B16" s="3">
        <v>6999</v>
      </c>
      <c r="C16" s="3">
        <f t="shared" si="2"/>
        <v>6499.5</v>
      </c>
      <c r="D16" s="3">
        <v>6910</v>
      </c>
      <c r="E16" s="3">
        <v>133</v>
      </c>
      <c r="F16" s="3">
        <v>81</v>
      </c>
      <c r="G16" s="3">
        <v>4</v>
      </c>
      <c r="H16" s="3">
        <v>14</v>
      </c>
      <c r="I16" s="3">
        <v>0</v>
      </c>
      <c r="J16" s="3">
        <v>0</v>
      </c>
      <c r="K16" s="3">
        <v>0</v>
      </c>
      <c r="L16" s="3">
        <f t="shared" si="0"/>
        <v>7142</v>
      </c>
      <c r="M16" s="9">
        <f t="shared" si="3"/>
        <v>25.34805</v>
      </c>
      <c r="N16" s="10">
        <f t="shared" si="1"/>
        <v>181035.7731</v>
      </c>
    </row>
    <row r="17" spans="1:14" ht="12.75">
      <c r="A17" s="3">
        <v>7000</v>
      </c>
      <c r="B17" s="3">
        <v>7999</v>
      </c>
      <c r="C17" s="3">
        <f t="shared" si="2"/>
        <v>7499.5</v>
      </c>
      <c r="D17" s="3">
        <v>4356</v>
      </c>
      <c r="E17" s="3">
        <v>66</v>
      </c>
      <c r="F17" s="3">
        <v>58</v>
      </c>
      <c r="G17" s="3">
        <v>3</v>
      </c>
      <c r="H17" s="3">
        <v>15</v>
      </c>
      <c r="I17" s="3">
        <v>1</v>
      </c>
      <c r="J17" s="3">
        <v>0</v>
      </c>
      <c r="K17" s="3">
        <v>0</v>
      </c>
      <c r="L17" s="3">
        <f t="shared" si="0"/>
        <v>4499</v>
      </c>
      <c r="M17" s="9">
        <f t="shared" si="3"/>
        <v>29.24805</v>
      </c>
      <c r="N17" s="10">
        <f t="shared" si="1"/>
        <v>131586.97694999998</v>
      </c>
    </row>
    <row r="18" spans="1:14" ht="12.75">
      <c r="A18" s="3">
        <v>8000</v>
      </c>
      <c r="B18" s="3">
        <v>8999</v>
      </c>
      <c r="C18" s="3">
        <f t="shared" si="2"/>
        <v>8499.5</v>
      </c>
      <c r="D18" s="3">
        <v>2821</v>
      </c>
      <c r="E18" s="3">
        <v>67</v>
      </c>
      <c r="F18" s="3">
        <v>34</v>
      </c>
      <c r="G18" s="3">
        <v>7</v>
      </c>
      <c r="H18" s="3">
        <v>12</v>
      </c>
      <c r="I18" s="3">
        <v>1</v>
      </c>
      <c r="J18" s="3">
        <v>0</v>
      </c>
      <c r="K18" s="3">
        <v>1</v>
      </c>
      <c r="L18" s="3">
        <f t="shared" si="0"/>
        <v>2943</v>
      </c>
      <c r="M18" s="9">
        <f t="shared" si="3"/>
        <v>33.14805</v>
      </c>
      <c r="N18" s="10">
        <f t="shared" si="1"/>
        <v>97554.71114999999</v>
      </c>
    </row>
    <row r="19" spans="1:14" ht="12.75">
      <c r="A19" s="3">
        <v>9000</v>
      </c>
      <c r="B19" s="3">
        <v>9999</v>
      </c>
      <c r="C19" s="3">
        <f t="shared" si="2"/>
        <v>9499.5</v>
      </c>
      <c r="D19" s="3">
        <v>1851</v>
      </c>
      <c r="E19" s="3">
        <v>37</v>
      </c>
      <c r="F19" s="3">
        <v>40</v>
      </c>
      <c r="G19" s="3">
        <v>9</v>
      </c>
      <c r="H19" s="3">
        <v>13</v>
      </c>
      <c r="I19" s="3">
        <v>2</v>
      </c>
      <c r="J19" s="3">
        <v>0</v>
      </c>
      <c r="K19" s="3">
        <v>0</v>
      </c>
      <c r="L19" s="3">
        <f t="shared" si="0"/>
        <v>1952</v>
      </c>
      <c r="M19" s="9">
        <f t="shared" si="3"/>
        <v>37.048049999999996</v>
      </c>
      <c r="N19" s="10">
        <f t="shared" si="1"/>
        <v>72317.79359999999</v>
      </c>
    </row>
    <row r="20" spans="1:14" ht="12.75">
      <c r="A20" s="3">
        <v>10000</v>
      </c>
      <c r="B20" s="3">
        <v>10999</v>
      </c>
      <c r="C20" s="3">
        <f t="shared" si="2"/>
        <v>10499.5</v>
      </c>
      <c r="D20" s="3">
        <v>1179</v>
      </c>
      <c r="E20" s="3">
        <v>31</v>
      </c>
      <c r="F20" s="3">
        <v>23</v>
      </c>
      <c r="G20" s="3">
        <v>9</v>
      </c>
      <c r="H20" s="3">
        <v>18</v>
      </c>
      <c r="I20" s="3">
        <v>6</v>
      </c>
      <c r="J20" s="3">
        <v>0</v>
      </c>
      <c r="K20" s="3">
        <v>0</v>
      </c>
      <c r="L20" s="3">
        <f t="shared" si="0"/>
        <v>1266</v>
      </c>
      <c r="M20" s="9">
        <f t="shared" si="3"/>
        <v>40.948049999999995</v>
      </c>
      <c r="N20" s="10">
        <f t="shared" si="1"/>
        <v>51840.23129999999</v>
      </c>
    </row>
    <row r="21" spans="1:14" ht="12.75">
      <c r="A21" s="3">
        <v>11000</v>
      </c>
      <c r="B21" s="3">
        <v>11999</v>
      </c>
      <c r="C21" s="3">
        <f t="shared" si="2"/>
        <v>11499.5</v>
      </c>
      <c r="D21" s="3">
        <v>842</v>
      </c>
      <c r="E21" s="3">
        <v>23</v>
      </c>
      <c r="F21" s="3">
        <v>19</v>
      </c>
      <c r="G21" s="3">
        <v>8</v>
      </c>
      <c r="H21" s="3">
        <v>10</v>
      </c>
      <c r="I21" s="3">
        <v>2</v>
      </c>
      <c r="J21" s="3">
        <v>0</v>
      </c>
      <c r="K21" s="3">
        <v>0</v>
      </c>
      <c r="L21" s="3">
        <f t="shared" si="0"/>
        <v>904</v>
      </c>
      <c r="M21" s="9">
        <f t="shared" si="3"/>
        <v>44.84804999999999</v>
      </c>
      <c r="N21" s="10">
        <f t="shared" si="1"/>
        <v>40542.6372</v>
      </c>
    </row>
    <row r="22" spans="1:14" ht="12.75">
      <c r="A22" s="3">
        <v>12000</v>
      </c>
      <c r="B22" s="3">
        <v>12999</v>
      </c>
      <c r="C22" s="3">
        <f t="shared" si="2"/>
        <v>12499.5</v>
      </c>
      <c r="D22" s="3">
        <v>502</v>
      </c>
      <c r="E22" s="3">
        <v>19</v>
      </c>
      <c r="F22" s="3">
        <v>10</v>
      </c>
      <c r="G22" s="3">
        <v>8</v>
      </c>
      <c r="H22" s="3">
        <v>6</v>
      </c>
      <c r="I22" s="3">
        <v>2</v>
      </c>
      <c r="J22" s="3">
        <v>0</v>
      </c>
      <c r="K22" s="3">
        <v>0</v>
      </c>
      <c r="L22" s="3">
        <f t="shared" si="0"/>
        <v>547</v>
      </c>
      <c r="M22" s="9">
        <f t="shared" si="3"/>
        <v>48.74805</v>
      </c>
      <c r="N22" s="10">
        <f t="shared" si="1"/>
        <v>26665.18335</v>
      </c>
    </row>
    <row r="23" spans="1:14" ht="12.75">
      <c r="A23" s="3">
        <v>13000</v>
      </c>
      <c r="B23" s="3">
        <v>13999</v>
      </c>
      <c r="C23" s="3">
        <f t="shared" si="2"/>
        <v>13499.5</v>
      </c>
      <c r="D23" s="3">
        <v>398</v>
      </c>
      <c r="E23" s="3">
        <v>12</v>
      </c>
      <c r="F23" s="3">
        <v>22</v>
      </c>
      <c r="G23" s="3">
        <v>4</v>
      </c>
      <c r="H23" s="3">
        <v>4</v>
      </c>
      <c r="I23" s="3">
        <v>0</v>
      </c>
      <c r="J23" s="3">
        <v>0</v>
      </c>
      <c r="K23" s="3">
        <v>0</v>
      </c>
      <c r="L23" s="3">
        <f t="shared" si="0"/>
        <v>440</v>
      </c>
      <c r="M23" s="9">
        <f t="shared" si="3"/>
        <v>52.64805</v>
      </c>
      <c r="N23" s="10">
        <f t="shared" si="1"/>
        <v>23165.142</v>
      </c>
    </row>
    <row r="24" spans="1:14" ht="12.75">
      <c r="A24" s="3">
        <v>14000</v>
      </c>
      <c r="B24" s="3">
        <v>24999</v>
      </c>
      <c r="C24" s="3">
        <f t="shared" si="2"/>
        <v>19499.5</v>
      </c>
      <c r="D24" s="3">
        <v>1209</v>
      </c>
      <c r="E24" s="3">
        <v>65</v>
      </c>
      <c r="F24" s="3">
        <v>143</v>
      </c>
      <c r="G24" s="3">
        <v>85</v>
      </c>
      <c r="H24" s="3">
        <v>42</v>
      </c>
      <c r="I24" s="3">
        <v>9</v>
      </c>
      <c r="J24" s="3">
        <v>3</v>
      </c>
      <c r="K24" s="3">
        <v>2</v>
      </c>
      <c r="L24" s="3">
        <f t="shared" si="0"/>
        <v>1558</v>
      </c>
      <c r="M24" s="9">
        <f>+((C24-15000)/1000*2.79)+58.5</f>
        <v>71.053605</v>
      </c>
      <c r="N24" s="10">
        <f t="shared" si="1"/>
        <v>110701.51659000001</v>
      </c>
    </row>
    <row r="25" spans="1:14" ht="12.75">
      <c r="A25" s="3">
        <v>25000</v>
      </c>
      <c r="B25" s="3">
        <v>34999</v>
      </c>
      <c r="C25" s="3">
        <f t="shared" si="2"/>
        <v>29999.5</v>
      </c>
      <c r="D25" s="3">
        <v>220</v>
      </c>
      <c r="E25" s="3">
        <v>43</v>
      </c>
      <c r="F25" s="3">
        <v>109</v>
      </c>
      <c r="G25" s="3">
        <v>38</v>
      </c>
      <c r="H25" s="3">
        <v>42</v>
      </c>
      <c r="I25" s="3">
        <v>7</v>
      </c>
      <c r="J25" s="3">
        <v>1</v>
      </c>
      <c r="K25" s="3">
        <v>0</v>
      </c>
      <c r="L25" s="3">
        <f t="shared" si="0"/>
        <v>460</v>
      </c>
      <c r="M25" s="9">
        <f aca="true" t="shared" si="4" ref="M25:M67">+((C25-15000)/1000*2.79)+58.5</f>
        <v>100.34860499999999</v>
      </c>
      <c r="N25" s="10">
        <f t="shared" si="1"/>
        <v>46160.3583</v>
      </c>
    </row>
    <row r="26" spans="1:14" ht="12.75">
      <c r="A26" s="3">
        <v>35000</v>
      </c>
      <c r="B26" s="3">
        <v>44999</v>
      </c>
      <c r="C26" s="3">
        <f t="shared" si="2"/>
        <v>39999.5</v>
      </c>
      <c r="D26" s="3">
        <v>87</v>
      </c>
      <c r="E26" s="3">
        <v>27</v>
      </c>
      <c r="F26" s="3">
        <v>83</v>
      </c>
      <c r="G26" s="3">
        <v>29</v>
      </c>
      <c r="H26" s="3">
        <v>49</v>
      </c>
      <c r="I26" s="3">
        <v>6</v>
      </c>
      <c r="J26" s="3">
        <v>4</v>
      </c>
      <c r="K26" s="3">
        <v>0</v>
      </c>
      <c r="L26" s="3">
        <f t="shared" si="0"/>
        <v>285</v>
      </c>
      <c r="M26" s="9">
        <f t="shared" si="4"/>
        <v>128.248605</v>
      </c>
      <c r="N26" s="10">
        <f t="shared" si="1"/>
        <v>36550.852425</v>
      </c>
    </row>
    <row r="27" spans="1:14" ht="12.75">
      <c r="A27" s="3">
        <v>45000</v>
      </c>
      <c r="B27" s="3">
        <v>54999</v>
      </c>
      <c r="C27" s="3">
        <f t="shared" si="2"/>
        <v>49999.5</v>
      </c>
      <c r="D27" s="3">
        <v>36</v>
      </c>
      <c r="E27" s="3">
        <v>20</v>
      </c>
      <c r="F27" s="3">
        <v>54</v>
      </c>
      <c r="G27" s="3">
        <v>24</v>
      </c>
      <c r="H27" s="3">
        <v>31</v>
      </c>
      <c r="I27" s="3">
        <v>12</v>
      </c>
      <c r="J27" s="3">
        <v>4</v>
      </c>
      <c r="K27" s="3">
        <v>1</v>
      </c>
      <c r="L27" s="3">
        <f t="shared" si="0"/>
        <v>182</v>
      </c>
      <c r="M27" s="9">
        <f t="shared" si="4"/>
        <v>156.14860499999998</v>
      </c>
      <c r="N27" s="10">
        <f t="shared" si="1"/>
        <v>28419.046109999996</v>
      </c>
    </row>
    <row r="28" spans="1:14" ht="12.75">
      <c r="A28" s="3">
        <v>55000</v>
      </c>
      <c r="B28" s="3">
        <v>64999</v>
      </c>
      <c r="C28" s="3">
        <f t="shared" si="2"/>
        <v>59999.5</v>
      </c>
      <c r="D28" s="3">
        <v>21</v>
      </c>
      <c r="E28" s="3">
        <v>9</v>
      </c>
      <c r="F28" s="3">
        <v>24</v>
      </c>
      <c r="G28" s="3">
        <v>22</v>
      </c>
      <c r="H28" s="3">
        <v>26</v>
      </c>
      <c r="I28" s="3">
        <v>2</v>
      </c>
      <c r="J28" s="3">
        <v>3</v>
      </c>
      <c r="K28" s="3">
        <v>0</v>
      </c>
      <c r="L28" s="3">
        <f t="shared" si="0"/>
        <v>107</v>
      </c>
      <c r="M28" s="9">
        <f t="shared" si="4"/>
        <v>184.048605</v>
      </c>
      <c r="N28" s="10">
        <f t="shared" si="1"/>
        <v>19693.200735000002</v>
      </c>
    </row>
    <row r="29" spans="1:14" ht="12.75">
      <c r="A29" s="3">
        <v>65000</v>
      </c>
      <c r="B29" s="3">
        <v>74999</v>
      </c>
      <c r="C29" s="3">
        <f t="shared" si="2"/>
        <v>69999.5</v>
      </c>
      <c r="D29" s="3">
        <v>23</v>
      </c>
      <c r="E29" s="3">
        <v>8</v>
      </c>
      <c r="F29" s="3">
        <v>16</v>
      </c>
      <c r="G29" s="3">
        <v>14</v>
      </c>
      <c r="H29" s="3">
        <v>9</v>
      </c>
      <c r="I29" s="3">
        <v>1</v>
      </c>
      <c r="J29" s="3">
        <v>2</v>
      </c>
      <c r="K29" s="3">
        <v>0</v>
      </c>
      <c r="L29" s="3">
        <f t="shared" si="0"/>
        <v>73</v>
      </c>
      <c r="M29" s="9">
        <f t="shared" si="4"/>
        <v>211.948605</v>
      </c>
      <c r="N29" s="10">
        <f t="shared" si="1"/>
        <v>15472.248164999999</v>
      </c>
    </row>
    <row r="30" spans="1:14" ht="12.75">
      <c r="A30" s="3">
        <v>75000</v>
      </c>
      <c r="B30" s="3">
        <v>84999</v>
      </c>
      <c r="C30" s="3">
        <f t="shared" si="2"/>
        <v>79999.5</v>
      </c>
      <c r="D30" s="3">
        <v>10</v>
      </c>
      <c r="E30" s="3">
        <v>0</v>
      </c>
      <c r="F30" s="3">
        <v>9</v>
      </c>
      <c r="G30" s="3">
        <v>14</v>
      </c>
      <c r="H30" s="3">
        <v>6</v>
      </c>
      <c r="I30" s="3">
        <v>10</v>
      </c>
      <c r="J30" s="3">
        <v>0</v>
      </c>
      <c r="K30" s="3">
        <v>0</v>
      </c>
      <c r="L30" s="3">
        <f t="shared" si="0"/>
        <v>49</v>
      </c>
      <c r="M30" s="9">
        <f t="shared" si="4"/>
        <v>239.848605</v>
      </c>
      <c r="N30" s="10">
        <f t="shared" si="1"/>
        <v>11752.581645</v>
      </c>
    </row>
    <row r="31" spans="1:14" ht="12.75">
      <c r="A31" s="3">
        <v>85000</v>
      </c>
      <c r="B31" s="3">
        <v>94999</v>
      </c>
      <c r="C31" s="3">
        <f t="shared" si="2"/>
        <v>89999.5</v>
      </c>
      <c r="D31" s="3">
        <v>6</v>
      </c>
      <c r="E31" s="3">
        <v>2</v>
      </c>
      <c r="F31" s="3">
        <v>4</v>
      </c>
      <c r="G31" s="3">
        <v>18</v>
      </c>
      <c r="H31" s="3">
        <v>5</v>
      </c>
      <c r="I31" s="3">
        <v>13</v>
      </c>
      <c r="J31" s="3">
        <v>0</v>
      </c>
      <c r="K31" s="3">
        <v>0</v>
      </c>
      <c r="L31" s="3">
        <f t="shared" si="0"/>
        <v>48</v>
      </c>
      <c r="M31" s="9">
        <f t="shared" si="4"/>
        <v>267.748605</v>
      </c>
      <c r="N31" s="10">
        <f t="shared" si="1"/>
        <v>12851.93304</v>
      </c>
    </row>
    <row r="32" spans="1:14" ht="12.75">
      <c r="A32" s="3">
        <v>95000</v>
      </c>
      <c r="B32" s="3">
        <v>104999</v>
      </c>
      <c r="C32" s="3">
        <f t="shared" si="2"/>
        <v>99999.5</v>
      </c>
      <c r="D32" s="3">
        <v>7</v>
      </c>
      <c r="E32" s="3">
        <v>2</v>
      </c>
      <c r="F32" s="3">
        <v>4</v>
      </c>
      <c r="G32" s="3">
        <v>12</v>
      </c>
      <c r="H32" s="3">
        <v>9</v>
      </c>
      <c r="I32" s="3">
        <v>7</v>
      </c>
      <c r="J32" s="3">
        <v>3</v>
      </c>
      <c r="K32" s="3">
        <v>0</v>
      </c>
      <c r="L32" s="3">
        <f t="shared" si="0"/>
        <v>44</v>
      </c>
      <c r="M32" s="9">
        <f t="shared" si="4"/>
        <v>295.648605</v>
      </c>
      <c r="N32" s="10">
        <f t="shared" si="1"/>
        <v>13008.53862</v>
      </c>
    </row>
    <row r="33" spans="1:14" ht="12.75">
      <c r="A33" s="3">
        <v>105000</v>
      </c>
      <c r="B33" s="3">
        <v>114999</v>
      </c>
      <c r="C33" s="3">
        <f t="shared" si="2"/>
        <v>109999.5</v>
      </c>
      <c r="D33" s="3">
        <v>3</v>
      </c>
      <c r="E33" s="3">
        <v>2</v>
      </c>
      <c r="F33" s="3">
        <v>2</v>
      </c>
      <c r="G33" s="3">
        <v>7</v>
      </c>
      <c r="H33" s="3">
        <v>6</v>
      </c>
      <c r="I33" s="3">
        <v>7</v>
      </c>
      <c r="J33" s="3">
        <v>1</v>
      </c>
      <c r="K33" s="3">
        <v>1</v>
      </c>
      <c r="L33" s="3">
        <f t="shared" si="0"/>
        <v>29</v>
      </c>
      <c r="M33" s="9">
        <f t="shared" si="4"/>
        <v>323.548605</v>
      </c>
      <c r="N33" s="10">
        <f t="shared" si="1"/>
        <v>9382.909545</v>
      </c>
    </row>
    <row r="34" spans="1:14" ht="12.75">
      <c r="A34" s="3">
        <v>115000</v>
      </c>
      <c r="B34" s="3">
        <v>124999</v>
      </c>
      <c r="C34" s="3">
        <f t="shared" si="2"/>
        <v>119999.5</v>
      </c>
      <c r="D34" s="3">
        <v>1</v>
      </c>
      <c r="E34" s="3">
        <v>0</v>
      </c>
      <c r="F34" s="3">
        <v>2</v>
      </c>
      <c r="G34" s="3">
        <v>2</v>
      </c>
      <c r="H34" s="3">
        <v>6</v>
      </c>
      <c r="I34" s="3">
        <v>3</v>
      </c>
      <c r="J34" s="3">
        <v>0</v>
      </c>
      <c r="K34" s="3">
        <v>0</v>
      </c>
      <c r="L34" s="3">
        <f t="shared" si="0"/>
        <v>14</v>
      </c>
      <c r="M34" s="9">
        <f t="shared" si="4"/>
        <v>351.448605</v>
      </c>
      <c r="N34" s="10">
        <f t="shared" si="1"/>
        <v>4920.28047</v>
      </c>
    </row>
    <row r="35" spans="1:14" ht="12.75">
      <c r="A35" s="3">
        <v>125000</v>
      </c>
      <c r="B35" s="3">
        <v>134999</v>
      </c>
      <c r="C35" s="3">
        <f t="shared" si="2"/>
        <v>129999.5</v>
      </c>
      <c r="D35" s="3">
        <v>2</v>
      </c>
      <c r="E35" s="3">
        <v>0</v>
      </c>
      <c r="F35" s="3">
        <v>0</v>
      </c>
      <c r="G35" s="3">
        <v>1</v>
      </c>
      <c r="H35" s="3">
        <v>13</v>
      </c>
      <c r="I35" s="3">
        <v>0</v>
      </c>
      <c r="J35" s="3">
        <v>2</v>
      </c>
      <c r="K35" s="3">
        <v>0</v>
      </c>
      <c r="L35" s="3">
        <f t="shared" si="0"/>
        <v>18</v>
      </c>
      <c r="M35" s="9">
        <f t="shared" si="4"/>
        <v>379.348605</v>
      </c>
      <c r="N35" s="10">
        <f t="shared" si="1"/>
        <v>6828.274890000001</v>
      </c>
    </row>
    <row r="36" spans="1:14" ht="12.75">
      <c r="A36" s="3">
        <v>135000</v>
      </c>
      <c r="B36" s="3">
        <v>144999</v>
      </c>
      <c r="C36" s="3">
        <f t="shared" si="2"/>
        <v>139999.5</v>
      </c>
      <c r="D36" s="3">
        <v>1</v>
      </c>
      <c r="E36" s="3">
        <v>0</v>
      </c>
      <c r="F36" s="3">
        <v>0</v>
      </c>
      <c r="G36" s="3">
        <v>6</v>
      </c>
      <c r="H36" s="3">
        <v>14</v>
      </c>
      <c r="I36" s="3">
        <v>1</v>
      </c>
      <c r="J36" s="3">
        <v>0</v>
      </c>
      <c r="K36" s="3">
        <v>0</v>
      </c>
      <c r="L36" s="3">
        <f t="shared" si="0"/>
        <v>22</v>
      </c>
      <c r="M36" s="9">
        <f t="shared" si="4"/>
        <v>407.248605</v>
      </c>
      <c r="N36" s="10">
        <f t="shared" si="1"/>
        <v>8959.46931</v>
      </c>
    </row>
    <row r="37" spans="1:14" ht="12.75">
      <c r="A37" s="3">
        <v>145000</v>
      </c>
      <c r="B37" s="3">
        <v>154999</v>
      </c>
      <c r="C37" s="3">
        <f t="shared" si="2"/>
        <v>149999.5</v>
      </c>
      <c r="D37" s="3">
        <v>0</v>
      </c>
      <c r="E37" s="3">
        <v>0</v>
      </c>
      <c r="F37" s="3">
        <v>1</v>
      </c>
      <c r="G37" s="3">
        <v>3</v>
      </c>
      <c r="H37" s="3">
        <v>5</v>
      </c>
      <c r="I37" s="3">
        <v>0</v>
      </c>
      <c r="J37" s="3">
        <v>1</v>
      </c>
      <c r="K37" s="3">
        <v>0</v>
      </c>
      <c r="L37" s="3">
        <f t="shared" si="0"/>
        <v>10</v>
      </c>
      <c r="M37" s="9">
        <f t="shared" si="4"/>
        <v>435.14860500000003</v>
      </c>
      <c r="N37" s="10">
        <f t="shared" si="1"/>
        <v>4351.48605</v>
      </c>
    </row>
    <row r="38" spans="1:14" ht="12.75">
      <c r="A38" s="3">
        <v>155000</v>
      </c>
      <c r="B38" s="3">
        <v>164999</v>
      </c>
      <c r="C38" s="3">
        <f t="shared" si="2"/>
        <v>159999.5</v>
      </c>
      <c r="D38" s="3">
        <v>1</v>
      </c>
      <c r="E38" s="3">
        <v>0</v>
      </c>
      <c r="F38" s="3">
        <v>1</v>
      </c>
      <c r="G38" s="3">
        <v>0</v>
      </c>
      <c r="H38" s="3">
        <v>9</v>
      </c>
      <c r="I38" s="3">
        <v>3</v>
      </c>
      <c r="J38" s="3">
        <v>0</v>
      </c>
      <c r="K38" s="3">
        <v>0</v>
      </c>
      <c r="L38" s="3">
        <f t="shared" si="0"/>
        <v>14</v>
      </c>
      <c r="M38" s="9">
        <f t="shared" si="4"/>
        <v>463.04860500000007</v>
      </c>
      <c r="N38" s="10">
        <f t="shared" si="1"/>
        <v>6482.680470000001</v>
      </c>
    </row>
    <row r="39" spans="1:14" ht="12.75">
      <c r="A39" s="3">
        <v>165000</v>
      </c>
      <c r="B39" s="3">
        <v>174999</v>
      </c>
      <c r="C39" s="3">
        <f t="shared" si="2"/>
        <v>169999.5</v>
      </c>
      <c r="D39" s="3">
        <v>1</v>
      </c>
      <c r="E39" s="3">
        <v>0</v>
      </c>
      <c r="F39" s="3">
        <v>0</v>
      </c>
      <c r="G39" s="3">
        <v>3</v>
      </c>
      <c r="H39" s="3">
        <v>4</v>
      </c>
      <c r="I39" s="3">
        <v>10</v>
      </c>
      <c r="J39" s="3">
        <v>0</v>
      </c>
      <c r="K39" s="3">
        <v>1</v>
      </c>
      <c r="L39" s="3">
        <f t="shared" si="0"/>
        <v>19</v>
      </c>
      <c r="M39" s="9">
        <f t="shared" si="4"/>
        <v>490.94860500000004</v>
      </c>
      <c r="N39" s="10">
        <f t="shared" si="1"/>
        <v>9328.023495000001</v>
      </c>
    </row>
    <row r="40" spans="1:14" ht="12.75">
      <c r="A40" s="3">
        <v>175000</v>
      </c>
      <c r="B40" s="3">
        <v>184999</v>
      </c>
      <c r="C40" s="3">
        <f t="shared" si="2"/>
        <v>179999.5</v>
      </c>
      <c r="D40" s="3">
        <v>0</v>
      </c>
      <c r="E40" s="3">
        <v>0</v>
      </c>
      <c r="F40" s="3">
        <v>2</v>
      </c>
      <c r="G40" s="3">
        <v>2</v>
      </c>
      <c r="H40" s="3">
        <v>10</v>
      </c>
      <c r="I40" s="3">
        <v>4</v>
      </c>
      <c r="J40" s="3">
        <v>0</v>
      </c>
      <c r="K40" s="3">
        <v>1</v>
      </c>
      <c r="L40" s="3">
        <f t="shared" si="0"/>
        <v>19</v>
      </c>
      <c r="M40" s="9">
        <f t="shared" si="4"/>
        <v>518.848605</v>
      </c>
      <c r="N40" s="10">
        <f t="shared" si="1"/>
        <v>9858.123495</v>
      </c>
    </row>
    <row r="41" spans="1:14" ht="12.75">
      <c r="A41" s="3">
        <v>185000</v>
      </c>
      <c r="B41" s="3">
        <v>194999</v>
      </c>
      <c r="C41" s="3">
        <f t="shared" si="2"/>
        <v>189999.5</v>
      </c>
      <c r="D41" s="3">
        <v>1</v>
      </c>
      <c r="E41" s="3">
        <v>0</v>
      </c>
      <c r="F41" s="3">
        <v>1</v>
      </c>
      <c r="G41" s="3">
        <v>0</v>
      </c>
      <c r="H41" s="3">
        <v>5</v>
      </c>
      <c r="I41" s="3">
        <v>1</v>
      </c>
      <c r="J41" s="3">
        <v>1</v>
      </c>
      <c r="K41" s="3">
        <v>1</v>
      </c>
      <c r="L41" s="3">
        <f t="shared" si="0"/>
        <v>10</v>
      </c>
      <c r="M41" s="9">
        <f t="shared" si="4"/>
        <v>546.748605</v>
      </c>
      <c r="N41" s="10">
        <f t="shared" si="1"/>
        <v>5467.4860499999995</v>
      </c>
    </row>
    <row r="42" spans="1:14" ht="12.75">
      <c r="A42" s="3">
        <v>195000</v>
      </c>
      <c r="B42" s="3">
        <v>204999</v>
      </c>
      <c r="C42" s="3">
        <f t="shared" si="2"/>
        <v>199999.5</v>
      </c>
      <c r="D42" s="3">
        <v>0</v>
      </c>
      <c r="E42" s="3">
        <v>0</v>
      </c>
      <c r="F42" s="3">
        <v>0</v>
      </c>
      <c r="G42" s="3">
        <v>0</v>
      </c>
      <c r="H42" s="3">
        <v>6</v>
      </c>
      <c r="I42" s="3">
        <v>2</v>
      </c>
      <c r="J42" s="3">
        <v>0</v>
      </c>
      <c r="K42" s="3">
        <v>0</v>
      </c>
      <c r="L42" s="3">
        <f t="shared" si="0"/>
        <v>8</v>
      </c>
      <c r="M42" s="9">
        <f t="shared" si="4"/>
        <v>574.6486050000001</v>
      </c>
      <c r="N42" s="10">
        <f t="shared" si="1"/>
        <v>4597.188840000001</v>
      </c>
    </row>
    <row r="43" spans="1:14" ht="12.75">
      <c r="A43" s="3">
        <v>205000</v>
      </c>
      <c r="B43" s="3">
        <v>214999</v>
      </c>
      <c r="C43" s="3">
        <f t="shared" si="2"/>
        <v>209999.5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1</v>
      </c>
      <c r="K43" s="3">
        <v>0</v>
      </c>
      <c r="L43" s="3">
        <f t="shared" si="0"/>
        <v>4</v>
      </c>
      <c r="M43" s="9">
        <f t="shared" si="4"/>
        <v>602.5486050000001</v>
      </c>
      <c r="N43" s="10">
        <f t="shared" si="1"/>
        <v>2410.1944200000003</v>
      </c>
    </row>
    <row r="44" spans="1:14" ht="12.75">
      <c r="A44" s="3">
        <v>215000</v>
      </c>
      <c r="B44" s="3">
        <v>224999</v>
      </c>
      <c r="C44" s="3">
        <f t="shared" si="2"/>
        <v>219999.5</v>
      </c>
      <c r="D44" s="3">
        <v>0</v>
      </c>
      <c r="E44" s="3">
        <v>0</v>
      </c>
      <c r="F44" s="3">
        <v>0</v>
      </c>
      <c r="G44" s="3">
        <v>1</v>
      </c>
      <c r="H44" s="3">
        <v>3</v>
      </c>
      <c r="I44" s="3">
        <v>2</v>
      </c>
      <c r="J44" s="3">
        <v>0</v>
      </c>
      <c r="K44" s="3">
        <v>0</v>
      </c>
      <c r="L44" s="3">
        <f t="shared" si="0"/>
        <v>6</v>
      </c>
      <c r="M44" s="9">
        <f t="shared" si="4"/>
        <v>630.448605</v>
      </c>
      <c r="N44" s="10">
        <f t="shared" si="1"/>
        <v>3782.6916300000003</v>
      </c>
    </row>
    <row r="45" spans="1:14" ht="12.75">
      <c r="A45" s="3">
        <v>225000</v>
      </c>
      <c r="B45" s="3">
        <v>234999</v>
      </c>
      <c r="C45" s="3">
        <f t="shared" si="2"/>
        <v>229999.5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4</v>
      </c>
      <c r="J45" s="3">
        <v>1</v>
      </c>
      <c r="K45" s="3">
        <v>0</v>
      </c>
      <c r="L45" s="3">
        <f t="shared" si="0"/>
        <v>6</v>
      </c>
      <c r="M45" s="9">
        <f t="shared" si="4"/>
        <v>658.348605</v>
      </c>
      <c r="N45" s="10">
        <f t="shared" si="1"/>
        <v>3950.09163</v>
      </c>
    </row>
    <row r="46" spans="1:14" ht="12.75">
      <c r="A46" s="3">
        <v>235000</v>
      </c>
      <c r="B46" s="3">
        <v>244999</v>
      </c>
      <c r="C46" s="3">
        <f t="shared" si="2"/>
        <v>239999.5</v>
      </c>
      <c r="D46" s="3">
        <v>0</v>
      </c>
      <c r="E46" s="3">
        <v>0</v>
      </c>
      <c r="F46" s="3">
        <v>1</v>
      </c>
      <c r="G46" s="3">
        <v>0</v>
      </c>
      <c r="H46" s="3">
        <v>4</v>
      </c>
      <c r="I46" s="3">
        <v>5</v>
      </c>
      <c r="J46" s="3">
        <v>0</v>
      </c>
      <c r="K46" s="3">
        <v>1</v>
      </c>
      <c r="L46" s="3">
        <f t="shared" si="0"/>
        <v>11</v>
      </c>
      <c r="M46" s="9">
        <f t="shared" si="4"/>
        <v>686.248605</v>
      </c>
      <c r="N46" s="10">
        <f t="shared" si="1"/>
        <v>7548.734655</v>
      </c>
    </row>
    <row r="47" spans="1:14" ht="12.75">
      <c r="A47" s="3">
        <v>245000</v>
      </c>
      <c r="B47" s="3">
        <v>254999</v>
      </c>
      <c r="C47" s="3">
        <f t="shared" si="2"/>
        <v>249999.5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1</v>
      </c>
      <c r="K47" s="3">
        <v>0</v>
      </c>
      <c r="L47" s="3">
        <f t="shared" si="0"/>
        <v>3</v>
      </c>
      <c r="M47" s="9">
        <f t="shared" si="4"/>
        <v>714.1486050000001</v>
      </c>
      <c r="N47" s="10">
        <f t="shared" si="1"/>
        <v>2142.445815</v>
      </c>
    </row>
    <row r="48" spans="1:14" ht="12.75">
      <c r="A48" s="3">
        <v>255000</v>
      </c>
      <c r="B48" s="3">
        <v>264999</v>
      </c>
      <c r="C48" s="3">
        <f t="shared" si="2"/>
        <v>259999.5</v>
      </c>
      <c r="D48" s="3">
        <v>0</v>
      </c>
      <c r="E48" s="3">
        <v>0</v>
      </c>
      <c r="F48" s="3">
        <v>0</v>
      </c>
      <c r="G48" s="3">
        <v>0</v>
      </c>
      <c r="H48" s="3">
        <v>4</v>
      </c>
      <c r="I48" s="3">
        <v>3</v>
      </c>
      <c r="J48" s="3">
        <v>1</v>
      </c>
      <c r="K48" s="3">
        <v>0</v>
      </c>
      <c r="L48" s="3">
        <f t="shared" si="0"/>
        <v>8</v>
      </c>
      <c r="M48" s="9">
        <f t="shared" si="4"/>
        <v>742.0486050000001</v>
      </c>
      <c r="N48" s="10">
        <f t="shared" si="1"/>
        <v>5936.3888400000005</v>
      </c>
    </row>
    <row r="49" spans="1:14" ht="12.75">
      <c r="A49" s="3">
        <v>265000</v>
      </c>
      <c r="B49" s="3">
        <v>274999</v>
      </c>
      <c r="C49" s="3">
        <f t="shared" si="2"/>
        <v>269999.5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2</v>
      </c>
      <c r="K49" s="3">
        <v>1</v>
      </c>
      <c r="L49" s="3">
        <f t="shared" si="0"/>
        <v>4</v>
      </c>
      <c r="M49" s="9">
        <f t="shared" si="4"/>
        <v>769.948605</v>
      </c>
      <c r="N49" s="10">
        <f t="shared" si="1"/>
        <v>3079.79442</v>
      </c>
    </row>
    <row r="50" spans="1:14" ht="12.75">
      <c r="A50" s="3">
        <v>275000</v>
      </c>
      <c r="B50" s="3">
        <v>284999</v>
      </c>
      <c r="C50" s="3">
        <f t="shared" si="2"/>
        <v>279999.5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1</v>
      </c>
      <c r="J50" s="3">
        <v>2</v>
      </c>
      <c r="K50" s="3">
        <v>0</v>
      </c>
      <c r="L50" s="3">
        <f t="shared" si="0"/>
        <v>5</v>
      </c>
      <c r="M50" s="9">
        <f t="shared" si="4"/>
        <v>797.848605</v>
      </c>
      <c r="N50" s="10">
        <f t="shared" si="1"/>
        <v>3989.243025</v>
      </c>
    </row>
    <row r="51" spans="1:14" ht="12.75">
      <c r="A51" s="3">
        <v>285000</v>
      </c>
      <c r="B51" s="3">
        <v>294999</v>
      </c>
      <c r="C51" s="3">
        <f t="shared" si="2"/>
        <v>289999.5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1</v>
      </c>
      <c r="L51" s="3">
        <f t="shared" si="0"/>
        <v>3</v>
      </c>
      <c r="M51" s="9">
        <f t="shared" si="4"/>
        <v>825.748605</v>
      </c>
      <c r="N51" s="10">
        <f t="shared" si="1"/>
        <v>2477.245815</v>
      </c>
    </row>
    <row r="52" spans="1:14" ht="12.75">
      <c r="A52" s="3">
        <v>295000</v>
      </c>
      <c r="B52" s="3">
        <v>304999</v>
      </c>
      <c r="C52" s="3">
        <f t="shared" si="2"/>
        <v>299999.5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f t="shared" si="0"/>
        <v>1</v>
      </c>
      <c r="M52" s="9">
        <f t="shared" si="4"/>
        <v>853.6486050000001</v>
      </c>
      <c r="N52" s="10">
        <f t="shared" si="1"/>
        <v>853.6486050000001</v>
      </c>
    </row>
    <row r="53" spans="1:14" ht="12.75">
      <c r="A53" s="3">
        <v>305000</v>
      </c>
      <c r="B53" s="3">
        <v>314999</v>
      </c>
      <c r="C53" s="3">
        <f t="shared" si="2"/>
        <v>309999.5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2</v>
      </c>
      <c r="J53" s="3">
        <v>3</v>
      </c>
      <c r="K53" s="3">
        <v>0</v>
      </c>
      <c r="L53" s="3">
        <f t="shared" si="0"/>
        <v>5</v>
      </c>
      <c r="M53" s="9">
        <f t="shared" si="4"/>
        <v>881.5486050000001</v>
      </c>
      <c r="N53" s="10">
        <f t="shared" si="1"/>
        <v>4407.743025000001</v>
      </c>
    </row>
    <row r="54" spans="1:14" ht="12.75">
      <c r="A54" s="3">
        <v>315000</v>
      </c>
      <c r="B54" s="3">
        <v>324999</v>
      </c>
      <c r="C54" s="3">
        <f t="shared" si="2"/>
        <v>319999.5</v>
      </c>
      <c r="D54" s="3">
        <v>0</v>
      </c>
      <c r="E54" s="3">
        <v>0</v>
      </c>
      <c r="F54" s="3">
        <v>0</v>
      </c>
      <c r="G54" s="3">
        <v>0</v>
      </c>
      <c r="H54" s="3">
        <v>2</v>
      </c>
      <c r="I54" s="3">
        <v>2</v>
      </c>
      <c r="J54" s="3">
        <v>0</v>
      </c>
      <c r="K54" s="3">
        <v>0</v>
      </c>
      <c r="L54" s="3">
        <f t="shared" si="0"/>
        <v>4</v>
      </c>
      <c r="M54" s="9">
        <f t="shared" si="4"/>
        <v>909.448605</v>
      </c>
      <c r="N54" s="10">
        <f t="shared" si="1"/>
        <v>3637.79442</v>
      </c>
    </row>
    <row r="55" spans="1:14" ht="12.75">
      <c r="A55" s="3">
        <v>325000</v>
      </c>
      <c r="B55" s="3">
        <v>334999</v>
      </c>
      <c r="C55" s="3">
        <f t="shared" si="2"/>
        <v>329999.5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1</v>
      </c>
      <c r="L55" s="3">
        <f t="shared" si="0"/>
        <v>3</v>
      </c>
      <c r="M55" s="9">
        <f t="shared" si="4"/>
        <v>937.348605</v>
      </c>
      <c r="N55" s="10">
        <f t="shared" si="1"/>
        <v>2812.045815</v>
      </c>
    </row>
    <row r="56" spans="1:14" ht="12.75">
      <c r="A56" s="3">
        <v>335000</v>
      </c>
      <c r="B56" s="3">
        <v>344999</v>
      </c>
      <c r="C56" s="3">
        <f t="shared" si="2"/>
        <v>339999.5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0</v>
      </c>
      <c r="L56" s="3">
        <f t="shared" si="0"/>
        <v>1</v>
      </c>
      <c r="M56" s="9">
        <f t="shared" si="4"/>
        <v>965.248605</v>
      </c>
      <c r="N56" s="10">
        <f t="shared" si="1"/>
        <v>965.248605</v>
      </c>
    </row>
    <row r="57" spans="1:14" ht="12.75">
      <c r="A57" s="3">
        <v>345000</v>
      </c>
      <c r="B57" s="3">
        <v>354999</v>
      </c>
      <c r="C57" s="3">
        <f t="shared" si="2"/>
        <v>349999.5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1</v>
      </c>
      <c r="L57" s="3">
        <f t="shared" si="0"/>
        <v>2</v>
      </c>
      <c r="M57" s="9">
        <f t="shared" si="4"/>
        <v>993.1486050000001</v>
      </c>
      <c r="N57" s="10">
        <f t="shared" si="1"/>
        <v>1986.2972100000002</v>
      </c>
    </row>
    <row r="58" spans="1:14" ht="12.75">
      <c r="A58" s="3">
        <v>355000</v>
      </c>
      <c r="B58" s="3">
        <v>374999</v>
      </c>
      <c r="C58" s="3">
        <f t="shared" si="2"/>
        <v>364999.5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f t="shared" si="0"/>
        <v>1</v>
      </c>
      <c r="M58" s="9">
        <f t="shared" si="4"/>
        <v>1034.998605</v>
      </c>
      <c r="N58" s="10">
        <f t="shared" si="1"/>
        <v>1034.998605</v>
      </c>
    </row>
    <row r="59" spans="1:14" ht="12.75">
      <c r="A59" s="3">
        <v>375000</v>
      </c>
      <c r="B59" s="3">
        <v>384999</v>
      </c>
      <c r="C59" s="3">
        <f t="shared" si="2"/>
        <v>379999.5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f t="shared" si="0"/>
        <v>1</v>
      </c>
      <c r="M59" s="9">
        <f t="shared" si="4"/>
        <v>1076.8486050000001</v>
      </c>
      <c r="N59" s="10">
        <f t="shared" si="1"/>
        <v>1076.8486050000001</v>
      </c>
    </row>
    <row r="60" spans="1:14" ht="12.75">
      <c r="A60" s="3">
        <v>385000</v>
      </c>
      <c r="B60" s="3">
        <v>394999</v>
      </c>
      <c r="C60" s="3">
        <f t="shared" si="2"/>
        <v>389999.5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f t="shared" si="0"/>
        <v>1</v>
      </c>
      <c r="M60" s="9">
        <f t="shared" si="4"/>
        <v>1104.748605</v>
      </c>
      <c r="N60" s="10">
        <f t="shared" si="1"/>
        <v>1104.748605</v>
      </c>
    </row>
    <row r="61" spans="1:14" ht="12.75">
      <c r="A61" s="3">
        <v>405000</v>
      </c>
      <c r="B61" s="3">
        <v>414999</v>
      </c>
      <c r="C61" s="3">
        <f t="shared" si="2"/>
        <v>409999.5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f t="shared" si="0"/>
        <v>1</v>
      </c>
      <c r="M61" s="9">
        <f t="shared" si="4"/>
        <v>1160.548605</v>
      </c>
      <c r="N61" s="10">
        <f t="shared" si="1"/>
        <v>1160.548605</v>
      </c>
    </row>
    <row r="62" spans="1:14" ht="12.75">
      <c r="A62" s="3">
        <v>425000</v>
      </c>
      <c r="B62" s="3">
        <v>434999</v>
      </c>
      <c r="C62" s="3">
        <f t="shared" si="2"/>
        <v>429999.5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f t="shared" si="0"/>
        <v>1</v>
      </c>
      <c r="M62" s="9">
        <f t="shared" si="4"/>
        <v>1216.3486050000001</v>
      </c>
      <c r="N62" s="10">
        <f t="shared" si="1"/>
        <v>1216.3486050000001</v>
      </c>
    </row>
    <row r="63" spans="1:14" ht="12.75">
      <c r="A63" s="3">
        <v>465000</v>
      </c>
      <c r="B63" s="3">
        <v>474999</v>
      </c>
      <c r="C63" s="3">
        <f t="shared" si="2"/>
        <v>469999.5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f t="shared" si="0"/>
        <v>1</v>
      </c>
      <c r="M63" s="9">
        <f t="shared" si="4"/>
        <v>1327.948605</v>
      </c>
      <c r="N63" s="10">
        <f t="shared" si="1"/>
        <v>1327.948605</v>
      </c>
    </row>
    <row r="64" spans="1:14" ht="12.75">
      <c r="A64" s="3">
        <v>625000</v>
      </c>
      <c r="B64" s="3">
        <v>634999</v>
      </c>
      <c r="C64" s="3">
        <f t="shared" si="2"/>
        <v>629999.5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1</v>
      </c>
      <c r="L64" s="3">
        <f t="shared" si="0"/>
        <v>2</v>
      </c>
      <c r="M64" s="9">
        <f t="shared" si="4"/>
        <v>1774.3486050000001</v>
      </c>
      <c r="N64" s="10">
        <f t="shared" si="1"/>
        <v>3548.6972100000003</v>
      </c>
    </row>
    <row r="65" spans="1:14" ht="12.75">
      <c r="A65" s="3">
        <v>655000</v>
      </c>
      <c r="B65" s="3">
        <v>664999</v>
      </c>
      <c r="C65" s="3">
        <f t="shared" si="2"/>
        <v>659999.5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f t="shared" si="0"/>
        <v>1</v>
      </c>
      <c r="M65" s="9">
        <f t="shared" si="4"/>
        <v>1858.048605</v>
      </c>
      <c r="N65" s="10">
        <f t="shared" si="1"/>
        <v>1858.048605</v>
      </c>
    </row>
    <row r="66" spans="1:14" ht="12.75">
      <c r="A66" s="3">
        <v>715000</v>
      </c>
      <c r="B66" s="3">
        <v>724999</v>
      </c>
      <c r="C66" s="3">
        <f t="shared" si="2"/>
        <v>719999.5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0</v>
      </c>
      <c r="L66" s="3">
        <f t="shared" si="0"/>
        <v>1</v>
      </c>
      <c r="M66" s="9">
        <f t="shared" si="4"/>
        <v>2025.448605</v>
      </c>
      <c r="N66" s="10">
        <f t="shared" si="1"/>
        <v>2025.448605</v>
      </c>
    </row>
    <row r="67" spans="1:14" ht="12.75">
      <c r="A67" s="11">
        <v>845000</v>
      </c>
      <c r="B67" s="11">
        <v>900000</v>
      </c>
      <c r="C67" s="11">
        <v>845000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0</v>
      </c>
      <c r="L67" s="11">
        <f t="shared" si="0"/>
        <v>1</v>
      </c>
      <c r="M67" s="9">
        <f t="shared" si="4"/>
        <v>2374.2</v>
      </c>
      <c r="N67" s="12">
        <f t="shared" si="1"/>
        <v>2374.2</v>
      </c>
    </row>
    <row r="68" spans="1:14" ht="12.75">
      <c r="A68" s="3"/>
      <c r="B68" s="3"/>
      <c r="C68" s="3"/>
      <c r="D68" s="3">
        <f aca="true" t="shared" si="5" ref="D68:K68">SUM(D9:D67)</f>
        <v>108772</v>
      </c>
      <c r="E68" s="3">
        <f t="shared" si="5"/>
        <v>1491</v>
      </c>
      <c r="F68" s="3">
        <f t="shared" si="5"/>
        <v>1480</v>
      </c>
      <c r="G68" s="3">
        <f t="shared" si="5"/>
        <v>402</v>
      </c>
      <c r="H68" s="3">
        <f t="shared" si="5"/>
        <v>466</v>
      </c>
      <c r="I68" s="3">
        <f t="shared" si="5"/>
        <v>151</v>
      </c>
      <c r="J68" s="3">
        <f t="shared" si="5"/>
        <v>42</v>
      </c>
      <c r="K68" s="3">
        <f t="shared" si="5"/>
        <v>16</v>
      </c>
      <c r="L68" s="3">
        <f t="shared" si="0"/>
        <v>112820</v>
      </c>
      <c r="M68" s="13"/>
      <c r="N68" s="14">
        <f>SUM(N9:N67)</f>
        <v>2064346.2818249997</v>
      </c>
    </row>
    <row r="69" spans="1:14" ht="12.75">
      <c r="A69" s="3"/>
      <c r="B69" s="3"/>
      <c r="C69" s="3"/>
      <c r="D69" s="15">
        <f aca="true" t="shared" si="6" ref="D69:L69">D68/12</f>
        <v>9064.333333333334</v>
      </c>
      <c r="E69" s="15">
        <f t="shared" si="6"/>
        <v>124.25</v>
      </c>
      <c r="F69" s="15">
        <f t="shared" si="6"/>
        <v>123.33333333333333</v>
      </c>
      <c r="G69" s="15">
        <f t="shared" si="6"/>
        <v>33.5</v>
      </c>
      <c r="H69" s="15">
        <f t="shared" si="6"/>
        <v>38.833333333333336</v>
      </c>
      <c r="I69" s="15">
        <f t="shared" si="6"/>
        <v>12.583333333333334</v>
      </c>
      <c r="J69" s="15">
        <f t="shared" si="6"/>
        <v>3.5</v>
      </c>
      <c r="K69" s="15">
        <f t="shared" si="6"/>
        <v>1.3333333333333333</v>
      </c>
      <c r="L69" s="15">
        <f t="shared" si="6"/>
        <v>9401.666666666666</v>
      </c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 t="s">
        <v>26</v>
      </c>
      <c r="C71" s="3"/>
      <c r="D71" s="3"/>
      <c r="E71" s="3" t="s">
        <v>20</v>
      </c>
      <c r="F71" s="3"/>
      <c r="G71" s="3" t="s">
        <v>20</v>
      </c>
      <c r="H71" s="3"/>
      <c r="I71" s="3"/>
      <c r="J71" s="11"/>
      <c r="K71" s="11"/>
      <c r="L71" s="16"/>
      <c r="M71" s="16"/>
      <c r="N71" s="16"/>
    </row>
    <row r="72" spans="1:14" ht="12.75">
      <c r="A72" s="3" t="s">
        <v>28</v>
      </c>
      <c r="B72" s="3" t="s">
        <v>27</v>
      </c>
      <c r="C72" s="3"/>
      <c r="D72" s="6" t="s">
        <v>4</v>
      </c>
      <c r="E72" s="6" t="s">
        <v>15</v>
      </c>
      <c r="F72" s="17"/>
      <c r="G72" s="6" t="s">
        <v>16</v>
      </c>
      <c r="H72" s="6"/>
      <c r="I72" s="3"/>
      <c r="J72" s="3"/>
      <c r="K72" s="3"/>
      <c r="L72" s="4"/>
      <c r="M72" s="4"/>
      <c r="N72" s="4"/>
    </row>
    <row r="73" spans="1:14" ht="12.75">
      <c r="A73" s="3">
        <v>1</v>
      </c>
      <c r="B73" s="22">
        <v>0.62</v>
      </c>
      <c r="C73" s="3"/>
      <c r="D73" s="3">
        <f>D69</f>
        <v>9064.333333333334</v>
      </c>
      <c r="E73" s="22">
        <v>4.7</v>
      </c>
      <c r="F73" s="18"/>
      <c r="G73" s="3">
        <f aca="true" t="shared" si="7" ref="G73:G80">E73*D73*12</f>
        <v>511228.4</v>
      </c>
      <c r="H73" s="3"/>
      <c r="I73" s="3"/>
      <c r="J73" s="19" t="s">
        <v>21</v>
      </c>
      <c r="K73" s="20"/>
      <c r="L73" s="21"/>
      <c r="M73" s="21"/>
      <c r="N73" s="21"/>
    </row>
    <row r="74" spans="1:14" ht="12.75">
      <c r="A74" s="22">
        <v>1.5</v>
      </c>
      <c r="B74" s="22">
        <v>0.75</v>
      </c>
      <c r="C74" s="3"/>
      <c r="D74" s="3">
        <f>E69</f>
        <v>124.25</v>
      </c>
      <c r="E74" s="22">
        <f aca="true" t="shared" si="8" ref="E74:E80">+$E$73*A74</f>
        <v>7.050000000000001</v>
      </c>
      <c r="F74" s="23"/>
      <c r="G74" s="3">
        <f t="shared" si="7"/>
        <v>10511.550000000001</v>
      </c>
      <c r="H74" s="3"/>
      <c r="I74" s="3"/>
      <c r="J74" s="3" t="s">
        <v>22</v>
      </c>
      <c r="K74" s="3"/>
      <c r="L74" s="4"/>
      <c r="M74" s="4"/>
      <c r="N74" s="10">
        <v>2636307</v>
      </c>
    </row>
    <row r="75" spans="1:14" ht="12.75">
      <c r="A75" s="22">
        <v>2.5</v>
      </c>
      <c r="B75" s="3">
        <v>1</v>
      </c>
      <c r="C75" s="3"/>
      <c r="D75" s="3">
        <f>F69</f>
        <v>123.33333333333333</v>
      </c>
      <c r="E75" s="22">
        <f t="shared" si="8"/>
        <v>11.75</v>
      </c>
      <c r="F75" s="23"/>
      <c r="G75" s="3">
        <f t="shared" si="7"/>
        <v>17390</v>
      </c>
      <c r="H75" s="3"/>
      <c r="I75" s="3"/>
      <c r="J75" s="3"/>
      <c r="K75" s="3"/>
      <c r="L75" s="4"/>
      <c r="M75" s="4"/>
      <c r="N75" s="24"/>
    </row>
    <row r="76" spans="1:14" ht="12.75">
      <c r="A76" s="22">
        <v>5</v>
      </c>
      <c r="B76" s="3">
        <v>1.5</v>
      </c>
      <c r="C76" s="3"/>
      <c r="D76" s="3">
        <f>G69</f>
        <v>33.5</v>
      </c>
      <c r="E76" s="22">
        <f t="shared" si="8"/>
        <v>23.5</v>
      </c>
      <c r="F76" s="23"/>
      <c r="G76" s="3">
        <f t="shared" si="7"/>
        <v>9447</v>
      </c>
      <c r="H76" s="3"/>
      <c r="I76" s="3"/>
      <c r="J76" s="15" t="s">
        <v>23</v>
      </c>
      <c r="K76" s="15"/>
      <c r="L76" s="25"/>
      <c r="M76" s="25"/>
      <c r="N76" s="26"/>
    </row>
    <row r="77" spans="1:14" ht="12.75">
      <c r="A77" s="22">
        <v>7.98</v>
      </c>
      <c r="B77" s="3">
        <v>2</v>
      </c>
      <c r="C77" s="3"/>
      <c r="D77" s="3">
        <f>H69</f>
        <v>38.833333333333336</v>
      </c>
      <c r="E77" s="22">
        <f t="shared" si="8"/>
        <v>37.506</v>
      </c>
      <c r="F77" s="23"/>
      <c r="G77" s="3">
        <f t="shared" si="7"/>
        <v>17477.796000000002</v>
      </c>
      <c r="H77" s="3"/>
      <c r="I77" s="3"/>
      <c r="J77" s="3" t="s">
        <v>22</v>
      </c>
      <c r="K77" s="3"/>
      <c r="L77" s="4"/>
      <c r="M77" s="4"/>
      <c r="N77" s="10">
        <f>+N68</f>
        <v>2064346.2818249997</v>
      </c>
    </row>
    <row r="78" spans="1:14" ht="12.75">
      <c r="A78" s="22">
        <v>15</v>
      </c>
      <c r="B78" s="3">
        <v>3</v>
      </c>
      <c r="C78" s="3"/>
      <c r="D78" s="3">
        <f>I69</f>
        <v>12.583333333333334</v>
      </c>
      <c r="E78" s="22">
        <f t="shared" si="8"/>
        <v>70.5</v>
      </c>
      <c r="F78" s="23"/>
      <c r="G78" s="3">
        <f t="shared" si="7"/>
        <v>10645.5</v>
      </c>
      <c r="H78" s="3"/>
      <c r="I78" s="3"/>
      <c r="J78" s="3" t="s">
        <v>17</v>
      </c>
      <c r="K78" s="3"/>
      <c r="L78" s="4"/>
      <c r="M78" s="4"/>
      <c r="N78" s="10">
        <f>+F81</f>
        <v>585395.2459999999</v>
      </c>
    </row>
    <row r="79" spans="1:14" ht="12.75">
      <c r="A79" s="22">
        <v>25</v>
      </c>
      <c r="B79" s="3">
        <v>4</v>
      </c>
      <c r="C79" s="3"/>
      <c r="D79" s="3">
        <f>J69</f>
        <v>3.5</v>
      </c>
      <c r="E79" s="22">
        <f t="shared" si="8"/>
        <v>117.5</v>
      </c>
      <c r="F79" s="23"/>
      <c r="G79" s="3">
        <f t="shared" si="7"/>
        <v>4935</v>
      </c>
      <c r="H79" s="3"/>
      <c r="I79" s="3"/>
      <c r="J79" s="3" t="s">
        <v>18</v>
      </c>
      <c r="K79" s="3"/>
      <c r="L79" s="4"/>
      <c r="M79" s="4"/>
      <c r="N79" s="10">
        <f>SUM(N77:N78)</f>
        <v>2649741.5278249998</v>
      </c>
    </row>
    <row r="80" spans="1:14" ht="12.75">
      <c r="A80" s="22">
        <v>50</v>
      </c>
      <c r="B80" s="11">
        <v>6</v>
      </c>
      <c r="C80" s="11"/>
      <c r="D80" s="11">
        <f>K69</f>
        <v>1.3333333333333333</v>
      </c>
      <c r="E80" s="30">
        <f t="shared" si="8"/>
        <v>235</v>
      </c>
      <c r="F80" s="27"/>
      <c r="G80" s="11">
        <f t="shared" si="7"/>
        <v>3760</v>
      </c>
      <c r="H80" s="3"/>
      <c r="I80" s="3"/>
      <c r="J80" s="3"/>
      <c r="K80" s="3"/>
      <c r="L80" s="4"/>
      <c r="M80" s="4"/>
      <c r="N80" s="4"/>
    </row>
    <row r="81" spans="1:14" ht="12.75">
      <c r="A81" s="3"/>
      <c r="B81" s="15" t="s">
        <v>18</v>
      </c>
      <c r="C81" s="15"/>
      <c r="D81" s="15">
        <f>SUM(D73:D80)</f>
        <v>9401.66666666667</v>
      </c>
      <c r="E81" s="15"/>
      <c r="F81" s="32">
        <f>SUM(G73:G80)</f>
        <v>585395.2459999999</v>
      </c>
      <c r="G81" s="32"/>
      <c r="H81" s="28"/>
      <c r="I81" s="3"/>
      <c r="J81" s="3" t="s">
        <v>24</v>
      </c>
      <c r="K81" s="3"/>
      <c r="L81" s="4"/>
      <c r="M81" s="4"/>
      <c r="N81" s="29">
        <f>+(N79-N74)/N79</f>
        <v>0.005070127664877296</v>
      </c>
    </row>
    <row r="82" ht="12.75">
      <c r="G82" s="2"/>
    </row>
  </sheetData>
  <mergeCells count="7">
    <mergeCell ref="A6:B6"/>
    <mergeCell ref="D6:L6"/>
    <mergeCell ref="F81:G81"/>
    <mergeCell ref="A1:N1"/>
    <mergeCell ref="A4:N4"/>
    <mergeCell ref="A2:N2"/>
    <mergeCell ref="A3:N3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</cp:lastModifiedBy>
  <cp:lastPrinted>2006-09-18T19:33:32Z</cp:lastPrinted>
  <dcterms:created xsi:type="dcterms:W3CDTF">2006-09-12T19:59:49Z</dcterms:created>
  <dcterms:modified xsi:type="dcterms:W3CDTF">2006-10-26T20:00:51Z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