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1340" windowHeight="4725" firstSheet="3" activeTab="12"/>
  </bookViews>
  <sheets>
    <sheet name="Admin Costs" sheetId="1" r:id="rId1"/>
    <sheet name="06-07" sheetId="2" r:id="rId2"/>
    <sheet name="07-08" sheetId="3" r:id="rId3"/>
    <sheet name="08-09" sheetId="4" r:id="rId4"/>
    <sheet name="09-10" sheetId="5" r:id="rId5"/>
    <sheet name="10-11" sheetId="6" r:id="rId6"/>
    <sheet name="11-12" sheetId="7" r:id="rId7"/>
    <sheet name="12-13" sheetId="8" r:id="rId8"/>
    <sheet name="13-14" sheetId="9" r:id="rId9"/>
    <sheet name="14-15" sheetId="10" r:id="rId10"/>
    <sheet name="15-16" sheetId="11" r:id="rId11"/>
    <sheet name="16-17" sheetId="12" r:id="rId12"/>
    <sheet name="17-18" sheetId="13" r:id="rId13"/>
    <sheet name="Sheet1" sheetId="14" r:id="rId14"/>
  </sheets>
  <externalReferences>
    <externalReference r:id="rId17"/>
  </externalReferences>
  <definedNames>
    <definedName name="_xlnm.Print_Area" localSheetId="1">'06-07'!$A$1:$F$15</definedName>
    <definedName name="_xlnm.Print_Area" localSheetId="3">'08-09'!$A$1:$F$19</definedName>
    <definedName name="_xlnm.Print_Area" localSheetId="4">'09-10'!$A$1:$F$20</definedName>
    <definedName name="_xlnm.Print_Area" localSheetId="5">'10-11'!$A$1:$F$20</definedName>
    <definedName name="_xlnm.Print_Area" localSheetId="6">'11-12'!$A$1:$F$20</definedName>
    <definedName name="_xlnm.Print_Area" localSheetId="7">'12-13'!$A$1:$F$20</definedName>
    <definedName name="_xlnm.Print_Area" localSheetId="0">'Admin Costs'!$A$1:$F$9</definedName>
    <definedName name="Z_420C79A1_1B14_4F6E_8F1A_097E7311D611_.wvu.PrintArea" localSheetId="1" hidden="1">'06-07'!$A$1:$F$15</definedName>
    <definedName name="Z_420C79A1_1B14_4F6E_8F1A_097E7311D611_.wvu.PrintArea" localSheetId="3" hidden="1">'08-09'!$A$1:$F$19</definedName>
    <definedName name="Z_420C79A1_1B14_4F6E_8F1A_097E7311D611_.wvu.PrintArea" localSheetId="4" hidden="1">'09-10'!$A$1:$F$20</definedName>
    <definedName name="Z_420C79A1_1B14_4F6E_8F1A_097E7311D611_.wvu.PrintArea" localSheetId="5" hidden="1">'10-11'!$A$1:$F$20</definedName>
    <definedName name="Z_420C79A1_1B14_4F6E_8F1A_097E7311D611_.wvu.PrintArea" localSheetId="6" hidden="1">'11-12'!$A$1:$F$20</definedName>
    <definedName name="Z_420C79A1_1B14_4F6E_8F1A_097E7311D611_.wvu.PrintArea" localSheetId="7" hidden="1">'12-13'!$A$1:$F$20</definedName>
    <definedName name="Z_420C79A1_1B14_4F6E_8F1A_097E7311D611_.wvu.PrintArea" localSheetId="0" hidden="1">'Admin Costs'!$A$1:$F$9</definedName>
    <definedName name="Z_71E61161_F6C4_4BA7_B8A7_B84A770FA555_.wvu.PrintArea" localSheetId="1" hidden="1">'06-07'!$A$1:$F$15</definedName>
    <definedName name="Z_71E61161_F6C4_4BA7_B8A7_B84A770FA555_.wvu.PrintArea" localSheetId="3" hidden="1">'08-09'!$A$1:$F$19</definedName>
    <definedName name="Z_71E61161_F6C4_4BA7_B8A7_B84A770FA555_.wvu.PrintArea" localSheetId="4" hidden="1">'09-10'!$A$1:$F$20</definedName>
    <definedName name="Z_71E61161_F6C4_4BA7_B8A7_B84A770FA555_.wvu.PrintArea" localSheetId="5" hidden="1">'10-11'!$A$1:$F$20</definedName>
    <definedName name="Z_71E61161_F6C4_4BA7_B8A7_B84A770FA555_.wvu.PrintArea" localSheetId="6" hidden="1">'11-12'!$A$1:$F$20</definedName>
    <definedName name="Z_71E61161_F6C4_4BA7_B8A7_B84A770FA555_.wvu.PrintArea" localSheetId="7" hidden="1">'12-13'!$A$1:$F$20</definedName>
    <definedName name="Z_71E61161_F6C4_4BA7_B8A7_B84A770FA555_.wvu.PrintArea" localSheetId="0" hidden="1">'Admin Costs'!$A$1:$F$9</definedName>
  </definedNames>
  <calcPr fullCalcOnLoad="1"/>
</workbook>
</file>

<file path=xl/sharedStrings.xml><?xml version="1.0" encoding="utf-8"?>
<sst xmlns="http://schemas.openxmlformats.org/spreadsheetml/2006/main" count="135" uniqueCount="44">
  <si>
    <t>MONTH</t>
  </si>
  <si>
    <t>RESIDENTIAL HEAP BILLED</t>
  </si>
  <si>
    <t>KENTUCKY POWER -MATCHING COMPONENT</t>
  </si>
  <si>
    <t>KACA ADMINISTRATIVE COSTS</t>
  </si>
  <si>
    <t>TOTALS</t>
  </si>
  <si>
    <t>MONTHLY NET TOTALS</t>
  </si>
  <si>
    <t>SUBSIDIES DISTRIBUTED</t>
  </si>
  <si>
    <t>SUBSIDIES DISTRIBUTED/REVERSED</t>
  </si>
  <si>
    <t>2008/2009 YEAR END FUND BALANCE CARRIED OVER</t>
  </si>
  <si>
    <t>2007/2008 YEAR END FUND BALANCE CARRIED OVER</t>
  </si>
  <si>
    <t>*Sept-08</t>
  </si>
  <si>
    <t>*$15,700 previously paid to KACA as administrative costs, has been recovered by Kentucky Power via DSM rate mechanism</t>
  </si>
  <si>
    <t>resulting in an increase in monies available for HEAP fund.</t>
  </si>
  <si>
    <t>YEAR</t>
  </si>
  <si>
    <t>2007 - 2008</t>
  </si>
  <si>
    <t>2006 - 2007</t>
  </si>
  <si>
    <t>2008 - 2009</t>
  </si>
  <si>
    <t xml:space="preserve">ADMIN COSTS RECOVERED IN RATES </t>
  </si>
  <si>
    <t>ADMIN COSTS PAID TO KACA</t>
  </si>
  <si>
    <t>FUNDS COLLECTED</t>
  </si>
  <si>
    <t xml:space="preserve">NET ADMIN COSTS </t>
  </si>
  <si>
    <t>2009 - 2010</t>
  </si>
  <si>
    <t xml:space="preserve">*Per regulatory, due to phase in of the rates, April 2006 only had 1/2 month contribution made by company.  </t>
  </si>
  <si>
    <t>Additional company contribution of 1/2 April 2008 rates made in June 2009.</t>
  </si>
  <si>
    <t>*June-09</t>
  </si>
  <si>
    <t>2010 - 2011</t>
  </si>
  <si>
    <t>2009/2010 YEAR END FUND BALANCE CARRIED OVER</t>
  </si>
  <si>
    <t>FUND BALANCE</t>
  </si>
  <si>
    <t>ALLOWABLE ADMIN COSTS</t>
  </si>
  <si>
    <t>2011/2012 YEAR END FUND BALANCE CARRIED OVER</t>
  </si>
  <si>
    <t>2011-2012</t>
  </si>
  <si>
    <t>* Credit for April revenue month reversed due to the rebilling of account in April and credit given twice.</t>
  </si>
  <si>
    <t xml:space="preserve"> </t>
  </si>
  <si>
    <t>2012/2013 YEAR END FUND BALANCE CARRIED OVER</t>
  </si>
  <si>
    <t>* Debit entered for KHP credit due to adjustment made in April (037-413-055-1)</t>
  </si>
  <si>
    <t>May-12   *</t>
  </si>
  <si>
    <t>2012-2013</t>
  </si>
  <si>
    <t>2013/2014 YEAR END FUND BALANCE CARRIED OVER</t>
  </si>
  <si>
    <t>* Changed KY Matching Component amount from .125 to .15 effective 10/14/13 per Amy Elliott (7/18/14).</t>
  </si>
  <si>
    <t>October - 13 *</t>
  </si>
  <si>
    <t>* Per Michelle Pollock actual HEAP billed from Oct 1-13 ($11,574.40) and Oct 14-31 (9410.25) = $19,055.58</t>
  </si>
  <si>
    <t>2015/2016 YEAR END FUND BALANCE CARRIED OVER</t>
  </si>
  <si>
    <t>2016/2017 YEAR END FUND BALANCE CARRIED OVER</t>
  </si>
  <si>
    <t>2017/2018 YEAR END FUND BALANCE CARRIED OVER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</si>
</sst>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8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8" fontId="2" fillId="0" borderId="0" xfId="0" applyNumberFormat="1" applyFont="1" applyAlignment="1">
      <alignment horizontal="right"/>
    </xf>
    <xf numFmtId="8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8" fontId="2" fillId="0" borderId="0" xfId="0" applyNumberFormat="1" applyFont="1" applyAlignment="1">
      <alignment/>
    </xf>
    <xf numFmtId="8" fontId="1" fillId="0" borderId="0" xfId="0" applyNumberFormat="1" applyFont="1" applyAlignment="1">
      <alignment horizontal="center" wrapText="1"/>
    </xf>
    <xf numFmtId="164" fontId="39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8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8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-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15.421875" style="3" bestFit="1" customWidth="1"/>
    <col min="2" max="2" width="17.00390625" style="0" customWidth="1"/>
    <col min="3" max="3" width="13.421875" style="0" bestFit="1" customWidth="1"/>
    <col min="4" max="4" width="14.421875" style="0" bestFit="1" customWidth="1"/>
    <col min="5" max="5" width="14.8515625" style="0" bestFit="1" customWidth="1"/>
    <col min="6" max="6" width="12.28125" style="0" bestFit="1" customWidth="1"/>
    <col min="7" max="7" width="14.28125" style="0" customWidth="1"/>
  </cols>
  <sheetData>
    <row r="1" spans="1:7" s="2" customFormat="1" ht="42" customHeight="1">
      <c r="A1" s="1" t="s">
        <v>13</v>
      </c>
      <c r="B1" s="2" t="s">
        <v>6</v>
      </c>
      <c r="C1" s="2" t="s">
        <v>19</v>
      </c>
      <c r="D1" s="2" t="s">
        <v>18</v>
      </c>
      <c r="E1" s="2" t="s">
        <v>17</v>
      </c>
      <c r="F1" s="2" t="s">
        <v>20</v>
      </c>
      <c r="G1" s="2" t="s">
        <v>28</v>
      </c>
    </row>
    <row r="2" spans="1:6" ht="18" customHeight="1">
      <c r="A2" s="10" t="s">
        <v>15</v>
      </c>
      <c r="B2" s="5">
        <f>'06-07'!D15</f>
        <v>-10609</v>
      </c>
      <c r="C2" s="5">
        <f>'06-07'!B15+'06-07'!C15</f>
        <v>332258.8000000001</v>
      </c>
      <c r="D2" s="5">
        <v>-5800</v>
      </c>
      <c r="E2" s="5">
        <v>0</v>
      </c>
      <c r="F2" s="11">
        <f aca="true" t="shared" si="0" ref="F2:F7">D2+E2</f>
        <v>-5800</v>
      </c>
    </row>
    <row r="3" spans="1:6" ht="18" customHeight="1">
      <c r="A3" s="10" t="s">
        <v>14</v>
      </c>
      <c r="B3" s="5">
        <f>'07-08'!D16</f>
        <v>-427784</v>
      </c>
      <c r="C3" s="5">
        <f>'07-08'!B16+'07-08'!C16</f>
        <v>346474.36000000004</v>
      </c>
      <c r="D3" s="5">
        <v>-53462</v>
      </c>
      <c r="E3" s="5">
        <v>0</v>
      </c>
      <c r="F3" s="11">
        <f t="shared" si="0"/>
        <v>-53462</v>
      </c>
    </row>
    <row r="4" spans="1:6" ht="18" customHeight="1">
      <c r="A4" s="10" t="s">
        <v>16</v>
      </c>
      <c r="B4" s="5">
        <f>'08-09'!D16</f>
        <v>-339847</v>
      </c>
      <c r="C4" s="5">
        <f>'08-09'!B16</f>
        <v>173041.66</v>
      </c>
      <c r="D4" s="5">
        <v>-32031</v>
      </c>
      <c r="E4" s="5">
        <v>15700</v>
      </c>
      <c r="F4" s="11">
        <f t="shared" si="0"/>
        <v>-16331</v>
      </c>
    </row>
    <row r="5" spans="1:6" ht="18" customHeight="1">
      <c r="A5" s="4" t="s">
        <v>21</v>
      </c>
      <c r="B5" s="5">
        <f>'09-10'!D17</f>
        <v>-151967</v>
      </c>
      <c r="C5" s="5">
        <f>'09-10'!B17+'09-10'!C17</f>
        <v>179707.61</v>
      </c>
      <c r="D5" s="5">
        <f>'09-10'!E17</f>
        <v>-21292</v>
      </c>
      <c r="E5" s="5">
        <v>0</v>
      </c>
      <c r="F5" s="11">
        <f t="shared" si="0"/>
        <v>-21292</v>
      </c>
    </row>
    <row r="6" spans="1:6" ht="18" customHeight="1">
      <c r="A6" s="4" t="s">
        <v>25</v>
      </c>
      <c r="B6" s="5">
        <f>'10-11'!D17</f>
        <v>-259157</v>
      </c>
      <c r="C6" s="5">
        <f>'10-11'!B17+'10-11'!C17</f>
        <v>389922.63</v>
      </c>
      <c r="D6" s="5">
        <f>'10-11'!E17</f>
        <v>-18780</v>
      </c>
      <c r="E6" s="5">
        <v>0</v>
      </c>
      <c r="F6" s="11">
        <f t="shared" si="0"/>
        <v>-18780</v>
      </c>
    </row>
    <row r="7" spans="1:6" ht="18" customHeight="1">
      <c r="A7" s="4" t="s">
        <v>30</v>
      </c>
      <c r="B7" s="5">
        <f>'11-12'!D17</f>
        <v>-400578</v>
      </c>
      <c r="C7" s="5">
        <f>'10-11'!B18+'10-11'!C17</f>
        <v>157703.38</v>
      </c>
      <c r="D7" s="5">
        <f>'11-12'!E17</f>
        <v>-27272</v>
      </c>
      <c r="E7" s="5"/>
      <c r="F7" s="11">
        <f t="shared" si="0"/>
        <v>-27272</v>
      </c>
    </row>
    <row r="8" spans="1:6" ht="18" customHeight="1">
      <c r="A8" s="4" t="s">
        <v>36</v>
      </c>
      <c r="B8" s="5">
        <f>'12-13'!D17</f>
        <v>-371515</v>
      </c>
      <c r="C8" s="5" t="e">
        <f>'[1]11-11'!B19+'10-11'!C18</f>
        <v>#REF!</v>
      </c>
      <c r="D8" s="5"/>
      <c r="E8" s="5"/>
      <c r="F8" s="11"/>
    </row>
    <row r="9" spans="1:7" ht="36" customHeight="1">
      <c r="A9" s="3" t="s">
        <v>4</v>
      </c>
      <c r="B9" s="5">
        <f>SUM(B2:B7)</f>
        <v>-1589942</v>
      </c>
      <c r="C9" s="5">
        <f>SUM(C2:C7)</f>
        <v>1579108.44</v>
      </c>
      <c r="D9" s="5"/>
      <c r="F9" s="11">
        <f>SUM(F2:F7)</f>
        <v>-142937</v>
      </c>
      <c r="G9" s="11">
        <f>(C9*0.1)+F9</f>
        <v>14973.844000000012</v>
      </c>
    </row>
    <row r="10" ht="21.75" customHeight="1"/>
    <row r="11" spans="1:2" ht="25.5" customHeight="1">
      <c r="A11" s="3" t="s">
        <v>27</v>
      </c>
      <c r="B11" s="13">
        <f>+B9+C9+F9</f>
        <v>-153770.56000000006</v>
      </c>
    </row>
    <row r="15" ht="12.75">
      <c r="D15" s="11"/>
    </row>
  </sheetData>
  <sheetProtection/>
  <printOptions gridLines="1"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&amp;C&amp;"Times New Roman,Regular"&amp;14KENTUCKY POWER RESIDENTIAL HEAP REPORT - ADMINISTRATIVE COSTS&amp;R
</oddHeader>
    <oddFooter>&amp;L&amp;D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3.8515625" style="0" customWidth="1"/>
    <col min="2" max="2" width="14.140625" style="0" customWidth="1"/>
    <col min="3" max="3" width="14.28125" style="0" customWidth="1"/>
    <col min="4" max="4" width="14.00390625" style="0" customWidth="1"/>
    <col min="5" max="5" width="19.00390625" style="0" customWidth="1"/>
    <col min="6" max="6" width="17.28125" style="0" customWidth="1"/>
  </cols>
  <sheetData>
    <row r="1" spans="1:6" ht="12.75">
      <c r="A1" s="6" t="s">
        <v>37</v>
      </c>
      <c r="B1" s="6"/>
      <c r="C1" s="6"/>
      <c r="D1" s="6"/>
      <c r="E1" s="6"/>
      <c r="F1" s="7">
        <v>138190.78</v>
      </c>
    </row>
    <row r="2" spans="1:6" ht="51">
      <c r="A2" s="1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14" t="s">
        <v>5</v>
      </c>
    </row>
    <row r="3" spans="1:6" ht="12.75">
      <c r="A3" s="4">
        <v>41730</v>
      </c>
      <c r="B3" s="5">
        <v>20983.1</v>
      </c>
      <c r="C3" s="5">
        <f aca="true" t="shared" si="0" ref="C3:C14">ROUND(B3/0.15*0.15,2)</f>
        <v>20983.1</v>
      </c>
      <c r="D3" s="5">
        <v>-65</v>
      </c>
      <c r="E3" s="5">
        <v>0</v>
      </c>
      <c r="F3" s="5">
        <f aca="true" t="shared" si="1" ref="F3:F14">SUM(B3:E3)</f>
        <v>41901.2</v>
      </c>
    </row>
    <row r="4" spans="1:6" ht="12.75">
      <c r="A4" s="4">
        <v>41772</v>
      </c>
      <c r="B4" s="5">
        <v>20898.14</v>
      </c>
      <c r="C4" s="5">
        <f t="shared" si="0"/>
        <v>20898.14</v>
      </c>
      <c r="D4" s="5">
        <v>0</v>
      </c>
      <c r="E4" s="5">
        <v>0</v>
      </c>
      <c r="F4" s="5">
        <f t="shared" si="1"/>
        <v>41796.28</v>
      </c>
    </row>
    <row r="5" spans="1:6" ht="12.75">
      <c r="A5" s="4">
        <v>41791</v>
      </c>
      <c r="B5" s="5">
        <v>20839.25</v>
      </c>
      <c r="C5" s="5">
        <f t="shared" si="0"/>
        <v>20839.25</v>
      </c>
      <c r="D5" s="5">
        <v>0</v>
      </c>
      <c r="E5" s="5">
        <v>-18000</v>
      </c>
      <c r="F5" s="5">
        <f t="shared" si="1"/>
        <v>23678.5</v>
      </c>
    </row>
    <row r="6" spans="1:6" ht="12.75">
      <c r="A6" s="4">
        <v>41821</v>
      </c>
      <c r="B6" s="5">
        <v>20830.29</v>
      </c>
      <c r="C6" s="5">
        <f t="shared" si="0"/>
        <v>20830.29</v>
      </c>
      <c r="D6" s="5">
        <v>-90424</v>
      </c>
      <c r="E6" s="5">
        <v>0</v>
      </c>
      <c r="F6" s="5">
        <f t="shared" si="1"/>
        <v>-48763.42</v>
      </c>
    </row>
    <row r="7" spans="1:6" ht="12.75">
      <c r="A7" s="4">
        <v>41864</v>
      </c>
      <c r="B7" s="5">
        <v>20776.11</v>
      </c>
      <c r="C7" s="5">
        <f>ROUND(B7/0.15*0.15,2)</f>
        <v>20776.11</v>
      </c>
      <c r="D7" s="5">
        <v>-89090</v>
      </c>
      <c r="E7" s="5">
        <v>0</v>
      </c>
      <c r="F7" s="5">
        <f>SUM(B7:E7)</f>
        <v>-47537.78</v>
      </c>
    </row>
    <row r="8" spans="1:6" ht="12.75">
      <c r="A8" s="4">
        <v>41883</v>
      </c>
      <c r="B8" s="5">
        <v>20784.17</v>
      </c>
      <c r="C8" s="5">
        <f t="shared" si="0"/>
        <v>20784.17</v>
      </c>
      <c r="D8" s="5">
        <v>-87659</v>
      </c>
      <c r="E8" s="5">
        <v>0</v>
      </c>
      <c r="F8" s="5">
        <f t="shared" si="1"/>
        <v>-46090.66</v>
      </c>
    </row>
    <row r="9" spans="1:6" ht="12.75">
      <c r="A9" s="4">
        <v>41913</v>
      </c>
      <c r="B9" s="5">
        <v>20776.54</v>
      </c>
      <c r="C9" s="5">
        <f t="shared" si="0"/>
        <v>20776.54</v>
      </c>
      <c r="D9" s="5">
        <v>0</v>
      </c>
      <c r="E9" s="5">
        <v>-9000</v>
      </c>
      <c r="F9" s="5">
        <f t="shared" si="1"/>
        <v>32553.08</v>
      </c>
    </row>
    <row r="10" spans="1:6" ht="12.75">
      <c r="A10" s="4">
        <v>41944</v>
      </c>
      <c r="B10" s="5">
        <v>20770.23</v>
      </c>
      <c r="C10" s="5">
        <f t="shared" si="0"/>
        <v>20770.23</v>
      </c>
      <c r="D10" s="5">
        <v>0</v>
      </c>
      <c r="E10" s="5">
        <v>0</v>
      </c>
      <c r="F10" s="5">
        <f t="shared" si="1"/>
        <v>41540.46</v>
      </c>
    </row>
    <row r="11" spans="1:6" ht="12.75">
      <c r="A11" s="4">
        <v>41974</v>
      </c>
      <c r="B11" s="5">
        <v>20839.76</v>
      </c>
      <c r="C11" s="5">
        <f t="shared" si="0"/>
        <v>20839.76</v>
      </c>
      <c r="D11" s="5">
        <v>-58317</v>
      </c>
      <c r="E11" s="5">
        <v>0</v>
      </c>
      <c r="F11" s="5">
        <f t="shared" si="1"/>
        <v>-16637.480000000003</v>
      </c>
    </row>
    <row r="12" spans="1:6" ht="12.75">
      <c r="A12" s="4">
        <v>42005</v>
      </c>
      <c r="B12" s="5">
        <v>20841.07</v>
      </c>
      <c r="C12" s="5">
        <f>ROUND(B12/0.15*0.15,2)</f>
        <v>20841.07</v>
      </c>
      <c r="D12" s="5">
        <v>-95729</v>
      </c>
      <c r="E12" s="5">
        <v>-16712</v>
      </c>
      <c r="F12" s="5">
        <f>SUM(B12:E12)</f>
        <v>-70758.86</v>
      </c>
    </row>
    <row r="13" spans="1:6" ht="12.75">
      <c r="A13" s="4">
        <v>42036</v>
      </c>
      <c r="B13" s="5">
        <v>20831.62</v>
      </c>
      <c r="C13" s="5">
        <f t="shared" si="0"/>
        <v>20831.62</v>
      </c>
      <c r="D13" s="5">
        <v>-94822</v>
      </c>
      <c r="E13" s="5">
        <v>0</v>
      </c>
      <c r="F13" s="5">
        <f t="shared" si="1"/>
        <v>-53158.76</v>
      </c>
    </row>
    <row r="14" spans="1:6" ht="12.75">
      <c r="A14" s="4">
        <v>42064</v>
      </c>
      <c r="B14" s="5">
        <v>20878.35</v>
      </c>
      <c r="C14" s="5">
        <f t="shared" si="0"/>
        <v>20878.35</v>
      </c>
      <c r="D14" s="5">
        <v>-93680</v>
      </c>
      <c r="E14" s="5">
        <v>0</v>
      </c>
      <c r="F14" s="5">
        <f t="shared" si="1"/>
        <v>-51923.3</v>
      </c>
    </row>
    <row r="15" spans="1:6" ht="12.75">
      <c r="A15" s="3"/>
      <c r="B15" s="5" t="s">
        <v>32</v>
      </c>
      <c r="C15" s="5"/>
      <c r="D15" s="5"/>
      <c r="E15" s="5"/>
      <c r="F15" s="5"/>
    </row>
    <row r="16" spans="1:6" ht="12.75">
      <c r="A16" s="12"/>
      <c r="B16" s="5"/>
      <c r="C16" s="5"/>
      <c r="D16" s="5"/>
      <c r="E16" s="5"/>
      <c r="F16" s="5"/>
    </row>
    <row r="17" spans="1:6" ht="12.75">
      <c r="A17" s="9" t="s">
        <v>4</v>
      </c>
      <c r="B17" s="7">
        <f>SUM(B3:B16)</f>
        <v>250048.63000000003</v>
      </c>
      <c r="C17" s="7">
        <f>SUM(C3:C16)</f>
        <v>250048.63000000003</v>
      </c>
      <c r="D17" s="7">
        <f>SUM(D3:D16)</f>
        <v>-609786</v>
      </c>
      <c r="E17" s="7">
        <f>SUM(E3:E16)</f>
        <v>-43712</v>
      </c>
      <c r="F17" s="7">
        <f>SUM(F3:F16)+F1</f>
        <v>-15209.959999999992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3.8515625" style="0" customWidth="1"/>
    <col min="2" max="2" width="14.140625" style="0" customWidth="1"/>
    <col min="3" max="3" width="14.28125" style="0" customWidth="1"/>
    <col min="4" max="4" width="14.00390625" style="0" customWidth="1"/>
    <col min="5" max="5" width="19.00390625" style="0" customWidth="1"/>
    <col min="6" max="6" width="17.28125" style="0" customWidth="1"/>
  </cols>
  <sheetData>
    <row r="1" spans="1:6" ht="12.75">
      <c r="A1" s="6" t="s">
        <v>41</v>
      </c>
      <c r="B1" s="6"/>
      <c r="C1" s="6"/>
      <c r="D1" s="6"/>
      <c r="E1" s="6"/>
      <c r="F1" s="7">
        <v>-15209.96</v>
      </c>
    </row>
    <row r="2" spans="1:6" ht="51">
      <c r="A2" s="1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14" t="s">
        <v>5</v>
      </c>
    </row>
    <row r="3" spans="1:6" ht="12.75">
      <c r="A3" s="4">
        <v>42095</v>
      </c>
      <c r="B3" s="5">
        <v>20783.25</v>
      </c>
      <c r="C3" s="5">
        <f aca="true" t="shared" si="0" ref="C3:C14">ROUND(B3/0.15*0.15,2)</f>
        <v>20783.25</v>
      </c>
      <c r="D3" s="5">
        <v>-33</v>
      </c>
      <c r="E3" s="5">
        <v>0</v>
      </c>
      <c r="F3" s="5">
        <f aca="true" t="shared" si="1" ref="F3:F14">SUM(B3:E3)</f>
        <v>41533.5</v>
      </c>
    </row>
    <row r="4" spans="1:6" ht="12.75">
      <c r="A4" s="4">
        <v>42137</v>
      </c>
      <c r="B4" s="5">
        <v>20698.07</v>
      </c>
      <c r="C4" s="5">
        <f t="shared" si="0"/>
        <v>20698.07</v>
      </c>
      <c r="D4" s="5">
        <v>0</v>
      </c>
      <c r="E4" s="5">
        <v>-16712</v>
      </c>
      <c r="F4" s="5">
        <f t="shared" si="1"/>
        <v>24684.14</v>
      </c>
    </row>
    <row r="5" spans="1:6" ht="12.75">
      <c r="A5" s="4">
        <v>42156</v>
      </c>
      <c r="B5" s="5">
        <v>20674.81</v>
      </c>
      <c r="C5" s="5">
        <f t="shared" si="0"/>
        <v>20674.81</v>
      </c>
      <c r="D5" s="5">
        <v>0</v>
      </c>
      <c r="E5" s="5" t="s">
        <v>32</v>
      </c>
      <c r="F5" s="5">
        <f t="shared" si="1"/>
        <v>41349.62</v>
      </c>
    </row>
    <row r="6" spans="1:6" ht="12.75">
      <c r="A6" s="4">
        <v>42186</v>
      </c>
      <c r="B6" s="5">
        <v>20768.25</v>
      </c>
      <c r="C6" s="5">
        <f t="shared" si="0"/>
        <v>20768.25</v>
      </c>
      <c r="D6" s="5">
        <v>-89447</v>
      </c>
      <c r="E6" s="5">
        <v>0</v>
      </c>
      <c r="F6" s="5">
        <f t="shared" si="1"/>
        <v>-47910.5</v>
      </c>
    </row>
    <row r="7" spans="1:6" ht="12.75">
      <c r="A7" s="4">
        <v>42229</v>
      </c>
      <c r="B7" s="5">
        <v>20648.84</v>
      </c>
      <c r="C7" s="5">
        <f>ROUND(B7/0.15*0.15,2)</f>
        <v>20648.84</v>
      </c>
      <c r="D7" s="19">
        <v>-88405</v>
      </c>
      <c r="E7" s="5">
        <v>0</v>
      </c>
      <c r="F7" s="5">
        <f>SUM(B7:E7)</f>
        <v>-47107.32</v>
      </c>
    </row>
    <row r="8" spans="1:6" ht="12.75">
      <c r="A8" s="4">
        <v>42248</v>
      </c>
      <c r="B8" s="5">
        <v>20675.53</v>
      </c>
      <c r="C8" s="5">
        <f t="shared" si="0"/>
        <v>20675.53</v>
      </c>
      <c r="D8" s="5">
        <v>-86973</v>
      </c>
      <c r="E8" s="5">
        <v>0</v>
      </c>
      <c r="F8" s="5">
        <f t="shared" si="1"/>
        <v>-45621.94</v>
      </c>
    </row>
    <row r="9" spans="1:6" ht="12.75">
      <c r="A9" s="4">
        <v>42278</v>
      </c>
      <c r="B9" s="5">
        <v>20659.62</v>
      </c>
      <c r="C9" s="5">
        <f t="shared" si="0"/>
        <v>20659.62</v>
      </c>
      <c r="D9" s="5">
        <v>0</v>
      </c>
      <c r="E9" s="5">
        <v>-8776</v>
      </c>
      <c r="F9" s="5">
        <f>SUM(B9:E9)</f>
        <v>32543.239999999998</v>
      </c>
    </row>
    <row r="10" spans="1:6" ht="12.75">
      <c r="A10" s="4">
        <v>42309</v>
      </c>
      <c r="B10" s="5">
        <v>20659.45</v>
      </c>
      <c r="C10" s="5">
        <f t="shared" si="0"/>
        <v>20659.45</v>
      </c>
      <c r="D10" s="5">
        <v>0</v>
      </c>
      <c r="E10" s="5">
        <v>0</v>
      </c>
      <c r="F10" s="5">
        <f t="shared" si="1"/>
        <v>41318.9</v>
      </c>
    </row>
    <row r="11" spans="1:6" ht="12.75">
      <c r="A11" s="4">
        <v>42339</v>
      </c>
      <c r="B11" s="5">
        <v>20725.5</v>
      </c>
      <c r="C11" s="5">
        <v>20725.5</v>
      </c>
      <c r="D11" s="5">
        <v>-13907</v>
      </c>
      <c r="E11" s="5">
        <v>0</v>
      </c>
      <c r="F11" s="5">
        <f t="shared" si="1"/>
        <v>27544</v>
      </c>
    </row>
    <row r="12" spans="1:6" ht="12.75">
      <c r="A12" s="4">
        <v>42370</v>
      </c>
      <c r="B12" s="5">
        <v>20735.22</v>
      </c>
      <c r="C12" s="5">
        <f>ROUND(B12/0.15*0.15,2)</f>
        <v>20735.22</v>
      </c>
      <c r="D12" s="5">
        <v>-54266</v>
      </c>
      <c r="E12" s="5" t="s">
        <v>32</v>
      </c>
      <c r="F12" s="5">
        <f>SUM(B12:E12)</f>
        <v>-12795.559999999998</v>
      </c>
    </row>
    <row r="13" spans="1:6" ht="12.75">
      <c r="A13" s="4">
        <v>42401</v>
      </c>
      <c r="B13" s="5">
        <v>20739.02</v>
      </c>
      <c r="C13" s="5">
        <f t="shared" si="0"/>
        <v>20739.02</v>
      </c>
      <c r="D13" s="5">
        <v>-54689</v>
      </c>
      <c r="E13" s="5">
        <v>-12778</v>
      </c>
      <c r="F13" s="5">
        <f t="shared" si="1"/>
        <v>-25988.96</v>
      </c>
    </row>
    <row r="14" spans="1:6" ht="12.75">
      <c r="A14" s="4">
        <v>42430</v>
      </c>
      <c r="B14" s="5">
        <v>20700.11</v>
      </c>
      <c r="C14" s="5">
        <f t="shared" si="0"/>
        <v>20700.11</v>
      </c>
      <c r="D14" s="5">
        <v>-56581</v>
      </c>
      <c r="E14" s="5">
        <v>0</v>
      </c>
      <c r="F14" s="5">
        <f t="shared" si="1"/>
        <v>-15180.779999999999</v>
      </c>
    </row>
    <row r="15" spans="1:6" ht="12.75">
      <c r="A15" s="3"/>
      <c r="B15" s="5" t="s">
        <v>32</v>
      </c>
      <c r="C15" s="5"/>
      <c r="D15" s="5"/>
      <c r="E15" s="5"/>
      <c r="F15" s="5"/>
    </row>
    <row r="16" spans="1:6" ht="12.75">
      <c r="A16" s="12"/>
      <c r="B16" s="5"/>
      <c r="C16" s="5"/>
      <c r="D16" s="5"/>
      <c r="E16" s="5"/>
      <c r="F16" s="5"/>
    </row>
    <row r="17" spans="1:6" ht="12.75">
      <c r="A17" s="9" t="s">
        <v>4</v>
      </c>
      <c r="B17" s="7">
        <f>SUM(B3:B16)</f>
        <v>248467.66999999998</v>
      </c>
      <c r="C17" s="7">
        <f>SUM(C3:C16)</f>
        <v>248467.66999999998</v>
      </c>
      <c r="D17" s="7">
        <f>SUM(D3:D16)</f>
        <v>-444301</v>
      </c>
      <c r="E17" s="7">
        <f>SUM(E3:E16)</f>
        <v>-38266</v>
      </c>
      <c r="F17" s="7">
        <f>SUM(F3:F16)+F1</f>
        <v>-841.6199999999808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14.140625" style="0" customWidth="1"/>
    <col min="2" max="2" width="14.57421875" style="0" customWidth="1"/>
    <col min="3" max="3" width="15.7109375" style="0" customWidth="1"/>
    <col min="4" max="4" width="14.7109375" style="0" customWidth="1"/>
    <col min="5" max="5" width="17.421875" style="0" customWidth="1"/>
    <col min="6" max="6" width="14.00390625" style="0" customWidth="1"/>
  </cols>
  <sheetData>
    <row r="1" spans="1:6" ht="12.75">
      <c r="A1" s="6" t="s">
        <v>42</v>
      </c>
      <c r="B1" s="6"/>
      <c r="C1" s="6"/>
      <c r="D1" s="6"/>
      <c r="E1" s="6"/>
      <c r="F1" s="7">
        <v>-841.6199999999808</v>
      </c>
    </row>
    <row r="2" spans="1:6" ht="51">
      <c r="A2" s="1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14" t="s">
        <v>5</v>
      </c>
    </row>
    <row r="3" spans="1:6" ht="12.75">
      <c r="A3" s="4">
        <v>42461</v>
      </c>
      <c r="B3" s="5">
        <v>20654.48</v>
      </c>
      <c r="C3" s="5">
        <f>ROUND(B3/0.15*0.15,2)</f>
        <v>20654.48</v>
      </c>
      <c r="D3" s="5">
        <v>0</v>
      </c>
      <c r="E3" s="5">
        <v>0</v>
      </c>
      <c r="F3" s="5">
        <f aca="true" t="shared" si="0" ref="F3:F14">SUM(B3:E3)</f>
        <v>41308.96</v>
      </c>
    </row>
    <row r="4" spans="1:6" ht="12.75">
      <c r="A4" s="4">
        <v>42503</v>
      </c>
      <c r="B4" s="5">
        <v>20601.45</v>
      </c>
      <c r="C4" s="5">
        <f aca="true" t="shared" si="1" ref="C4:C14">ROUND(B4/0.15*0.15,2)</f>
        <v>20601.45</v>
      </c>
      <c r="D4" s="5">
        <v>0</v>
      </c>
      <c r="E4" s="5">
        <v>-13024</v>
      </c>
      <c r="F4" s="5">
        <f t="shared" si="0"/>
        <v>28178.9</v>
      </c>
    </row>
    <row r="5" spans="1:6" ht="12.75">
      <c r="A5" s="4">
        <v>42522</v>
      </c>
      <c r="B5" s="5">
        <v>20559.77</v>
      </c>
      <c r="C5" s="5">
        <f t="shared" si="1"/>
        <v>20559.77</v>
      </c>
      <c r="D5" s="5">
        <v>0</v>
      </c>
      <c r="E5" s="5">
        <v>0</v>
      </c>
      <c r="F5" s="5">
        <f t="shared" si="0"/>
        <v>41119.54</v>
      </c>
    </row>
    <row r="6" spans="1:6" ht="12.75">
      <c r="A6" s="4">
        <v>42552</v>
      </c>
      <c r="B6" s="5">
        <v>20541.68</v>
      </c>
      <c r="C6" s="5">
        <f t="shared" si="1"/>
        <v>20541.68</v>
      </c>
      <c r="D6" s="5">
        <v>-54109</v>
      </c>
      <c r="E6" s="5">
        <v>0</v>
      </c>
      <c r="F6" s="5">
        <f t="shared" si="0"/>
        <v>-13025.64</v>
      </c>
    </row>
    <row r="7" spans="1:6" ht="12.75">
      <c r="A7" s="4">
        <v>42595</v>
      </c>
      <c r="B7" s="5">
        <v>20522.88</v>
      </c>
      <c r="C7" s="5">
        <f t="shared" si="1"/>
        <v>20522.88</v>
      </c>
      <c r="D7" s="19">
        <v>-53263</v>
      </c>
      <c r="E7" s="5">
        <v>0</v>
      </c>
      <c r="F7" s="5">
        <f>SUM(B7:E7)</f>
        <v>-12217.239999999998</v>
      </c>
    </row>
    <row r="8" spans="1:6" ht="12.75">
      <c r="A8" s="4">
        <v>42614</v>
      </c>
      <c r="B8" s="5">
        <v>20577.53</v>
      </c>
      <c r="C8" s="5">
        <f t="shared" si="1"/>
        <v>20577.53</v>
      </c>
      <c r="D8" s="5">
        <v>-52677</v>
      </c>
      <c r="E8" s="5">
        <v>0</v>
      </c>
      <c r="F8" s="5">
        <f t="shared" si="0"/>
        <v>-11521.940000000002</v>
      </c>
    </row>
    <row r="9" spans="1:6" ht="12.75">
      <c r="A9" s="4">
        <v>42644</v>
      </c>
      <c r="B9" s="5">
        <v>20496.62</v>
      </c>
      <c r="C9" s="5">
        <f t="shared" si="1"/>
        <v>20496.62</v>
      </c>
      <c r="D9" s="5">
        <v>0</v>
      </c>
      <c r="E9" s="5">
        <v>-6401</v>
      </c>
      <c r="F9" s="5">
        <f>SUM(B9:E9)</f>
        <v>34592.24</v>
      </c>
    </row>
    <row r="10" spans="1:6" ht="12.75">
      <c r="A10" s="4">
        <v>42675</v>
      </c>
      <c r="B10" s="5">
        <v>20490.5</v>
      </c>
      <c r="C10" s="5">
        <f t="shared" si="1"/>
        <v>20490.5</v>
      </c>
      <c r="D10" s="5">
        <v>0</v>
      </c>
      <c r="E10" s="5">
        <v>0</v>
      </c>
      <c r="F10" s="5">
        <f t="shared" si="0"/>
        <v>40981</v>
      </c>
    </row>
    <row r="11" spans="1:6" ht="12.75">
      <c r="A11" s="4">
        <v>42705</v>
      </c>
      <c r="B11" s="5">
        <v>20526.84</v>
      </c>
      <c r="C11" s="5">
        <f t="shared" si="1"/>
        <v>20526.84</v>
      </c>
      <c r="D11" s="5">
        <v>-34819</v>
      </c>
      <c r="E11" s="5">
        <v>0</v>
      </c>
      <c r="F11" s="5">
        <f t="shared" si="0"/>
        <v>6234.68</v>
      </c>
    </row>
    <row r="12" spans="1:6" ht="12.75">
      <c r="A12" s="4">
        <v>42736</v>
      </c>
      <c r="B12" s="5">
        <v>20574.23</v>
      </c>
      <c r="C12" s="5">
        <f t="shared" si="1"/>
        <v>20574.23</v>
      </c>
      <c r="D12" s="5">
        <v>-71619</v>
      </c>
      <c r="E12" s="5" t="s">
        <v>32</v>
      </c>
      <c r="F12" s="5">
        <f>SUM(B12:E12)</f>
        <v>-30470.54</v>
      </c>
    </row>
    <row r="13" spans="1:6" ht="12.75">
      <c r="A13" s="4">
        <v>42767</v>
      </c>
      <c r="B13" s="5">
        <v>20525.8</v>
      </c>
      <c r="C13" s="5">
        <f t="shared" si="1"/>
        <v>20525.8</v>
      </c>
      <c r="D13" s="5">
        <v>-72405</v>
      </c>
      <c r="E13" s="5">
        <v>-15348</v>
      </c>
      <c r="F13" s="5">
        <f>SUM(B13:E13)</f>
        <v>-46701.4</v>
      </c>
    </row>
    <row r="14" spans="1:6" ht="12.75">
      <c r="A14" s="4">
        <v>42795</v>
      </c>
      <c r="B14" s="5">
        <v>20493.71</v>
      </c>
      <c r="C14" s="5">
        <f t="shared" si="1"/>
        <v>20493.71</v>
      </c>
      <c r="D14" s="5">
        <v>-72478</v>
      </c>
      <c r="E14" s="5">
        <v>0</v>
      </c>
      <c r="F14" s="5">
        <f t="shared" si="0"/>
        <v>-31490.58</v>
      </c>
    </row>
    <row r="15" spans="1:6" ht="12.75">
      <c r="A15" s="3"/>
      <c r="B15" s="5" t="s">
        <v>32</v>
      </c>
      <c r="C15" s="5"/>
      <c r="D15" s="5"/>
      <c r="E15" s="5"/>
      <c r="F15" s="5"/>
    </row>
    <row r="16" spans="1:6" ht="12.75">
      <c r="A16" s="12"/>
      <c r="B16" s="5"/>
      <c r="C16" s="5"/>
      <c r="D16" s="5"/>
      <c r="E16" s="5"/>
      <c r="F16" s="5"/>
    </row>
    <row r="17" spans="1:6" ht="12.75">
      <c r="A17" s="9" t="s">
        <v>4</v>
      </c>
      <c r="B17" s="7">
        <f>SUM(B3:B16)</f>
        <v>246565.49</v>
      </c>
      <c r="C17" s="7">
        <f>SUM(C3:C16)</f>
        <v>246565.49</v>
      </c>
      <c r="D17" s="7">
        <f>SUM(D3:D16)</f>
        <v>-411370</v>
      </c>
      <c r="E17" s="7">
        <f>SUM(E3:E16)</f>
        <v>-34773</v>
      </c>
      <c r="F17" s="7">
        <f>SUM(F3:F16)+F1</f>
        <v>46146.359999999986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4.140625" style="0" customWidth="1"/>
    <col min="2" max="2" width="14.57421875" style="0" customWidth="1"/>
    <col min="3" max="3" width="15.7109375" style="0" customWidth="1"/>
    <col min="4" max="4" width="14.7109375" style="0" customWidth="1"/>
    <col min="5" max="5" width="17.421875" style="0" customWidth="1"/>
    <col min="6" max="6" width="14.00390625" style="0" customWidth="1"/>
  </cols>
  <sheetData>
    <row r="1" spans="1:6" ht="12.75">
      <c r="A1" s="6" t="s">
        <v>43</v>
      </c>
      <c r="B1" s="6"/>
      <c r="C1" s="6"/>
      <c r="D1" s="6"/>
      <c r="E1" s="6"/>
      <c r="F1" s="7">
        <v>46146.359999999986</v>
      </c>
    </row>
    <row r="2" spans="1:6" ht="51">
      <c r="A2" s="1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14" t="s">
        <v>5</v>
      </c>
    </row>
    <row r="3" spans="1:6" ht="12.75">
      <c r="A3" s="4">
        <v>42826</v>
      </c>
      <c r="B3" s="5">
        <v>20438.9</v>
      </c>
      <c r="C3" s="5">
        <f>ROUND(B3/0.15*0.15,2)</f>
        <v>20438.9</v>
      </c>
      <c r="D3" s="5">
        <v>0</v>
      </c>
      <c r="E3" s="5">
        <v>0</v>
      </c>
      <c r="F3" s="5">
        <f aca="true" t="shared" si="0" ref="F3:F14">SUM(B3:E3)</f>
        <v>40877.8</v>
      </c>
    </row>
    <row r="4" spans="1:6" ht="12.75">
      <c r="A4" s="4">
        <v>42868</v>
      </c>
      <c r="B4" s="5">
        <v>20426.01</v>
      </c>
      <c r="C4" s="5">
        <f aca="true" t="shared" si="1" ref="C4:C14">ROUND(B4/0.15*0.15,2)</f>
        <v>20426.01</v>
      </c>
      <c r="D4" s="5">
        <v>0</v>
      </c>
      <c r="E4" s="5">
        <v>-15664</v>
      </c>
      <c r="F4" s="5">
        <f t="shared" si="0"/>
        <v>25188.019999999997</v>
      </c>
    </row>
    <row r="5" spans="1:6" ht="12.75">
      <c r="A5" s="4">
        <v>42887</v>
      </c>
      <c r="B5" s="5">
        <v>20386.48</v>
      </c>
      <c r="C5" s="5">
        <f t="shared" si="1"/>
        <v>20386.48</v>
      </c>
      <c r="D5" s="5">
        <v>0</v>
      </c>
      <c r="E5" s="5">
        <v>0</v>
      </c>
      <c r="F5" s="5">
        <f t="shared" si="0"/>
        <v>40772.96</v>
      </c>
    </row>
    <row r="6" spans="1:6" ht="12.75">
      <c r="A6" s="4">
        <v>42917</v>
      </c>
      <c r="B6" s="5">
        <v>20365.38</v>
      </c>
      <c r="C6" s="5">
        <f t="shared" si="1"/>
        <v>20365.38</v>
      </c>
      <c r="D6" s="5">
        <v>-69159</v>
      </c>
      <c r="E6" s="5">
        <v>0</v>
      </c>
      <c r="F6" s="5">
        <f t="shared" si="0"/>
        <v>-28428.239999999998</v>
      </c>
    </row>
    <row r="7" spans="1:6" ht="12.75">
      <c r="A7" s="4">
        <v>42960</v>
      </c>
      <c r="B7" s="5">
        <v>0</v>
      </c>
      <c r="C7" s="5">
        <f t="shared" si="1"/>
        <v>0</v>
      </c>
      <c r="D7" s="19">
        <v>0</v>
      </c>
      <c r="E7" s="5">
        <v>0</v>
      </c>
      <c r="F7" s="5">
        <f>SUM(B7:E7)</f>
        <v>0</v>
      </c>
    </row>
    <row r="8" spans="1:6" ht="12.75">
      <c r="A8" s="4">
        <v>42979</v>
      </c>
      <c r="B8" s="5">
        <v>0</v>
      </c>
      <c r="C8" s="5">
        <f t="shared" si="1"/>
        <v>0</v>
      </c>
      <c r="D8" s="5">
        <v>0</v>
      </c>
      <c r="E8" s="5">
        <v>0</v>
      </c>
      <c r="F8" s="5">
        <f t="shared" si="0"/>
        <v>0</v>
      </c>
    </row>
    <row r="9" spans="1:6" ht="12.75">
      <c r="A9" s="4">
        <v>43009</v>
      </c>
      <c r="B9" s="5">
        <v>0</v>
      </c>
      <c r="C9" s="5">
        <f t="shared" si="1"/>
        <v>0</v>
      </c>
      <c r="D9" s="5">
        <v>0</v>
      </c>
      <c r="E9" s="5">
        <v>0</v>
      </c>
      <c r="F9" s="5">
        <f>SUM(B9:E9)</f>
        <v>0</v>
      </c>
    </row>
    <row r="10" spans="1:6" ht="12.75">
      <c r="A10" s="4">
        <v>43040</v>
      </c>
      <c r="B10" s="5">
        <v>0</v>
      </c>
      <c r="C10" s="5">
        <f t="shared" si="1"/>
        <v>0</v>
      </c>
      <c r="D10" s="5">
        <v>0</v>
      </c>
      <c r="E10" s="5">
        <v>0</v>
      </c>
      <c r="F10" s="5">
        <f t="shared" si="0"/>
        <v>0</v>
      </c>
    </row>
    <row r="11" spans="1:6" ht="12.75">
      <c r="A11" s="4">
        <v>43070</v>
      </c>
      <c r="B11" s="5">
        <v>0</v>
      </c>
      <c r="C11" s="5">
        <f t="shared" si="1"/>
        <v>0</v>
      </c>
      <c r="D11" s="5">
        <v>0</v>
      </c>
      <c r="E11" s="5">
        <v>0</v>
      </c>
      <c r="F11" s="5">
        <f t="shared" si="0"/>
        <v>0</v>
      </c>
    </row>
    <row r="12" spans="1:6" ht="12.75">
      <c r="A12" s="4">
        <v>43101</v>
      </c>
      <c r="B12" s="5">
        <v>0</v>
      </c>
      <c r="C12" s="5">
        <f t="shared" si="1"/>
        <v>0</v>
      </c>
      <c r="D12" s="5">
        <v>0</v>
      </c>
      <c r="E12" s="5" t="s">
        <v>32</v>
      </c>
      <c r="F12" s="5">
        <f>SUM(B12:E12)</f>
        <v>0</v>
      </c>
    </row>
    <row r="13" spans="1:6" ht="12.75">
      <c r="A13" s="4">
        <v>43132</v>
      </c>
      <c r="B13" s="5">
        <v>0</v>
      </c>
      <c r="C13" s="5">
        <f t="shared" si="1"/>
        <v>0</v>
      </c>
      <c r="D13" s="5">
        <v>0</v>
      </c>
      <c r="E13" s="5">
        <v>0</v>
      </c>
      <c r="F13" s="5">
        <f>SUM(B13:E13)</f>
        <v>0</v>
      </c>
    </row>
    <row r="14" spans="1:6" ht="12.75">
      <c r="A14" s="4">
        <v>43160</v>
      </c>
      <c r="B14" s="5">
        <v>0</v>
      </c>
      <c r="C14" s="5">
        <f t="shared" si="1"/>
        <v>0</v>
      </c>
      <c r="D14" s="5">
        <v>0</v>
      </c>
      <c r="E14" s="5">
        <v>0</v>
      </c>
      <c r="F14" s="5">
        <f t="shared" si="0"/>
        <v>0</v>
      </c>
    </row>
    <row r="15" spans="1:6" ht="12.75">
      <c r="A15" s="3"/>
      <c r="B15" s="5" t="s">
        <v>32</v>
      </c>
      <c r="C15" s="5"/>
      <c r="D15" s="5"/>
      <c r="E15" s="5"/>
      <c r="F15" s="5"/>
    </row>
    <row r="16" spans="1:6" ht="12.75">
      <c r="A16" s="12"/>
      <c r="B16" s="5"/>
      <c r="C16" s="5"/>
      <c r="D16" s="5"/>
      <c r="E16" s="5"/>
      <c r="F16" s="5"/>
    </row>
    <row r="17" spans="1:6" ht="12.75">
      <c r="A17" s="9" t="s">
        <v>4</v>
      </c>
      <c r="B17" s="7">
        <f>SUM(B3:B16)</f>
        <v>81616.77</v>
      </c>
      <c r="C17" s="7">
        <f>SUM(C3:C16)</f>
        <v>81616.77</v>
      </c>
      <c r="D17" s="7">
        <f>SUM(D3:D16)</f>
        <v>-69159</v>
      </c>
      <c r="E17" s="7">
        <f>SUM(E3:E16)</f>
        <v>-15664</v>
      </c>
      <c r="F17" s="7">
        <f>SUM(F3:F16)+F1</f>
        <v>124556.9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4.57421875" style="3" customWidth="1"/>
    <col min="2" max="2" width="16.421875" style="0" customWidth="1"/>
    <col min="3" max="3" width="21.57421875" style="0" customWidth="1"/>
    <col min="4" max="4" width="15.28125" style="0" customWidth="1"/>
    <col min="5" max="5" width="17.28125" style="0" customWidth="1"/>
    <col min="6" max="6" width="17.7109375" style="0" customWidth="1"/>
  </cols>
  <sheetData>
    <row r="1" spans="1:6" s="2" customFormat="1" ht="42" customHeight="1">
      <c r="A1" s="1" t="s">
        <v>0</v>
      </c>
      <c r="B1" s="2" t="s">
        <v>1</v>
      </c>
      <c r="C1" s="2" t="s">
        <v>2</v>
      </c>
      <c r="D1" s="2" t="s">
        <v>6</v>
      </c>
      <c r="E1" s="2" t="s">
        <v>3</v>
      </c>
      <c r="F1" s="2" t="s">
        <v>5</v>
      </c>
    </row>
    <row r="2" spans="1:6" ht="18" customHeight="1">
      <c r="A2" s="4">
        <v>38813</v>
      </c>
      <c r="B2" s="5">
        <v>7210.4</v>
      </c>
      <c r="C2" s="5">
        <v>7210.4</v>
      </c>
      <c r="D2" s="5">
        <v>0</v>
      </c>
      <c r="E2" s="5">
        <v>0</v>
      </c>
      <c r="F2" s="5">
        <f>SUM(B2:E2)</f>
        <v>14420.8</v>
      </c>
    </row>
    <row r="3" spans="1:6" ht="18" customHeight="1">
      <c r="A3" s="4">
        <v>38843</v>
      </c>
      <c r="B3" s="5">
        <v>14440.39</v>
      </c>
      <c r="C3" s="5">
        <v>14440.39</v>
      </c>
      <c r="D3" s="5">
        <v>0</v>
      </c>
      <c r="E3" s="5">
        <v>-2900</v>
      </c>
      <c r="F3" s="5">
        <f aca="true" t="shared" si="0" ref="F3:F13">SUM(B3:E3)</f>
        <v>25980.78</v>
      </c>
    </row>
    <row r="4" spans="1:6" ht="18" customHeight="1">
      <c r="A4" s="4">
        <v>38874</v>
      </c>
      <c r="B4" s="5">
        <v>14417.73</v>
      </c>
      <c r="C4" s="5">
        <v>14417.73</v>
      </c>
      <c r="D4" s="5">
        <v>0</v>
      </c>
      <c r="E4" s="5">
        <v>-2900</v>
      </c>
      <c r="F4" s="5">
        <f t="shared" si="0"/>
        <v>25935.46</v>
      </c>
    </row>
    <row r="5" spans="1:6" ht="18" customHeight="1">
      <c r="A5" s="4">
        <v>38904</v>
      </c>
      <c r="B5" s="5">
        <v>14419.43</v>
      </c>
      <c r="C5" s="5">
        <v>14419.43</v>
      </c>
      <c r="D5" s="5">
        <v>0</v>
      </c>
      <c r="E5" s="5">
        <v>0</v>
      </c>
      <c r="F5" s="5">
        <f t="shared" si="0"/>
        <v>28838.86</v>
      </c>
    </row>
    <row r="6" spans="1:6" ht="18" customHeight="1">
      <c r="A6" s="4">
        <v>38935</v>
      </c>
      <c r="B6" s="5">
        <v>14399.95</v>
      </c>
      <c r="C6" s="5">
        <v>14399.95</v>
      </c>
      <c r="D6" s="5">
        <v>0</v>
      </c>
      <c r="E6" s="5">
        <v>0</v>
      </c>
      <c r="F6" s="5">
        <f t="shared" si="0"/>
        <v>28799.9</v>
      </c>
    </row>
    <row r="7" spans="1:6" ht="18" customHeight="1">
      <c r="A7" s="4">
        <v>38966</v>
      </c>
      <c r="B7" s="5">
        <v>14430.91</v>
      </c>
      <c r="C7" s="5">
        <v>14430.91</v>
      </c>
      <c r="D7" s="5">
        <v>0</v>
      </c>
      <c r="E7" s="5">
        <v>0</v>
      </c>
      <c r="F7" s="5">
        <f t="shared" si="0"/>
        <v>28861.82</v>
      </c>
    </row>
    <row r="8" spans="1:6" ht="18" customHeight="1">
      <c r="A8" s="4">
        <v>38996</v>
      </c>
      <c r="B8" s="5">
        <v>14428.36</v>
      </c>
      <c r="C8" s="5">
        <v>14428.36</v>
      </c>
      <c r="D8" s="5">
        <v>0</v>
      </c>
      <c r="E8" s="5">
        <v>0</v>
      </c>
      <c r="F8" s="5">
        <f t="shared" si="0"/>
        <v>28856.72</v>
      </c>
    </row>
    <row r="9" spans="1:6" ht="18" customHeight="1">
      <c r="A9" s="4">
        <v>39027</v>
      </c>
      <c r="B9" s="5">
        <v>14441.02</v>
      </c>
      <c r="C9" s="5">
        <v>14441.02</v>
      </c>
      <c r="D9" s="5">
        <v>0</v>
      </c>
      <c r="E9" s="5">
        <v>0</v>
      </c>
      <c r="F9" s="5">
        <f t="shared" si="0"/>
        <v>28882.04</v>
      </c>
    </row>
    <row r="10" spans="1:6" ht="18" customHeight="1">
      <c r="A10" s="4">
        <v>39057</v>
      </c>
      <c r="B10" s="5">
        <v>14463.47</v>
      </c>
      <c r="C10" s="5">
        <v>14463.47</v>
      </c>
      <c r="D10" s="5">
        <v>0</v>
      </c>
      <c r="E10" s="5">
        <v>0</v>
      </c>
      <c r="F10" s="5">
        <f t="shared" si="0"/>
        <v>28926.94</v>
      </c>
    </row>
    <row r="11" spans="1:6" ht="18" customHeight="1">
      <c r="A11" s="4">
        <v>39089</v>
      </c>
      <c r="B11" s="5">
        <v>14504.03</v>
      </c>
      <c r="C11" s="5">
        <v>14504.03</v>
      </c>
      <c r="D11" s="5">
        <v>0</v>
      </c>
      <c r="E11" s="5">
        <v>0</v>
      </c>
      <c r="F11" s="5">
        <f t="shared" si="0"/>
        <v>29008.06</v>
      </c>
    </row>
    <row r="12" spans="1:6" ht="18" customHeight="1">
      <c r="A12" s="4">
        <v>39120</v>
      </c>
      <c r="B12" s="5">
        <v>14487.04</v>
      </c>
      <c r="C12" s="5">
        <v>14487.04</v>
      </c>
      <c r="D12" s="5">
        <v>0</v>
      </c>
      <c r="E12" s="5">
        <v>0</v>
      </c>
      <c r="F12" s="5">
        <f t="shared" si="0"/>
        <v>28974.08</v>
      </c>
    </row>
    <row r="13" spans="1:6" ht="18" customHeight="1">
      <c r="A13" s="4">
        <v>39148</v>
      </c>
      <c r="B13" s="5">
        <v>14486.67</v>
      </c>
      <c r="C13" s="5">
        <v>14486.67</v>
      </c>
      <c r="D13" s="5">
        <v>-10609</v>
      </c>
      <c r="E13" s="5">
        <v>0</v>
      </c>
      <c r="F13" s="5">
        <f t="shared" si="0"/>
        <v>18364.34</v>
      </c>
    </row>
    <row r="14" spans="1:6" ht="18" customHeight="1">
      <c r="A14" s="4"/>
      <c r="B14" s="5"/>
      <c r="C14" s="5"/>
      <c r="D14" s="5"/>
      <c r="E14" s="5"/>
      <c r="F14" s="5"/>
    </row>
    <row r="15" spans="1:6" ht="36" customHeight="1">
      <c r="A15" s="3" t="s">
        <v>4</v>
      </c>
      <c r="B15" s="5">
        <f>SUM(B2:B14)</f>
        <v>166129.40000000005</v>
      </c>
      <c r="C15" s="5">
        <f>SUM(C2:C14)</f>
        <v>166129.40000000005</v>
      </c>
      <c r="D15" s="5">
        <f>SUM(D2:D14)</f>
        <v>-10609</v>
      </c>
      <c r="E15" s="5">
        <f>SUM(E2:E14)</f>
        <v>-5800</v>
      </c>
      <c r="F15" s="5">
        <f>SUM(F2:F14)</f>
        <v>315849.8000000001</v>
      </c>
    </row>
  </sheetData>
  <sheetProtection/>
  <printOptions gridLines="1"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&amp;C&amp;"Times New Roman,Regular"&amp;14KENTUCKY POWER RESIDENTIAL HEAP REPORT&amp;R&amp;"Times New Roman,Regular"&amp;12APRIL 2006 - MARCH 2007&amp;"Arial,Regular"&amp;10
</oddHeader>
    <oddFooter>&amp;L&amp;D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3.7109375" style="0" bestFit="1" customWidth="1"/>
    <col min="2" max="2" width="13.00390625" style="0" customWidth="1"/>
    <col min="3" max="3" width="19.7109375" style="0" customWidth="1"/>
    <col min="4" max="4" width="14.421875" style="0" customWidth="1"/>
    <col min="5" max="5" width="17.8515625" style="0" customWidth="1"/>
    <col min="6" max="6" width="19.57421875" style="5" customWidth="1"/>
  </cols>
  <sheetData>
    <row r="1" spans="1:6" s="6" customFormat="1" ht="39" customHeight="1">
      <c r="A1" s="6" t="s">
        <v>9</v>
      </c>
      <c r="F1" s="7">
        <f>'06-07'!F15</f>
        <v>315849.8000000001</v>
      </c>
    </row>
    <row r="2" spans="1:6" ht="42" customHeight="1">
      <c r="A2" s="1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8" t="s">
        <v>5</v>
      </c>
    </row>
    <row r="3" spans="1:6" ht="18" customHeight="1">
      <c r="A3" s="4">
        <v>39178</v>
      </c>
      <c r="B3" s="5">
        <v>14455.34</v>
      </c>
      <c r="C3" s="5">
        <v>14455.34</v>
      </c>
      <c r="D3" s="5">
        <v>1530</v>
      </c>
      <c r="E3" s="5">
        <v>0</v>
      </c>
      <c r="F3" s="5">
        <f>SUM(B3:E3)</f>
        <v>30440.68</v>
      </c>
    </row>
    <row r="4" spans="1:6" ht="18" customHeight="1">
      <c r="A4" s="4">
        <v>39208</v>
      </c>
      <c r="B4" s="5">
        <v>14413.38</v>
      </c>
      <c r="C4" s="5">
        <v>14413.38</v>
      </c>
      <c r="D4" s="5">
        <v>0</v>
      </c>
      <c r="E4" s="5">
        <v>0</v>
      </c>
      <c r="F4" s="5">
        <f aca="true" t="shared" si="0" ref="F4:F14">SUM(B4:E4)</f>
        <v>28826.76</v>
      </c>
    </row>
    <row r="5" spans="1:6" ht="18" customHeight="1">
      <c r="A5" s="4">
        <v>39239</v>
      </c>
      <c r="B5" s="5">
        <v>14404.15</v>
      </c>
      <c r="C5" s="5">
        <v>14404.15</v>
      </c>
      <c r="D5" s="5">
        <v>-4987</v>
      </c>
      <c r="E5" s="5">
        <v>0</v>
      </c>
      <c r="F5" s="5">
        <f t="shared" si="0"/>
        <v>23821.3</v>
      </c>
    </row>
    <row r="6" spans="1:6" ht="18" customHeight="1">
      <c r="A6" s="4">
        <v>39269</v>
      </c>
      <c r="B6" s="5">
        <v>14381.77</v>
      </c>
      <c r="C6" s="5">
        <v>14381.77</v>
      </c>
      <c r="D6" s="5">
        <v>-36967</v>
      </c>
      <c r="E6" s="5">
        <v>0</v>
      </c>
      <c r="F6" s="5">
        <f t="shared" si="0"/>
        <v>-8203.46</v>
      </c>
    </row>
    <row r="7" spans="1:6" ht="18" customHeight="1">
      <c r="A7" s="4">
        <v>39300</v>
      </c>
      <c r="B7" s="5">
        <v>14402.29</v>
      </c>
      <c r="C7" s="5">
        <v>14402.29</v>
      </c>
      <c r="D7" s="5">
        <v>-36804</v>
      </c>
      <c r="E7" s="5">
        <v>0</v>
      </c>
      <c r="F7" s="5">
        <f t="shared" si="0"/>
        <v>-7999.419999999998</v>
      </c>
    </row>
    <row r="8" spans="1:6" ht="18" customHeight="1">
      <c r="A8" s="4">
        <v>39331</v>
      </c>
      <c r="B8" s="5">
        <v>14427.61</v>
      </c>
      <c r="C8" s="5">
        <v>14427.61</v>
      </c>
      <c r="D8" s="5">
        <v>-31492</v>
      </c>
      <c r="E8" s="5">
        <v>0</v>
      </c>
      <c r="F8" s="5">
        <f t="shared" si="0"/>
        <v>-2636.779999999999</v>
      </c>
    </row>
    <row r="9" spans="1:6" ht="18" customHeight="1">
      <c r="A9" s="4">
        <v>39361</v>
      </c>
      <c r="B9" s="5">
        <v>14416.48</v>
      </c>
      <c r="C9" s="5">
        <v>14416.48</v>
      </c>
      <c r="D9" s="5">
        <v>0</v>
      </c>
      <c r="E9" s="5">
        <v>-9900</v>
      </c>
      <c r="F9" s="5">
        <f t="shared" si="0"/>
        <v>18932.96</v>
      </c>
    </row>
    <row r="10" spans="1:6" ht="18" customHeight="1">
      <c r="A10" s="4">
        <v>39392</v>
      </c>
      <c r="B10" s="5">
        <v>14434.98</v>
      </c>
      <c r="C10" s="5">
        <v>14434.98</v>
      </c>
      <c r="D10" s="5">
        <v>-196</v>
      </c>
      <c r="E10" s="5">
        <v>0</v>
      </c>
      <c r="F10" s="5">
        <f t="shared" si="0"/>
        <v>28673.96</v>
      </c>
    </row>
    <row r="11" spans="1:6" ht="18" customHeight="1">
      <c r="A11" s="4">
        <v>39422</v>
      </c>
      <c r="B11" s="5">
        <v>14457.91</v>
      </c>
      <c r="C11" s="5">
        <v>14457.91</v>
      </c>
      <c r="D11" s="5">
        <v>-72479</v>
      </c>
      <c r="E11" s="5">
        <v>-43562</v>
      </c>
      <c r="F11" s="5">
        <f t="shared" si="0"/>
        <v>-87125.18</v>
      </c>
    </row>
    <row r="12" spans="1:6" ht="18" customHeight="1">
      <c r="A12" s="4">
        <v>39454</v>
      </c>
      <c r="B12" s="5">
        <v>14505.59</v>
      </c>
      <c r="C12" s="5">
        <v>14505.59</v>
      </c>
      <c r="D12" s="5">
        <v>-81020</v>
      </c>
      <c r="E12" s="5">
        <v>0</v>
      </c>
      <c r="F12" s="5">
        <f t="shared" si="0"/>
        <v>-52008.82</v>
      </c>
    </row>
    <row r="13" spans="1:6" ht="18" customHeight="1">
      <c r="A13" s="4">
        <v>39485</v>
      </c>
      <c r="B13" s="5">
        <v>14465.73</v>
      </c>
      <c r="C13" s="5">
        <v>14465.73</v>
      </c>
      <c r="D13" s="5">
        <v>-82683</v>
      </c>
      <c r="E13" s="5">
        <v>0</v>
      </c>
      <c r="F13" s="5">
        <f t="shared" si="0"/>
        <v>-53751.54</v>
      </c>
    </row>
    <row r="14" spans="1:6" ht="18" customHeight="1">
      <c r="A14" s="4">
        <v>39514</v>
      </c>
      <c r="B14" s="5">
        <v>14471.95</v>
      </c>
      <c r="C14" s="5">
        <v>14471.95</v>
      </c>
      <c r="D14" s="5">
        <v>-82686</v>
      </c>
      <c r="E14" s="5">
        <v>0</v>
      </c>
      <c r="F14" s="5">
        <f t="shared" si="0"/>
        <v>-53742.1</v>
      </c>
    </row>
    <row r="15" spans="1:5" ht="18" customHeight="1">
      <c r="A15" s="3"/>
      <c r="B15" s="5"/>
      <c r="C15" s="5"/>
      <c r="D15" s="5"/>
      <c r="E15" s="5"/>
    </row>
    <row r="16" spans="1:6" ht="25.5" customHeight="1">
      <c r="A16" s="9" t="s">
        <v>4</v>
      </c>
      <c r="B16" s="7">
        <f>SUM(B3:B15)</f>
        <v>173237.18000000002</v>
      </c>
      <c r="C16" s="7">
        <f>SUM(C3:C15)</f>
        <v>173237.18000000002</v>
      </c>
      <c r="D16" s="7">
        <f>SUM(D3:D15)</f>
        <v>-427784</v>
      </c>
      <c r="E16" s="7">
        <f>SUM(E3:E15)</f>
        <v>-53462</v>
      </c>
      <c r="F16" s="7">
        <f>SUM(F3:F15)+F1</f>
        <v>181078.16000000012</v>
      </c>
    </row>
  </sheetData>
  <sheetProtection/>
  <printOptions gridLines="1"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&amp;C&amp;"Times New Roman,Regular"&amp;14KENTUCKY POWER RESEDINTIAL HEAP REPORT&amp;R&amp;"Times New Roman,Regular"&amp;14APRIL 2007 - MARCH 2008&amp;"Arial,Regular"&amp;10
</oddHeader>
    <oddFooter>&amp;L&amp;D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140625" style="0" customWidth="1"/>
    <col min="2" max="2" width="15.00390625" style="0" customWidth="1"/>
    <col min="3" max="3" width="23.8515625" style="0" customWidth="1"/>
    <col min="4" max="4" width="13.140625" style="0" customWidth="1"/>
    <col min="5" max="5" width="16.8515625" style="0" customWidth="1"/>
    <col min="6" max="6" width="18.8515625" style="0" customWidth="1"/>
  </cols>
  <sheetData>
    <row r="1" spans="1:6" ht="45.75" customHeight="1">
      <c r="A1" s="6" t="s">
        <v>8</v>
      </c>
      <c r="B1" s="6"/>
      <c r="C1" s="6"/>
      <c r="D1" s="6"/>
      <c r="E1" s="6"/>
      <c r="F1" s="7">
        <f>'07-08'!F16</f>
        <v>181078.16000000012</v>
      </c>
    </row>
    <row r="2" spans="1:6" ht="39.75" customHeight="1">
      <c r="A2" s="1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8" t="s">
        <v>5</v>
      </c>
    </row>
    <row r="3" spans="1:6" ht="18" customHeight="1">
      <c r="A3" s="4">
        <v>39539</v>
      </c>
      <c r="B3" s="5">
        <v>14449.48</v>
      </c>
      <c r="C3" s="5">
        <v>0</v>
      </c>
      <c r="D3" s="5">
        <v>0</v>
      </c>
      <c r="E3" s="5">
        <v>0</v>
      </c>
      <c r="F3" s="5">
        <f>SUM(B3:E3)</f>
        <v>14449.48</v>
      </c>
    </row>
    <row r="4" spans="1:6" ht="18" customHeight="1">
      <c r="A4" s="4">
        <v>39569</v>
      </c>
      <c r="B4" s="5">
        <v>14408.46</v>
      </c>
      <c r="C4" s="5">
        <v>0</v>
      </c>
      <c r="D4" s="5">
        <v>0</v>
      </c>
      <c r="E4" s="5">
        <v>0</v>
      </c>
      <c r="F4" s="5">
        <f aca="true" t="shared" si="0" ref="F4:F14">SUM(B4:E4)</f>
        <v>14408.46</v>
      </c>
    </row>
    <row r="5" spans="1:6" ht="18" customHeight="1">
      <c r="A5" s="4">
        <v>39600</v>
      </c>
      <c r="B5" s="5">
        <v>14399.49</v>
      </c>
      <c r="C5" s="5">
        <v>0</v>
      </c>
      <c r="D5" s="5">
        <v>0</v>
      </c>
      <c r="E5" s="5">
        <v>0</v>
      </c>
      <c r="F5" s="5">
        <f t="shared" si="0"/>
        <v>14399.49</v>
      </c>
    </row>
    <row r="6" spans="1:6" ht="18" customHeight="1">
      <c r="A6" s="4">
        <v>39630</v>
      </c>
      <c r="B6" s="5">
        <v>14409.39</v>
      </c>
      <c r="C6" s="5">
        <v>0</v>
      </c>
      <c r="D6" s="5">
        <v>-78031</v>
      </c>
      <c r="E6" s="5">
        <v>-6169</v>
      </c>
      <c r="F6" s="5">
        <f t="shared" si="0"/>
        <v>-69790.61</v>
      </c>
    </row>
    <row r="7" spans="1:6" ht="18" customHeight="1">
      <c r="A7" s="4">
        <v>39661</v>
      </c>
      <c r="B7" s="5">
        <v>14404.4</v>
      </c>
      <c r="C7" s="5">
        <v>0</v>
      </c>
      <c r="D7" s="5">
        <v>-76762</v>
      </c>
      <c r="E7" s="5">
        <v>0</v>
      </c>
      <c r="F7" s="5">
        <f t="shared" si="0"/>
        <v>-62357.6</v>
      </c>
    </row>
    <row r="8" spans="1:6" ht="18" customHeight="1">
      <c r="A8" s="4" t="s">
        <v>10</v>
      </c>
      <c r="B8" s="5">
        <v>14403.42</v>
      </c>
      <c r="C8" s="5">
        <v>0</v>
      </c>
      <c r="D8" s="5">
        <v>-75623</v>
      </c>
      <c r="E8" s="5">
        <v>15700</v>
      </c>
      <c r="F8" s="5">
        <f t="shared" si="0"/>
        <v>-45519.58</v>
      </c>
    </row>
    <row r="9" spans="1:6" ht="18" customHeight="1">
      <c r="A9" s="4">
        <v>39722</v>
      </c>
      <c r="B9" s="5">
        <v>14397.37</v>
      </c>
      <c r="C9" s="5">
        <v>0</v>
      </c>
      <c r="D9" s="5">
        <v>0</v>
      </c>
      <c r="E9" s="5">
        <v>0</v>
      </c>
      <c r="F9" s="5">
        <f t="shared" si="0"/>
        <v>14397.37</v>
      </c>
    </row>
    <row r="10" spans="1:6" ht="18" customHeight="1">
      <c r="A10" s="4">
        <v>39753</v>
      </c>
      <c r="B10" s="5">
        <v>14411.51</v>
      </c>
      <c r="C10" s="5">
        <v>0</v>
      </c>
      <c r="D10" s="5">
        <v>0</v>
      </c>
      <c r="E10" s="5">
        <v>0</v>
      </c>
      <c r="F10" s="5">
        <f t="shared" si="0"/>
        <v>14411.51</v>
      </c>
    </row>
    <row r="11" spans="1:6" ht="18" customHeight="1">
      <c r="A11" s="4">
        <v>39783</v>
      </c>
      <c r="B11" s="5">
        <v>14460.39</v>
      </c>
      <c r="C11" s="5">
        <v>0</v>
      </c>
      <c r="D11" s="5">
        <v>-24803</v>
      </c>
      <c r="E11" s="5">
        <v>-20269</v>
      </c>
      <c r="F11" s="5">
        <f t="shared" si="0"/>
        <v>-30611.61</v>
      </c>
    </row>
    <row r="12" spans="1:6" ht="18" customHeight="1">
      <c r="A12" s="4">
        <v>39814</v>
      </c>
      <c r="B12" s="5">
        <v>14473.43</v>
      </c>
      <c r="C12" s="5">
        <v>0</v>
      </c>
      <c r="D12" s="5">
        <v>-26992</v>
      </c>
      <c r="E12" s="5">
        <v>-5593</v>
      </c>
      <c r="F12" s="5">
        <f t="shared" si="0"/>
        <v>-18111.57</v>
      </c>
    </row>
    <row r="13" spans="1:6" ht="18" customHeight="1">
      <c r="A13" s="4">
        <v>39845</v>
      </c>
      <c r="B13" s="5">
        <v>14456.2</v>
      </c>
      <c r="C13" s="5">
        <v>0</v>
      </c>
      <c r="D13" s="5">
        <v>-28947</v>
      </c>
      <c r="E13" s="5">
        <v>0</v>
      </c>
      <c r="F13" s="5">
        <f t="shared" si="0"/>
        <v>-14490.8</v>
      </c>
    </row>
    <row r="14" spans="1:6" ht="18" customHeight="1">
      <c r="A14" s="4">
        <v>39873</v>
      </c>
      <c r="B14" s="5">
        <v>14368.12</v>
      </c>
      <c r="C14" s="5">
        <v>0</v>
      </c>
      <c r="D14" s="5">
        <v>-28689</v>
      </c>
      <c r="E14" s="5">
        <v>0</v>
      </c>
      <c r="F14" s="5">
        <f t="shared" si="0"/>
        <v>-14320.88</v>
      </c>
    </row>
    <row r="15" spans="1:6" ht="18" customHeight="1">
      <c r="A15" s="3"/>
      <c r="B15" s="5"/>
      <c r="C15" s="5"/>
      <c r="D15" s="5"/>
      <c r="E15" s="5"/>
      <c r="F15" s="5"/>
    </row>
    <row r="16" spans="1:6" ht="27" customHeight="1">
      <c r="A16" s="9" t="s">
        <v>4</v>
      </c>
      <c r="B16" s="7">
        <f>SUM(B3:B15)</f>
        <v>173041.66</v>
      </c>
      <c r="C16" s="7">
        <f>SUM(C3:C15)</f>
        <v>0</v>
      </c>
      <c r="D16" s="7">
        <f>SUM(D3:D15)</f>
        <v>-339847</v>
      </c>
      <c r="E16" s="7">
        <f>SUM(E3:E15)</f>
        <v>-16331</v>
      </c>
      <c r="F16" s="7">
        <f>SUM(F3:F15)+F1</f>
        <v>-2058.1799999998766</v>
      </c>
    </row>
    <row r="17" ht="12.75">
      <c r="A17" t="s">
        <v>11</v>
      </c>
    </row>
    <row r="18" ht="12.75">
      <c r="A18" t="s">
        <v>12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&amp;L&amp;"Arial,Bold"&amp;12KENTUCKY POWER RESIDENTIAL HEAP REPORT&amp;R&amp;"Arial,Bold"&amp;12APRIL 2008 THROUGH MARCH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1.140625" style="0" customWidth="1"/>
    <col min="2" max="2" width="15.00390625" style="0" customWidth="1"/>
    <col min="3" max="3" width="23.8515625" style="0" customWidth="1"/>
    <col min="4" max="4" width="13.140625" style="0" customWidth="1"/>
    <col min="5" max="5" width="16.8515625" style="0" customWidth="1"/>
    <col min="6" max="6" width="18.8515625" style="0" customWidth="1"/>
  </cols>
  <sheetData>
    <row r="1" spans="1:6" ht="45.75" customHeight="1">
      <c r="A1" s="6" t="s">
        <v>8</v>
      </c>
      <c r="B1" s="6"/>
      <c r="C1" s="6"/>
      <c r="D1" s="6"/>
      <c r="E1" s="6"/>
      <c r="F1" s="7">
        <f>'08-09'!F16</f>
        <v>-2058.1799999998766</v>
      </c>
    </row>
    <row r="2" spans="1:6" ht="39.75" customHeight="1">
      <c r="A2" s="1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8" t="s">
        <v>5</v>
      </c>
    </row>
    <row r="3" spans="1:6" ht="18" customHeight="1">
      <c r="A3" s="4">
        <v>39904</v>
      </c>
      <c r="B3" s="5">
        <v>14431.04</v>
      </c>
      <c r="C3" s="5">
        <v>0</v>
      </c>
      <c r="D3" s="5">
        <v>0</v>
      </c>
      <c r="E3" s="5">
        <v>-4045</v>
      </c>
      <c r="F3" s="5">
        <f aca="true" t="shared" si="0" ref="F3:F14">SUM(B3:E3)</f>
        <v>10386.04</v>
      </c>
    </row>
    <row r="4" spans="1:6" ht="18" customHeight="1">
      <c r="A4" s="4">
        <v>39934</v>
      </c>
      <c r="B4" s="5">
        <v>14373.08</v>
      </c>
      <c r="C4" s="5">
        <v>0</v>
      </c>
      <c r="D4" s="5">
        <v>0</v>
      </c>
      <c r="E4" s="5">
        <v>0</v>
      </c>
      <c r="F4" s="5">
        <f t="shared" si="0"/>
        <v>14373.08</v>
      </c>
    </row>
    <row r="5" spans="1:6" ht="18" customHeight="1">
      <c r="A5" s="4" t="s">
        <v>24</v>
      </c>
      <c r="B5" s="5">
        <v>14367.99</v>
      </c>
      <c r="C5" s="5">
        <v>7224.74</v>
      </c>
      <c r="D5" s="5">
        <v>0</v>
      </c>
      <c r="E5" s="5">
        <v>0</v>
      </c>
      <c r="F5" s="5">
        <f t="shared" si="0"/>
        <v>21592.73</v>
      </c>
    </row>
    <row r="6" spans="1:6" ht="18" customHeight="1">
      <c r="A6" s="4">
        <v>39995</v>
      </c>
      <c r="B6" s="5">
        <v>14356.69</v>
      </c>
      <c r="C6" s="5">
        <v>0</v>
      </c>
      <c r="D6" s="5">
        <v>-27354</v>
      </c>
      <c r="E6" s="5">
        <v>-8447</v>
      </c>
      <c r="F6" s="5">
        <f t="shared" si="0"/>
        <v>-21444.309999999998</v>
      </c>
    </row>
    <row r="7" spans="1:6" ht="18" customHeight="1">
      <c r="A7" s="4">
        <v>40026</v>
      </c>
      <c r="B7" s="5">
        <v>14342.62</v>
      </c>
      <c r="C7" s="5">
        <v>0</v>
      </c>
      <c r="D7" s="5">
        <v>-27126</v>
      </c>
      <c r="E7" s="5">
        <v>0</v>
      </c>
      <c r="F7" s="5">
        <f t="shared" si="0"/>
        <v>-12783.38</v>
      </c>
    </row>
    <row r="8" spans="1:6" ht="18" customHeight="1">
      <c r="A8" s="4">
        <v>40057</v>
      </c>
      <c r="B8" s="5">
        <v>14350.59</v>
      </c>
      <c r="C8" s="5">
        <v>0</v>
      </c>
      <c r="D8" s="5">
        <v>-26996</v>
      </c>
      <c r="E8" s="5">
        <v>0</v>
      </c>
      <c r="F8" s="5">
        <f t="shared" si="0"/>
        <v>-12645.41</v>
      </c>
    </row>
    <row r="9" spans="1:6" ht="18" customHeight="1">
      <c r="A9" s="4">
        <v>40087</v>
      </c>
      <c r="B9" s="5">
        <v>14350.79</v>
      </c>
      <c r="C9" s="5">
        <v>0</v>
      </c>
      <c r="D9" s="5">
        <v>0</v>
      </c>
      <c r="E9" s="5">
        <v>-2617</v>
      </c>
      <c r="F9" s="5">
        <f t="shared" si="0"/>
        <v>11733.79</v>
      </c>
    </row>
    <row r="10" spans="1:6" ht="18" customHeight="1">
      <c r="A10" s="4">
        <v>40118</v>
      </c>
      <c r="B10" s="5">
        <v>14340.32</v>
      </c>
      <c r="C10" s="5">
        <v>0</v>
      </c>
      <c r="D10" s="5">
        <v>0</v>
      </c>
      <c r="E10" s="5">
        <v>0</v>
      </c>
      <c r="F10" s="5">
        <f t="shared" si="0"/>
        <v>14340.32</v>
      </c>
    </row>
    <row r="11" spans="1:6" ht="18" customHeight="1">
      <c r="A11" s="4">
        <v>40148</v>
      </c>
      <c r="B11" s="5">
        <v>14378.04</v>
      </c>
      <c r="C11" s="5">
        <v>0</v>
      </c>
      <c r="D11" s="5">
        <v>-14343</v>
      </c>
      <c r="E11" s="5">
        <v>0</v>
      </c>
      <c r="F11" s="5">
        <f t="shared" si="0"/>
        <v>35.04000000000087</v>
      </c>
    </row>
    <row r="12" spans="1:6" ht="18" customHeight="1">
      <c r="A12" s="4">
        <v>40179</v>
      </c>
      <c r="B12" s="5">
        <v>14408.99</v>
      </c>
      <c r="C12" s="5">
        <v>0</v>
      </c>
      <c r="D12" s="5">
        <v>-15059</v>
      </c>
      <c r="E12" s="5">
        <v>-6183</v>
      </c>
      <c r="F12" s="5">
        <f t="shared" si="0"/>
        <v>-6833.01</v>
      </c>
    </row>
    <row r="13" spans="1:6" ht="18" customHeight="1">
      <c r="A13" s="4">
        <v>40210</v>
      </c>
      <c r="B13" s="5">
        <v>14387.41</v>
      </c>
      <c r="C13" s="5">
        <v>0</v>
      </c>
      <c r="D13" s="5">
        <v>-19747</v>
      </c>
      <c r="E13" s="5">
        <v>0</v>
      </c>
      <c r="F13" s="5">
        <f t="shared" si="0"/>
        <v>-5359.59</v>
      </c>
    </row>
    <row r="14" spans="1:6" ht="18" customHeight="1">
      <c r="A14" s="4">
        <v>40238</v>
      </c>
      <c r="B14" s="5">
        <v>14395.31</v>
      </c>
      <c r="C14" s="5">
        <v>0</v>
      </c>
      <c r="D14" s="5">
        <v>-21342</v>
      </c>
      <c r="E14" s="5">
        <v>0</v>
      </c>
      <c r="F14" s="5">
        <f t="shared" si="0"/>
        <v>-6946.6900000000005</v>
      </c>
    </row>
    <row r="15" spans="1:6" ht="18" customHeight="1">
      <c r="A15" s="3" t="s">
        <v>22</v>
      </c>
      <c r="B15" s="5"/>
      <c r="C15" s="5"/>
      <c r="D15" s="5"/>
      <c r="E15" s="5"/>
      <c r="F15" s="5"/>
    </row>
    <row r="16" spans="1:6" ht="18" customHeight="1">
      <c r="A16" s="12" t="s">
        <v>23</v>
      </c>
      <c r="B16" s="5"/>
      <c r="C16" s="5"/>
      <c r="D16" s="5"/>
      <c r="E16" s="5"/>
      <c r="F16" s="5"/>
    </row>
    <row r="17" spans="1:6" ht="27" customHeight="1">
      <c r="A17" s="9" t="s">
        <v>4</v>
      </c>
      <c r="B17" s="7">
        <f>SUM(B3:B16)</f>
        <v>172482.87</v>
      </c>
      <c r="C17" s="7">
        <f>SUM(C3:C16)</f>
        <v>7224.74</v>
      </c>
      <c r="D17" s="7">
        <f>SUM(D3:D16)</f>
        <v>-151967</v>
      </c>
      <c r="E17" s="7">
        <f>SUM(E3:E16)</f>
        <v>-21292</v>
      </c>
      <c r="F17" s="7">
        <f>SUM(F3:F16)+F1</f>
        <v>4390.430000000129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&amp;L&amp;"Arial,Bold"&amp;12KENTUCKY POWER RESIDENTIAL HEAP REPORT&amp;R&amp;"Arial,Bold"&amp;12APRIL 2009 THROUGH MARCH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21.140625" style="0" customWidth="1"/>
    <col min="2" max="2" width="15.00390625" style="0" customWidth="1"/>
    <col min="3" max="3" width="23.8515625" style="0" customWidth="1"/>
    <col min="4" max="4" width="13.140625" style="0" customWidth="1"/>
    <col min="5" max="5" width="16.8515625" style="0" customWidth="1"/>
    <col min="6" max="6" width="18.8515625" style="0" customWidth="1"/>
  </cols>
  <sheetData>
    <row r="1" spans="1:6" ht="45.75" customHeight="1">
      <c r="A1" s="6" t="s">
        <v>26</v>
      </c>
      <c r="B1" s="6"/>
      <c r="C1" s="6"/>
      <c r="D1" s="6"/>
      <c r="E1" s="6"/>
      <c r="F1" s="7">
        <f>'09-10'!F17</f>
        <v>4390.430000000129</v>
      </c>
    </row>
    <row r="2" spans="1:6" ht="39.75" customHeight="1">
      <c r="A2" s="1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8" t="s">
        <v>5</v>
      </c>
    </row>
    <row r="3" spans="1:6" ht="18" customHeight="1">
      <c r="A3" s="4">
        <v>40269</v>
      </c>
      <c r="B3" s="5">
        <v>14364.24</v>
      </c>
      <c r="C3" s="5">
        <v>0</v>
      </c>
      <c r="D3" s="5">
        <v>0</v>
      </c>
      <c r="E3" s="5">
        <v>-259</v>
      </c>
      <c r="F3" s="5">
        <f aca="true" t="shared" si="0" ref="F3:F14">SUM(B3:E3)</f>
        <v>14105.24</v>
      </c>
    </row>
    <row r="4" spans="1:6" ht="18" customHeight="1">
      <c r="A4" s="4">
        <v>40299</v>
      </c>
      <c r="B4" s="5">
        <v>14307.25</v>
      </c>
      <c r="C4" s="5">
        <v>0</v>
      </c>
      <c r="D4" s="5">
        <v>0</v>
      </c>
      <c r="E4" s="5">
        <v>0</v>
      </c>
      <c r="F4" s="5">
        <f t="shared" si="0"/>
        <v>14307.25</v>
      </c>
    </row>
    <row r="5" spans="1:6" ht="18" customHeight="1">
      <c r="A5" s="4">
        <v>40330</v>
      </c>
      <c r="B5" s="5">
        <v>14303.71</v>
      </c>
      <c r="C5" s="5">
        <v>0</v>
      </c>
      <c r="D5" s="5">
        <v>0</v>
      </c>
      <c r="E5" s="5">
        <v>0</v>
      </c>
      <c r="F5" s="5">
        <f t="shared" si="0"/>
        <v>14303.71</v>
      </c>
    </row>
    <row r="6" spans="1:6" ht="18" customHeight="1">
      <c r="A6" s="4">
        <v>40360</v>
      </c>
      <c r="B6" s="5">
        <v>17737.98</v>
      </c>
      <c r="C6" s="5">
        <f>ROUND(B6/0.15*0.125,2)</f>
        <v>14781.65</v>
      </c>
      <c r="D6" s="5">
        <v>-21017</v>
      </c>
      <c r="E6" s="5">
        <v>-4984</v>
      </c>
      <c r="F6" s="5">
        <f t="shared" si="0"/>
        <v>6518.629999999997</v>
      </c>
    </row>
    <row r="7" spans="1:6" ht="18" customHeight="1">
      <c r="A7" s="4">
        <v>40391</v>
      </c>
      <c r="B7" s="5">
        <v>21421.68</v>
      </c>
      <c r="C7" s="5">
        <f aca="true" t="shared" si="1" ref="C7:C14">ROUND(B7/0.15*0.125,2)</f>
        <v>17851.4</v>
      </c>
      <c r="D7" s="5">
        <v>-20757</v>
      </c>
      <c r="E7" s="5">
        <v>0</v>
      </c>
      <c r="F7" s="5">
        <f t="shared" si="0"/>
        <v>18516.08</v>
      </c>
    </row>
    <row r="8" spans="1:6" ht="18" customHeight="1">
      <c r="A8" s="4">
        <v>40422</v>
      </c>
      <c r="B8" s="5">
        <v>21418.32</v>
      </c>
      <c r="C8" s="5">
        <f t="shared" si="1"/>
        <v>17848.6</v>
      </c>
      <c r="D8" s="5">
        <v>-20659</v>
      </c>
      <c r="E8" s="5">
        <v>0</v>
      </c>
      <c r="F8" s="5">
        <f t="shared" si="0"/>
        <v>18607.92</v>
      </c>
    </row>
    <row r="9" spans="1:6" ht="18" customHeight="1">
      <c r="A9" s="4">
        <v>40452</v>
      </c>
      <c r="B9" s="5">
        <v>21395.71</v>
      </c>
      <c r="C9" s="5">
        <f t="shared" si="1"/>
        <v>17829.76</v>
      </c>
      <c r="D9" s="5">
        <v>0</v>
      </c>
      <c r="E9" s="5">
        <v>-2507</v>
      </c>
      <c r="F9" s="5">
        <f t="shared" si="0"/>
        <v>36718.47</v>
      </c>
    </row>
    <row r="10" spans="1:6" ht="18" customHeight="1">
      <c r="A10" s="4">
        <v>40483</v>
      </c>
      <c r="B10" s="5">
        <v>21416.67</v>
      </c>
      <c r="C10" s="5">
        <f t="shared" si="1"/>
        <v>17847.23</v>
      </c>
      <c r="D10" s="5">
        <v>0</v>
      </c>
      <c r="E10" s="5">
        <v>0</v>
      </c>
      <c r="F10" s="5">
        <f t="shared" si="0"/>
        <v>39263.899999999994</v>
      </c>
    </row>
    <row r="11" spans="1:6" ht="18" customHeight="1">
      <c r="A11" s="4">
        <v>40513</v>
      </c>
      <c r="B11" s="5">
        <v>21405.59</v>
      </c>
      <c r="C11" s="5">
        <f t="shared" si="1"/>
        <v>17837.99</v>
      </c>
      <c r="D11" s="5">
        <v>-28210</v>
      </c>
      <c r="E11" s="5">
        <v>0</v>
      </c>
      <c r="F11" s="5">
        <f t="shared" si="0"/>
        <v>11033.580000000002</v>
      </c>
    </row>
    <row r="12" spans="1:6" ht="18" customHeight="1">
      <c r="A12" s="4">
        <v>40544</v>
      </c>
      <c r="B12" s="5">
        <v>21533.7</v>
      </c>
      <c r="C12" s="5">
        <f t="shared" si="1"/>
        <v>17944.75</v>
      </c>
      <c r="D12" s="5">
        <v>-53352</v>
      </c>
      <c r="E12" s="5">
        <v>0</v>
      </c>
      <c r="F12" s="5">
        <f t="shared" si="0"/>
        <v>-13873.550000000003</v>
      </c>
    </row>
    <row r="13" spans="1:6" ht="18" customHeight="1">
      <c r="A13" s="4">
        <v>40575</v>
      </c>
      <c r="B13" s="5">
        <v>21433.91</v>
      </c>
      <c r="C13" s="5">
        <f t="shared" si="1"/>
        <v>17861.59</v>
      </c>
      <c r="D13" s="5">
        <v>-57353</v>
      </c>
      <c r="E13" s="5">
        <v>0</v>
      </c>
      <c r="F13" s="5">
        <f t="shared" si="0"/>
        <v>-18057.5</v>
      </c>
    </row>
    <row r="14" spans="1:6" ht="18" customHeight="1">
      <c r="A14" s="4">
        <v>40603</v>
      </c>
      <c r="B14" s="5">
        <v>21480.49</v>
      </c>
      <c r="C14" s="5">
        <f t="shared" si="1"/>
        <v>17900.41</v>
      </c>
      <c r="D14" s="5">
        <v>-57809</v>
      </c>
      <c r="E14" s="5">
        <v>-11030</v>
      </c>
      <c r="F14" s="5">
        <f t="shared" si="0"/>
        <v>-29458.1</v>
      </c>
    </row>
    <row r="15" spans="1:6" ht="18" customHeight="1">
      <c r="A15" s="3"/>
      <c r="B15" s="5"/>
      <c r="C15" s="5"/>
      <c r="D15" s="5"/>
      <c r="E15" s="5"/>
      <c r="F15" s="5"/>
    </row>
    <row r="16" spans="1:6" ht="18" customHeight="1">
      <c r="A16" s="12"/>
      <c r="B16" s="5"/>
      <c r="C16" s="5"/>
      <c r="D16" s="5"/>
      <c r="E16" s="5"/>
      <c r="F16" s="5"/>
    </row>
    <row r="17" spans="1:6" ht="27" customHeight="1">
      <c r="A17" s="9" t="s">
        <v>4</v>
      </c>
      <c r="B17" s="7">
        <f>SUM(B3:B16)</f>
        <v>232219.25</v>
      </c>
      <c r="C17" s="7">
        <f>SUM(C3:C16)</f>
        <v>157703.38</v>
      </c>
      <c r="D17" s="7">
        <f>SUM(D3:D16)</f>
        <v>-259157</v>
      </c>
      <c r="E17" s="7">
        <f>SUM(E3:E16)</f>
        <v>-18780</v>
      </c>
      <c r="F17" s="7">
        <f>SUM(F3:F16)+F1</f>
        <v>116376.06000000016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&amp;L&amp;"Arial,Bold"&amp;12KENTUCKY POWER RESIDENTIAL HEAP REPORT&amp;R&amp;"Arial,Bold"&amp;12APRIL 2010 THROUGH MARCH 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1.140625" style="0" customWidth="1"/>
    <col min="2" max="2" width="15.00390625" style="0" customWidth="1"/>
    <col min="3" max="3" width="23.8515625" style="0" customWidth="1"/>
    <col min="4" max="4" width="13.140625" style="0" customWidth="1"/>
    <col min="5" max="5" width="16.8515625" style="0" customWidth="1"/>
    <col min="6" max="6" width="18.8515625" style="0" customWidth="1"/>
  </cols>
  <sheetData>
    <row r="1" spans="1:6" ht="45.75" customHeight="1">
      <c r="A1" s="6" t="s">
        <v>29</v>
      </c>
      <c r="B1" s="6"/>
      <c r="C1" s="6"/>
      <c r="D1" s="6"/>
      <c r="E1" s="6"/>
      <c r="F1" s="7">
        <v>116376.06</v>
      </c>
    </row>
    <row r="2" spans="1:6" ht="39.75" customHeight="1">
      <c r="A2" s="1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8" t="s">
        <v>5</v>
      </c>
    </row>
    <row r="3" spans="1:6" ht="18" customHeight="1">
      <c r="A3" s="4">
        <v>40634</v>
      </c>
      <c r="B3" s="5">
        <v>21388.53</v>
      </c>
      <c r="C3" s="5">
        <f aca="true" t="shared" si="0" ref="C3:C14">ROUND(B3/0.15*0.125,2)</f>
        <v>17823.78</v>
      </c>
      <c r="D3" s="5">
        <v>65</v>
      </c>
      <c r="E3" s="5">
        <v>0</v>
      </c>
      <c r="F3" s="5">
        <f aca="true" t="shared" si="1" ref="F3:F14">SUM(B3:E3)</f>
        <v>39277.31</v>
      </c>
    </row>
    <row r="4" spans="1:6" ht="18" customHeight="1">
      <c r="A4" s="4">
        <v>40664</v>
      </c>
      <c r="B4" s="5">
        <v>21333.56</v>
      </c>
      <c r="C4" s="5">
        <f t="shared" si="0"/>
        <v>17777.97</v>
      </c>
      <c r="D4" s="5">
        <v>-65</v>
      </c>
      <c r="E4" s="5">
        <v>0</v>
      </c>
      <c r="F4" s="5">
        <f t="shared" si="1"/>
        <v>39046.53</v>
      </c>
    </row>
    <row r="5" spans="1:6" ht="18" customHeight="1">
      <c r="A5" s="4">
        <v>40695</v>
      </c>
      <c r="B5" s="5">
        <v>21259.83</v>
      </c>
      <c r="C5" s="5">
        <f>ROUND(B5/0.15*0.125,2)</f>
        <v>17716.53</v>
      </c>
      <c r="D5" s="5">
        <v>0</v>
      </c>
      <c r="E5" s="5">
        <v>-10228</v>
      </c>
      <c r="F5" s="5">
        <f t="shared" si="1"/>
        <v>28748.36</v>
      </c>
    </row>
    <row r="6" spans="1:6" ht="18" customHeight="1">
      <c r="A6" s="4">
        <v>40725</v>
      </c>
      <c r="B6" s="5">
        <v>21240.31</v>
      </c>
      <c r="C6" s="5">
        <f>ROUND(B6/0.15*0.125,2)</f>
        <v>17700.26</v>
      </c>
      <c r="D6" s="5">
        <v>-56311</v>
      </c>
      <c r="E6" s="5">
        <v>0</v>
      </c>
      <c r="F6" s="5">
        <f>SUM(B6:E6)</f>
        <v>-17370.43</v>
      </c>
    </row>
    <row r="7" spans="1:6" ht="18" customHeight="1">
      <c r="A7" s="4">
        <v>40756</v>
      </c>
      <c r="B7" s="5">
        <v>21266.53</v>
      </c>
      <c r="C7" s="5">
        <f t="shared" si="0"/>
        <v>17722.11</v>
      </c>
      <c r="D7" s="5">
        <v>-55659</v>
      </c>
      <c r="E7" s="5">
        <v>0</v>
      </c>
      <c r="F7" s="5">
        <f t="shared" si="1"/>
        <v>-16670.36</v>
      </c>
    </row>
    <row r="8" spans="1:6" ht="18" customHeight="1">
      <c r="A8" s="4">
        <v>40787</v>
      </c>
      <c r="B8" s="5">
        <v>21245.73</v>
      </c>
      <c r="C8" s="5">
        <f t="shared" si="0"/>
        <v>17704.78</v>
      </c>
      <c r="D8" s="5">
        <v>-54846</v>
      </c>
      <c r="E8" s="5">
        <v>0</v>
      </c>
      <c r="F8" s="5">
        <f t="shared" si="1"/>
        <v>-15895.490000000005</v>
      </c>
    </row>
    <row r="9" spans="1:6" ht="18" customHeight="1">
      <c r="A9" s="4">
        <v>40817</v>
      </c>
      <c r="B9" s="5">
        <v>21210.08</v>
      </c>
      <c r="C9" s="5">
        <f t="shared" si="0"/>
        <v>17675.07</v>
      </c>
      <c r="D9" s="5">
        <v>0</v>
      </c>
      <c r="E9" s="5">
        <v>-7540</v>
      </c>
      <c r="F9" s="5">
        <f t="shared" si="1"/>
        <v>31345.15</v>
      </c>
    </row>
    <row r="10" spans="1:6" ht="18" customHeight="1">
      <c r="A10" s="4">
        <v>40848</v>
      </c>
      <c r="B10" s="5">
        <v>21212.76</v>
      </c>
      <c r="C10" s="5">
        <f t="shared" si="0"/>
        <v>17677.3</v>
      </c>
      <c r="D10" s="5">
        <v>-327</v>
      </c>
      <c r="E10" s="5">
        <v>0</v>
      </c>
      <c r="F10" s="5">
        <f t="shared" si="1"/>
        <v>38563.06</v>
      </c>
    </row>
    <row r="11" spans="1:6" ht="18" customHeight="1">
      <c r="A11" s="4">
        <v>40878</v>
      </c>
      <c r="B11" s="5">
        <v>21249.1</v>
      </c>
      <c r="C11" s="5">
        <f t="shared" si="0"/>
        <v>17707.58</v>
      </c>
      <c r="D11" s="5">
        <v>-15975</v>
      </c>
      <c r="E11" s="5">
        <v>0</v>
      </c>
      <c r="F11" s="5">
        <f t="shared" si="1"/>
        <v>22981.68</v>
      </c>
    </row>
    <row r="12" spans="1:6" ht="18" customHeight="1">
      <c r="A12" s="4">
        <v>40909</v>
      </c>
      <c r="B12" s="5">
        <v>21275.9</v>
      </c>
      <c r="C12" s="5">
        <f t="shared" si="0"/>
        <v>17729.92</v>
      </c>
      <c r="D12" s="5">
        <v>-64789</v>
      </c>
      <c r="E12" s="5">
        <v>-9504</v>
      </c>
      <c r="F12" s="5">
        <f t="shared" si="1"/>
        <v>-35287.18</v>
      </c>
    </row>
    <row r="13" spans="1:6" ht="18" customHeight="1">
      <c r="A13" s="4">
        <v>40940</v>
      </c>
      <c r="B13" s="5">
        <v>21279.14</v>
      </c>
      <c r="C13" s="5">
        <f t="shared" si="0"/>
        <v>17732.62</v>
      </c>
      <c r="D13" s="5">
        <v>-74417</v>
      </c>
      <c r="E13" s="5">
        <v>0</v>
      </c>
      <c r="F13" s="5">
        <f t="shared" si="1"/>
        <v>-35405.240000000005</v>
      </c>
    </row>
    <row r="14" spans="1:6" ht="18" customHeight="1">
      <c r="A14" s="4">
        <v>40969</v>
      </c>
      <c r="B14" s="5">
        <v>21238.21</v>
      </c>
      <c r="C14" s="5">
        <f t="shared" si="0"/>
        <v>17698.51</v>
      </c>
      <c r="D14" s="5">
        <v>-78254</v>
      </c>
      <c r="E14" s="5">
        <v>0</v>
      </c>
      <c r="F14" s="5">
        <f t="shared" si="1"/>
        <v>-39317.28</v>
      </c>
    </row>
    <row r="15" spans="1:6" ht="18" customHeight="1">
      <c r="A15" s="3"/>
      <c r="B15" s="5"/>
      <c r="C15" s="5"/>
      <c r="D15" s="5"/>
      <c r="E15" s="5"/>
      <c r="F15" s="5"/>
    </row>
    <row r="16" spans="1:6" ht="18" customHeight="1">
      <c r="A16" s="12"/>
      <c r="B16" s="5"/>
      <c r="C16" s="5"/>
      <c r="D16" s="5"/>
      <c r="E16" s="5"/>
      <c r="F16" s="5"/>
    </row>
    <row r="17" spans="1:6" ht="27" customHeight="1">
      <c r="A17" s="9" t="s">
        <v>4</v>
      </c>
      <c r="B17" s="7">
        <f>SUM(B3:B16)</f>
        <v>255199.68000000002</v>
      </c>
      <c r="C17" s="7">
        <f>SUM(C3:C16)</f>
        <v>212666.43</v>
      </c>
      <c r="D17" s="7">
        <f>SUM(D3:D16)</f>
        <v>-400578</v>
      </c>
      <c r="E17" s="7">
        <f>SUM(E3:E16)</f>
        <v>-27272</v>
      </c>
      <c r="F17" s="7">
        <f>SUM(F3:F16)+F1</f>
        <v>156392.16999999998</v>
      </c>
    </row>
    <row r="19" ht="12.75">
      <c r="A19" t="s">
        <v>31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&amp;L&amp;"Arial,Bold"&amp;12KENTUCKY POWER RESIDENTIAL HEAP REPORT&amp;R&amp;"Arial,Bold"&amp;12APRIL 2010 THROUGH MARCH 2011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1.140625" style="0" customWidth="1"/>
    <col min="2" max="2" width="15.00390625" style="0" customWidth="1"/>
    <col min="3" max="3" width="23.8515625" style="0" customWidth="1"/>
    <col min="4" max="4" width="13.140625" style="0" customWidth="1"/>
    <col min="5" max="5" width="16.8515625" style="0" customWidth="1"/>
    <col min="6" max="6" width="18.8515625" style="0" customWidth="1"/>
  </cols>
  <sheetData>
    <row r="1" spans="1:6" ht="45.75" customHeight="1">
      <c r="A1" s="6" t="s">
        <v>33</v>
      </c>
      <c r="B1" s="6"/>
      <c r="C1" s="6"/>
      <c r="D1" s="6"/>
      <c r="E1" s="6"/>
      <c r="F1" s="7">
        <v>156392.17</v>
      </c>
    </row>
    <row r="2" spans="1:6" ht="39.75" customHeight="1">
      <c r="A2" s="1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8" t="s">
        <v>5</v>
      </c>
    </row>
    <row r="3" spans="1:6" ht="18" customHeight="1">
      <c r="A3" s="4">
        <v>41000</v>
      </c>
      <c r="B3" s="5">
        <v>21177.51</v>
      </c>
      <c r="C3" s="5">
        <f>ROUND(B3/0.15*0.125,2)</f>
        <v>17647.93</v>
      </c>
      <c r="D3" s="5">
        <v>-65</v>
      </c>
      <c r="E3" s="5">
        <v>0</v>
      </c>
      <c r="F3" s="5">
        <f aca="true" t="shared" si="0" ref="F3:F13">SUM(B3:E3)</f>
        <v>38760.44</v>
      </c>
    </row>
    <row r="4" spans="1:6" ht="18" customHeight="1">
      <c r="A4" s="4" t="s">
        <v>35</v>
      </c>
      <c r="B4" s="5">
        <v>21159.73</v>
      </c>
      <c r="C4" s="5">
        <f aca="true" t="shared" si="1" ref="C4:C12">ROUND(B4/0.15*0.125,2)</f>
        <v>17633.11</v>
      </c>
      <c r="D4" s="5">
        <v>0</v>
      </c>
      <c r="E4" s="5">
        <v>-19080</v>
      </c>
      <c r="F4" s="5">
        <f t="shared" si="0"/>
        <v>19712.839999999997</v>
      </c>
    </row>
    <row r="5" spans="1:6" ht="18" customHeight="1">
      <c r="A5" s="4">
        <v>41061</v>
      </c>
      <c r="B5" s="5">
        <v>21136.05</v>
      </c>
      <c r="C5" s="5">
        <f t="shared" si="1"/>
        <v>17613.38</v>
      </c>
      <c r="D5" s="5">
        <v>65</v>
      </c>
      <c r="E5" s="5">
        <v>0</v>
      </c>
      <c r="F5" s="5">
        <f t="shared" si="0"/>
        <v>38814.43</v>
      </c>
    </row>
    <row r="6" spans="1:6" ht="18" customHeight="1">
      <c r="A6" s="4">
        <v>41091</v>
      </c>
      <c r="B6" s="5">
        <v>21135.96</v>
      </c>
      <c r="C6" s="5">
        <f t="shared" si="1"/>
        <v>17613.3</v>
      </c>
      <c r="D6" s="5">
        <v>-81674</v>
      </c>
      <c r="E6" s="5">
        <v>0</v>
      </c>
      <c r="F6" s="5">
        <f t="shared" si="0"/>
        <v>-42924.740000000005</v>
      </c>
    </row>
    <row r="7" spans="1:6" ht="18" customHeight="1">
      <c r="A7" s="4">
        <v>41122</v>
      </c>
      <c r="B7" s="5">
        <v>21138.36</v>
      </c>
      <c r="C7" s="5">
        <f t="shared" si="1"/>
        <v>17615.3</v>
      </c>
      <c r="D7" s="5">
        <v>-80697</v>
      </c>
      <c r="E7" s="5">
        <v>0</v>
      </c>
      <c r="F7" s="5">
        <f t="shared" si="0"/>
        <v>-41943.34</v>
      </c>
    </row>
    <row r="8" spans="1:6" ht="18" customHeight="1">
      <c r="A8" s="4">
        <v>41153</v>
      </c>
      <c r="B8" s="5">
        <v>21119.4</v>
      </c>
      <c r="C8" s="5">
        <f t="shared" si="1"/>
        <v>17599.5</v>
      </c>
      <c r="D8" s="5">
        <v>-78414</v>
      </c>
      <c r="E8" s="5">
        <v>0</v>
      </c>
      <c r="F8" s="5">
        <f t="shared" si="0"/>
        <v>-39695.1</v>
      </c>
    </row>
    <row r="9" spans="1:6" ht="18" customHeight="1">
      <c r="A9" s="4">
        <v>41183</v>
      </c>
      <c r="B9" s="5">
        <v>21113.78</v>
      </c>
      <c r="C9" s="5">
        <f t="shared" si="1"/>
        <v>17594.82</v>
      </c>
      <c r="D9" s="5" t="s">
        <v>32</v>
      </c>
      <c r="E9" s="5">
        <v>-11862</v>
      </c>
      <c r="F9" s="5">
        <f t="shared" si="0"/>
        <v>26846.6</v>
      </c>
    </row>
    <row r="10" spans="1:6" ht="18" customHeight="1">
      <c r="A10" s="4">
        <v>41214</v>
      </c>
      <c r="B10" s="5">
        <v>21126.63</v>
      </c>
      <c r="C10" s="5">
        <f t="shared" si="1"/>
        <v>17605.53</v>
      </c>
      <c r="D10" s="5" t="s">
        <v>32</v>
      </c>
      <c r="E10" s="5">
        <v>0</v>
      </c>
      <c r="F10" s="5">
        <f t="shared" si="0"/>
        <v>38732.16</v>
      </c>
    </row>
    <row r="11" spans="1:6" ht="18" customHeight="1">
      <c r="A11" s="4">
        <v>41244</v>
      </c>
      <c r="B11" s="5">
        <v>21160.33</v>
      </c>
      <c r="C11" s="5">
        <f t="shared" si="1"/>
        <v>17633.61</v>
      </c>
      <c r="D11" s="5" t="s">
        <v>32</v>
      </c>
      <c r="E11" s="5">
        <v>0</v>
      </c>
      <c r="F11" s="5">
        <f t="shared" si="0"/>
        <v>38793.94</v>
      </c>
    </row>
    <row r="12" spans="1:6" ht="18" customHeight="1">
      <c r="A12" s="4">
        <v>41275</v>
      </c>
      <c r="B12" s="5">
        <v>21197.15</v>
      </c>
      <c r="C12" s="5">
        <f t="shared" si="1"/>
        <v>17664.29</v>
      </c>
      <c r="D12" s="5">
        <v>-9988</v>
      </c>
      <c r="E12" s="5">
        <v>-13011</v>
      </c>
      <c r="F12" s="5">
        <f t="shared" si="0"/>
        <v>15862.440000000002</v>
      </c>
    </row>
    <row r="13" spans="1:6" ht="18" customHeight="1">
      <c r="A13" s="4">
        <v>41306</v>
      </c>
      <c r="B13" s="5">
        <v>21177.05</v>
      </c>
      <c r="C13" s="5">
        <f>ROUND(B13/0.15*0.125,2)</f>
        <v>17647.54</v>
      </c>
      <c r="D13" s="5">
        <v>-44681</v>
      </c>
      <c r="E13" s="5">
        <v>0</v>
      </c>
      <c r="F13" s="5">
        <f t="shared" si="0"/>
        <v>-5856.4100000000035</v>
      </c>
    </row>
    <row r="14" spans="1:6" ht="18" customHeight="1">
      <c r="A14" s="4">
        <v>41334</v>
      </c>
      <c r="B14" s="5">
        <v>21151.78</v>
      </c>
      <c r="C14" s="5">
        <f>ROUND(B14/0.15*0.125,2)</f>
        <v>17626.48</v>
      </c>
      <c r="D14" s="5">
        <v>-76061</v>
      </c>
      <c r="E14" s="5">
        <v>0</v>
      </c>
      <c r="F14" s="5">
        <f>SUM(B14:E14)</f>
        <v>-37282.740000000005</v>
      </c>
    </row>
    <row r="15" spans="1:6" ht="18" customHeight="1">
      <c r="A15" s="3"/>
      <c r="B15" s="5"/>
      <c r="C15" s="5"/>
      <c r="D15" s="5"/>
      <c r="E15" s="5"/>
      <c r="F15" s="5"/>
    </row>
    <row r="16" spans="1:6" ht="18" customHeight="1">
      <c r="A16" s="12"/>
      <c r="B16" s="5"/>
      <c r="C16" s="5"/>
      <c r="D16" s="5"/>
      <c r="E16" s="5"/>
      <c r="F16" s="5"/>
    </row>
    <row r="17" spans="1:6" ht="27" customHeight="1">
      <c r="A17" s="9" t="s">
        <v>4</v>
      </c>
      <c r="B17" s="7">
        <f>SUM(B3:B16)</f>
        <v>253793.72999999998</v>
      </c>
      <c r="C17" s="7">
        <f>SUM(C3:C16)</f>
        <v>211494.79</v>
      </c>
      <c r="D17" s="7">
        <f>SUM(D3:D16)</f>
        <v>-371515</v>
      </c>
      <c r="E17" s="7">
        <f>SUM(E3:E16)</f>
        <v>-43953</v>
      </c>
      <c r="F17" s="7">
        <f>SUM(F3:F16)+F1</f>
        <v>206212.69</v>
      </c>
    </row>
    <row r="20" ht="12.75">
      <c r="A20" t="s">
        <v>34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&amp;L&amp;"Arial,Bold"&amp;12KENTUCKY POWER RESIDENTIAL HEAP REPORT&amp;R&amp;"Arial,Bold"&amp;12APRIL 2010 THROUGH MARCH 2011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16.421875" style="0" customWidth="1"/>
    <col min="2" max="2" width="16.28125" style="0" customWidth="1"/>
    <col min="3" max="3" width="21.421875" style="0" customWidth="1"/>
    <col min="4" max="4" width="16.421875" style="0" customWidth="1"/>
    <col min="5" max="5" width="18.28125" style="0" customWidth="1"/>
    <col min="6" max="6" width="19.57421875" style="0" customWidth="1"/>
  </cols>
  <sheetData>
    <row r="1" spans="1:6" ht="18.75" customHeight="1">
      <c r="A1" s="6" t="s">
        <v>33</v>
      </c>
      <c r="B1" s="6"/>
      <c r="C1" s="6"/>
      <c r="D1" s="6"/>
      <c r="E1" s="6"/>
      <c r="F1" s="7">
        <v>206212.69</v>
      </c>
    </row>
    <row r="2" spans="1:6" ht="45" customHeight="1">
      <c r="A2" s="1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8" t="s">
        <v>5</v>
      </c>
    </row>
    <row r="3" spans="1:6" ht="12.75">
      <c r="A3" s="4">
        <v>41365</v>
      </c>
      <c r="B3" s="5">
        <v>21144</v>
      </c>
      <c r="C3" s="5">
        <f aca="true" t="shared" si="0" ref="C3:C8">ROUND(B3/0.15*0.125,2)</f>
        <v>17620</v>
      </c>
      <c r="D3" s="5">
        <v>0</v>
      </c>
      <c r="E3" s="5">
        <v>0</v>
      </c>
      <c r="F3" s="5">
        <f aca="true" t="shared" si="1" ref="F3:F14">SUM(B3:E3)</f>
        <v>38764</v>
      </c>
    </row>
    <row r="4" spans="1:6" ht="12.75">
      <c r="A4" s="4">
        <v>41407</v>
      </c>
      <c r="B4" s="5">
        <v>21082.41</v>
      </c>
      <c r="C4" s="5">
        <f t="shared" si="0"/>
        <v>17568.68</v>
      </c>
      <c r="D4" s="5">
        <v>0</v>
      </c>
      <c r="E4" s="5">
        <v>-14883</v>
      </c>
      <c r="F4" s="5">
        <f t="shared" si="1"/>
        <v>23768.089999999997</v>
      </c>
    </row>
    <row r="5" spans="1:6" ht="12.75">
      <c r="A5" s="4">
        <v>41426</v>
      </c>
      <c r="B5" s="5">
        <v>21034.11</v>
      </c>
      <c r="C5" s="5">
        <f t="shared" si="0"/>
        <v>17528.43</v>
      </c>
      <c r="D5" s="5">
        <v>0</v>
      </c>
      <c r="E5" s="5">
        <v>0</v>
      </c>
      <c r="F5" s="5">
        <f t="shared" si="1"/>
        <v>38562.54</v>
      </c>
    </row>
    <row r="6" spans="1:6" ht="12.75">
      <c r="A6" s="4">
        <v>41456</v>
      </c>
      <c r="B6" s="5">
        <v>21003.87</v>
      </c>
      <c r="C6" s="5">
        <f t="shared" si="0"/>
        <v>17503.23</v>
      </c>
      <c r="D6" s="5">
        <v>-70590</v>
      </c>
      <c r="E6" s="5">
        <v>0</v>
      </c>
      <c r="F6" s="5">
        <f t="shared" si="1"/>
        <v>-32082.9</v>
      </c>
    </row>
    <row r="7" spans="1:6" ht="12.75">
      <c r="A7" s="4">
        <v>41499</v>
      </c>
      <c r="B7" s="5">
        <v>20989.31</v>
      </c>
      <c r="C7" s="5">
        <f t="shared" si="0"/>
        <v>17491.09</v>
      </c>
      <c r="D7" s="5">
        <v>-69712</v>
      </c>
      <c r="E7" s="5">
        <v>0</v>
      </c>
      <c r="F7" s="5">
        <f t="shared" si="1"/>
        <v>-31231.6</v>
      </c>
    </row>
    <row r="8" spans="1:6" ht="12.75">
      <c r="A8" s="4">
        <v>41518</v>
      </c>
      <c r="B8" s="5">
        <v>20979.68</v>
      </c>
      <c r="C8" s="5">
        <f t="shared" si="0"/>
        <v>17483.07</v>
      </c>
      <c r="D8" s="5">
        <v>-69256</v>
      </c>
      <c r="E8" s="5">
        <v>0</v>
      </c>
      <c r="F8" s="5">
        <f t="shared" si="1"/>
        <v>-30793.25</v>
      </c>
    </row>
    <row r="9" spans="1:6" ht="12.75">
      <c r="A9" s="15" t="s">
        <v>39</v>
      </c>
      <c r="B9" s="5">
        <v>20984.65</v>
      </c>
      <c r="C9" s="17">
        <v>19055.58</v>
      </c>
      <c r="D9" s="5">
        <v>0</v>
      </c>
      <c r="E9" s="5">
        <v>-6540</v>
      </c>
      <c r="F9" s="5">
        <f t="shared" si="1"/>
        <v>33500.23</v>
      </c>
    </row>
    <row r="10" spans="1:6" ht="12.75">
      <c r="A10" s="4">
        <v>41579</v>
      </c>
      <c r="B10" s="5">
        <v>20987.76</v>
      </c>
      <c r="C10" s="5">
        <f>ROUND(B10/0.15*0.15,2)</f>
        <v>20987.76</v>
      </c>
      <c r="D10" s="5">
        <v>0</v>
      </c>
      <c r="E10" s="5">
        <v>0</v>
      </c>
      <c r="F10" s="5">
        <f t="shared" si="1"/>
        <v>41975.52</v>
      </c>
    </row>
    <row r="11" spans="1:6" ht="12.75">
      <c r="A11" s="4">
        <v>41609</v>
      </c>
      <c r="B11" s="5">
        <v>21037.16</v>
      </c>
      <c r="C11" s="5">
        <f>ROUND(B11/0.15*0.15,2)</f>
        <v>21037.16</v>
      </c>
      <c r="D11" s="5">
        <v>-12256</v>
      </c>
      <c r="E11" s="5">
        <v>0</v>
      </c>
      <c r="F11" s="5">
        <f t="shared" si="1"/>
        <v>29818.32</v>
      </c>
    </row>
    <row r="12" spans="1:6" ht="12.75">
      <c r="A12" s="4">
        <v>41640</v>
      </c>
      <c r="B12" s="5">
        <v>21068.25</v>
      </c>
      <c r="C12" s="5">
        <f>ROUND(B12/0.15*0.15,2)</f>
        <v>21068.25</v>
      </c>
      <c r="D12" s="5">
        <v>-92010</v>
      </c>
      <c r="E12" s="5">
        <v>-18000</v>
      </c>
      <c r="F12" s="5">
        <f t="shared" si="1"/>
        <v>-67873.5</v>
      </c>
    </row>
    <row r="13" spans="1:6" ht="12.75">
      <c r="A13" s="4">
        <v>41671</v>
      </c>
      <c r="B13" s="5">
        <v>21050.05</v>
      </c>
      <c r="C13" s="5">
        <f>ROUND(B13/0.15*0.15,2)</f>
        <v>21050.05</v>
      </c>
      <c r="D13" s="5">
        <v>-98590</v>
      </c>
      <c r="E13" s="5">
        <v>0</v>
      </c>
      <c r="F13" s="5">
        <f t="shared" si="1"/>
        <v>-56489.9</v>
      </c>
    </row>
    <row r="14" spans="1:6" ht="12.75">
      <c r="A14" s="4">
        <v>41699</v>
      </c>
      <c r="B14" s="5">
        <v>21016.27</v>
      </c>
      <c r="C14" s="5">
        <f>ROUND(B14/0.15*0.15,2)</f>
        <v>21016.27</v>
      </c>
      <c r="D14" s="5">
        <v>-97972</v>
      </c>
      <c r="E14" s="5">
        <v>0</v>
      </c>
      <c r="F14" s="5">
        <f t="shared" si="1"/>
        <v>-55939.46</v>
      </c>
    </row>
    <row r="15" spans="1:6" ht="12.75">
      <c r="A15" s="3"/>
      <c r="B15" s="5" t="s">
        <v>32</v>
      </c>
      <c r="C15" s="5"/>
      <c r="D15" s="5"/>
      <c r="E15" s="5"/>
      <c r="F15" s="5"/>
    </row>
    <row r="16" spans="1:6" ht="12.75">
      <c r="A16" s="12"/>
      <c r="B16" s="5"/>
      <c r="C16" s="5"/>
      <c r="D16" s="5"/>
      <c r="E16" s="5"/>
      <c r="F16" s="5"/>
    </row>
    <row r="17" spans="1:6" ht="12.75">
      <c r="A17" s="9" t="s">
        <v>4</v>
      </c>
      <c r="B17" s="7">
        <f>SUM(B3:B16)</f>
        <v>252377.52</v>
      </c>
      <c r="C17" s="7">
        <f>SUM(C3:C16)</f>
        <v>229409.56999999998</v>
      </c>
      <c r="D17" s="7">
        <f>SUM(D3:D16)</f>
        <v>-510386</v>
      </c>
      <c r="E17" s="7">
        <f>SUM(E3:E16)</f>
        <v>-39423</v>
      </c>
      <c r="F17" s="7">
        <f>SUM(F3:F16)+F1</f>
        <v>138190.78000000003</v>
      </c>
    </row>
    <row r="23" ht="12.75">
      <c r="A23" s="16" t="s">
        <v>38</v>
      </c>
    </row>
    <row r="25" ht="12.75">
      <c r="A25" s="18" t="s">
        <v>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2011-03-02T18:56:44Z</cp:lastPrinted>
  <dcterms:created xsi:type="dcterms:W3CDTF">2006-05-09T14:16:29Z</dcterms:created>
  <dcterms:modified xsi:type="dcterms:W3CDTF">2017-08-03T19:04:25Z</dcterms:modified>
  <cp:category/>
  <cp:version/>
  <cp:contentType/>
  <cp:contentStatus/>
</cp:coreProperties>
</file>