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xcel2\RATE CASES\KPCO\Base Case - 2017\RFI RESPONSES\AG\"/>
    </mc:Choice>
  </mc:AlternateContent>
  <bookViews>
    <workbookView xWindow="5850" yWindow="-15" windowWidth="9450" windowHeight="9480" tabRatio="617"/>
  </bookViews>
  <sheets>
    <sheet name="SEC Allocation" sheetId="1" r:id="rId1"/>
  </sheets>
  <definedNames>
    <definedName name="\P">#REF!</definedName>
    <definedName name="HEAD1">#REF!</definedName>
    <definedName name="_xlnm.Print_Area" localSheetId="0">'SEC Allocation'!$A$1:$K$83</definedName>
    <definedName name="_xlnm.Print_Titles" localSheetId="0">'SEC Allocation'!$A:$B,'SEC Allocation'!$1:$10</definedName>
    <definedName name="SECT1">#REF!</definedName>
    <definedName name="SECT2">#REF!</definedName>
    <definedName name="SECT3">#REF!</definedName>
  </definedNames>
  <calcPr calcId="152511"/>
</workbook>
</file>

<file path=xl/calcChain.xml><?xml version="1.0" encoding="utf-8"?>
<calcChain xmlns="http://schemas.openxmlformats.org/spreadsheetml/2006/main">
  <c r="H34" i="1" l="1"/>
  <c r="E34" i="1"/>
  <c r="H19" i="1"/>
  <c r="E19" i="1"/>
  <c r="H39" i="1"/>
  <c r="E39" i="1"/>
  <c r="H23" i="1"/>
  <c r="E23" i="1"/>
  <c r="H26" i="1" l="1"/>
  <c r="E26" i="1"/>
  <c r="H59" i="1"/>
  <c r="E59" i="1"/>
  <c r="H60" i="1"/>
  <c r="E60" i="1"/>
  <c r="H58" i="1"/>
  <c r="E58" i="1"/>
  <c r="H47" i="1"/>
  <c r="E47" i="1"/>
  <c r="H12" i="1"/>
  <c r="E12" i="1"/>
  <c r="H33" i="1"/>
  <c r="E33" i="1"/>
  <c r="H32" i="1"/>
  <c r="E32" i="1"/>
  <c r="H52" i="1"/>
  <c r="E52" i="1"/>
  <c r="H41" i="1"/>
  <c r="E41" i="1"/>
  <c r="H30" i="1"/>
  <c r="E30" i="1"/>
  <c r="H27" i="1"/>
  <c r="E27" i="1"/>
  <c r="E21" i="1"/>
  <c r="E22" i="1"/>
  <c r="E24" i="1"/>
  <c r="E25" i="1"/>
  <c r="E28" i="1"/>
  <c r="E29" i="1"/>
  <c r="E31" i="1"/>
  <c r="E35" i="1"/>
  <c r="E36" i="1"/>
  <c r="E37" i="1"/>
  <c r="E40" i="1"/>
  <c r="E42" i="1"/>
  <c r="E43" i="1"/>
  <c r="E44" i="1"/>
  <c r="E11" i="1"/>
  <c r="E13" i="1"/>
  <c r="E14" i="1"/>
  <c r="E15" i="1"/>
  <c r="E16" i="1"/>
  <c r="E17" i="1"/>
  <c r="E18" i="1"/>
  <c r="E20" i="1"/>
  <c r="E38" i="1"/>
  <c r="E45" i="1"/>
  <c r="E46" i="1"/>
  <c r="E48" i="1"/>
  <c r="E49" i="1"/>
  <c r="E50" i="1"/>
  <c r="E51" i="1"/>
  <c r="E53" i="1"/>
  <c r="E54" i="1"/>
  <c r="E55" i="1"/>
  <c r="E56" i="1"/>
  <c r="E57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0" i="1"/>
  <c r="H46" i="1"/>
  <c r="H45" i="1"/>
  <c r="H20" i="1"/>
  <c r="K80" i="1"/>
  <c r="H11" i="1"/>
  <c r="H13" i="1"/>
  <c r="H14" i="1"/>
  <c r="I14" i="1"/>
  <c r="H15" i="1"/>
  <c r="H16" i="1"/>
  <c r="H17" i="1"/>
  <c r="H18" i="1"/>
  <c r="H21" i="1"/>
  <c r="H22" i="1"/>
  <c r="H24" i="1"/>
  <c r="H25" i="1"/>
  <c r="H28" i="1"/>
  <c r="H29" i="1"/>
  <c r="H31" i="1"/>
  <c r="H35" i="1"/>
  <c r="H36" i="1"/>
  <c r="H37" i="1"/>
  <c r="H38" i="1"/>
  <c r="H40" i="1"/>
  <c r="H42" i="1"/>
  <c r="H43" i="1"/>
  <c r="H44" i="1"/>
  <c r="H48" i="1"/>
  <c r="H49" i="1"/>
  <c r="H50" i="1"/>
  <c r="H51" i="1"/>
  <c r="H53" i="1"/>
  <c r="H54" i="1"/>
  <c r="H55" i="1"/>
  <c r="H56" i="1"/>
  <c r="H57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D82" i="1"/>
  <c r="J82" i="1"/>
  <c r="K14" i="1" l="1"/>
  <c r="E82" i="1"/>
  <c r="F34" i="1" s="1"/>
  <c r="I34" i="1" s="1"/>
  <c r="K34" i="1" s="1"/>
  <c r="H82" i="1"/>
  <c r="F39" i="1" l="1"/>
  <c r="I39" i="1" s="1"/>
  <c r="K39" i="1" s="1"/>
  <c r="F19" i="1"/>
  <c r="I19" i="1" s="1"/>
  <c r="K19" i="1" s="1"/>
  <c r="F30" i="1"/>
  <c r="I30" i="1" s="1"/>
  <c r="K30" i="1" s="1"/>
  <c r="F23" i="1"/>
  <c r="I23" i="1" s="1"/>
  <c r="K23" i="1" s="1"/>
  <c r="F29" i="1"/>
  <c r="I29" i="1" s="1"/>
  <c r="K29" i="1" s="1"/>
  <c r="F44" i="1"/>
  <c r="I44" i="1" s="1"/>
  <c r="K44" i="1" s="1"/>
  <c r="F59" i="1"/>
  <c r="I59" i="1" s="1"/>
  <c r="K59" i="1" s="1"/>
  <c r="F42" i="1"/>
  <c r="I42" i="1" s="1"/>
  <c r="K42" i="1" s="1"/>
  <c r="F18" i="1"/>
  <c r="I18" i="1" s="1"/>
  <c r="K18" i="1" s="1"/>
  <c r="F47" i="1"/>
  <c r="I47" i="1" s="1"/>
  <c r="K47" i="1" s="1"/>
  <c r="F72" i="1"/>
  <c r="I72" i="1" s="1"/>
  <c r="K72" i="1" s="1"/>
  <c r="F58" i="1"/>
  <c r="I58" i="1" s="1"/>
  <c r="K58" i="1" s="1"/>
  <c r="F41" i="1"/>
  <c r="I41" i="1" s="1"/>
  <c r="K41" i="1" s="1"/>
  <c r="F66" i="1"/>
  <c r="I66" i="1" s="1"/>
  <c r="K66" i="1" s="1"/>
  <c r="F52" i="1"/>
  <c r="I52" i="1" s="1"/>
  <c r="K52" i="1" s="1"/>
  <c r="F57" i="1"/>
  <c r="I57" i="1" s="1"/>
  <c r="K57" i="1" s="1"/>
  <c r="F48" i="1"/>
  <c r="I48" i="1" s="1"/>
  <c r="K48" i="1" s="1"/>
  <c r="F40" i="1"/>
  <c r="I40" i="1" s="1"/>
  <c r="K40" i="1" s="1"/>
  <c r="F76" i="1"/>
  <c r="I76" i="1" s="1"/>
  <c r="K76" i="1" s="1"/>
  <c r="F71" i="1"/>
  <c r="I71" i="1" s="1"/>
  <c r="K71" i="1" s="1"/>
  <c r="F60" i="1"/>
  <c r="I60" i="1" s="1"/>
  <c r="K60" i="1" s="1"/>
  <c r="F45" i="1"/>
  <c r="I45" i="1" s="1"/>
  <c r="K45" i="1" s="1"/>
  <c r="F33" i="1"/>
  <c r="I33" i="1" s="1"/>
  <c r="K33" i="1" s="1"/>
  <c r="F21" i="1"/>
  <c r="I21" i="1" s="1"/>
  <c r="K21" i="1" s="1"/>
  <c r="F73" i="1"/>
  <c r="I73" i="1" s="1"/>
  <c r="K73" i="1" s="1"/>
  <c r="F49" i="1"/>
  <c r="I49" i="1" s="1"/>
  <c r="K49" i="1" s="1"/>
  <c r="F67" i="1"/>
  <c r="I67" i="1" s="1"/>
  <c r="K67" i="1" s="1"/>
  <c r="F53" i="1"/>
  <c r="I53" i="1" s="1"/>
  <c r="K53" i="1" s="1"/>
  <c r="F17" i="1"/>
  <c r="I17" i="1" s="1"/>
  <c r="K17" i="1" s="1"/>
  <c r="F20" i="1"/>
  <c r="I20" i="1" s="1"/>
  <c r="K20" i="1" s="1"/>
  <c r="F24" i="1"/>
  <c r="I24" i="1" s="1"/>
  <c r="K24" i="1" s="1"/>
  <c r="F38" i="1"/>
  <c r="I38" i="1" s="1"/>
  <c r="K38" i="1" s="1"/>
  <c r="F43" i="1"/>
  <c r="I43" i="1" s="1"/>
  <c r="K43" i="1" s="1"/>
  <c r="F78" i="1"/>
  <c r="I78" i="1" s="1"/>
  <c r="K78" i="1" s="1"/>
  <c r="F35" i="1"/>
  <c r="I35" i="1" s="1"/>
  <c r="K35" i="1" s="1"/>
  <c r="F37" i="1"/>
  <c r="I37" i="1" s="1"/>
  <c r="K37" i="1" s="1"/>
  <c r="F56" i="1"/>
  <c r="I56" i="1" s="1"/>
  <c r="K56" i="1" s="1"/>
  <c r="F55" i="1"/>
  <c r="I55" i="1" s="1"/>
  <c r="K55" i="1" s="1"/>
  <c r="F70" i="1"/>
  <c r="I70" i="1" s="1"/>
  <c r="K70" i="1" s="1"/>
  <c r="F50" i="1"/>
  <c r="I50" i="1" s="1"/>
  <c r="K50" i="1" s="1"/>
  <c r="F12" i="1"/>
  <c r="I12" i="1" s="1"/>
  <c r="K12" i="1" s="1"/>
  <c r="F65" i="1"/>
  <c r="I65" i="1" s="1"/>
  <c r="K65" i="1" s="1"/>
  <c r="F62" i="1"/>
  <c r="I62" i="1" s="1"/>
  <c r="K62" i="1" s="1"/>
  <c r="F63" i="1"/>
  <c r="I63" i="1" s="1"/>
  <c r="K63" i="1" s="1"/>
  <c r="F16" i="1"/>
  <c r="I16" i="1" s="1"/>
  <c r="K16" i="1" s="1"/>
  <c r="F68" i="1"/>
  <c r="I68" i="1" s="1"/>
  <c r="K68" i="1" s="1"/>
  <c r="F15" i="1"/>
  <c r="I15" i="1" s="1"/>
  <c r="K15" i="1" s="1"/>
  <c r="F22" i="1"/>
  <c r="I22" i="1" s="1"/>
  <c r="K22" i="1" s="1"/>
  <c r="F11" i="1"/>
  <c r="F27" i="1"/>
  <c r="I27" i="1" s="1"/>
  <c r="K27" i="1" s="1"/>
  <c r="F54" i="1"/>
  <c r="I54" i="1" s="1"/>
  <c r="K54" i="1" s="1"/>
  <c r="F75" i="1"/>
  <c r="I75" i="1" s="1"/>
  <c r="K75" i="1" s="1"/>
  <c r="F36" i="1"/>
  <c r="I36" i="1" s="1"/>
  <c r="K36" i="1" s="1"/>
  <c r="F74" i="1"/>
  <c r="I74" i="1" s="1"/>
  <c r="K74" i="1" s="1"/>
  <c r="F31" i="1"/>
  <c r="I31" i="1" s="1"/>
  <c r="K31" i="1" s="1"/>
  <c r="F28" i="1"/>
  <c r="I28" i="1" s="1"/>
  <c r="K28" i="1" s="1"/>
  <c r="F32" i="1"/>
  <c r="I32" i="1" s="1"/>
  <c r="K32" i="1" s="1"/>
  <c r="F13" i="1"/>
  <c r="I13" i="1" s="1"/>
  <c r="K13" i="1" s="1"/>
  <c r="F77" i="1"/>
  <c r="I77" i="1" s="1"/>
  <c r="K77" i="1" s="1"/>
  <c r="F51" i="1"/>
  <c r="I51" i="1" s="1"/>
  <c r="K51" i="1" s="1"/>
  <c r="F61" i="1"/>
  <c r="I61" i="1" s="1"/>
  <c r="K61" i="1" s="1"/>
  <c r="F64" i="1"/>
  <c r="I64" i="1" s="1"/>
  <c r="K64" i="1" s="1"/>
  <c r="F25" i="1"/>
  <c r="I25" i="1" s="1"/>
  <c r="K25" i="1" s="1"/>
  <c r="F26" i="1"/>
  <c r="I26" i="1" s="1"/>
  <c r="K26" i="1" s="1"/>
  <c r="F46" i="1"/>
  <c r="I46" i="1" s="1"/>
  <c r="K46" i="1" s="1"/>
  <c r="F69" i="1"/>
  <c r="I69" i="1" s="1"/>
  <c r="K69" i="1" s="1"/>
  <c r="I11" i="1" l="1"/>
  <c r="F82" i="1"/>
  <c r="I82" i="1" l="1"/>
  <c r="K11" i="1"/>
  <c r="K82" i="1" s="1"/>
</calcChain>
</file>

<file path=xl/sharedStrings.xml><?xml version="1.0" encoding="utf-8"?>
<sst xmlns="http://schemas.openxmlformats.org/spreadsheetml/2006/main" count="93" uniqueCount="90">
  <si>
    <t>AMERICAN ELECTRIC POWER SYSTEM</t>
  </si>
  <si>
    <t>Taxable</t>
  </si>
  <si>
    <t xml:space="preserve">Allocation of </t>
  </si>
  <si>
    <t>Tax Effect</t>
  </si>
  <si>
    <t>Adjusted</t>
  </si>
  <si>
    <t>Income</t>
  </si>
  <si>
    <t>Parent Company</t>
  </si>
  <si>
    <t xml:space="preserve">of Parent </t>
  </si>
  <si>
    <t>Companies</t>
  </si>
  <si>
    <t>Loss</t>
  </si>
  <si>
    <t>Expense</t>
  </si>
  <si>
    <t>Company Loss</t>
  </si>
  <si>
    <t>AEP Energy Srvcs Gas Holding</t>
  </si>
  <si>
    <t>AEP Fiber Venture, LLC</t>
  </si>
  <si>
    <t>AEP Generating</t>
  </si>
  <si>
    <t>Central Appal Coal</t>
  </si>
  <si>
    <t>Central Coal Co</t>
  </si>
  <si>
    <t>Cedar Coal</t>
  </si>
  <si>
    <t>Blackhawk Coal</t>
  </si>
  <si>
    <t>Conesville Coal</t>
  </si>
  <si>
    <t>AEP Energy Services</t>
  </si>
  <si>
    <t>AEP Company</t>
  </si>
  <si>
    <t>AEP Service Corp</t>
  </si>
  <si>
    <t>AEP Pro Serv</t>
  </si>
  <si>
    <t>AEP Investments</t>
  </si>
  <si>
    <t>AEP Resources</t>
  </si>
  <si>
    <t>AEP T&amp;D Services, LLC</t>
  </si>
  <si>
    <t>AEP Credit, Inc</t>
  </si>
  <si>
    <t>Total System</t>
  </si>
  <si>
    <t>AEP Coal, Inc.</t>
  </si>
  <si>
    <t>Snowcap Coal Company, Inc.</t>
  </si>
  <si>
    <t>AEP Elmwood, LLC</t>
  </si>
  <si>
    <t>COMPANY NAME</t>
  </si>
  <si>
    <t>Rep General Partner LLC</t>
  </si>
  <si>
    <t>United Sciences Testing, Inc.</t>
  </si>
  <si>
    <t>AEP Kentucky Coal, LLC</t>
  </si>
  <si>
    <t>AEP Wind LP II, LLC</t>
  </si>
  <si>
    <t>AEP Wind GP, LLC</t>
  </si>
  <si>
    <t>AEP Desert Sky GP, LLC</t>
  </si>
  <si>
    <t>Rep Holdco, LLC</t>
  </si>
  <si>
    <t>Rounding Differences</t>
  </si>
  <si>
    <t>Rounding</t>
  </si>
  <si>
    <t>Differences</t>
  </si>
  <si>
    <t>AEP Wind Holding, LLC</t>
  </si>
  <si>
    <t>Southern Appalachian Coal Co.</t>
  </si>
  <si>
    <t xml:space="preserve">AEP C&amp;I Company, LLC   </t>
  </si>
  <si>
    <t>AEP Utility Funding, LLC</t>
  </si>
  <si>
    <t>AEP Non Utility Funding LLC</t>
  </si>
  <si>
    <t xml:space="preserve">AEP TX C&amp;I Retail LP, LLC     </t>
  </si>
  <si>
    <t xml:space="preserve">AEP TX C&amp;I Retail GP, LLC     </t>
  </si>
  <si>
    <t xml:space="preserve">CSW Energy, Inc      </t>
  </si>
  <si>
    <t>AEP Properties, LLC</t>
  </si>
  <si>
    <t xml:space="preserve">CSW Energy Services, Inc.   </t>
  </si>
  <si>
    <t>AEP Desert Sky LP II, LLC</t>
  </si>
  <si>
    <t>AEP Texas Central Co.</t>
  </si>
  <si>
    <t>AEP Texas North Co.</t>
  </si>
  <si>
    <t>Appalachian Power Co.</t>
  </si>
  <si>
    <t>Indiana Michigan Power Co.</t>
  </si>
  <si>
    <t>Kentucky Power Co.</t>
  </si>
  <si>
    <t>Kingsport Power Co.</t>
  </si>
  <si>
    <t>Ohio Power Co.</t>
  </si>
  <si>
    <t>Public Service Co. of Oklahoma</t>
  </si>
  <si>
    <t>Southwestern Electric Power Co.</t>
  </si>
  <si>
    <t>Wheeling Power Co.</t>
  </si>
  <si>
    <t>Income &lt;Loss&gt;</t>
  </si>
  <si>
    <t>Preliminary</t>
  </si>
  <si>
    <t>CFIT</t>
  </si>
  <si>
    <t>FINAL SEC TAX ALLOCATION</t>
  </si>
  <si>
    <t>AEP Retail Energy, LLC</t>
  </si>
  <si>
    <t>AEP Utilities, Inc.</t>
  </si>
  <si>
    <t>AEP Transmission Company, LLC</t>
  </si>
  <si>
    <t>AEP Transmission Holding Company, LLC</t>
  </si>
  <si>
    <t>AEP Energy Partners, Inc</t>
  </si>
  <si>
    <t>AEP Indiana Michigan Transmission Company</t>
  </si>
  <si>
    <t>AEP Kentucky Transmission Company</t>
  </si>
  <si>
    <t>AEP Southwestern Transmission Company</t>
  </si>
  <si>
    <t>AEP West Virgina Transmission Company</t>
  </si>
  <si>
    <t>AEP Ohio Transmission Company</t>
  </si>
  <si>
    <t>AEP Oklahoma Transmission Company</t>
  </si>
  <si>
    <t>AEP Appalachian Transmission Company</t>
  </si>
  <si>
    <t>AEP Transmission Partner, LLC</t>
  </si>
  <si>
    <t>Blue Star Energy Holdings</t>
  </si>
  <si>
    <t>BSE Solutions LLC</t>
  </si>
  <si>
    <t>AEP Energy Inc.</t>
  </si>
  <si>
    <t>AEP Generation Resources</t>
  </si>
  <si>
    <t>AEP Energy Supply, LLC</t>
  </si>
  <si>
    <t>AEP River Operations</t>
  </si>
  <si>
    <t>PER 2015 TAX RETURN</t>
  </si>
  <si>
    <t>AEP Energy, Inc</t>
  </si>
  <si>
    <t>AEP OnSite Partners,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</si>
</sst>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Arial"/>
    </font>
    <font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" fontId="3" fillId="0" borderId="0"/>
  </cellStyleXfs>
  <cellXfs count="32">
    <xf numFmtId="0" fontId="0" fillId="0" borderId="0" xfId="0"/>
    <xf numFmtId="37" fontId="2" fillId="0" borderId="0" xfId="1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7" fontId="1" fillId="0" borderId="0" xfId="0" applyNumberFormat="1" applyFont="1" applyBorder="1"/>
    <xf numFmtId="0" fontId="4" fillId="0" borderId="0" xfId="0" applyFont="1"/>
    <xf numFmtId="37" fontId="1" fillId="0" borderId="0" xfId="0" applyNumberFormat="1" applyFont="1" applyAlignment="1"/>
    <xf numFmtId="37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7" fontId="1" fillId="0" borderId="1" xfId="0" applyNumberFormat="1" applyFont="1" applyBorder="1" applyAlignment="1"/>
    <xf numFmtId="37" fontId="1" fillId="0" borderId="1" xfId="0" applyNumberFormat="1" applyFont="1" applyBorder="1" applyAlignment="1">
      <alignment horizontal="center"/>
    </xf>
    <xf numFmtId="37" fontId="1" fillId="0" borderId="1" xfId="0" quotePrefix="1" applyNumberFormat="1" applyFont="1" applyBorder="1" applyAlignment="1">
      <alignment horizontal="center"/>
    </xf>
    <xf numFmtId="37" fontId="1" fillId="0" borderId="0" xfId="0" applyNumberFormat="1" applyFont="1"/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/>
    <xf numFmtId="37" fontId="5" fillId="0" borderId="0" xfId="0" applyNumberFormat="1" applyFont="1" applyAlignment="1">
      <alignment horizontal="center"/>
    </xf>
    <xf numFmtId="37" fontId="1" fillId="0" borderId="2" xfId="0" applyNumberFormat="1" applyFont="1" applyBorder="1" applyAlignment="1"/>
    <xf numFmtId="0" fontId="1" fillId="0" borderId="0" xfId="0" applyFont="1" applyBorder="1"/>
    <xf numFmtId="0" fontId="1" fillId="0" borderId="1" xfId="0" applyFont="1" applyBorder="1" applyAlignment="1">
      <alignment horizontal="left"/>
    </xf>
    <xf numFmtId="37" fontId="1" fillId="0" borderId="0" xfId="1" applyNumberFormat="1" applyFont="1" applyFill="1" applyBorder="1" applyAlignment="1">
      <alignment horizontal="center"/>
    </xf>
    <xf numFmtId="37" fontId="1" fillId="0" borderId="0" xfId="0" applyNumberFormat="1" applyFont="1" applyFill="1" applyAlignment="1"/>
    <xf numFmtId="0" fontId="1" fillId="0" borderId="0" xfId="0" applyFont="1" applyFill="1"/>
    <xf numFmtId="37" fontId="1" fillId="0" borderId="0" xfId="0" applyNumberFormat="1" applyFont="1" applyFill="1" applyBorder="1"/>
    <xf numFmtId="37" fontId="1" fillId="0" borderId="0" xfId="0" applyNumberFormat="1" applyFont="1" applyFill="1" applyBorder="1" applyAlignment="1"/>
    <xf numFmtId="37" fontId="1" fillId="0" borderId="0" xfId="0" applyNumberFormat="1" applyFont="1" applyFill="1" applyBorder="1" applyAlignment="1">
      <alignment horizontal="center"/>
    </xf>
    <xf numFmtId="37" fontId="1" fillId="0" borderId="0" xfId="1" quotePrefix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7" fontId="1" fillId="0" borderId="0" xfId="0" quotePrefix="1" applyNumberFormat="1" applyFont="1" applyFill="1" applyBorder="1" applyAlignment="1">
      <alignment horizontal="left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_Forecast 99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zoomScaleSheetLayoutView="5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C10" sqref="C10"/>
    </sheetView>
  </sheetViews>
  <sheetFormatPr defaultRowHeight="11.25" x14ac:dyDescent="0.2"/>
  <cols>
    <col min="1" max="1" width="3.7109375" style="7" customWidth="1"/>
    <col min="2" max="2" width="40.7109375" style="7" customWidth="1"/>
    <col min="3" max="3" width="2.5703125" style="8" customWidth="1"/>
    <col min="4" max="6" width="13.7109375" style="7" customWidth="1"/>
    <col min="7" max="7" width="3.7109375" style="7" customWidth="1"/>
    <col min="8" max="8" width="13.7109375" style="7" customWidth="1"/>
    <col min="9" max="9" width="13.7109375" style="12" customWidth="1"/>
    <col min="10" max="11" width="13.7109375" style="7" customWidth="1"/>
    <col min="12" max="12" width="9.140625" style="7"/>
    <col min="13" max="13" width="11" style="7" customWidth="1"/>
    <col min="14" max="16384" width="9.140625" style="7"/>
  </cols>
  <sheetData>
    <row r="1" spans="1:13" ht="12.75" x14ac:dyDescent="0.2">
      <c r="A1" s="31" t="s">
        <v>0</v>
      </c>
      <c r="B1" s="31"/>
      <c r="C1" s="31"/>
    </row>
    <row r="2" spans="1:13" ht="12.75" x14ac:dyDescent="0.2">
      <c r="A2" s="31" t="s">
        <v>67</v>
      </c>
      <c r="B2" s="31"/>
      <c r="C2" s="31"/>
    </row>
    <row r="3" spans="1:13" ht="12.75" x14ac:dyDescent="0.2">
      <c r="A3" s="31" t="s">
        <v>87</v>
      </c>
      <c r="B3" s="31"/>
      <c r="C3" s="31"/>
      <c r="I3" s="7"/>
    </row>
    <row r="5" spans="1:13" x14ac:dyDescent="0.2">
      <c r="A5" s="19"/>
      <c r="B5" s="9"/>
      <c r="C5" s="10"/>
      <c r="D5" s="9"/>
      <c r="E5" s="9"/>
      <c r="F5" s="9"/>
      <c r="G5" s="9"/>
      <c r="H5" s="11"/>
      <c r="I5" s="11"/>
      <c r="J5" s="11"/>
      <c r="K5" s="9"/>
    </row>
    <row r="6" spans="1:13" x14ac:dyDescent="0.2">
      <c r="A6" s="12"/>
      <c r="B6" s="12"/>
      <c r="C6" s="6"/>
      <c r="D6" s="30">
        <v>2015</v>
      </c>
      <c r="F6" s="8"/>
      <c r="G6" s="8"/>
    </row>
    <row r="7" spans="1:13" s="8" customFormat="1" x14ac:dyDescent="0.2">
      <c r="A7" s="6"/>
      <c r="B7" s="5"/>
      <c r="C7" s="6"/>
      <c r="D7" s="8" t="s">
        <v>1</v>
      </c>
      <c r="E7" s="8" t="s">
        <v>1</v>
      </c>
      <c r="F7" s="8" t="s">
        <v>2</v>
      </c>
      <c r="H7" s="8" t="s">
        <v>65</v>
      </c>
      <c r="I7" s="6" t="s">
        <v>3</v>
      </c>
      <c r="K7" s="8" t="s">
        <v>4</v>
      </c>
    </row>
    <row r="8" spans="1:13" s="8" customFormat="1" x14ac:dyDescent="0.2">
      <c r="A8" s="6"/>
      <c r="B8" s="6" t="s">
        <v>32</v>
      </c>
      <c r="C8" s="6"/>
      <c r="D8" s="8" t="s">
        <v>64</v>
      </c>
      <c r="E8" s="8" t="s">
        <v>5</v>
      </c>
      <c r="F8" s="8" t="s">
        <v>6</v>
      </c>
      <c r="H8" s="8" t="s">
        <v>66</v>
      </c>
      <c r="I8" s="6" t="s">
        <v>7</v>
      </c>
      <c r="J8" s="8" t="s">
        <v>41</v>
      </c>
      <c r="K8" s="8" t="s">
        <v>66</v>
      </c>
    </row>
    <row r="9" spans="1:13" s="8" customFormat="1" x14ac:dyDescent="0.2">
      <c r="A9" s="9"/>
      <c r="B9" s="9"/>
      <c r="C9" s="10"/>
      <c r="D9" s="2"/>
      <c r="E9" s="2" t="s">
        <v>8</v>
      </c>
      <c r="F9" s="2" t="s">
        <v>9</v>
      </c>
      <c r="G9" s="2"/>
      <c r="H9" s="2" t="s">
        <v>10</v>
      </c>
      <c r="I9" s="10" t="s">
        <v>11</v>
      </c>
      <c r="J9" s="2" t="s">
        <v>42</v>
      </c>
      <c r="K9" s="2" t="s">
        <v>10</v>
      </c>
    </row>
    <row r="10" spans="1:13" ht="4.5" customHeight="1" x14ac:dyDescent="0.2">
      <c r="A10" s="1"/>
      <c r="B10" s="5"/>
      <c r="C10" s="6"/>
    </row>
    <row r="11" spans="1:13" x14ac:dyDescent="0.2">
      <c r="A11" s="20"/>
      <c r="B11" s="24" t="s">
        <v>79</v>
      </c>
      <c r="C11" s="25"/>
      <c r="D11" s="23">
        <v>-104419</v>
      </c>
      <c r="E11" s="23">
        <f>IF(D11&gt;0,D11,0)</f>
        <v>0</v>
      </c>
      <c r="F11" s="23">
        <f>-ROUND(E11/E$82*$F$14,0)</f>
        <v>0</v>
      </c>
      <c r="G11" s="23"/>
      <c r="H11" s="23">
        <f>ROUND(D11*0.35,0)</f>
        <v>-36547</v>
      </c>
      <c r="I11" s="23">
        <f t="shared" ref="I11:I16" si="0">ROUND(F11*0.35,0)</f>
        <v>0</v>
      </c>
      <c r="J11" s="23">
        <v>0</v>
      </c>
      <c r="K11" s="23">
        <f>H11+I11+J11</f>
        <v>-36547</v>
      </c>
    </row>
    <row r="12" spans="1:13" x14ac:dyDescent="0.2">
      <c r="A12" s="20"/>
      <c r="B12" s="24" t="s">
        <v>45</v>
      </c>
      <c r="C12" s="25"/>
      <c r="D12" s="23">
        <v>-721045</v>
      </c>
      <c r="E12" s="23">
        <f>IF(D12&gt;0,D12,0)</f>
        <v>0</v>
      </c>
      <c r="F12" s="23">
        <f>-ROUND(E12/E$82*$F$14,0)</f>
        <v>0</v>
      </c>
      <c r="G12" s="23"/>
      <c r="H12" s="23">
        <f>ROUND(D12*0.35,0)</f>
        <v>-252366</v>
      </c>
      <c r="I12" s="23">
        <f t="shared" si="0"/>
        <v>0</v>
      </c>
      <c r="J12" s="23">
        <v>0</v>
      </c>
      <c r="K12" s="23">
        <f>H12+I12+J12</f>
        <v>-252366</v>
      </c>
    </row>
    <row r="13" spans="1:13" x14ac:dyDescent="0.2">
      <c r="A13" s="20"/>
      <c r="B13" s="24" t="s">
        <v>29</v>
      </c>
      <c r="C13" s="25"/>
      <c r="D13" s="23">
        <v>-124088</v>
      </c>
      <c r="E13" s="23">
        <f>IF(D13&gt;0,D13,0)</f>
        <v>0</v>
      </c>
      <c r="F13" s="23">
        <f>-ROUND(E13/E$82*$F$14,0)</f>
        <v>0</v>
      </c>
      <c r="G13" s="23"/>
      <c r="H13" s="23">
        <f t="shared" ref="H13:H17" si="1">ROUND(D13*0.35,0)</f>
        <v>-43431</v>
      </c>
      <c r="I13" s="23">
        <f t="shared" si="0"/>
        <v>0</v>
      </c>
      <c r="J13" s="23">
        <v>0</v>
      </c>
      <c r="K13" s="23">
        <f>H13+I13+J13</f>
        <v>-43431</v>
      </c>
    </row>
    <row r="14" spans="1:13" x14ac:dyDescent="0.2">
      <c r="A14" s="20"/>
      <c r="B14" s="24" t="s">
        <v>21</v>
      </c>
      <c r="C14" s="25"/>
      <c r="D14" s="23">
        <v>-67810538</v>
      </c>
      <c r="E14" s="23">
        <f t="shared" ref="E14:E40" si="2">IF(D14&gt;0,D14,0)</f>
        <v>0</v>
      </c>
      <c r="F14" s="23">
        <v>55460194</v>
      </c>
      <c r="G14" s="24"/>
      <c r="H14" s="23">
        <f t="shared" si="1"/>
        <v>-23733688</v>
      </c>
      <c r="I14" s="23">
        <f t="shared" si="0"/>
        <v>19411068</v>
      </c>
      <c r="J14" s="23">
        <v>0</v>
      </c>
      <c r="K14" s="23">
        <f>H14+I14+J14</f>
        <v>-4322620</v>
      </c>
    </row>
    <row r="15" spans="1:13" x14ac:dyDescent="0.2">
      <c r="A15" s="20"/>
      <c r="B15" s="24" t="s">
        <v>27</v>
      </c>
      <c r="C15" s="25"/>
      <c r="D15" s="23">
        <v>19814797</v>
      </c>
      <c r="E15" s="23">
        <f t="shared" si="2"/>
        <v>19814797</v>
      </c>
      <c r="F15" s="23">
        <f>-ROUND(E15/E$82*$F$14,0)</f>
        <v>-966737</v>
      </c>
      <c r="G15" s="23"/>
      <c r="H15" s="23">
        <f t="shared" si="1"/>
        <v>6935179</v>
      </c>
      <c r="I15" s="23">
        <f t="shared" si="0"/>
        <v>-338358</v>
      </c>
      <c r="J15" s="23">
        <v>0</v>
      </c>
      <c r="K15" s="23">
        <f>H15+I15+J15</f>
        <v>6596821</v>
      </c>
    </row>
    <row r="16" spans="1:13" x14ac:dyDescent="0.2">
      <c r="A16" s="20"/>
      <c r="B16" s="24" t="s">
        <v>38</v>
      </c>
      <c r="C16" s="25"/>
      <c r="D16" s="23">
        <v>2883</v>
      </c>
      <c r="E16" s="23">
        <f t="shared" si="2"/>
        <v>2883</v>
      </c>
      <c r="F16" s="23">
        <f>-ROUND(E16/E$82*$F$14,0)</f>
        <v>-141</v>
      </c>
      <c r="G16" s="23"/>
      <c r="H16" s="23">
        <f t="shared" si="1"/>
        <v>1009</v>
      </c>
      <c r="I16" s="23">
        <f t="shared" si="0"/>
        <v>-49</v>
      </c>
      <c r="J16" s="23">
        <v>0</v>
      </c>
      <c r="K16" s="23">
        <f t="shared" ref="K16:K42" si="3">H16+I16+J16</f>
        <v>960</v>
      </c>
      <c r="M16" s="12"/>
    </row>
    <row r="17" spans="1:13" x14ac:dyDescent="0.2">
      <c r="A17" s="26"/>
      <c r="B17" s="24" t="s">
        <v>53</v>
      </c>
      <c r="C17" s="25"/>
      <c r="D17" s="23">
        <v>3785919</v>
      </c>
      <c r="E17" s="23">
        <f t="shared" si="2"/>
        <v>3785919</v>
      </c>
      <c r="F17" s="23">
        <f>-ROUND(E17/E$82*$F$14,0)</f>
        <v>-184710</v>
      </c>
      <c r="G17" s="23"/>
      <c r="H17" s="23">
        <f t="shared" si="1"/>
        <v>1325072</v>
      </c>
      <c r="I17" s="23">
        <f t="shared" ref="I17:I66" si="4">ROUND(F17*0.35,0)</f>
        <v>-64649</v>
      </c>
      <c r="J17" s="23">
        <v>0</v>
      </c>
      <c r="K17" s="23">
        <f t="shared" si="3"/>
        <v>1260423</v>
      </c>
      <c r="M17" s="12"/>
    </row>
    <row r="18" spans="1:13" x14ac:dyDescent="0.2">
      <c r="A18" s="20"/>
      <c r="B18" s="24" t="s">
        <v>31</v>
      </c>
      <c r="C18" s="25"/>
      <c r="D18" s="23">
        <v>14671880</v>
      </c>
      <c r="E18" s="23">
        <f t="shared" si="2"/>
        <v>14671880</v>
      </c>
      <c r="F18" s="23">
        <f>-ROUND(E18/E$82*$F$14,0)</f>
        <v>-715821</v>
      </c>
      <c r="G18" s="23"/>
      <c r="H18" s="23">
        <f t="shared" ref="H18:H28" si="5">ROUND(D18*0.35,0)</f>
        <v>5135158</v>
      </c>
      <c r="I18" s="23">
        <f t="shared" si="4"/>
        <v>-250537</v>
      </c>
      <c r="J18" s="23">
        <v>0</v>
      </c>
      <c r="K18" s="23">
        <f t="shared" si="3"/>
        <v>4884621</v>
      </c>
    </row>
    <row r="19" spans="1:13" x14ac:dyDescent="0.2">
      <c r="A19" s="20"/>
      <c r="B19" s="24" t="s">
        <v>88</v>
      </c>
      <c r="C19" s="25"/>
      <c r="D19" s="23">
        <v>27322592</v>
      </c>
      <c r="E19" s="23">
        <f t="shared" ref="E19" si="6">IF(D19&gt;0,D19,0)</f>
        <v>27322592</v>
      </c>
      <c r="F19" s="23">
        <f>-ROUND(E19/E$82*$F$14,0)</f>
        <v>-1333032</v>
      </c>
      <c r="G19" s="23"/>
      <c r="H19" s="23">
        <f>ROUND(D19*0.35,0)</f>
        <v>9562907</v>
      </c>
      <c r="I19" s="23">
        <f>ROUND(F19*0.35,0)</f>
        <v>-466561</v>
      </c>
      <c r="J19" s="23">
        <v>0</v>
      </c>
      <c r="K19" s="23">
        <f>H19+I19+J19</f>
        <v>9096346</v>
      </c>
    </row>
    <row r="20" spans="1:13" x14ac:dyDescent="0.2">
      <c r="A20" s="20"/>
      <c r="B20" s="24" t="s">
        <v>72</v>
      </c>
      <c r="C20" s="25"/>
      <c r="D20" s="23">
        <v>70333370</v>
      </c>
      <c r="E20" s="23">
        <f t="shared" si="2"/>
        <v>70333370</v>
      </c>
      <c r="F20" s="23">
        <f>-ROUND(E20/E$82*$F$14,0)</f>
        <v>-3431470</v>
      </c>
      <c r="G20" s="23"/>
      <c r="H20" s="23">
        <f>ROUND(D20*0.35,0)</f>
        <v>24616680</v>
      </c>
      <c r="I20" s="23">
        <f>ROUND(F20*0.35,0)</f>
        <v>-1201015</v>
      </c>
      <c r="J20" s="23">
        <v>0</v>
      </c>
      <c r="K20" s="23">
        <f>H20+I20+J20</f>
        <v>23415665</v>
      </c>
    </row>
    <row r="21" spans="1:13" x14ac:dyDescent="0.2">
      <c r="A21" s="20"/>
      <c r="B21" s="24" t="s">
        <v>20</v>
      </c>
      <c r="C21" s="25"/>
      <c r="D21" s="23">
        <v>-1165012</v>
      </c>
      <c r="E21" s="23">
        <f t="shared" si="2"/>
        <v>0</v>
      </c>
      <c r="F21" s="23">
        <f>-ROUND(E21/E$82*$F$14,0)</f>
        <v>0</v>
      </c>
      <c r="G21" s="23"/>
      <c r="H21" s="23">
        <f t="shared" si="5"/>
        <v>-407754</v>
      </c>
      <c r="I21" s="23">
        <f t="shared" si="4"/>
        <v>0</v>
      </c>
      <c r="J21" s="23">
        <v>0</v>
      </c>
      <c r="K21" s="23">
        <f t="shared" si="3"/>
        <v>-407754</v>
      </c>
    </row>
    <row r="22" spans="1:13" x14ac:dyDescent="0.2">
      <c r="A22" s="20"/>
      <c r="B22" s="24" t="s">
        <v>12</v>
      </c>
      <c r="C22" s="25"/>
      <c r="D22" s="23">
        <v>190868</v>
      </c>
      <c r="E22" s="23">
        <f t="shared" si="2"/>
        <v>190868</v>
      </c>
      <c r="F22" s="23">
        <f>-ROUND(E22/E$82*$F$14,0)</f>
        <v>-9312</v>
      </c>
      <c r="G22" s="23"/>
      <c r="H22" s="23">
        <f t="shared" si="5"/>
        <v>66804</v>
      </c>
      <c r="I22" s="23">
        <f t="shared" si="4"/>
        <v>-3259</v>
      </c>
      <c r="J22" s="23">
        <v>0</v>
      </c>
      <c r="K22" s="23">
        <f t="shared" si="3"/>
        <v>63545</v>
      </c>
    </row>
    <row r="23" spans="1:13" x14ac:dyDescent="0.2">
      <c r="A23" s="20"/>
      <c r="B23" s="24" t="s">
        <v>85</v>
      </c>
      <c r="C23" s="25"/>
      <c r="D23" s="23">
        <v>-574514</v>
      </c>
      <c r="E23" s="23">
        <f t="shared" ref="E23" si="7">IF(D23&gt;0,D23,0)</f>
        <v>0</v>
      </c>
      <c r="F23" s="23">
        <f>-ROUND(E23/E$82*$F$14,0)</f>
        <v>0</v>
      </c>
      <c r="G23" s="23"/>
      <c r="H23" s="23">
        <f t="shared" ref="H23" si="8">ROUND(D23*0.35,0)</f>
        <v>-201080</v>
      </c>
      <c r="I23" s="23">
        <f t="shared" ref="I23" si="9">ROUND(F23*0.35,0)</f>
        <v>0</v>
      </c>
      <c r="J23" s="23">
        <v>0</v>
      </c>
      <c r="K23" s="23">
        <f t="shared" ref="K23" si="10">H23+I23+J23</f>
        <v>-201080</v>
      </c>
    </row>
    <row r="24" spans="1:13" x14ac:dyDescent="0.2">
      <c r="A24" s="20"/>
      <c r="B24" s="24" t="s">
        <v>13</v>
      </c>
      <c r="C24" s="25"/>
      <c r="D24" s="23">
        <v>0</v>
      </c>
      <c r="E24" s="23">
        <f t="shared" si="2"/>
        <v>0</v>
      </c>
      <c r="F24" s="23">
        <f>-ROUND(E24/E$82*$F$14,0)</f>
        <v>0</v>
      </c>
      <c r="G24" s="23"/>
      <c r="H24" s="23">
        <f t="shared" si="5"/>
        <v>0</v>
      </c>
      <c r="I24" s="23">
        <f t="shared" si="4"/>
        <v>0</v>
      </c>
      <c r="J24" s="23">
        <v>0</v>
      </c>
      <c r="K24" s="23">
        <f t="shared" si="3"/>
        <v>0</v>
      </c>
    </row>
    <row r="25" spans="1:13" x14ac:dyDescent="0.2">
      <c r="A25" s="20"/>
      <c r="B25" s="24" t="s">
        <v>14</v>
      </c>
      <c r="C25" s="25"/>
      <c r="D25" s="23">
        <v>-22194066</v>
      </c>
      <c r="E25" s="23">
        <f t="shared" si="2"/>
        <v>0</v>
      </c>
      <c r="F25" s="23">
        <f>-ROUND(E25/E$82*$F$14,0)</f>
        <v>0</v>
      </c>
      <c r="G25" s="23"/>
      <c r="H25" s="23">
        <f t="shared" si="5"/>
        <v>-7767923</v>
      </c>
      <c r="I25" s="23">
        <f t="shared" si="4"/>
        <v>0</v>
      </c>
      <c r="J25" s="23">
        <v>0</v>
      </c>
      <c r="K25" s="23">
        <f t="shared" si="3"/>
        <v>-7767923</v>
      </c>
    </row>
    <row r="26" spans="1:13" x14ac:dyDescent="0.2">
      <c r="A26" s="20"/>
      <c r="B26" s="24" t="s">
        <v>84</v>
      </c>
      <c r="C26" s="25"/>
      <c r="D26" s="23">
        <v>325254923</v>
      </c>
      <c r="E26" s="23">
        <f>IF(D26&gt;0,D26,0)</f>
        <v>325254923</v>
      </c>
      <c r="F26" s="23">
        <f>-ROUND(E26/E$82*$F$14,0)</f>
        <v>-15868747</v>
      </c>
      <c r="G26" s="23"/>
      <c r="H26" s="23">
        <f>ROUND(D26*0.35,0)</f>
        <v>113839223</v>
      </c>
      <c r="I26" s="23">
        <f>ROUND(F26*0.35,0)</f>
        <v>-5554061</v>
      </c>
      <c r="J26" s="23">
        <v>0</v>
      </c>
      <c r="K26" s="23">
        <f>H26+I26+J26</f>
        <v>108285162</v>
      </c>
    </row>
    <row r="27" spans="1:13" x14ac:dyDescent="0.2">
      <c r="A27" s="20"/>
      <c r="B27" s="24" t="s">
        <v>73</v>
      </c>
      <c r="C27" s="25"/>
      <c r="D27" s="23">
        <v>-58617552</v>
      </c>
      <c r="E27" s="23">
        <f>IF(D27&gt;0,D27,0)</f>
        <v>0</v>
      </c>
      <c r="F27" s="23">
        <f>-ROUND(E27/E$82*$F$14,0)</f>
        <v>0</v>
      </c>
      <c r="G27" s="23"/>
      <c r="H27" s="23">
        <f>ROUND(D27*0.35,0)</f>
        <v>-20516143</v>
      </c>
      <c r="I27" s="23">
        <f>ROUND(F27*0.35,0)</f>
        <v>0</v>
      </c>
      <c r="J27" s="23">
        <v>0</v>
      </c>
      <c r="K27" s="23">
        <f>H27+I27+J27</f>
        <v>-20516143</v>
      </c>
    </row>
    <row r="28" spans="1:13" x14ac:dyDescent="0.2">
      <c r="A28" s="20"/>
      <c r="B28" s="24" t="s">
        <v>24</v>
      </c>
      <c r="C28" s="25"/>
      <c r="D28" s="23">
        <v>-4648260</v>
      </c>
      <c r="E28" s="23">
        <f t="shared" si="2"/>
        <v>0</v>
      </c>
      <c r="F28" s="23">
        <f>-ROUND(E28/E$82*$F$14,0)</f>
        <v>0</v>
      </c>
      <c r="G28" s="23"/>
      <c r="H28" s="23">
        <f t="shared" si="5"/>
        <v>-1626891</v>
      </c>
      <c r="I28" s="23">
        <f t="shared" si="4"/>
        <v>0</v>
      </c>
      <c r="J28" s="23">
        <v>0</v>
      </c>
      <c r="K28" s="23">
        <f t="shared" si="3"/>
        <v>-1626891</v>
      </c>
    </row>
    <row r="29" spans="1:13" x14ac:dyDescent="0.2">
      <c r="A29" s="26"/>
      <c r="B29" s="24" t="s">
        <v>35</v>
      </c>
      <c r="C29" s="25"/>
      <c r="D29" s="23">
        <v>-365272</v>
      </c>
      <c r="E29" s="23">
        <f t="shared" si="2"/>
        <v>0</v>
      </c>
      <c r="F29" s="23">
        <f>-ROUND(E29/E$82*$F$14,0)</f>
        <v>0</v>
      </c>
      <c r="G29" s="23"/>
      <c r="H29" s="23">
        <f t="shared" ref="H29:H40" si="11">ROUND(D29*0.35,0)</f>
        <v>-127845</v>
      </c>
      <c r="I29" s="23">
        <f t="shared" si="4"/>
        <v>0</v>
      </c>
      <c r="J29" s="23">
        <v>0</v>
      </c>
      <c r="K29" s="23">
        <f t="shared" si="3"/>
        <v>-127845</v>
      </c>
    </row>
    <row r="30" spans="1:13" x14ac:dyDescent="0.2">
      <c r="A30" s="26"/>
      <c r="B30" s="24" t="s">
        <v>74</v>
      </c>
      <c r="C30" s="25"/>
      <c r="D30" s="23">
        <v>-11376805</v>
      </c>
      <c r="E30" s="23">
        <f t="shared" si="2"/>
        <v>0</v>
      </c>
      <c r="F30" s="23">
        <f>-ROUND(E30/E$82*$F$14,0)</f>
        <v>0</v>
      </c>
      <c r="G30" s="23"/>
      <c r="H30" s="23">
        <f t="shared" si="11"/>
        <v>-3981882</v>
      </c>
      <c r="I30" s="23">
        <f t="shared" si="4"/>
        <v>0</v>
      </c>
      <c r="J30" s="23">
        <v>0</v>
      </c>
      <c r="K30" s="23">
        <f t="shared" si="3"/>
        <v>-3981882</v>
      </c>
    </row>
    <row r="31" spans="1:13" x14ac:dyDescent="0.2">
      <c r="A31" s="20"/>
      <c r="B31" s="24" t="s">
        <v>47</v>
      </c>
      <c r="C31" s="25"/>
      <c r="D31" s="23">
        <v>-20387</v>
      </c>
      <c r="E31" s="23">
        <f t="shared" si="2"/>
        <v>0</v>
      </c>
      <c r="F31" s="23">
        <f>-ROUND(E31/E$82*$F$14,0)</f>
        <v>0</v>
      </c>
      <c r="G31" s="23"/>
      <c r="H31" s="23">
        <f t="shared" si="11"/>
        <v>-7135</v>
      </c>
      <c r="I31" s="23">
        <f t="shared" si="4"/>
        <v>0</v>
      </c>
      <c r="J31" s="23">
        <v>0</v>
      </c>
      <c r="K31" s="23">
        <f t="shared" si="3"/>
        <v>-7135</v>
      </c>
    </row>
    <row r="32" spans="1:13" x14ac:dyDescent="0.2">
      <c r="A32" s="20"/>
      <c r="B32" s="24" t="s">
        <v>77</v>
      </c>
      <c r="C32" s="25"/>
      <c r="D32" s="23">
        <v>-173534448</v>
      </c>
      <c r="E32" s="23">
        <f>IF(D32&gt;0,D32,0)</f>
        <v>0</v>
      </c>
      <c r="F32" s="23">
        <f>-ROUND(E32/E$82*$F$14,0)</f>
        <v>0</v>
      </c>
      <c r="G32" s="23"/>
      <c r="H32" s="23">
        <f>ROUND(D32*0.35,0)</f>
        <v>-60737057</v>
      </c>
      <c r="I32" s="23">
        <f>ROUND(F32*0.35,0)</f>
        <v>0</v>
      </c>
      <c r="J32" s="23">
        <v>0</v>
      </c>
      <c r="K32" s="23">
        <f>H32+I32+J32</f>
        <v>-60737057</v>
      </c>
    </row>
    <row r="33" spans="1:11" x14ac:dyDescent="0.2">
      <c r="A33" s="20"/>
      <c r="B33" s="24" t="s">
        <v>78</v>
      </c>
      <c r="C33" s="25"/>
      <c r="D33" s="23">
        <v>-28278197</v>
      </c>
      <c r="E33" s="23">
        <f>IF(D33&gt;0,D33,0)</f>
        <v>0</v>
      </c>
      <c r="F33" s="23">
        <f>-ROUND(E33/E$82*$F$14,0)</f>
        <v>0</v>
      </c>
      <c r="G33" s="23"/>
      <c r="H33" s="23">
        <f>ROUND(D33*0.35,0)</f>
        <v>-9897369</v>
      </c>
      <c r="I33" s="23">
        <f>ROUND(F33*0.35,0)</f>
        <v>0</v>
      </c>
      <c r="J33" s="23">
        <v>0</v>
      </c>
      <c r="K33" s="23">
        <f>H33+I33+J33</f>
        <v>-9897369</v>
      </c>
    </row>
    <row r="34" spans="1:11" x14ac:dyDescent="0.2">
      <c r="A34" s="20"/>
      <c r="B34" s="24" t="s">
        <v>89</v>
      </c>
      <c r="C34" s="25"/>
      <c r="D34" s="23">
        <v>-41118</v>
      </c>
      <c r="E34" s="23">
        <f t="shared" ref="E34" si="12">IF(D34&gt;0,D34,0)</f>
        <v>0</v>
      </c>
      <c r="F34" s="23">
        <f>-ROUND(E34/E$82*$F$14,0)</f>
        <v>0</v>
      </c>
      <c r="G34" s="23"/>
      <c r="H34" s="23">
        <f t="shared" ref="H34" si="13">ROUND(D34*0.35,0)</f>
        <v>-14391</v>
      </c>
      <c r="I34" s="23">
        <f t="shared" ref="I34" si="14">ROUND(F34*0.35,0)</f>
        <v>0</v>
      </c>
      <c r="J34" s="23">
        <v>0</v>
      </c>
      <c r="K34" s="23">
        <f t="shared" ref="K34" si="15">H34+I34+J34</f>
        <v>-14391</v>
      </c>
    </row>
    <row r="35" spans="1:11" x14ac:dyDescent="0.2">
      <c r="A35" s="20"/>
      <c r="B35" s="24" t="s">
        <v>23</v>
      </c>
      <c r="C35" s="25"/>
      <c r="D35" s="23">
        <v>161676</v>
      </c>
      <c r="E35" s="23">
        <f t="shared" si="2"/>
        <v>161676</v>
      </c>
      <c r="F35" s="23">
        <f>-ROUND(E35/E$82*$F$14,0)</f>
        <v>-7888</v>
      </c>
      <c r="G35" s="23"/>
      <c r="H35" s="23">
        <f t="shared" si="11"/>
        <v>56587</v>
      </c>
      <c r="I35" s="23">
        <f t="shared" si="4"/>
        <v>-2761</v>
      </c>
      <c r="J35" s="23">
        <v>0</v>
      </c>
      <c r="K35" s="23">
        <f t="shared" si="3"/>
        <v>53826</v>
      </c>
    </row>
    <row r="36" spans="1:11" x14ac:dyDescent="0.2">
      <c r="A36" s="20"/>
      <c r="B36" s="24" t="s">
        <v>51</v>
      </c>
      <c r="C36" s="25"/>
      <c r="D36" s="23">
        <v>144164</v>
      </c>
      <c r="E36" s="23">
        <f t="shared" si="2"/>
        <v>144164</v>
      </c>
      <c r="F36" s="23">
        <f>-ROUND(E36/E$82*$F$14,0)</f>
        <v>-7034</v>
      </c>
      <c r="G36" s="23"/>
      <c r="H36" s="23">
        <f t="shared" si="11"/>
        <v>50457</v>
      </c>
      <c r="I36" s="23">
        <f t="shared" si="4"/>
        <v>-2462</v>
      </c>
      <c r="J36" s="23">
        <v>0</v>
      </c>
      <c r="K36" s="23">
        <f t="shared" si="3"/>
        <v>47995</v>
      </c>
    </row>
    <row r="37" spans="1:11" x14ac:dyDescent="0.2">
      <c r="A37" s="20"/>
      <c r="B37" s="24" t="s">
        <v>25</v>
      </c>
      <c r="C37" s="25"/>
      <c r="D37" s="23">
        <v>-5260634</v>
      </c>
      <c r="E37" s="23">
        <f t="shared" si="2"/>
        <v>0</v>
      </c>
      <c r="F37" s="23">
        <f>-ROUND(E37/E$82*$F$14,0)</f>
        <v>0</v>
      </c>
      <c r="G37" s="23"/>
      <c r="H37" s="23">
        <f t="shared" si="11"/>
        <v>-1841222</v>
      </c>
      <c r="I37" s="23">
        <f t="shared" si="4"/>
        <v>0</v>
      </c>
      <c r="J37" s="23">
        <v>0</v>
      </c>
      <c r="K37" s="23">
        <f t="shared" si="3"/>
        <v>-1841222</v>
      </c>
    </row>
    <row r="38" spans="1:11" x14ac:dyDescent="0.2">
      <c r="A38" s="26"/>
      <c r="B38" s="29" t="s">
        <v>68</v>
      </c>
      <c r="C38" s="25"/>
      <c r="D38" s="23">
        <v>-677860</v>
      </c>
      <c r="E38" s="23">
        <f t="shared" si="2"/>
        <v>0</v>
      </c>
      <c r="F38" s="23">
        <f>-ROUND(E38/E$82*$F$14,0)</f>
        <v>0</v>
      </c>
      <c r="G38" s="23"/>
      <c r="H38" s="23">
        <f t="shared" si="11"/>
        <v>-237251</v>
      </c>
      <c r="I38" s="23">
        <f t="shared" si="4"/>
        <v>0</v>
      </c>
      <c r="J38" s="23">
        <v>0</v>
      </c>
      <c r="K38" s="23">
        <f t="shared" si="3"/>
        <v>-237251</v>
      </c>
    </row>
    <row r="39" spans="1:11" x14ac:dyDescent="0.2">
      <c r="A39" s="26"/>
      <c r="B39" s="24" t="s">
        <v>86</v>
      </c>
      <c r="C39" s="25"/>
      <c r="D39" s="23">
        <v>-28298299</v>
      </c>
      <c r="E39" s="23">
        <f t="shared" ref="E39" si="16">IF(D39&gt;0,D39,0)</f>
        <v>0</v>
      </c>
      <c r="F39" s="23">
        <f>-ROUND(E39/E$82*$F$14,0)</f>
        <v>0</v>
      </c>
      <c r="G39" s="23"/>
      <c r="H39" s="23">
        <f>ROUND(D39*0.35,0)</f>
        <v>-9904405</v>
      </c>
      <c r="I39" s="23">
        <f>ROUND(F39*0.35,0)</f>
        <v>0</v>
      </c>
      <c r="J39" s="23">
        <v>0</v>
      </c>
      <c r="K39" s="23">
        <f>H39+I39+J39</f>
        <v>-9904405</v>
      </c>
    </row>
    <row r="40" spans="1:11" x14ac:dyDescent="0.2">
      <c r="A40" s="20"/>
      <c r="B40" s="24" t="s">
        <v>22</v>
      </c>
      <c r="C40" s="25"/>
      <c r="D40" s="23">
        <v>-8475048</v>
      </c>
      <c r="E40" s="23">
        <f t="shared" si="2"/>
        <v>0</v>
      </c>
      <c r="F40" s="23">
        <f>-ROUND(E40/E$82*$F$14,0)</f>
        <v>0</v>
      </c>
      <c r="G40" s="23"/>
      <c r="H40" s="23">
        <f t="shared" si="11"/>
        <v>-2966267</v>
      </c>
      <c r="I40" s="23">
        <f t="shared" si="4"/>
        <v>0</v>
      </c>
      <c r="J40" s="23">
        <v>0</v>
      </c>
      <c r="K40" s="23">
        <f t="shared" si="3"/>
        <v>-2966267</v>
      </c>
    </row>
    <row r="41" spans="1:11" x14ac:dyDescent="0.2">
      <c r="A41" s="20"/>
      <c r="B41" s="24" t="s">
        <v>75</v>
      </c>
      <c r="C41" s="25"/>
      <c r="D41" s="23">
        <v>-136526</v>
      </c>
      <c r="E41" s="23">
        <f t="shared" ref="E41:E78" si="17">IF(D41&gt;0,D41,0)</f>
        <v>0</v>
      </c>
      <c r="F41" s="23">
        <f>-ROUND(E41/E$82*$F$14,0)</f>
        <v>0</v>
      </c>
      <c r="G41" s="23"/>
      <c r="H41" s="23">
        <f t="shared" ref="H41:H78" si="18">ROUND(D41*0.35,0)</f>
        <v>-47784</v>
      </c>
      <c r="I41" s="23">
        <f>ROUND(F41*0.35,0)</f>
        <v>0</v>
      </c>
      <c r="J41" s="23">
        <v>0</v>
      </c>
      <c r="K41" s="23">
        <f>H41+I41+J41</f>
        <v>-47784</v>
      </c>
    </row>
    <row r="42" spans="1:11" x14ac:dyDescent="0.2">
      <c r="A42" s="20"/>
      <c r="B42" s="24" t="s">
        <v>26</v>
      </c>
      <c r="C42" s="25"/>
      <c r="D42" s="23">
        <v>-401361</v>
      </c>
      <c r="E42" s="23">
        <f t="shared" si="17"/>
        <v>0</v>
      </c>
      <c r="F42" s="23">
        <f>-ROUND(E42/E$82*$F$14,0)</f>
        <v>0</v>
      </c>
      <c r="G42" s="23"/>
      <c r="H42" s="23">
        <f t="shared" si="18"/>
        <v>-140476</v>
      </c>
      <c r="I42" s="23">
        <f t="shared" si="4"/>
        <v>0</v>
      </c>
      <c r="J42" s="23">
        <v>0</v>
      </c>
      <c r="K42" s="23">
        <f t="shared" si="3"/>
        <v>-140476</v>
      </c>
    </row>
    <row r="43" spans="1:11" x14ac:dyDescent="0.2">
      <c r="A43" s="20"/>
      <c r="B43" s="24" t="s">
        <v>54</v>
      </c>
      <c r="C43" s="25"/>
      <c r="D43" s="23">
        <v>189436700</v>
      </c>
      <c r="E43" s="23">
        <f t="shared" si="17"/>
        <v>189436700</v>
      </c>
      <c r="F43" s="23">
        <f>-ROUND(E43/E$82*$F$14,0)</f>
        <v>-9242360</v>
      </c>
      <c r="G43" s="23"/>
      <c r="H43" s="23">
        <f t="shared" si="18"/>
        <v>66302845</v>
      </c>
      <c r="I43" s="23">
        <f t="shared" si="4"/>
        <v>-3234826</v>
      </c>
      <c r="J43" s="23">
        <v>0</v>
      </c>
      <c r="K43" s="23">
        <f>H43+I43+J43</f>
        <v>63068019</v>
      </c>
    </row>
    <row r="44" spans="1:11" x14ac:dyDescent="0.2">
      <c r="A44" s="20"/>
      <c r="B44" s="24" t="s">
        <v>55</v>
      </c>
      <c r="C44" s="25"/>
      <c r="D44" s="23">
        <v>-8085183</v>
      </c>
      <c r="E44" s="23">
        <f t="shared" si="17"/>
        <v>0</v>
      </c>
      <c r="F44" s="23">
        <f>-ROUND(E44/E$82*$F$14,0)</f>
        <v>0</v>
      </c>
      <c r="G44" s="23"/>
      <c r="H44" s="23">
        <f t="shared" si="18"/>
        <v>-2829814</v>
      </c>
      <c r="I44" s="23">
        <f t="shared" si="4"/>
        <v>0</v>
      </c>
      <c r="J44" s="23">
        <v>0</v>
      </c>
      <c r="K44" s="23">
        <f>H44+I44+J44</f>
        <v>-2829814</v>
      </c>
    </row>
    <row r="45" spans="1:11" s="4" customFormat="1" x14ac:dyDescent="0.2">
      <c r="A45" s="20"/>
      <c r="B45" s="24" t="s">
        <v>70</v>
      </c>
      <c r="C45" s="25"/>
      <c r="D45" s="23">
        <v>-350678</v>
      </c>
      <c r="E45" s="23">
        <f t="shared" si="17"/>
        <v>0</v>
      </c>
      <c r="F45" s="23">
        <f>-ROUND(E45/E$82*$F$14,0)</f>
        <v>0</v>
      </c>
      <c r="G45" s="23"/>
      <c r="H45" s="23">
        <f t="shared" si="18"/>
        <v>-122737</v>
      </c>
      <c r="I45" s="23">
        <f>ROUND(F45*0.35,0)</f>
        <v>0</v>
      </c>
      <c r="J45" s="23">
        <v>0</v>
      </c>
      <c r="K45" s="23">
        <f>H45+I45+J45</f>
        <v>-122737</v>
      </c>
    </row>
    <row r="46" spans="1:11" s="4" customFormat="1" x14ac:dyDescent="0.2">
      <c r="A46" s="20"/>
      <c r="B46" s="24" t="s">
        <v>71</v>
      </c>
      <c r="C46" s="25"/>
      <c r="D46" s="23">
        <v>26498211</v>
      </c>
      <c r="E46" s="23">
        <f t="shared" si="17"/>
        <v>26498211</v>
      </c>
      <c r="F46" s="23">
        <f>-ROUND(E46/E$82*$F$14,0)</f>
        <v>-1292812</v>
      </c>
      <c r="G46" s="23"/>
      <c r="H46" s="23">
        <f t="shared" si="18"/>
        <v>9274374</v>
      </c>
      <c r="I46" s="23">
        <f>ROUND(F46*0.35,0)</f>
        <v>-452484</v>
      </c>
      <c r="J46" s="23">
        <v>0</v>
      </c>
      <c r="K46" s="23">
        <f>H46+I46+J46</f>
        <v>8821890</v>
      </c>
    </row>
    <row r="47" spans="1:11" s="4" customFormat="1" x14ac:dyDescent="0.2">
      <c r="A47" s="20"/>
      <c r="B47" s="24" t="s">
        <v>80</v>
      </c>
      <c r="C47" s="25"/>
      <c r="D47" s="23">
        <v>544140</v>
      </c>
      <c r="E47" s="23">
        <f t="shared" si="17"/>
        <v>544140</v>
      </c>
      <c r="F47" s="23">
        <f>-ROUND(E47/E$82*$F$14,0)</f>
        <v>-26548</v>
      </c>
      <c r="G47" s="23"/>
      <c r="H47" s="23">
        <f>ROUND(D47*0.35,0)</f>
        <v>190449</v>
      </c>
      <c r="I47" s="23">
        <f>ROUND(F47*0.35,0)</f>
        <v>-9292</v>
      </c>
      <c r="J47" s="23">
        <v>0</v>
      </c>
      <c r="K47" s="23">
        <f>H47+I47+J47</f>
        <v>181157</v>
      </c>
    </row>
    <row r="48" spans="1:11" s="4" customFormat="1" x14ac:dyDescent="0.2">
      <c r="A48" s="20"/>
      <c r="B48" s="24" t="s">
        <v>49</v>
      </c>
      <c r="C48" s="25"/>
      <c r="D48" s="23">
        <v>-2360</v>
      </c>
      <c r="E48" s="23">
        <f t="shared" si="17"/>
        <v>0</v>
      </c>
      <c r="F48" s="23">
        <f>-ROUND(E48/E$82*$F$14,0)</f>
        <v>0</v>
      </c>
      <c r="G48" s="23"/>
      <c r="H48" s="23">
        <f t="shared" si="18"/>
        <v>-826</v>
      </c>
      <c r="I48" s="23">
        <f t="shared" si="4"/>
        <v>0</v>
      </c>
      <c r="J48" s="23">
        <v>0</v>
      </c>
      <c r="K48" s="23">
        <f t="shared" ref="K48:K52" si="19">H48+I48+J48</f>
        <v>-826</v>
      </c>
    </row>
    <row r="49" spans="1:13" s="4" customFormat="1" x14ac:dyDescent="0.2">
      <c r="A49" s="20"/>
      <c r="B49" s="24" t="s">
        <v>48</v>
      </c>
      <c r="C49" s="25"/>
      <c r="D49" s="23">
        <v>8006</v>
      </c>
      <c r="E49" s="23">
        <f t="shared" si="17"/>
        <v>8006</v>
      </c>
      <c r="F49" s="23">
        <f>-ROUND(E49/E$82*$F$14,0)</f>
        <v>-391</v>
      </c>
      <c r="G49" s="23"/>
      <c r="H49" s="23">
        <f t="shared" si="18"/>
        <v>2802</v>
      </c>
      <c r="I49" s="23">
        <f t="shared" si="4"/>
        <v>-137</v>
      </c>
      <c r="J49" s="23">
        <v>0</v>
      </c>
      <c r="K49" s="23">
        <f t="shared" si="19"/>
        <v>2665</v>
      </c>
    </row>
    <row r="50" spans="1:13" x14ac:dyDescent="0.2">
      <c r="A50" s="20"/>
      <c r="B50" s="24" t="s">
        <v>69</v>
      </c>
      <c r="C50" s="28"/>
      <c r="D50" s="23">
        <v>-1889308</v>
      </c>
      <c r="E50" s="23">
        <f t="shared" si="17"/>
        <v>0</v>
      </c>
      <c r="F50" s="23">
        <f>-ROUND(E50/E$82*$F$14,0)</f>
        <v>0</v>
      </c>
      <c r="G50" s="23"/>
      <c r="H50" s="23">
        <f t="shared" si="18"/>
        <v>-661258</v>
      </c>
      <c r="I50" s="23">
        <f t="shared" si="4"/>
        <v>0</v>
      </c>
      <c r="J50" s="23">
        <v>0</v>
      </c>
      <c r="K50" s="23">
        <f t="shared" si="19"/>
        <v>-661258</v>
      </c>
    </row>
    <row r="51" spans="1:13" x14ac:dyDescent="0.2">
      <c r="A51" s="20"/>
      <c r="B51" s="24" t="s">
        <v>46</v>
      </c>
      <c r="C51" s="28"/>
      <c r="D51" s="23">
        <v>-16200</v>
      </c>
      <c r="E51" s="23">
        <f t="shared" si="17"/>
        <v>0</v>
      </c>
      <c r="F51" s="23">
        <f>-ROUND(E51/E$82*$F$14,0)</f>
        <v>0</v>
      </c>
      <c r="G51" s="23"/>
      <c r="H51" s="23">
        <f t="shared" si="18"/>
        <v>-5670</v>
      </c>
      <c r="I51" s="23">
        <f t="shared" si="4"/>
        <v>0</v>
      </c>
      <c r="J51" s="23">
        <v>0</v>
      </c>
      <c r="K51" s="23">
        <f t="shared" si="19"/>
        <v>-5670</v>
      </c>
    </row>
    <row r="52" spans="1:13" x14ac:dyDescent="0.2">
      <c r="A52" s="20"/>
      <c r="B52" s="24" t="s">
        <v>76</v>
      </c>
      <c r="C52" s="25"/>
      <c r="D52" s="23">
        <v>-99008616</v>
      </c>
      <c r="E52" s="23">
        <f t="shared" si="17"/>
        <v>0</v>
      </c>
      <c r="F52" s="23">
        <f>-ROUND(E52/E$82*$F$14,0)</f>
        <v>0</v>
      </c>
      <c r="G52" s="23"/>
      <c r="H52" s="23">
        <f t="shared" si="18"/>
        <v>-34653016</v>
      </c>
      <c r="I52" s="23">
        <f>ROUND(F52*0.35,0)</f>
        <v>0</v>
      </c>
      <c r="J52" s="23">
        <v>0</v>
      </c>
      <c r="K52" s="23">
        <f t="shared" si="19"/>
        <v>-34653016</v>
      </c>
    </row>
    <row r="53" spans="1:13" x14ac:dyDescent="0.2">
      <c r="A53" s="20"/>
      <c r="B53" s="24" t="s">
        <v>37</v>
      </c>
      <c r="C53" s="25"/>
      <c r="D53" s="23">
        <v>2352</v>
      </c>
      <c r="E53" s="23">
        <f t="shared" si="17"/>
        <v>2352</v>
      </c>
      <c r="F53" s="23">
        <f>-ROUND(E53/E$82*$F$14,0)</f>
        <v>-115</v>
      </c>
      <c r="G53" s="23"/>
      <c r="H53" s="23">
        <f t="shared" si="18"/>
        <v>823</v>
      </c>
      <c r="I53" s="23">
        <f t="shared" si="4"/>
        <v>-40</v>
      </c>
      <c r="J53" s="23">
        <v>0</v>
      </c>
      <c r="K53" s="23">
        <f t="shared" ref="K53:K63" si="20">H53+I53+J53</f>
        <v>783</v>
      </c>
      <c r="M53" s="12"/>
    </row>
    <row r="54" spans="1:13" x14ac:dyDescent="0.2">
      <c r="A54" s="20"/>
      <c r="B54" s="24" t="s">
        <v>43</v>
      </c>
      <c r="C54" s="25"/>
      <c r="D54" s="23">
        <v>101574</v>
      </c>
      <c r="E54" s="23">
        <f t="shared" si="17"/>
        <v>101574</v>
      </c>
      <c r="F54" s="23">
        <f>-ROUND(E54/E$82*$F$14,0)</f>
        <v>-4956</v>
      </c>
      <c r="G54" s="23"/>
      <c r="H54" s="23">
        <f t="shared" si="18"/>
        <v>35551</v>
      </c>
      <c r="I54" s="23">
        <f t="shared" si="4"/>
        <v>-1735</v>
      </c>
      <c r="J54" s="23">
        <v>0</v>
      </c>
      <c r="K54" s="23">
        <f>H54+I54+J54</f>
        <v>33816</v>
      </c>
    </row>
    <row r="55" spans="1:13" x14ac:dyDescent="0.2">
      <c r="A55" s="20"/>
      <c r="B55" s="24" t="s">
        <v>36</v>
      </c>
      <c r="C55" s="25"/>
      <c r="D55" s="23">
        <v>3545503</v>
      </c>
      <c r="E55" s="23">
        <f t="shared" si="17"/>
        <v>3545503</v>
      </c>
      <c r="F55" s="23">
        <f>-ROUND(E55/E$82*$F$14,0)</f>
        <v>-172980</v>
      </c>
      <c r="G55" s="23"/>
      <c r="H55" s="23">
        <f t="shared" si="18"/>
        <v>1240926</v>
      </c>
      <c r="I55" s="23">
        <f t="shared" si="4"/>
        <v>-60543</v>
      </c>
      <c r="J55" s="23">
        <v>0</v>
      </c>
      <c r="K55" s="23">
        <f t="shared" si="20"/>
        <v>1180383</v>
      </c>
      <c r="M55" s="12"/>
    </row>
    <row r="56" spans="1:13" x14ac:dyDescent="0.2">
      <c r="A56" s="20"/>
      <c r="B56" s="24" t="s">
        <v>56</v>
      </c>
      <c r="C56" s="25"/>
      <c r="D56" s="23">
        <v>-67280370</v>
      </c>
      <c r="E56" s="23">
        <f t="shared" si="17"/>
        <v>0</v>
      </c>
      <c r="F56" s="23">
        <f>-ROUND(E56/E$82*$F$14,0)</f>
        <v>0</v>
      </c>
      <c r="G56" s="23"/>
      <c r="H56" s="23">
        <f t="shared" si="18"/>
        <v>-23548130</v>
      </c>
      <c r="I56" s="23">
        <f t="shared" si="4"/>
        <v>0</v>
      </c>
      <c r="J56" s="23">
        <v>0</v>
      </c>
      <c r="K56" s="23">
        <f t="shared" si="20"/>
        <v>-23548130</v>
      </c>
    </row>
    <row r="57" spans="1:13" x14ac:dyDescent="0.2">
      <c r="A57" s="20"/>
      <c r="B57" s="24" t="s">
        <v>18</v>
      </c>
      <c r="C57" s="25"/>
      <c r="D57" s="23">
        <v>-1915735</v>
      </c>
      <c r="E57" s="23">
        <f t="shared" si="17"/>
        <v>0</v>
      </c>
      <c r="F57" s="23">
        <f>-ROUND(E57/E$82*$F$14,0)</f>
        <v>0</v>
      </c>
      <c r="G57" s="23"/>
      <c r="H57" s="23">
        <f t="shared" si="18"/>
        <v>-670507</v>
      </c>
      <c r="I57" s="23">
        <f t="shared" si="4"/>
        <v>0</v>
      </c>
      <c r="J57" s="23">
        <v>0</v>
      </c>
      <c r="K57" s="23">
        <f t="shared" si="20"/>
        <v>-670507</v>
      </c>
    </row>
    <row r="58" spans="1:13" x14ac:dyDescent="0.2">
      <c r="A58" s="20"/>
      <c r="B58" s="24" t="s">
        <v>81</v>
      </c>
      <c r="C58" s="25"/>
      <c r="D58" s="23">
        <v>0</v>
      </c>
      <c r="E58" s="23">
        <f>IF(D58&gt;0,D58,0)</f>
        <v>0</v>
      </c>
      <c r="F58" s="23">
        <f>-ROUND(E58/E$82*$F$14,0)</f>
        <v>0</v>
      </c>
      <c r="G58" s="23"/>
      <c r="H58" s="23">
        <f>ROUND(D58*0.35,0)</f>
        <v>0</v>
      </c>
      <c r="I58" s="23">
        <f>ROUND(F58*0.35,0)</f>
        <v>0</v>
      </c>
      <c r="J58" s="23">
        <v>0</v>
      </c>
      <c r="K58" s="23">
        <f>H58+I58+J58</f>
        <v>0</v>
      </c>
    </row>
    <row r="59" spans="1:13" x14ac:dyDescent="0.2">
      <c r="A59" s="20"/>
      <c r="B59" s="24" t="s">
        <v>83</v>
      </c>
      <c r="C59" s="25"/>
      <c r="D59" s="23">
        <v>0</v>
      </c>
      <c r="E59" s="23">
        <f>IF(D59&gt;0,D59,0)</f>
        <v>0</v>
      </c>
      <c r="F59" s="23">
        <f>-ROUND(E59/E$82*$F$14,0)</f>
        <v>0</v>
      </c>
      <c r="G59" s="23"/>
      <c r="H59" s="23">
        <f>ROUND(D59*0.35,0)</f>
        <v>0</v>
      </c>
      <c r="I59" s="23">
        <f>ROUND(F59*0.35,0)</f>
        <v>0</v>
      </c>
      <c r="J59" s="23">
        <v>0</v>
      </c>
      <c r="K59" s="23">
        <f>H59+I59+J59</f>
        <v>0</v>
      </c>
    </row>
    <row r="60" spans="1:13" x14ac:dyDescent="0.2">
      <c r="A60" s="20"/>
      <c r="B60" s="24" t="s">
        <v>82</v>
      </c>
      <c r="C60" s="25"/>
      <c r="D60" s="23">
        <v>-13996</v>
      </c>
      <c r="E60" s="23">
        <f>IF(D60&gt;0,D60,0)</f>
        <v>0</v>
      </c>
      <c r="F60" s="23">
        <f>-ROUND(E60/E$82*$F$14,0)</f>
        <v>0</v>
      </c>
      <c r="G60" s="23"/>
      <c r="H60" s="23">
        <f>ROUND(D60*0.35,0)</f>
        <v>-4899</v>
      </c>
      <c r="I60" s="23">
        <f>ROUND(F60*0.35,0)</f>
        <v>0</v>
      </c>
      <c r="J60" s="23">
        <v>0</v>
      </c>
      <c r="K60" s="23">
        <f>H60+I60+J60</f>
        <v>-4899</v>
      </c>
    </row>
    <row r="61" spans="1:13" x14ac:dyDescent="0.2">
      <c r="A61" s="20"/>
      <c r="B61" s="24" t="s">
        <v>17</v>
      </c>
      <c r="C61" s="25"/>
      <c r="D61" s="23">
        <v>1569436</v>
      </c>
      <c r="E61" s="23">
        <f t="shared" si="17"/>
        <v>1569436</v>
      </c>
      <c r="F61" s="23">
        <f>-ROUND(E61/E$82*$F$14,0)</f>
        <v>-76571</v>
      </c>
      <c r="G61" s="23"/>
      <c r="H61" s="23">
        <f t="shared" si="18"/>
        <v>549303</v>
      </c>
      <c r="I61" s="23">
        <f t="shared" si="4"/>
        <v>-26800</v>
      </c>
      <c r="J61" s="23">
        <v>0</v>
      </c>
      <c r="K61" s="23">
        <f t="shared" si="20"/>
        <v>522503</v>
      </c>
    </row>
    <row r="62" spans="1:13" x14ac:dyDescent="0.2">
      <c r="A62" s="20"/>
      <c r="B62" s="24" t="s">
        <v>15</v>
      </c>
      <c r="C62" s="25"/>
      <c r="D62" s="23">
        <v>18658</v>
      </c>
      <c r="E62" s="23">
        <f t="shared" si="17"/>
        <v>18658</v>
      </c>
      <c r="F62" s="23">
        <f>-ROUND(E62/E$82*$F$14,0)</f>
        <v>-910</v>
      </c>
      <c r="G62" s="23"/>
      <c r="H62" s="23">
        <f t="shared" si="18"/>
        <v>6530</v>
      </c>
      <c r="I62" s="23">
        <f t="shared" si="4"/>
        <v>-319</v>
      </c>
      <c r="J62" s="23">
        <v>0</v>
      </c>
      <c r="K62" s="23">
        <f t="shared" si="20"/>
        <v>6211</v>
      </c>
    </row>
    <row r="63" spans="1:13" x14ac:dyDescent="0.2">
      <c r="A63" s="20"/>
      <c r="B63" s="24" t="s">
        <v>16</v>
      </c>
      <c r="C63" s="25"/>
      <c r="D63" s="23">
        <v>-403588</v>
      </c>
      <c r="E63" s="23">
        <f t="shared" si="17"/>
        <v>0</v>
      </c>
      <c r="F63" s="23">
        <f>-ROUND(E63/E$82*$F$14,0)</f>
        <v>0</v>
      </c>
      <c r="G63" s="23"/>
      <c r="H63" s="23">
        <f t="shared" si="18"/>
        <v>-141256</v>
      </c>
      <c r="I63" s="23">
        <f t="shared" si="4"/>
        <v>0</v>
      </c>
      <c r="J63" s="23">
        <v>0</v>
      </c>
      <c r="K63" s="23">
        <f t="shared" si="20"/>
        <v>-141256</v>
      </c>
    </row>
    <row r="64" spans="1:13" x14ac:dyDescent="0.2">
      <c r="A64" s="20"/>
      <c r="B64" s="24" t="s">
        <v>19</v>
      </c>
      <c r="C64" s="25"/>
      <c r="D64" s="23">
        <v>-1261222</v>
      </c>
      <c r="E64" s="23">
        <f t="shared" si="17"/>
        <v>0</v>
      </c>
      <c r="F64" s="23">
        <f>-ROUND(E64/E$82*$F$14,0)</f>
        <v>0</v>
      </c>
      <c r="G64" s="23"/>
      <c r="H64" s="23">
        <f t="shared" si="18"/>
        <v>-441428</v>
      </c>
      <c r="I64" s="23">
        <f t="shared" si="4"/>
        <v>0</v>
      </c>
      <c r="J64" s="23">
        <v>0</v>
      </c>
      <c r="K64" s="23">
        <f t="shared" ref="K64:K69" si="21">H64+I64+J64</f>
        <v>-441428</v>
      </c>
    </row>
    <row r="65" spans="1:11" s="4" customFormat="1" x14ac:dyDescent="0.2">
      <c r="A65" s="20"/>
      <c r="B65" s="24" t="s">
        <v>52</v>
      </c>
      <c r="C65" s="25"/>
      <c r="D65" s="23">
        <v>43876</v>
      </c>
      <c r="E65" s="23">
        <f t="shared" si="17"/>
        <v>43876</v>
      </c>
      <c r="F65" s="23">
        <f>-ROUND(E65/E$82*$F$14,0)</f>
        <v>-2141</v>
      </c>
      <c r="G65" s="23"/>
      <c r="H65" s="23">
        <f t="shared" si="18"/>
        <v>15357</v>
      </c>
      <c r="I65" s="23">
        <f t="shared" si="4"/>
        <v>-749</v>
      </c>
      <c r="J65" s="23">
        <v>0</v>
      </c>
      <c r="K65" s="23">
        <f t="shared" si="21"/>
        <v>14608</v>
      </c>
    </row>
    <row r="66" spans="1:11" x14ac:dyDescent="0.2">
      <c r="A66" s="20"/>
      <c r="B66" s="24" t="s">
        <v>50</v>
      </c>
      <c r="C66" s="25"/>
      <c r="D66" s="23">
        <v>-30108874</v>
      </c>
      <c r="E66" s="23">
        <f t="shared" si="17"/>
        <v>0</v>
      </c>
      <c r="F66" s="23">
        <f>-ROUND(E66/E$82*$F$14,0)</f>
        <v>0</v>
      </c>
      <c r="G66" s="23"/>
      <c r="H66" s="23">
        <f t="shared" si="18"/>
        <v>-10538106</v>
      </c>
      <c r="I66" s="23">
        <f t="shared" si="4"/>
        <v>0</v>
      </c>
      <c r="J66" s="23">
        <v>0</v>
      </c>
      <c r="K66" s="23">
        <f t="shared" si="21"/>
        <v>-10538106</v>
      </c>
    </row>
    <row r="67" spans="1:11" ht="11.25" customHeight="1" x14ac:dyDescent="0.2">
      <c r="A67" s="20"/>
      <c r="B67" s="24" t="s">
        <v>57</v>
      </c>
      <c r="C67" s="25"/>
      <c r="D67" s="23">
        <v>21134377</v>
      </c>
      <c r="E67" s="23">
        <f t="shared" si="17"/>
        <v>21134377</v>
      </c>
      <c r="F67" s="23">
        <f>-ROUND(E67/E$82*$F$14,0)</f>
        <v>-1031118</v>
      </c>
      <c r="G67" s="23"/>
      <c r="H67" s="23">
        <f t="shared" si="18"/>
        <v>7397032</v>
      </c>
      <c r="I67" s="23">
        <f t="shared" ref="I67:I78" si="22">ROUND(F67*0.35,0)</f>
        <v>-360891</v>
      </c>
      <c r="J67" s="23">
        <v>0</v>
      </c>
      <c r="K67" s="23">
        <f t="shared" si="21"/>
        <v>7036141</v>
      </c>
    </row>
    <row r="68" spans="1:11" x14ac:dyDescent="0.2">
      <c r="A68" s="20"/>
      <c r="B68" s="24" t="s">
        <v>58</v>
      </c>
      <c r="C68" s="25"/>
      <c r="D68" s="23">
        <v>-138632990</v>
      </c>
      <c r="E68" s="23">
        <f t="shared" si="17"/>
        <v>0</v>
      </c>
      <c r="F68" s="23">
        <f>-ROUND(E68/E$82*$F$14,0)</f>
        <v>0</v>
      </c>
      <c r="G68" s="23"/>
      <c r="H68" s="23">
        <f t="shared" si="18"/>
        <v>-48521547</v>
      </c>
      <c r="I68" s="23">
        <f t="shared" si="22"/>
        <v>0</v>
      </c>
      <c r="J68" s="23">
        <v>0</v>
      </c>
      <c r="K68" s="23">
        <f t="shared" si="21"/>
        <v>-48521547</v>
      </c>
    </row>
    <row r="69" spans="1:11" x14ac:dyDescent="0.2">
      <c r="A69" s="20"/>
      <c r="B69" s="24" t="s">
        <v>59</v>
      </c>
      <c r="C69" s="25"/>
      <c r="D69" s="23">
        <v>-8308151</v>
      </c>
      <c r="E69" s="23">
        <f t="shared" si="17"/>
        <v>0</v>
      </c>
      <c r="F69" s="23">
        <f>-ROUND(E69/E$82*$F$14,0)</f>
        <v>0</v>
      </c>
      <c r="G69" s="23"/>
      <c r="H69" s="23">
        <f t="shared" si="18"/>
        <v>-2907853</v>
      </c>
      <c r="I69" s="23">
        <f t="shared" si="22"/>
        <v>0</v>
      </c>
      <c r="J69" s="23">
        <v>0</v>
      </c>
      <c r="K69" s="23">
        <f t="shared" si="21"/>
        <v>-2907853</v>
      </c>
    </row>
    <row r="70" spans="1:11" x14ac:dyDescent="0.2">
      <c r="A70" s="20"/>
      <c r="B70" s="24" t="s">
        <v>60</v>
      </c>
      <c r="C70" s="27"/>
      <c r="D70" s="23">
        <v>324245908</v>
      </c>
      <c r="E70" s="23">
        <f t="shared" si="17"/>
        <v>324245908</v>
      </c>
      <c r="F70" s="23">
        <f>-ROUND(E70/E$82*$F$14,0)</f>
        <v>-15819519</v>
      </c>
      <c r="G70" s="23"/>
      <c r="H70" s="23">
        <f t="shared" si="18"/>
        <v>113486068</v>
      </c>
      <c r="I70" s="23">
        <f t="shared" si="22"/>
        <v>-5536832</v>
      </c>
      <c r="J70" s="23">
        <v>0</v>
      </c>
      <c r="K70" s="23">
        <f t="shared" ref="K70:K75" si="23">H70+I70+J70</f>
        <v>107949236</v>
      </c>
    </row>
    <row r="71" spans="1:11" x14ac:dyDescent="0.2">
      <c r="A71" s="20"/>
      <c r="B71" s="24" t="s">
        <v>61</v>
      </c>
      <c r="C71" s="25"/>
      <c r="D71" s="23">
        <v>-8062888</v>
      </c>
      <c r="E71" s="23">
        <f t="shared" si="17"/>
        <v>0</v>
      </c>
      <c r="F71" s="23">
        <f>-ROUND(E71/E$82*$F$14,0)</f>
        <v>0</v>
      </c>
      <c r="G71" s="23"/>
      <c r="H71" s="23">
        <f t="shared" si="18"/>
        <v>-2822011</v>
      </c>
      <c r="I71" s="23">
        <f t="shared" si="22"/>
        <v>0</v>
      </c>
      <c r="J71" s="23">
        <v>0</v>
      </c>
      <c r="K71" s="23">
        <f t="shared" si="23"/>
        <v>-2822011</v>
      </c>
    </row>
    <row r="72" spans="1:11" x14ac:dyDescent="0.2">
      <c r="A72" s="20"/>
      <c r="B72" s="24" t="s">
        <v>33</v>
      </c>
      <c r="C72" s="25"/>
      <c r="D72" s="23">
        <v>-67</v>
      </c>
      <c r="E72" s="23">
        <f t="shared" si="17"/>
        <v>0</v>
      </c>
      <c r="F72" s="23">
        <f>-ROUND(E72/E$82*$F$14,0)</f>
        <v>0</v>
      </c>
      <c r="G72" s="23"/>
      <c r="H72" s="23">
        <f t="shared" si="18"/>
        <v>-23</v>
      </c>
      <c r="I72" s="23">
        <f t="shared" si="22"/>
        <v>0</v>
      </c>
      <c r="J72" s="23">
        <v>0</v>
      </c>
      <c r="K72" s="23">
        <f t="shared" si="23"/>
        <v>-23</v>
      </c>
    </row>
    <row r="73" spans="1:11" ht="11.25" customHeight="1" x14ac:dyDescent="0.2">
      <c r="A73" s="20"/>
      <c r="B73" s="24" t="s">
        <v>39</v>
      </c>
      <c r="C73" s="25"/>
      <c r="D73" s="23">
        <v>25384</v>
      </c>
      <c r="E73" s="23">
        <f t="shared" si="17"/>
        <v>25384</v>
      </c>
      <c r="F73" s="23">
        <f>-ROUND(E73/E$82*$F$14,0)</f>
        <v>-1238</v>
      </c>
      <c r="G73" s="23"/>
      <c r="H73" s="23">
        <f t="shared" si="18"/>
        <v>8884</v>
      </c>
      <c r="I73" s="23">
        <f t="shared" si="22"/>
        <v>-433</v>
      </c>
      <c r="J73" s="23">
        <v>0</v>
      </c>
      <c r="K73" s="23">
        <f t="shared" si="23"/>
        <v>8451</v>
      </c>
    </row>
    <row r="74" spans="1:11" x14ac:dyDescent="0.2">
      <c r="A74" s="26"/>
      <c r="B74" s="24" t="s">
        <v>30</v>
      </c>
      <c r="C74" s="25"/>
      <c r="D74" s="23">
        <v>-412052</v>
      </c>
      <c r="E74" s="23">
        <f t="shared" si="17"/>
        <v>0</v>
      </c>
      <c r="F74" s="23">
        <f>-ROUND(E74/E$82*$F$14,0)</f>
        <v>0</v>
      </c>
      <c r="G74" s="23"/>
      <c r="H74" s="23">
        <f t="shared" si="18"/>
        <v>-144218</v>
      </c>
      <c r="I74" s="23">
        <f t="shared" si="22"/>
        <v>0</v>
      </c>
      <c r="J74" s="23">
        <v>0</v>
      </c>
      <c r="K74" s="23">
        <f t="shared" si="23"/>
        <v>-144218</v>
      </c>
    </row>
    <row r="75" spans="1:11" s="4" customFormat="1" x14ac:dyDescent="0.2">
      <c r="A75" s="20"/>
      <c r="B75" s="24" t="s">
        <v>44</v>
      </c>
      <c r="C75" s="25"/>
      <c r="D75" s="23">
        <v>7140</v>
      </c>
      <c r="E75" s="23">
        <f t="shared" si="17"/>
        <v>7140</v>
      </c>
      <c r="F75" s="23">
        <f>-ROUND(E75/E$82*$F$14,0)</f>
        <v>-348</v>
      </c>
      <c r="G75" s="23"/>
      <c r="H75" s="23">
        <f t="shared" si="18"/>
        <v>2499</v>
      </c>
      <c r="I75" s="23">
        <f t="shared" si="22"/>
        <v>-122</v>
      </c>
      <c r="J75" s="23">
        <v>0</v>
      </c>
      <c r="K75" s="23">
        <f t="shared" si="23"/>
        <v>2377</v>
      </c>
    </row>
    <row r="76" spans="1:11" x14ac:dyDescent="0.2">
      <c r="A76" s="20"/>
      <c r="B76" s="24" t="s">
        <v>62</v>
      </c>
      <c r="C76" s="25"/>
      <c r="D76" s="23">
        <v>107879536</v>
      </c>
      <c r="E76" s="23">
        <f t="shared" si="17"/>
        <v>107879536</v>
      </c>
      <c r="F76" s="23">
        <f>-ROUND(E76/E$82*$F$14,0)</f>
        <v>-5263296</v>
      </c>
      <c r="G76" s="23"/>
      <c r="H76" s="23">
        <f t="shared" si="18"/>
        <v>37757838</v>
      </c>
      <c r="I76" s="23">
        <f t="shared" si="22"/>
        <v>-1842154</v>
      </c>
      <c r="J76" s="23">
        <v>0</v>
      </c>
      <c r="K76" s="23">
        <f>H76+I76+J76</f>
        <v>35915684</v>
      </c>
    </row>
    <row r="77" spans="1:11" x14ac:dyDescent="0.2">
      <c r="A77" s="26"/>
      <c r="B77" s="24" t="s">
        <v>34</v>
      </c>
      <c r="C77" s="25"/>
      <c r="D77" s="23">
        <v>-482087</v>
      </c>
      <c r="E77" s="23">
        <f t="shared" si="17"/>
        <v>0</v>
      </c>
      <c r="F77" s="23">
        <f>-ROUND(E77/E$82*$F$14,0)</f>
        <v>0</v>
      </c>
      <c r="G77" s="23"/>
      <c r="H77" s="23">
        <f t="shared" si="18"/>
        <v>-168730</v>
      </c>
      <c r="I77" s="23">
        <f t="shared" si="22"/>
        <v>0</v>
      </c>
      <c r="J77" s="23">
        <v>0</v>
      </c>
      <c r="K77" s="23">
        <f>H77+I77+J77</f>
        <v>-168730</v>
      </c>
    </row>
    <row r="78" spans="1:11" x14ac:dyDescent="0.2">
      <c r="A78" s="20"/>
      <c r="B78" s="24" t="s">
        <v>63</v>
      </c>
      <c r="C78" s="25"/>
      <c r="D78" s="23">
        <v>-25920646</v>
      </c>
      <c r="E78" s="23">
        <f t="shared" si="17"/>
        <v>0</v>
      </c>
      <c r="F78" s="23">
        <f>-ROUND(E78/E$82*$F$14,0)</f>
        <v>0</v>
      </c>
      <c r="G78" s="23"/>
      <c r="H78" s="23">
        <f t="shared" si="18"/>
        <v>-9072226</v>
      </c>
      <c r="I78" s="23">
        <f t="shared" si="22"/>
        <v>0</v>
      </c>
      <c r="J78" s="23">
        <v>0</v>
      </c>
      <c r="K78" s="23">
        <f>H78+I78+J78</f>
        <v>-9072226</v>
      </c>
    </row>
    <row r="79" spans="1:11" x14ac:dyDescent="0.2">
      <c r="A79" s="20"/>
      <c r="B79" s="15"/>
      <c r="C79" s="13"/>
      <c r="D79" s="18"/>
      <c r="E79" s="18"/>
      <c r="F79" s="18"/>
      <c r="G79" s="18"/>
      <c r="H79" s="18"/>
      <c r="I79" s="3"/>
      <c r="J79" s="18"/>
      <c r="K79" s="18"/>
    </row>
    <row r="80" spans="1:11" x14ac:dyDescent="0.2">
      <c r="A80" s="20"/>
      <c r="B80" s="15" t="s">
        <v>40</v>
      </c>
      <c r="C80" s="13"/>
      <c r="D80" s="23">
        <v>0</v>
      </c>
      <c r="E80" s="23">
        <f>IF(D80&gt;0,D80,0)</f>
        <v>0</v>
      </c>
      <c r="F80" s="23">
        <v>1</v>
      </c>
      <c r="G80" s="3"/>
      <c r="H80" s="3">
        <v>0</v>
      </c>
      <c r="I80" s="3">
        <v>1</v>
      </c>
      <c r="J80" s="3">
        <v>0</v>
      </c>
      <c r="K80" s="3">
        <f>H80+I80+J80</f>
        <v>1</v>
      </c>
    </row>
    <row r="81" spans="1:11" x14ac:dyDescent="0.2">
      <c r="A81" s="21"/>
      <c r="B81" s="14"/>
      <c r="C81" s="6"/>
    </row>
    <row r="82" spans="1:11" ht="12" thickBot="1" x14ac:dyDescent="0.25">
      <c r="A82" s="21"/>
      <c r="B82" s="16" t="s">
        <v>28</v>
      </c>
      <c r="C82" s="16"/>
      <c r="D82" s="17">
        <f>SUM(D10:D81)</f>
        <v>331763413</v>
      </c>
      <c r="E82" s="17">
        <f t="shared" ref="E82:K82" si="24">SUM(E10:E81)</f>
        <v>1136743873</v>
      </c>
      <c r="F82" s="17">
        <f t="shared" si="24"/>
        <v>0</v>
      </c>
      <c r="G82" s="17"/>
      <c r="H82" s="17">
        <f t="shared" si="24"/>
        <v>116117195</v>
      </c>
      <c r="I82" s="17">
        <f t="shared" si="24"/>
        <v>0</v>
      </c>
      <c r="J82" s="17">
        <f t="shared" si="24"/>
        <v>0</v>
      </c>
      <c r="K82" s="17">
        <f t="shared" si="24"/>
        <v>116117195</v>
      </c>
    </row>
    <row r="83" spans="1:11" ht="12" thickTop="1" x14ac:dyDescent="0.2">
      <c r="A83" s="21"/>
      <c r="B83" s="5"/>
      <c r="C83" s="6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22"/>
    </row>
    <row r="85" spans="1:11" x14ac:dyDescent="0.2">
      <c r="A85" s="22"/>
    </row>
    <row r="86" spans="1:11" x14ac:dyDescent="0.2">
      <c r="A86" s="22"/>
    </row>
    <row r="87" spans="1:11" x14ac:dyDescent="0.2">
      <c r="A87" s="22"/>
    </row>
    <row r="88" spans="1:11" x14ac:dyDescent="0.2">
      <c r="A88" s="22"/>
    </row>
    <row r="89" spans="1:11" x14ac:dyDescent="0.2">
      <c r="A89" s="22"/>
    </row>
    <row r="90" spans="1:11" x14ac:dyDescent="0.2">
      <c r="A90" s="22"/>
    </row>
    <row r="91" spans="1:11" x14ac:dyDescent="0.2">
      <c r="A91" s="22"/>
    </row>
    <row r="92" spans="1:11" x14ac:dyDescent="0.2">
      <c r="A92" s="22"/>
    </row>
    <row r="93" spans="1:11" x14ac:dyDescent="0.2">
      <c r="A93" s="22"/>
    </row>
    <row r="94" spans="1:11" x14ac:dyDescent="0.2">
      <c r="A94" s="22"/>
    </row>
    <row r="95" spans="1:11" x14ac:dyDescent="0.2">
      <c r="A95" s="22"/>
    </row>
    <row r="96" spans="1:11" x14ac:dyDescent="0.2">
      <c r="A96" s="22"/>
    </row>
  </sheetData>
  <mergeCells count="3">
    <mergeCell ref="A1:C1"/>
    <mergeCell ref="A2:C2"/>
    <mergeCell ref="A3:C3"/>
  </mergeCells>
  <phoneticPr fontId="0" type="noConversion"/>
  <pageMargins left="0.5" right="0.25" top="0.5" bottom="0.5" header="0.5" footer="0.5"/>
  <pageSetup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SEC Allocation</vt:lpstr>
      <vt:lpstr>'SEC Allocation'!Print_Area</vt:lpstr>
      <vt:lpstr>'SEC Allocation'!Print_Titles</vt:lpstr>
    </vt:vector>
  </TitlesOfParts>
  <Company>AEP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2015-02-03T16:18:50Z</cp:lastPrinted>
  <dcterms:created xsi:type="dcterms:W3CDTF">2001-09-24T21:08:14Z</dcterms:created>
  <dcterms:modified xsi:type="dcterms:W3CDTF">2017-08-16T17:35:03Z</dcterms:modified>
</cp:coreProperties>
</file>