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8160" windowHeight="4140" activeTab="0"/>
  </bookViews>
  <sheets>
    <sheet name="Sheet2" sheetId="1" r:id="rId1"/>
    <sheet name="Sheet3" sheetId="2" r:id="rId2"/>
    <sheet name="QUERY" sheetId="3" r:id="rId3"/>
  </sheets>
  <definedNames>
    <definedName name="_xlnm.Print_Area" localSheetId="0">'Sheet2'!$A$1:$G$15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<sst xmlns="http://schemas.openxmlformats.org/spreadsheetml/2006/main" count="577" uniqueCount="138">
  <si>
    <t>Year</t>
  </si>
  <si>
    <t>Period</t>
  </si>
  <si>
    <t>Date</t>
  </si>
  <si>
    <t>Journal ID</t>
  </si>
  <si>
    <t>Cost Comp</t>
  </si>
  <si>
    <t>Subcat</t>
  </si>
  <si>
    <t>Unit</t>
  </si>
  <si>
    <t>Affiliate</t>
  </si>
  <si>
    <t>Account</t>
  </si>
  <si>
    <t>Sum Amount</t>
  </si>
  <si>
    <t>Long Descr</t>
  </si>
  <si>
    <t>Dept</t>
  </si>
  <si>
    <t>Project</t>
  </si>
  <si>
    <t>W/O</t>
  </si>
  <si>
    <t>ABM Act</t>
  </si>
  <si>
    <t>User</t>
  </si>
  <si>
    <t>State/Jurisdict</t>
  </si>
  <si>
    <t>2017-01-03</t>
  </si>
  <si>
    <t>APACC08935</t>
  </si>
  <si>
    <t>290</t>
  </si>
  <si>
    <t>110</t>
  </si>
  <si>
    <t>9130000</t>
  </si>
  <si>
    <t>2017-05-04</t>
  </si>
  <si>
    <t>APACC77682</t>
  </si>
  <si>
    <t>960</t>
  </si>
  <si>
    <t>2017-05-31</t>
  </si>
  <si>
    <t>INTCOM1092</t>
  </si>
  <si>
    <t>2016-02-25</t>
  </si>
  <si>
    <t>APACC48142</t>
  </si>
  <si>
    <t>9130001</t>
  </si>
  <si>
    <t>2016-06-03</t>
  </si>
  <si>
    <t>AJEREC1030</t>
  </si>
  <si>
    <t>510</t>
  </si>
  <si>
    <t>2016-06-15</t>
  </si>
  <si>
    <t>APACC07049</t>
  </si>
  <si>
    <t>520</t>
  </si>
  <si>
    <t>2016-07-05</t>
  </si>
  <si>
    <t>APACC16183</t>
  </si>
  <si>
    <t>2016-07-31</t>
  </si>
  <si>
    <t>SCBBIL1844</t>
  </si>
  <si>
    <t>780</t>
  </si>
  <si>
    <t>2016-08-10</t>
  </si>
  <si>
    <t>APACC37774</t>
  </si>
  <si>
    <t>994</t>
  </si>
  <si>
    <t>2016-08-31</t>
  </si>
  <si>
    <t>SCBBIL7658</t>
  </si>
  <si>
    <t>2016-09-29</t>
  </si>
  <si>
    <t>APACC60511</t>
  </si>
  <si>
    <t>2016-09-30</t>
  </si>
  <si>
    <t>SCBBIL2543</t>
  </si>
  <si>
    <t>2016-10-06</t>
  </si>
  <si>
    <t>APACC65270</t>
  </si>
  <si>
    <t>2016-10-27</t>
  </si>
  <si>
    <t>APACC75028</t>
  </si>
  <si>
    <t>2016-11-30</t>
  </si>
  <si>
    <t>APACC92291</t>
  </si>
  <si>
    <t>2016-12-19</t>
  </si>
  <si>
    <t>APACC02575</t>
  </si>
  <si>
    <t>2017-03-03</t>
  </si>
  <si>
    <t>APACC44288</t>
  </si>
  <si>
    <t>2017-03-16</t>
  </si>
  <si>
    <t>APACC51277</t>
  </si>
  <si>
    <t>2017-03-20</t>
  </si>
  <si>
    <t>APACC52424</t>
  </si>
  <si>
    <t>2017-04-24</t>
  </si>
  <si>
    <t>APACC69843</t>
  </si>
  <si>
    <t>2017-05-30</t>
  </si>
  <si>
    <t>APACC88731</t>
  </si>
  <si>
    <t>2017-08-02</t>
  </si>
  <si>
    <t>APACC23790</t>
  </si>
  <si>
    <t>260</t>
  </si>
  <si>
    <t>9130006</t>
  </si>
  <si>
    <t>2016-06-30</t>
  </si>
  <si>
    <t>APACC13651</t>
  </si>
  <si>
    <t>INTCOM1095</t>
  </si>
  <si>
    <t>117</t>
  </si>
  <si>
    <t>SCBBIL1847</t>
  </si>
  <si>
    <t>SCBBIL7661</t>
  </si>
  <si>
    <t>SCBBIL2546</t>
  </si>
  <si>
    <t>2016-10-31</t>
  </si>
  <si>
    <t>SCBBIL8827</t>
  </si>
  <si>
    <t>INTCOM1114</t>
  </si>
  <si>
    <t>180</t>
  </si>
  <si>
    <t>SCBBIL1899</t>
  </si>
  <si>
    <t>SCBBIL7683</t>
  </si>
  <si>
    <t>SCBBIL2571</t>
  </si>
  <si>
    <t>Accounts Payable Accrual</t>
  </si>
  <si>
    <t>11439</t>
  </si>
  <si>
    <t>EDNANDA</t>
  </si>
  <si>
    <t>G0000110</t>
  </si>
  <si>
    <t>292</t>
  </si>
  <si>
    <t>GLBATCH</t>
  </si>
  <si>
    <t>11783</t>
  </si>
  <si>
    <t>EDN103175</t>
  </si>
  <si>
    <t>G0001241</t>
  </si>
  <si>
    <t>263</t>
  </si>
  <si>
    <t>Intercompany Billing</t>
  </si>
  <si>
    <t>99910</t>
  </si>
  <si>
    <t>99920</t>
  </si>
  <si>
    <t>10243</t>
  </si>
  <si>
    <t>293</t>
  </si>
  <si>
    <t>Record JE Reclass Corrections</t>
  </si>
  <si>
    <t>297</t>
  </si>
  <si>
    <t>12394</t>
  </si>
  <si>
    <t>AEPSC Bill - Services Rendered</t>
  </si>
  <si>
    <t>99900</t>
  </si>
  <si>
    <t>SSHRNANDA</t>
  </si>
  <si>
    <t>SHRPROFS01</t>
  </si>
  <si>
    <t>997</t>
  </si>
  <si>
    <t>CULTURETR</t>
  </si>
  <si>
    <t>SCULTRTR01</t>
  </si>
  <si>
    <t>294</t>
  </si>
  <si>
    <t>12396</t>
  </si>
  <si>
    <t>FAN102853</t>
  </si>
  <si>
    <t>SCA1221302</t>
  </si>
  <si>
    <t>Professional Services</t>
  </si>
  <si>
    <t>Employee Expenses</t>
  </si>
  <si>
    <t>Outside Services</t>
  </si>
  <si>
    <t>AEPSC Bill</t>
  </si>
  <si>
    <t>Advertising</t>
  </si>
  <si>
    <t>Marketing</t>
  </si>
  <si>
    <t>Cost Component</t>
  </si>
  <si>
    <t>(blank)</t>
  </si>
  <si>
    <t>Grand Total</t>
  </si>
  <si>
    <t>2016 Total</t>
  </si>
  <si>
    <t>2017 Total</t>
  </si>
  <si>
    <t>(blank) Total</t>
  </si>
  <si>
    <t>Total</t>
  </si>
  <si>
    <t>9130000 Total</t>
  </si>
  <si>
    <t>9130001 Total</t>
  </si>
  <si>
    <t>9130006 Total</t>
  </si>
  <si>
    <t>Sum of Sum Amount</t>
  </si>
  <si>
    <t>Kentucky Power Company</t>
  </si>
  <si>
    <t>Advertising Expense by Component</t>
  </si>
  <si>
    <t>Test Year, Years Ending 2014, 2015, 2016 and YTD 2017</t>
  </si>
  <si>
    <t>Test Year Ended February 28, 2017</t>
  </si>
  <si>
    <t>Year-to-Date July 31, 2017</t>
  </si>
  <si>
    <t>KPCO_R_AG_2_261_Attachment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</si>
</sst>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0_);[Red]\(&quot;$&quot;#,##0.000\)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10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58" applyFont="1" applyAlignment="1">
      <alignment/>
    </xf>
    <xf numFmtId="0" fontId="1" fillId="0" borderId="9" xfId="61" applyAlignment="1">
      <alignment horizontal="center" wrapText="1"/>
      <protection/>
    </xf>
    <xf numFmtId="3" fontId="0" fillId="0" borderId="0" xfId="62" applyFont="1" applyAlignment="1">
      <alignment/>
    </xf>
    <xf numFmtId="15" fontId="0" fillId="0" borderId="0" xfId="59" applyFont="1" applyAlignment="1" quotePrefix="1">
      <alignment/>
    </xf>
    <xf numFmtId="4" fontId="0" fillId="0" borderId="0" xfId="6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38" fontId="0" fillId="0" borderId="17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38" fontId="0" fillId="0" borderId="0" xfId="42" applyNumberFormat="1" applyFont="1" applyAlignment="1">
      <alignment/>
    </xf>
    <xf numFmtId="38" fontId="0" fillId="0" borderId="18" xfId="42" applyNumberFormat="1" applyFont="1" applyBorder="1" applyAlignment="1">
      <alignment/>
    </xf>
    <xf numFmtId="38" fontId="0" fillId="0" borderId="0" xfId="42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Char" xfId="58"/>
    <cellStyle name="PSDate" xfId="59"/>
    <cellStyle name="PSDec" xfId="60"/>
    <cellStyle name="PSHeading" xfId="61"/>
    <cellStyle name="PSInt" xfId="62"/>
    <cellStyle name="PSSpacer" xfId="63"/>
    <cellStyle name="Title" xfId="64"/>
    <cellStyle name="Total" xfId="65"/>
    <cellStyle name="Warning Text" xfId="66"/>
  </cellStyles>
  <dxfs count="1">
    <dxf>
      <numFmt numFmtId="6" formatCode="$#,##0;[Red]($#,##0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65536" sheet="QUERY"/>
  </cacheSource>
  <cacheFields count="18">
    <cacheField name="Year">
      <sharedItems containsString="0" containsBlank="1" containsMixedTypes="0" containsNumber="1" containsInteger="1" count="3">
        <n v="2016"/>
        <n v="2017"/>
        <m/>
      </sharedItems>
    </cacheField>
    <cacheField name="Period">
      <sharedItems containsMixedTypes="1" containsNumber="1" containsInteger="1"/>
    </cacheField>
    <cacheField name="Date">
      <sharedItems containsMixedTypes="0"/>
    </cacheField>
    <cacheField name="Journal ID">
      <sharedItems containsMixedTypes="0"/>
    </cacheField>
    <cacheField name="Cost Comp">
      <sharedItems containsMixedTypes="0"/>
    </cacheField>
    <cacheField name="Cost Component">
      <sharedItems containsBlank="1" containsMixedTypes="0" count="7">
        <s v="Professional Services"/>
        <s v="Employee Expenses"/>
        <s v="Outside Services"/>
        <s v="AEPSC Bill"/>
        <s v="Advertising"/>
        <s v="Marketing"/>
        <m/>
      </sharedItems>
    </cacheField>
    <cacheField name="Subcat">
      <sharedItems containsMixedTypes="0"/>
    </cacheField>
    <cacheField name="Unit">
      <sharedItems containsMixedTypes="0"/>
    </cacheField>
    <cacheField name="Affiliate">
      <sharedItems containsMixedTypes="0"/>
    </cacheField>
    <cacheField name="Account">
      <sharedItems containsBlank="1" containsMixedTypes="0" count="4">
        <s v="9130006"/>
        <s v="9130000"/>
        <s v="9130001"/>
        <m/>
      </sharedItems>
    </cacheField>
    <cacheField name="Sum Amount">
      <sharedItems containsMixedTypes="1" containsNumber="1"/>
    </cacheField>
    <cacheField name="Long Descr">
      <sharedItems containsMixedTypes="0"/>
    </cacheField>
    <cacheField name="Dept">
      <sharedItems containsMixedTypes="0"/>
    </cacheField>
    <cacheField name="Project">
      <sharedItems containsMixedTypes="0"/>
    </cacheField>
    <cacheField name="W/O">
      <sharedItems containsMixedTypes="0"/>
    </cacheField>
    <cacheField name="ABM Act">
      <sharedItems containsMixedTypes="0"/>
    </cacheField>
    <cacheField name="User">
      <sharedItems containsMixedTypes="0"/>
    </cacheField>
    <cacheField name="State/Jurisdict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23" firstHeaderRow="2" firstDataRow="2" firstDataCol="3"/>
  <pivotFields count="1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4"/>
        <item x="3"/>
        <item x="1"/>
        <item x="5"/>
        <item x="2"/>
        <item x="0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1"/>
        <item x="2"/>
        <item x="0"/>
        <item x="3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0"/>
    <field x="9"/>
    <field x="5"/>
  </rowFields>
  <rowItems count="19">
    <i>
      <x/>
      <x v="1"/>
      <x/>
    </i>
    <i r="2">
      <x v="1"/>
    </i>
    <i r="2">
      <x v="2"/>
    </i>
    <i r="2">
      <x v="3"/>
    </i>
    <i t="default" r="1">
      <x v="1"/>
    </i>
    <i r="1">
      <x v="2"/>
      <x v="2"/>
    </i>
    <i r="2">
      <x v="5"/>
    </i>
    <i t="default" r="1">
      <x v="2"/>
    </i>
    <i t="default">
      <x/>
    </i>
    <i>
      <x v="1"/>
      <x/>
      <x/>
    </i>
    <i r="2">
      <x v="4"/>
    </i>
    <i t="default" r="1">
      <x/>
    </i>
    <i r="1">
      <x v="1"/>
      <x v="2"/>
    </i>
    <i t="default" r="1">
      <x v="1"/>
    </i>
    <i t="default">
      <x v="1"/>
    </i>
    <i>
      <x v="2"/>
      <x v="3"/>
      <x v="6"/>
    </i>
    <i t="default" r="1">
      <x v="3"/>
    </i>
    <i t="default">
      <x v="2"/>
    </i>
    <i t="grand">
      <x/>
    </i>
  </rowItems>
  <colItems count="1">
    <i/>
  </colItems>
  <dataFields count="1">
    <dataField name="Sum of Sum Amount" fld="10" baseField="0" baseItem="0" numFmtId="38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A1" sqref="A1:G15"/>
    </sheetView>
  </sheetViews>
  <sheetFormatPr defaultColWidth="9.140625" defaultRowHeight="12.75"/>
  <cols>
    <col min="1" max="1" width="24.421875" style="0" customWidth="1"/>
    <col min="2" max="2" width="20.00390625" style="0" customWidth="1"/>
    <col min="3" max="3" width="15.28125" style="0" customWidth="1"/>
    <col min="4" max="4" width="11.421875" style="0" bestFit="1" customWidth="1"/>
    <col min="5" max="7" width="9.57421875" style="0" bestFit="1" customWidth="1"/>
  </cols>
  <sheetData>
    <row r="1" ht="12.75">
      <c r="A1" s="14" t="s">
        <v>137</v>
      </c>
    </row>
    <row r="2" ht="12.75">
      <c r="A2" s="14" t="s">
        <v>132</v>
      </c>
    </row>
    <row r="3" ht="12.75">
      <c r="A3" s="14" t="s">
        <v>133</v>
      </c>
    </row>
    <row r="4" ht="12.75">
      <c r="A4" s="14" t="s">
        <v>134</v>
      </c>
    </row>
    <row r="7" spans="2:7" ht="76.5">
      <c r="B7" s="15" t="s">
        <v>135</v>
      </c>
      <c r="C7" s="15" t="s">
        <v>136</v>
      </c>
      <c r="D7" s="15">
        <v>2016</v>
      </c>
      <c r="E7" s="15">
        <v>2015</v>
      </c>
      <c r="F7" s="15">
        <v>2014</v>
      </c>
      <c r="G7" s="15">
        <v>2013</v>
      </c>
    </row>
    <row r="8" spans="1:7" ht="12.75">
      <c r="A8" s="6" t="s">
        <v>119</v>
      </c>
      <c r="B8" s="22">
        <v>0</v>
      </c>
      <c r="C8" s="22">
        <f>GETPIVOTDATA("Sum Amount",Sheet3!$A$3,"Year",2017,"Cost Component","Advertising","Account","9130000")</f>
        <v>709.94</v>
      </c>
      <c r="D8" s="22">
        <f>GETPIVOTDATA("Sum Amount",Sheet3!$A$3,"Year",2016,"Cost Component","Advertising","Account","9130001")</f>
        <v>95.17</v>
      </c>
      <c r="E8" s="22">
        <v>0</v>
      </c>
      <c r="F8" s="22">
        <v>0</v>
      </c>
      <c r="G8" s="22">
        <v>0</v>
      </c>
    </row>
    <row r="9" spans="1:7" ht="12.75">
      <c r="A9" s="10" t="s">
        <v>118</v>
      </c>
      <c r="B9" s="20">
        <f>SUM(QUERY!K3:K17)</f>
        <v>387.36</v>
      </c>
      <c r="C9" s="20">
        <v>0</v>
      </c>
      <c r="D9" s="20">
        <f>GETPIVOTDATA("Sum Amount",Sheet3!$A$3,"Year",2016,"Cost Component","AEPSC Bill","Account","9130001")</f>
        <v>387.35999999999996</v>
      </c>
      <c r="E9" s="20">
        <v>0</v>
      </c>
      <c r="F9" s="20">
        <v>0</v>
      </c>
      <c r="G9" s="20">
        <v>0</v>
      </c>
    </row>
    <row r="10" spans="1:7" ht="12.75">
      <c r="A10" s="10" t="s">
        <v>116</v>
      </c>
      <c r="B10" s="20">
        <f>SUM(QUERY!K18:K30)</f>
        <v>20856.319999999996</v>
      </c>
      <c r="C10" s="20">
        <f>GETPIVOTDATA("Sum Amount",Sheet3!$A$3,"Year",2017,"Cost Component","Employee Expenses","Account","9130001")</f>
        <v>1161.71</v>
      </c>
      <c r="D10" s="20">
        <f>GETPIVOTDATA("Sum Amount",Sheet3!$A$3,"Year",2016,"Cost Component","Employee Expenses","Account","9130001")+GETPIVOTDATA("Sum Amount",Sheet3!$A$3,"Year",2016,"Cost Component","Employee Expenses","Account","9130006")</f>
        <v>20742.98</v>
      </c>
      <c r="E10" s="20">
        <v>0</v>
      </c>
      <c r="F10" s="20">
        <v>0</v>
      </c>
      <c r="G10" s="20">
        <v>0</v>
      </c>
    </row>
    <row r="11" spans="1:7" ht="12.75">
      <c r="A11" s="10" t="s">
        <v>120</v>
      </c>
      <c r="B11" s="20">
        <f>SUM(QUERY!K31)</f>
        <v>157.99</v>
      </c>
      <c r="C11" s="20">
        <v>0</v>
      </c>
      <c r="D11" s="20">
        <f>GETPIVOTDATA("Sum Amount",Sheet3!$A$3,"Year",2016,"Cost Component","Marketing","Account","9130001")</f>
        <v>157.99</v>
      </c>
      <c r="E11" s="20">
        <v>0</v>
      </c>
      <c r="F11" s="20">
        <v>0</v>
      </c>
      <c r="G11" s="20">
        <v>0</v>
      </c>
    </row>
    <row r="12" spans="1:7" ht="12.75">
      <c r="A12" s="10" t="s">
        <v>115</v>
      </c>
      <c r="B12" s="20">
        <f>QUERY!K33</f>
        <v>12500</v>
      </c>
      <c r="C12" s="20">
        <v>0</v>
      </c>
      <c r="D12" s="20">
        <f>GETPIVOTDATA("Sum Amount",Sheet3!$A$3,"Year",2016,"Cost Component","Professional Services","Account","9130006")</f>
        <v>12500</v>
      </c>
      <c r="E12" s="20">
        <v>0</v>
      </c>
      <c r="F12" s="20">
        <v>0</v>
      </c>
      <c r="G12" s="20">
        <v>0</v>
      </c>
    </row>
    <row r="13" spans="1:7" ht="12.75">
      <c r="A13" s="10" t="s">
        <v>117</v>
      </c>
      <c r="B13" s="21">
        <f>SUM(QUERY!K32)</f>
        <v>900</v>
      </c>
      <c r="C13" s="21">
        <f>GETPIVOTDATA("Sum Amount",Sheet3!$A$3,"Year",2017,"Cost Component","Outside Services","Account","9130000")</f>
        <v>900</v>
      </c>
      <c r="D13" s="21">
        <v>0</v>
      </c>
      <c r="E13" s="21">
        <v>0</v>
      </c>
      <c r="F13" s="21">
        <v>0</v>
      </c>
      <c r="G13" s="21">
        <v>0</v>
      </c>
    </row>
    <row r="14" spans="2:7" ht="12.75">
      <c r="B14" s="20"/>
      <c r="C14" s="20"/>
      <c r="D14" s="20"/>
      <c r="E14" s="20"/>
      <c r="F14" s="20"/>
      <c r="G14" s="20"/>
    </row>
    <row r="15" spans="1:7" ht="12.75">
      <c r="A15" s="19" t="s">
        <v>127</v>
      </c>
      <c r="B15" s="20">
        <f>SUM(B8:B13)</f>
        <v>34801.67</v>
      </c>
      <c r="C15" s="20">
        <f>SUM(C8:C13)</f>
        <v>2771.65</v>
      </c>
      <c r="D15" s="20">
        <f>SUM(D8:D13)</f>
        <v>33883.5</v>
      </c>
      <c r="E15" s="20">
        <f>SUM(E8:E13)</f>
        <v>0</v>
      </c>
      <c r="F15" s="20">
        <f>SUM(F8:F13)</f>
        <v>0</v>
      </c>
      <c r="G15" s="20">
        <f>SUM(G8:G13)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selection activeCell="C5" sqref="C5:C17"/>
    </sheetView>
  </sheetViews>
  <sheetFormatPr defaultColWidth="9.140625" defaultRowHeight="12.75"/>
  <cols>
    <col min="1" max="1" width="11.140625" style="0" bestFit="1" customWidth="1"/>
    <col min="2" max="2" width="10.140625" style="0" bestFit="1" customWidth="1"/>
    <col min="3" max="3" width="28.28125" style="0" customWidth="1"/>
    <col min="4" max="4" width="24.140625" style="0" customWidth="1"/>
  </cols>
  <sheetData>
    <row r="3" spans="1:4" ht="12.75">
      <c r="A3" s="9" t="s">
        <v>131</v>
      </c>
      <c r="B3" s="7"/>
      <c r="C3" s="7"/>
      <c r="D3" s="13"/>
    </row>
    <row r="4" spans="1:4" ht="12.75">
      <c r="A4" s="9" t="s">
        <v>0</v>
      </c>
      <c r="B4" s="9" t="s">
        <v>8</v>
      </c>
      <c r="C4" s="9" t="s">
        <v>121</v>
      </c>
      <c r="D4" s="13" t="s">
        <v>127</v>
      </c>
    </row>
    <row r="5" spans="1:4" ht="12.75">
      <c r="A5" s="6">
        <v>2016</v>
      </c>
      <c r="B5" s="6" t="s">
        <v>29</v>
      </c>
      <c r="C5" s="6" t="s">
        <v>119</v>
      </c>
      <c r="D5" s="16">
        <v>95.17</v>
      </c>
    </row>
    <row r="6" spans="1:4" ht="12.75">
      <c r="A6" s="8"/>
      <c r="B6" s="8"/>
      <c r="C6" s="10" t="s">
        <v>118</v>
      </c>
      <c r="D6" s="17">
        <v>387.35999999999996</v>
      </c>
    </row>
    <row r="7" spans="1:4" ht="12.75">
      <c r="A7" s="8"/>
      <c r="B7" s="8"/>
      <c r="C7" s="10" t="s">
        <v>116</v>
      </c>
      <c r="D7" s="17">
        <v>8242.98</v>
      </c>
    </row>
    <row r="8" spans="1:4" ht="12.75">
      <c r="A8" s="8"/>
      <c r="B8" s="8"/>
      <c r="C8" s="10" t="s">
        <v>120</v>
      </c>
      <c r="D8" s="17">
        <v>157.99</v>
      </c>
    </row>
    <row r="9" spans="1:4" ht="12.75">
      <c r="A9" s="8"/>
      <c r="B9" s="6" t="s">
        <v>129</v>
      </c>
      <c r="C9" s="7"/>
      <c r="D9" s="16">
        <v>8883.5</v>
      </c>
    </row>
    <row r="10" spans="1:4" ht="12.75">
      <c r="A10" s="8"/>
      <c r="B10" s="6" t="s">
        <v>71</v>
      </c>
      <c r="C10" s="6" t="s">
        <v>116</v>
      </c>
      <c r="D10" s="16">
        <v>12500</v>
      </c>
    </row>
    <row r="11" spans="1:4" ht="12.75">
      <c r="A11" s="8"/>
      <c r="B11" s="8"/>
      <c r="C11" s="10" t="s">
        <v>115</v>
      </c>
      <c r="D11" s="17">
        <v>12500</v>
      </c>
    </row>
    <row r="12" spans="1:4" ht="12.75">
      <c r="A12" s="8"/>
      <c r="B12" s="6" t="s">
        <v>130</v>
      </c>
      <c r="C12" s="7"/>
      <c r="D12" s="16">
        <v>25000</v>
      </c>
    </row>
    <row r="13" spans="1:4" ht="12.75">
      <c r="A13" s="6" t="s">
        <v>124</v>
      </c>
      <c r="B13" s="7"/>
      <c r="C13" s="7"/>
      <c r="D13" s="16">
        <v>33883.5</v>
      </c>
    </row>
    <row r="14" spans="1:4" ht="12.75">
      <c r="A14" s="6">
        <v>2017</v>
      </c>
      <c r="B14" s="6" t="s">
        <v>21</v>
      </c>
      <c r="C14" s="6" t="s">
        <v>119</v>
      </c>
      <c r="D14" s="16">
        <v>709.94</v>
      </c>
    </row>
    <row r="15" spans="1:4" ht="12.75">
      <c r="A15" s="8"/>
      <c r="B15" s="8"/>
      <c r="C15" s="10" t="s">
        <v>117</v>
      </c>
      <c r="D15" s="17">
        <v>900</v>
      </c>
    </row>
    <row r="16" spans="1:4" ht="12.75">
      <c r="A16" s="8"/>
      <c r="B16" s="6" t="s">
        <v>128</v>
      </c>
      <c r="C16" s="7"/>
      <c r="D16" s="16">
        <v>1609.94</v>
      </c>
    </row>
    <row r="17" spans="1:4" ht="12.75">
      <c r="A17" s="8"/>
      <c r="B17" s="6" t="s">
        <v>29</v>
      </c>
      <c r="C17" s="6" t="s">
        <v>116</v>
      </c>
      <c r="D17" s="16">
        <v>1161.71</v>
      </c>
    </row>
    <row r="18" spans="1:4" ht="12.75">
      <c r="A18" s="8"/>
      <c r="B18" s="6" t="s">
        <v>129</v>
      </c>
      <c r="C18" s="7"/>
      <c r="D18" s="16">
        <v>1161.71</v>
      </c>
    </row>
    <row r="19" spans="1:4" ht="12.75">
      <c r="A19" s="6" t="s">
        <v>125</v>
      </c>
      <c r="B19" s="7"/>
      <c r="C19" s="7"/>
      <c r="D19" s="16">
        <v>2771.65</v>
      </c>
    </row>
    <row r="20" spans="1:4" ht="12.75">
      <c r="A20" s="6" t="s">
        <v>122</v>
      </c>
      <c r="B20" s="6" t="s">
        <v>122</v>
      </c>
      <c r="C20" s="6" t="s">
        <v>122</v>
      </c>
      <c r="D20" s="16"/>
    </row>
    <row r="21" spans="1:4" ht="12.75">
      <c r="A21" s="8"/>
      <c r="B21" s="6" t="s">
        <v>126</v>
      </c>
      <c r="C21" s="7"/>
      <c r="D21" s="16"/>
    </row>
    <row r="22" spans="1:4" ht="12.75">
      <c r="A22" s="6" t="s">
        <v>126</v>
      </c>
      <c r="B22" s="7"/>
      <c r="C22" s="7"/>
      <c r="D22" s="16"/>
    </row>
    <row r="23" spans="1:4" ht="12.75">
      <c r="A23" s="11" t="s">
        <v>123</v>
      </c>
      <c r="B23" s="12"/>
      <c r="C23" s="12"/>
      <c r="D23" s="18">
        <v>36655.15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6.00390625" style="0" bestFit="1" customWidth="1"/>
    <col min="2" max="2" width="7.8515625" style="0" bestFit="1" customWidth="1"/>
    <col min="3" max="3" width="10.140625" style="0" bestFit="1" customWidth="1"/>
    <col min="4" max="4" width="12.57421875" style="0" bestFit="1" customWidth="1"/>
    <col min="5" max="5" width="9.57421875" style="0" customWidth="1"/>
    <col min="6" max="6" width="22.00390625" style="0" customWidth="1"/>
    <col min="7" max="7" width="8.140625" style="0" bestFit="1" customWidth="1"/>
    <col min="8" max="8" width="5.140625" style="0" bestFit="1" customWidth="1"/>
    <col min="9" max="9" width="8.7109375" style="0" bestFit="1" customWidth="1"/>
    <col min="10" max="10" width="9.140625" style="0" bestFit="1" customWidth="1"/>
    <col min="11" max="11" width="9.421875" style="0" bestFit="1" customWidth="1"/>
    <col min="12" max="12" width="29.140625" style="0" bestFit="1" customWidth="1"/>
    <col min="13" max="13" width="6.00390625" style="0" bestFit="1" customWidth="1"/>
    <col min="14" max="14" width="13.421875" style="0" bestFit="1" customWidth="1"/>
    <col min="15" max="15" width="13.8515625" style="0" bestFit="1" customWidth="1"/>
    <col min="16" max="16" width="5.8515625" style="0" bestFit="1" customWidth="1"/>
    <col min="17" max="17" width="10.00390625" style="0" bestFit="1" customWidth="1"/>
    <col min="18" max="18" width="15.57421875" style="0" bestFit="1" customWidth="1"/>
    <col min="19" max="37" width="28.28125" style="0" customWidth="1"/>
  </cols>
  <sheetData>
    <row r="1" spans="1:18" ht="26.2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121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</row>
    <row r="2" spans="1:18" ht="12.75">
      <c r="A2" s="3">
        <v>2016</v>
      </c>
      <c r="B2" s="3">
        <v>2</v>
      </c>
      <c r="C2" s="4" t="s">
        <v>27</v>
      </c>
      <c r="D2" s="1" t="s">
        <v>28</v>
      </c>
      <c r="E2" s="1" t="s">
        <v>24</v>
      </c>
      <c r="F2" s="1" t="s">
        <v>119</v>
      </c>
      <c r="G2" s="1"/>
      <c r="H2" s="1" t="s">
        <v>20</v>
      </c>
      <c r="I2" s="1"/>
      <c r="J2" s="1" t="s">
        <v>29</v>
      </c>
      <c r="K2" s="5">
        <v>95.17</v>
      </c>
      <c r="L2" s="1" t="s">
        <v>86</v>
      </c>
      <c r="M2" s="1" t="s">
        <v>99</v>
      </c>
      <c r="N2" s="1" t="s">
        <v>88</v>
      </c>
      <c r="O2" s="1" t="s">
        <v>89</v>
      </c>
      <c r="P2" s="1" t="s">
        <v>100</v>
      </c>
      <c r="Q2" s="1" t="s">
        <v>91</v>
      </c>
      <c r="R2" s="1"/>
    </row>
    <row r="3" spans="1:18" ht="12.75">
      <c r="A3" s="3">
        <v>2016</v>
      </c>
      <c r="B3" s="3">
        <v>7</v>
      </c>
      <c r="C3" s="4" t="s">
        <v>38</v>
      </c>
      <c r="D3" s="1" t="s">
        <v>39</v>
      </c>
      <c r="E3" s="1" t="s">
        <v>40</v>
      </c>
      <c r="F3" s="1" t="s">
        <v>118</v>
      </c>
      <c r="G3" s="1"/>
      <c r="H3" s="1" t="s">
        <v>20</v>
      </c>
      <c r="I3" s="1"/>
      <c r="J3" s="1" t="s">
        <v>29</v>
      </c>
      <c r="K3" s="5">
        <v>143.76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91</v>
      </c>
      <c r="R3" s="1"/>
    </row>
    <row r="4" spans="1:18" ht="12.75">
      <c r="A4" s="3">
        <v>2016</v>
      </c>
      <c r="B4" s="3">
        <v>7</v>
      </c>
      <c r="C4" s="4" t="s">
        <v>38</v>
      </c>
      <c r="D4" s="1" t="s">
        <v>76</v>
      </c>
      <c r="E4" s="1" t="s">
        <v>40</v>
      </c>
      <c r="F4" s="1" t="s">
        <v>118</v>
      </c>
      <c r="G4" s="1"/>
      <c r="H4" s="1" t="s">
        <v>75</v>
      </c>
      <c r="I4" s="1"/>
      <c r="J4" s="1" t="s">
        <v>29</v>
      </c>
      <c r="K4" s="5">
        <v>175.32</v>
      </c>
      <c r="L4" s="1" t="s">
        <v>104</v>
      </c>
      <c r="M4" s="1" t="s">
        <v>105</v>
      </c>
      <c r="N4" s="1" t="s">
        <v>106</v>
      </c>
      <c r="O4" s="1" t="s">
        <v>107</v>
      </c>
      <c r="P4" s="1" t="s">
        <v>108</v>
      </c>
      <c r="Q4" s="1" t="s">
        <v>91</v>
      </c>
      <c r="R4" s="1"/>
    </row>
    <row r="5" spans="1:18" ht="12.75">
      <c r="A5" s="3">
        <v>2016</v>
      </c>
      <c r="B5" s="3">
        <v>7</v>
      </c>
      <c r="C5" s="4" t="s">
        <v>38</v>
      </c>
      <c r="D5" s="1" t="s">
        <v>83</v>
      </c>
      <c r="E5" s="1" t="s">
        <v>40</v>
      </c>
      <c r="F5" s="1" t="s">
        <v>118</v>
      </c>
      <c r="G5" s="1"/>
      <c r="H5" s="1" t="s">
        <v>82</v>
      </c>
      <c r="I5" s="1"/>
      <c r="J5" s="1" t="s">
        <v>29</v>
      </c>
      <c r="K5" s="5">
        <v>0.58</v>
      </c>
      <c r="L5" s="1" t="s">
        <v>104</v>
      </c>
      <c r="M5" s="1" t="s">
        <v>105</v>
      </c>
      <c r="N5" s="1" t="s">
        <v>106</v>
      </c>
      <c r="O5" s="1" t="s">
        <v>107</v>
      </c>
      <c r="P5" s="1" t="s">
        <v>108</v>
      </c>
      <c r="Q5" s="1" t="s">
        <v>91</v>
      </c>
      <c r="R5" s="1"/>
    </row>
    <row r="6" spans="1:18" ht="12.75">
      <c r="A6" s="3">
        <v>2016</v>
      </c>
      <c r="B6" s="3">
        <v>8</v>
      </c>
      <c r="C6" s="4" t="s">
        <v>44</v>
      </c>
      <c r="D6" s="1" t="s">
        <v>45</v>
      </c>
      <c r="E6" s="1" t="s">
        <v>40</v>
      </c>
      <c r="F6" s="1" t="s">
        <v>118</v>
      </c>
      <c r="G6" s="1"/>
      <c r="H6" s="1" t="s">
        <v>20</v>
      </c>
      <c r="I6" s="1"/>
      <c r="J6" s="1" t="s">
        <v>29</v>
      </c>
      <c r="K6" s="5">
        <v>0.6</v>
      </c>
      <c r="L6" s="1" t="s">
        <v>104</v>
      </c>
      <c r="M6" s="1" t="s">
        <v>105</v>
      </c>
      <c r="N6" s="1" t="s">
        <v>109</v>
      </c>
      <c r="O6" s="1" t="s">
        <v>110</v>
      </c>
      <c r="P6" s="1" t="s">
        <v>108</v>
      </c>
      <c r="Q6" s="1" t="s">
        <v>91</v>
      </c>
      <c r="R6" s="1"/>
    </row>
    <row r="7" spans="1:18" ht="12.75">
      <c r="A7" s="3">
        <v>2016</v>
      </c>
      <c r="B7" s="3">
        <v>8</v>
      </c>
      <c r="C7" s="4" t="s">
        <v>44</v>
      </c>
      <c r="D7" s="1" t="s">
        <v>45</v>
      </c>
      <c r="E7" s="1" t="s">
        <v>40</v>
      </c>
      <c r="F7" s="1" t="s">
        <v>118</v>
      </c>
      <c r="G7" s="1"/>
      <c r="H7" s="1" t="s">
        <v>20</v>
      </c>
      <c r="I7" s="1"/>
      <c r="J7" s="1" t="s">
        <v>29</v>
      </c>
      <c r="K7" s="5">
        <v>10.81</v>
      </c>
      <c r="L7" s="1" t="s">
        <v>104</v>
      </c>
      <c r="M7" s="1" t="s">
        <v>105</v>
      </c>
      <c r="N7" s="1" t="s">
        <v>106</v>
      </c>
      <c r="O7" s="1" t="s">
        <v>107</v>
      </c>
      <c r="P7" s="1" t="s">
        <v>108</v>
      </c>
      <c r="Q7" s="1" t="s">
        <v>91</v>
      </c>
      <c r="R7" s="1"/>
    </row>
    <row r="8" spans="1:18" ht="12.75">
      <c r="A8" s="3">
        <v>2016</v>
      </c>
      <c r="B8" s="3">
        <v>8</v>
      </c>
      <c r="C8" s="4" t="s">
        <v>44</v>
      </c>
      <c r="D8" s="1" t="s">
        <v>77</v>
      </c>
      <c r="E8" s="1" t="s">
        <v>40</v>
      </c>
      <c r="F8" s="1" t="s">
        <v>118</v>
      </c>
      <c r="G8" s="1"/>
      <c r="H8" s="1" t="s">
        <v>75</v>
      </c>
      <c r="I8" s="1"/>
      <c r="J8" s="1" t="s">
        <v>29</v>
      </c>
      <c r="K8" s="5">
        <v>1.57</v>
      </c>
      <c r="L8" s="1" t="s">
        <v>104</v>
      </c>
      <c r="M8" s="1" t="s">
        <v>105</v>
      </c>
      <c r="N8" s="1" t="s">
        <v>109</v>
      </c>
      <c r="O8" s="1" t="s">
        <v>110</v>
      </c>
      <c r="P8" s="1" t="s">
        <v>108</v>
      </c>
      <c r="Q8" s="1" t="s">
        <v>91</v>
      </c>
      <c r="R8" s="1"/>
    </row>
    <row r="9" spans="1:18" ht="12.75">
      <c r="A9" s="3">
        <v>2016</v>
      </c>
      <c r="B9" s="3">
        <v>8</v>
      </c>
      <c r="C9" s="4" t="s">
        <v>44</v>
      </c>
      <c r="D9" s="1" t="s">
        <v>77</v>
      </c>
      <c r="E9" s="1" t="s">
        <v>40</v>
      </c>
      <c r="F9" s="1" t="s">
        <v>118</v>
      </c>
      <c r="G9" s="1"/>
      <c r="H9" s="1" t="s">
        <v>75</v>
      </c>
      <c r="I9" s="1"/>
      <c r="J9" s="1" t="s">
        <v>29</v>
      </c>
      <c r="K9" s="5">
        <v>13.36</v>
      </c>
      <c r="L9" s="1" t="s">
        <v>104</v>
      </c>
      <c r="M9" s="1" t="s">
        <v>105</v>
      </c>
      <c r="N9" s="1" t="s">
        <v>106</v>
      </c>
      <c r="O9" s="1" t="s">
        <v>107</v>
      </c>
      <c r="P9" s="1" t="s">
        <v>108</v>
      </c>
      <c r="Q9" s="1" t="s">
        <v>91</v>
      </c>
      <c r="R9" s="1"/>
    </row>
    <row r="10" spans="1:18" ht="12.75">
      <c r="A10" s="3">
        <v>2016</v>
      </c>
      <c r="B10" s="3">
        <v>8</v>
      </c>
      <c r="C10" s="4" t="s">
        <v>44</v>
      </c>
      <c r="D10" s="1" t="s">
        <v>84</v>
      </c>
      <c r="E10" s="1" t="s">
        <v>40</v>
      </c>
      <c r="F10" s="1" t="s">
        <v>118</v>
      </c>
      <c r="G10" s="1"/>
      <c r="H10" s="1" t="s">
        <v>82</v>
      </c>
      <c r="I10" s="1"/>
      <c r="J10" s="1" t="s">
        <v>29</v>
      </c>
      <c r="K10" s="5">
        <v>0.35</v>
      </c>
      <c r="L10" s="1" t="s">
        <v>104</v>
      </c>
      <c r="M10" s="1" t="s">
        <v>105</v>
      </c>
      <c r="N10" s="1" t="s">
        <v>109</v>
      </c>
      <c r="O10" s="1" t="s">
        <v>110</v>
      </c>
      <c r="P10" s="1" t="s">
        <v>108</v>
      </c>
      <c r="Q10" s="1" t="s">
        <v>91</v>
      </c>
      <c r="R10" s="1"/>
    </row>
    <row r="11" spans="1:18" ht="12.75">
      <c r="A11" s="3">
        <v>2016</v>
      </c>
      <c r="B11" s="3">
        <v>8</v>
      </c>
      <c r="C11" s="4" t="s">
        <v>44</v>
      </c>
      <c r="D11" s="1" t="s">
        <v>84</v>
      </c>
      <c r="E11" s="1" t="s">
        <v>40</v>
      </c>
      <c r="F11" s="1" t="s">
        <v>118</v>
      </c>
      <c r="G11" s="1"/>
      <c r="H11" s="1" t="s">
        <v>82</v>
      </c>
      <c r="I11" s="1"/>
      <c r="J11" s="1" t="s">
        <v>29</v>
      </c>
      <c r="K11" s="5">
        <v>0.04</v>
      </c>
      <c r="L11" s="1" t="s">
        <v>104</v>
      </c>
      <c r="M11" s="1" t="s">
        <v>105</v>
      </c>
      <c r="N11" s="1" t="s">
        <v>106</v>
      </c>
      <c r="O11" s="1" t="s">
        <v>107</v>
      </c>
      <c r="P11" s="1" t="s">
        <v>108</v>
      </c>
      <c r="Q11" s="1" t="s">
        <v>91</v>
      </c>
      <c r="R11" s="1"/>
    </row>
    <row r="12" spans="1:18" ht="12.75">
      <c r="A12" s="3">
        <v>2016</v>
      </c>
      <c r="B12" s="3">
        <v>9</v>
      </c>
      <c r="C12" s="4" t="s">
        <v>48</v>
      </c>
      <c r="D12" s="1" t="s">
        <v>49</v>
      </c>
      <c r="E12" s="1" t="s">
        <v>40</v>
      </c>
      <c r="F12" s="1" t="s">
        <v>118</v>
      </c>
      <c r="G12" s="1"/>
      <c r="H12" s="1" t="s">
        <v>20</v>
      </c>
      <c r="I12" s="1"/>
      <c r="J12" s="1" t="s">
        <v>29</v>
      </c>
      <c r="K12" s="5">
        <v>9.7</v>
      </c>
      <c r="L12" s="1" t="s">
        <v>104</v>
      </c>
      <c r="M12" s="1" t="s">
        <v>105</v>
      </c>
      <c r="N12" s="1" t="s">
        <v>109</v>
      </c>
      <c r="O12" s="1" t="s">
        <v>110</v>
      </c>
      <c r="P12" s="1" t="s">
        <v>108</v>
      </c>
      <c r="Q12" s="1" t="s">
        <v>91</v>
      </c>
      <c r="R12" s="1"/>
    </row>
    <row r="13" spans="1:18" ht="12.75">
      <c r="A13" s="3">
        <v>2016</v>
      </c>
      <c r="B13" s="3">
        <v>9</v>
      </c>
      <c r="C13" s="4" t="s">
        <v>48</v>
      </c>
      <c r="D13" s="1" t="s">
        <v>78</v>
      </c>
      <c r="E13" s="1" t="s">
        <v>40</v>
      </c>
      <c r="F13" s="1" t="s">
        <v>118</v>
      </c>
      <c r="G13" s="1"/>
      <c r="H13" s="1" t="s">
        <v>75</v>
      </c>
      <c r="I13" s="1"/>
      <c r="J13" s="1" t="s">
        <v>29</v>
      </c>
      <c r="K13" s="5">
        <v>25.49</v>
      </c>
      <c r="L13" s="1" t="s">
        <v>104</v>
      </c>
      <c r="M13" s="1" t="s">
        <v>105</v>
      </c>
      <c r="N13" s="1" t="s">
        <v>109</v>
      </c>
      <c r="O13" s="1" t="s">
        <v>110</v>
      </c>
      <c r="P13" s="1" t="s">
        <v>108</v>
      </c>
      <c r="Q13" s="1" t="s">
        <v>91</v>
      </c>
      <c r="R13" s="1"/>
    </row>
    <row r="14" spans="1:18" ht="12.75">
      <c r="A14" s="3">
        <v>2016</v>
      </c>
      <c r="B14" s="3">
        <v>9</v>
      </c>
      <c r="C14" s="4" t="s">
        <v>48</v>
      </c>
      <c r="D14" s="1" t="s">
        <v>78</v>
      </c>
      <c r="E14" s="1" t="s">
        <v>40</v>
      </c>
      <c r="F14" s="1" t="s">
        <v>118</v>
      </c>
      <c r="G14" s="1"/>
      <c r="H14" s="1" t="s">
        <v>75</v>
      </c>
      <c r="I14" s="1"/>
      <c r="J14" s="1" t="s">
        <v>29</v>
      </c>
      <c r="K14" s="5">
        <v>8.47</v>
      </c>
      <c r="L14" s="1" t="s">
        <v>104</v>
      </c>
      <c r="M14" s="1" t="s">
        <v>105</v>
      </c>
      <c r="N14" s="1" t="s">
        <v>113</v>
      </c>
      <c r="O14" s="1" t="s">
        <v>114</v>
      </c>
      <c r="P14" s="1" t="s">
        <v>108</v>
      </c>
      <c r="Q14" s="1" t="s">
        <v>91</v>
      </c>
      <c r="R14" s="1"/>
    </row>
    <row r="15" spans="1:18" ht="12.75">
      <c r="A15" s="3">
        <v>2016</v>
      </c>
      <c r="B15" s="3">
        <v>9</v>
      </c>
      <c r="C15" s="4" t="s">
        <v>48</v>
      </c>
      <c r="D15" s="1" t="s">
        <v>85</v>
      </c>
      <c r="E15" s="1" t="s">
        <v>40</v>
      </c>
      <c r="F15" s="1" t="s">
        <v>118</v>
      </c>
      <c r="G15" s="1"/>
      <c r="H15" s="1" t="s">
        <v>82</v>
      </c>
      <c r="I15" s="1"/>
      <c r="J15" s="1" t="s">
        <v>29</v>
      </c>
      <c r="K15" s="5">
        <v>5.77</v>
      </c>
      <c r="L15" s="1" t="s">
        <v>104</v>
      </c>
      <c r="M15" s="1" t="s">
        <v>105</v>
      </c>
      <c r="N15" s="1" t="s">
        <v>109</v>
      </c>
      <c r="O15" s="1" t="s">
        <v>110</v>
      </c>
      <c r="P15" s="1" t="s">
        <v>108</v>
      </c>
      <c r="Q15" s="1" t="s">
        <v>91</v>
      </c>
      <c r="R15" s="1"/>
    </row>
    <row r="16" spans="1:18" ht="12.75">
      <c r="A16" s="3">
        <v>2016</v>
      </c>
      <c r="B16" s="3">
        <v>10</v>
      </c>
      <c r="C16" s="4" t="s">
        <v>79</v>
      </c>
      <c r="D16" s="1" t="s">
        <v>80</v>
      </c>
      <c r="E16" s="1" t="s">
        <v>40</v>
      </c>
      <c r="F16" s="1" t="s">
        <v>118</v>
      </c>
      <c r="G16" s="1"/>
      <c r="H16" s="1" t="s">
        <v>75</v>
      </c>
      <c r="I16" s="1"/>
      <c r="J16" s="1" t="s">
        <v>29</v>
      </c>
      <c r="K16" s="5">
        <v>0.01</v>
      </c>
      <c r="L16" s="1" t="s">
        <v>104</v>
      </c>
      <c r="M16" s="1" t="s">
        <v>105</v>
      </c>
      <c r="N16" s="1" t="s">
        <v>109</v>
      </c>
      <c r="O16" s="1" t="s">
        <v>110</v>
      </c>
      <c r="P16" s="1" t="s">
        <v>108</v>
      </c>
      <c r="Q16" s="1" t="s">
        <v>91</v>
      </c>
      <c r="R16" s="1"/>
    </row>
    <row r="17" spans="1:18" ht="12.75">
      <c r="A17" s="3">
        <v>2016</v>
      </c>
      <c r="B17" s="3">
        <v>10</v>
      </c>
      <c r="C17" s="4" t="s">
        <v>79</v>
      </c>
      <c r="D17" s="1" t="s">
        <v>80</v>
      </c>
      <c r="E17" s="1" t="s">
        <v>40</v>
      </c>
      <c r="F17" s="1" t="s">
        <v>118</v>
      </c>
      <c r="G17" s="1"/>
      <c r="H17" s="1" t="s">
        <v>75</v>
      </c>
      <c r="I17" s="1"/>
      <c r="J17" s="1" t="s">
        <v>29</v>
      </c>
      <c r="K17" s="5">
        <v>-8.47</v>
      </c>
      <c r="L17" s="1" t="s">
        <v>104</v>
      </c>
      <c r="M17" s="1" t="s">
        <v>105</v>
      </c>
      <c r="N17" s="1" t="s">
        <v>113</v>
      </c>
      <c r="O17" s="1" t="s">
        <v>114</v>
      </c>
      <c r="P17" s="1" t="s">
        <v>108</v>
      </c>
      <c r="Q17" s="1" t="s">
        <v>91</v>
      </c>
      <c r="R17" s="1"/>
    </row>
    <row r="18" spans="1:18" ht="12.75">
      <c r="A18" s="3">
        <v>2016</v>
      </c>
      <c r="B18" s="3">
        <v>6</v>
      </c>
      <c r="C18" s="4" t="s">
        <v>72</v>
      </c>
      <c r="D18" s="1" t="s">
        <v>73</v>
      </c>
      <c r="E18" s="1" t="s">
        <v>70</v>
      </c>
      <c r="F18" s="1" t="s">
        <v>116</v>
      </c>
      <c r="G18" s="1"/>
      <c r="H18" s="1" t="s">
        <v>20</v>
      </c>
      <c r="I18" s="1"/>
      <c r="J18" s="1" t="s">
        <v>71</v>
      </c>
      <c r="K18" s="5">
        <v>12500</v>
      </c>
      <c r="L18" s="1" t="s">
        <v>86</v>
      </c>
      <c r="M18" s="1" t="s">
        <v>112</v>
      </c>
      <c r="N18" s="1" t="s">
        <v>93</v>
      </c>
      <c r="O18" s="1" t="s">
        <v>89</v>
      </c>
      <c r="P18" s="1" t="s">
        <v>111</v>
      </c>
      <c r="Q18" s="1" t="s">
        <v>91</v>
      </c>
      <c r="R18" s="1"/>
    </row>
    <row r="19" spans="1:18" ht="12.75">
      <c r="A19" s="3">
        <v>2016</v>
      </c>
      <c r="B19" s="3">
        <v>6</v>
      </c>
      <c r="C19" s="4" t="s">
        <v>30</v>
      </c>
      <c r="D19" s="1" t="s">
        <v>31</v>
      </c>
      <c r="E19" s="1" t="s">
        <v>32</v>
      </c>
      <c r="F19" s="1" t="s">
        <v>116</v>
      </c>
      <c r="G19" s="1"/>
      <c r="H19" s="1" t="s">
        <v>20</v>
      </c>
      <c r="I19" s="1"/>
      <c r="J19" s="1" t="s">
        <v>29</v>
      </c>
      <c r="K19" s="5">
        <v>-389</v>
      </c>
      <c r="L19" s="1" t="s">
        <v>101</v>
      </c>
      <c r="M19" s="1" t="s">
        <v>99</v>
      </c>
      <c r="N19" s="1" t="s">
        <v>88</v>
      </c>
      <c r="O19" s="1" t="s">
        <v>89</v>
      </c>
      <c r="P19" s="1" t="s">
        <v>102</v>
      </c>
      <c r="Q19" s="1" t="s">
        <v>91</v>
      </c>
      <c r="R19" s="1"/>
    </row>
    <row r="20" spans="1:18" ht="12.75">
      <c r="A20" s="3">
        <v>2016</v>
      </c>
      <c r="B20" s="3">
        <v>6</v>
      </c>
      <c r="C20" s="4" t="s">
        <v>30</v>
      </c>
      <c r="D20" s="1" t="s">
        <v>31</v>
      </c>
      <c r="E20" s="1" t="s">
        <v>32</v>
      </c>
      <c r="F20" s="1" t="s">
        <v>116</v>
      </c>
      <c r="G20" s="1"/>
      <c r="H20" s="1" t="s">
        <v>20</v>
      </c>
      <c r="I20" s="1"/>
      <c r="J20" s="1" t="s">
        <v>29</v>
      </c>
      <c r="K20" s="5">
        <v>389</v>
      </c>
      <c r="L20" s="1" t="s">
        <v>101</v>
      </c>
      <c r="M20" s="1" t="s">
        <v>103</v>
      </c>
      <c r="N20" s="1" t="s">
        <v>88</v>
      </c>
      <c r="O20" s="1" t="s">
        <v>89</v>
      </c>
      <c r="P20" s="1" t="s">
        <v>102</v>
      </c>
      <c r="Q20" s="1" t="s">
        <v>91</v>
      </c>
      <c r="R20" s="1"/>
    </row>
    <row r="21" spans="1:18" ht="12.75">
      <c r="A21" s="3">
        <v>2016</v>
      </c>
      <c r="B21" s="3">
        <v>6</v>
      </c>
      <c r="C21" s="4" t="s">
        <v>33</v>
      </c>
      <c r="D21" s="1" t="s">
        <v>34</v>
      </c>
      <c r="E21" s="1" t="s">
        <v>32</v>
      </c>
      <c r="F21" s="1" t="s">
        <v>116</v>
      </c>
      <c r="G21" s="1"/>
      <c r="H21" s="1" t="s">
        <v>20</v>
      </c>
      <c r="I21" s="1"/>
      <c r="J21" s="1" t="s">
        <v>29</v>
      </c>
      <c r="K21" s="5">
        <v>1983.76</v>
      </c>
      <c r="L21" s="1" t="s">
        <v>86</v>
      </c>
      <c r="M21" s="1" t="s">
        <v>103</v>
      </c>
      <c r="N21" s="1" t="s">
        <v>88</v>
      </c>
      <c r="O21" s="1" t="s">
        <v>89</v>
      </c>
      <c r="P21" s="1" t="s">
        <v>100</v>
      </c>
      <c r="Q21" s="1" t="s">
        <v>91</v>
      </c>
      <c r="R21" s="1"/>
    </row>
    <row r="22" spans="1:18" ht="12.75">
      <c r="A22" s="3">
        <v>2016</v>
      </c>
      <c r="B22" s="3">
        <v>6</v>
      </c>
      <c r="C22" s="4" t="s">
        <v>33</v>
      </c>
      <c r="D22" s="1" t="s">
        <v>34</v>
      </c>
      <c r="E22" s="1" t="s">
        <v>35</v>
      </c>
      <c r="F22" s="1" t="s">
        <v>116</v>
      </c>
      <c r="G22" s="1"/>
      <c r="H22" s="1" t="s">
        <v>20</v>
      </c>
      <c r="I22" s="1"/>
      <c r="J22" s="1" t="s">
        <v>29</v>
      </c>
      <c r="K22" s="5">
        <v>37</v>
      </c>
      <c r="L22" s="1" t="s">
        <v>86</v>
      </c>
      <c r="M22" s="1" t="s">
        <v>103</v>
      </c>
      <c r="N22" s="1" t="s">
        <v>88</v>
      </c>
      <c r="O22" s="1" t="s">
        <v>89</v>
      </c>
      <c r="P22" s="1" t="s">
        <v>100</v>
      </c>
      <c r="Q22" s="1" t="s">
        <v>91</v>
      </c>
      <c r="R22" s="1"/>
    </row>
    <row r="23" spans="1:18" ht="12.75">
      <c r="A23" s="3">
        <v>2016</v>
      </c>
      <c r="B23" s="3">
        <v>7</v>
      </c>
      <c r="C23" s="4" t="s">
        <v>36</v>
      </c>
      <c r="D23" s="1" t="s">
        <v>37</v>
      </c>
      <c r="E23" s="1" t="s">
        <v>32</v>
      </c>
      <c r="F23" s="1" t="s">
        <v>116</v>
      </c>
      <c r="G23" s="1"/>
      <c r="H23" s="1" t="s">
        <v>20</v>
      </c>
      <c r="I23" s="1"/>
      <c r="J23" s="1" t="s">
        <v>29</v>
      </c>
      <c r="K23" s="5">
        <v>337.83</v>
      </c>
      <c r="L23" s="1" t="s">
        <v>86</v>
      </c>
      <c r="M23" s="1" t="s">
        <v>103</v>
      </c>
      <c r="N23" s="1" t="s">
        <v>88</v>
      </c>
      <c r="O23" s="1" t="s">
        <v>89</v>
      </c>
      <c r="P23" s="1" t="s">
        <v>100</v>
      </c>
      <c r="Q23" s="1" t="s">
        <v>91</v>
      </c>
      <c r="R23" s="1"/>
    </row>
    <row r="24" spans="1:18" ht="12.75">
      <c r="A24" s="3">
        <v>2016</v>
      </c>
      <c r="B24" s="3">
        <v>8</v>
      </c>
      <c r="C24" s="4" t="s">
        <v>41</v>
      </c>
      <c r="D24" s="1" t="s">
        <v>42</v>
      </c>
      <c r="E24" s="1" t="s">
        <v>32</v>
      </c>
      <c r="F24" s="1" t="s">
        <v>116</v>
      </c>
      <c r="G24" s="1"/>
      <c r="H24" s="1" t="s">
        <v>20</v>
      </c>
      <c r="I24" s="1"/>
      <c r="J24" s="1" t="s">
        <v>29</v>
      </c>
      <c r="K24" s="5">
        <v>675.55</v>
      </c>
      <c r="L24" s="1" t="s">
        <v>86</v>
      </c>
      <c r="M24" s="1" t="s">
        <v>103</v>
      </c>
      <c r="N24" s="1" t="s">
        <v>88</v>
      </c>
      <c r="O24" s="1" t="s">
        <v>89</v>
      </c>
      <c r="P24" s="1" t="s">
        <v>100</v>
      </c>
      <c r="Q24" s="1" t="s">
        <v>91</v>
      </c>
      <c r="R24" s="1"/>
    </row>
    <row r="25" spans="1:18" ht="12.75">
      <c r="A25" s="3">
        <v>2016</v>
      </c>
      <c r="B25" s="3">
        <v>9</v>
      </c>
      <c r="C25" s="4" t="s">
        <v>46</v>
      </c>
      <c r="D25" s="1" t="s">
        <v>47</v>
      </c>
      <c r="E25" s="1" t="s">
        <v>32</v>
      </c>
      <c r="F25" s="1" t="s">
        <v>116</v>
      </c>
      <c r="G25" s="1"/>
      <c r="H25" s="1" t="s">
        <v>20</v>
      </c>
      <c r="I25" s="1"/>
      <c r="J25" s="1" t="s">
        <v>29</v>
      </c>
      <c r="K25" s="5">
        <v>1175.42</v>
      </c>
      <c r="L25" s="1" t="s">
        <v>86</v>
      </c>
      <c r="M25" s="1" t="s">
        <v>103</v>
      </c>
      <c r="N25" s="1" t="s">
        <v>88</v>
      </c>
      <c r="O25" s="1" t="s">
        <v>89</v>
      </c>
      <c r="P25" s="1" t="s">
        <v>100</v>
      </c>
      <c r="Q25" s="1" t="s">
        <v>91</v>
      </c>
      <c r="R25" s="1"/>
    </row>
    <row r="26" spans="1:18" ht="12.75">
      <c r="A26" s="3">
        <v>2016</v>
      </c>
      <c r="B26" s="3">
        <v>10</v>
      </c>
      <c r="C26" s="4" t="s">
        <v>50</v>
      </c>
      <c r="D26" s="1" t="s">
        <v>51</v>
      </c>
      <c r="E26" s="1" t="s">
        <v>32</v>
      </c>
      <c r="F26" s="1" t="s">
        <v>116</v>
      </c>
      <c r="G26" s="1"/>
      <c r="H26" s="1" t="s">
        <v>20</v>
      </c>
      <c r="I26" s="1"/>
      <c r="J26" s="1" t="s">
        <v>29</v>
      </c>
      <c r="K26" s="5">
        <v>1014.7</v>
      </c>
      <c r="L26" s="1" t="s">
        <v>86</v>
      </c>
      <c r="M26" s="1" t="s">
        <v>103</v>
      </c>
      <c r="N26" s="1" t="s">
        <v>88</v>
      </c>
      <c r="O26" s="1" t="s">
        <v>89</v>
      </c>
      <c r="P26" s="1" t="s">
        <v>100</v>
      </c>
      <c r="Q26" s="1" t="s">
        <v>91</v>
      </c>
      <c r="R26" s="1"/>
    </row>
    <row r="27" spans="1:18" ht="12.75">
      <c r="A27" s="3">
        <v>2016</v>
      </c>
      <c r="B27" s="3">
        <v>10</v>
      </c>
      <c r="C27" s="4" t="s">
        <v>52</v>
      </c>
      <c r="D27" s="1" t="s">
        <v>53</v>
      </c>
      <c r="E27" s="1" t="s">
        <v>32</v>
      </c>
      <c r="F27" s="1" t="s">
        <v>116</v>
      </c>
      <c r="G27" s="1"/>
      <c r="H27" s="1" t="s">
        <v>20</v>
      </c>
      <c r="I27" s="1"/>
      <c r="J27" s="1" t="s">
        <v>29</v>
      </c>
      <c r="K27" s="5">
        <v>379.78</v>
      </c>
      <c r="L27" s="1" t="s">
        <v>86</v>
      </c>
      <c r="M27" s="1" t="s">
        <v>103</v>
      </c>
      <c r="N27" s="1" t="s">
        <v>88</v>
      </c>
      <c r="O27" s="1" t="s">
        <v>89</v>
      </c>
      <c r="P27" s="1" t="s">
        <v>100</v>
      </c>
      <c r="Q27" s="1" t="s">
        <v>91</v>
      </c>
      <c r="R27" s="1"/>
    </row>
    <row r="28" spans="1:18" ht="12.75">
      <c r="A28" s="3">
        <v>2016</v>
      </c>
      <c r="B28" s="3">
        <v>11</v>
      </c>
      <c r="C28" s="4" t="s">
        <v>54</v>
      </c>
      <c r="D28" s="1" t="s">
        <v>55</v>
      </c>
      <c r="E28" s="1" t="s">
        <v>32</v>
      </c>
      <c r="F28" s="1" t="s">
        <v>116</v>
      </c>
      <c r="G28" s="1"/>
      <c r="H28" s="1" t="s">
        <v>20</v>
      </c>
      <c r="I28" s="1"/>
      <c r="J28" s="1" t="s">
        <v>29</v>
      </c>
      <c r="K28" s="5">
        <v>2574.34</v>
      </c>
      <c r="L28" s="1" t="s">
        <v>86</v>
      </c>
      <c r="M28" s="1" t="s">
        <v>103</v>
      </c>
      <c r="N28" s="1" t="s">
        <v>88</v>
      </c>
      <c r="O28" s="1" t="s">
        <v>89</v>
      </c>
      <c r="P28" s="1" t="s">
        <v>100</v>
      </c>
      <c r="Q28" s="1" t="s">
        <v>91</v>
      </c>
      <c r="R28" s="1"/>
    </row>
    <row r="29" spans="1:18" ht="12.75">
      <c r="A29" s="3">
        <v>2016</v>
      </c>
      <c r="B29" s="3">
        <v>12</v>
      </c>
      <c r="C29" s="4" t="s">
        <v>56</v>
      </c>
      <c r="D29" s="1" t="s">
        <v>57</v>
      </c>
      <c r="E29" s="1" t="s">
        <v>32</v>
      </c>
      <c r="F29" s="1" t="s">
        <v>116</v>
      </c>
      <c r="G29" s="1"/>
      <c r="H29" s="1" t="s">
        <v>20</v>
      </c>
      <c r="I29" s="1"/>
      <c r="J29" s="1" t="s">
        <v>29</v>
      </c>
      <c r="K29" s="5">
        <v>64.6</v>
      </c>
      <c r="L29" s="1" t="s">
        <v>86</v>
      </c>
      <c r="M29" s="1" t="s">
        <v>103</v>
      </c>
      <c r="N29" s="1" t="s">
        <v>88</v>
      </c>
      <c r="O29" s="1" t="s">
        <v>89</v>
      </c>
      <c r="P29" s="1" t="s">
        <v>100</v>
      </c>
      <c r="Q29" s="1" t="s">
        <v>91</v>
      </c>
      <c r="R29" s="1"/>
    </row>
    <row r="30" spans="1:18" ht="12.75">
      <c r="A30" s="3">
        <v>2017</v>
      </c>
      <c r="B30" s="3">
        <v>1</v>
      </c>
      <c r="C30" s="4" t="s">
        <v>17</v>
      </c>
      <c r="D30" s="1" t="s">
        <v>18</v>
      </c>
      <c r="E30" s="1" t="s">
        <v>32</v>
      </c>
      <c r="F30" s="1" t="s">
        <v>116</v>
      </c>
      <c r="G30" s="1"/>
      <c r="H30" s="1" t="s">
        <v>20</v>
      </c>
      <c r="I30" s="1"/>
      <c r="J30" s="1" t="s">
        <v>29</v>
      </c>
      <c r="K30" s="5">
        <v>113.34</v>
      </c>
      <c r="L30" s="1" t="s">
        <v>86</v>
      </c>
      <c r="M30" s="1" t="s">
        <v>103</v>
      </c>
      <c r="N30" s="1" t="s">
        <v>88</v>
      </c>
      <c r="O30" s="1" t="s">
        <v>89</v>
      </c>
      <c r="P30" s="1" t="s">
        <v>100</v>
      </c>
      <c r="Q30" s="1" t="s">
        <v>91</v>
      </c>
      <c r="R30" s="1"/>
    </row>
    <row r="31" spans="1:18" ht="12.75">
      <c r="A31" s="3">
        <v>2016</v>
      </c>
      <c r="B31" s="3">
        <v>8</v>
      </c>
      <c r="C31" s="4" t="s">
        <v>41</v>
      </c>
      <c r="D31" s="1" t="s">
        <v>42</v>
      </c>
      <c r="E31" s="1" t="s">
        <v>43</v>
      </c>
      <c r="F31" s="1" t="s">
        <v>120</v>
      </c>
      <c r="G31" s="1"/>
      <c r="H31" s="1" t="s">
        <v>20</v>
      </c>
      <c r="I31" s="1"/>
      <c r="J31" s="1" t="s">
        <v>29</v>
      </c>
      <c r="K31" s="5">
        <v>157.99</v>
      </c>
      <c r="L31" s="1" t="s">
        <v>86</v>
      </c>
      <c r="M31" s="1" t="s">
        <v>103</v>
      </c>
      <c r="N31" s="1" t="s">
        <v>88</v>
      </c>
      <c r="O31" s="1" t="s">
        <v>89</v>
      </c>
      <c r="P31" s="1" t="s">
        <v>100</v>
      </c>
      <c r="Q31" s="1" t="s">
        <v>91</v>
      </c>
      <c r="R31" s="1"/>
    </row>
    <row r="32" spans="1:18" ht="12.75">
      <c r="A32" s="3">
        <v>2017</v>
      </c>
      <c r="B32" s="3">
        <v>1</v>
      </c>
      <c r="C32" s="4" t="s">
        <v>17</v>
      </c>
      <c r="D32" s="1" t="s">
        <v>18</v>
      </c>
      <c r="E32" s="1" t="s">
        <v>19</v>
      </c>
      <c r="F32" s="1" t="s">
        <v>117</v>
      </c>
      <c r="G32" s="1"/>
      <c r="H32" s="1" t="s">
        <v>20</v>
      </c>
      <c r="I32" s="1"/>
      <c r="J32" s="1" t="s">
        <v>21</v>
      </c>
      <c r="K32" s="5">
        <v>900</v>
      </c>
      <c r="L32" s="1" t="s">
        <v>86</v>
      </c>
      <c r="M32" s="1" t="s">
        <v>87</v>
      </c>
      <c r="N32" s="1" t="s">
        <v>88</v>
      </c>
      <c r="O32" s="1" t="s">
        <v>89</v>
      </c>
      <c r="P32" s="1" t="s">
        <v>90</v>
      </c>
      <c r="Q32" s="1" t="s">
        <v>91</v>
      </c>
      <c r="R32" s="1"/>
    </row>
    <row r="33" spans="1:18" ht="12.75">
      <c r="A33" s="3">
        <v>2016</v>
      </c>
      <c r="B33" s="3">
        <v>6</v>
      </c>
      <c r="C33" s="4" t="s">
        <v>33</v>
      </c>
      <c r="D33" s="1" t="s">
        <v>34</v>
      </c>
      <c r="E33" s="1" t="s">
        <v>70</v>
      </c>
      <c r="F33" s="1" t="s">
        <v>115</v>
      </c>
      <c r="G33" s="1"/>
      <c r="H33" s="1" t="s">
        <v>20</v>
      </c>
      <c r="I33" s="1"/>
      <c r="J33" s="1" t="s">
        <v>71</v>
      </c>
      <c r="K33" s="5">
        <v>12500</v>
      </c>
      <c r="L33" s="1" t="s">
        <v>86</v>
      </c>
      <c r="M33" s="1" t="s">
        <v>103</v>
      </c>
      <c r="N33" s="1" t="s">
        <v>93</v>
      </c>
      <c r="O33" s="1" t="s">
        <v>89</v>
      </c>
      <c r="P33" s="1" t="s">
        <v>111</v>
      </c>
      <c r="Q33" s="1" t="s">
        <v>91</v>
      </c>
      <c r="R33" s="1"/>
    </row>
    <row r="34" spans="1:18" ht="12.75">
      <c r="A34" s="3">
        <v>2017</v>
      </c>
      <c r="B34" s="3">
        <v>3</v>
      </c>
      <c r="C34" s="4" t="s">
        <v>60</v>
      </c>
      <c r="D34" s="1" t="s">
        <v>61</v>
      </c>
      <c r="E34" s="1" t="s">
        <v>32</v>
      </c>
      <c r="F34" s="1" t="s">
        <v>116</v>
      </c>
      <c r="G34" s="1"/>
      <c r="H34" s="1" t="s">
        <v>20</v>
      </c>
      <c r="I34" s="1"/>
      <c r="J34" s="1" t="s">
        <v>29</v>
      </c>
      <c r="K34" s="5">
        <v>119.9</v>
      </c>
      <c r="L34" s="1" t="s">
        <v>86</v>
      </c>
      <c r="M34" s="1" t="s">
        <v>103</v>
      </c>
      <c r="N34" s="1" t="s">
        <v>88</v>
      </c>
      <c r="O34" s="1" t="s">
        <v>89</v>
      </c>
      <c r="P34" s="1" t="s">
        <v>100</v>
      </c>
      <c r="Q34" s="1" t="s">
        <v>91</v>
      </c>
      <c r="R34" s="1"/>
    </row>
    <row r="35" spans="1:18" ht="12.75">
      <c r="A35" s="3">
        <v>2017</v>
      </c>
      <c r="B35" s="3">
        <v>3</v>
      </c>
      <c r="C35" s="4" t="s">
        <v>62</v>
      </c>
      <c r="D35" s="1" t="s">
        <v>63</v>
      </c>
      <c r="E35" s="1" t="s">
        <v>32</v>
      </c>
      <c r="F35" s="1" t="s">
        <v>116</v>
      </c>
      <c r="G35" s="1"/>
      <c r="H35" s="1" t="s">
        <v>20</v>
      </c>
      <c r="I35" s="1"/>
      <c r="J35" s="1" t="s">
        <v>29</v>
      </c>
      <c r="K35" s="5">
        <v>399.8</v>
      </c>
      <c r="L35" s="1" t="s">
        <v>86</v>
      </c>
      <c r="M35" s="1" t="s">
        <v>103</v>
      </c>
      <c r="N35" s="1" t="s">
        <v>88</v>
      </c>
      <c r="O35" s="1" t="s">
        <v>89</v>
      </c>
      <c r="P35" s="1" t="s">
        <v>100</v>
      </c>
      <c r="Q35" s="1" t="s">
        <v>91</v>
      </c>
      <c r="R35" s="1"/>
    </row>
    <row r="36" spans="1:18" ht="12.75">
      <c r="A36" s="3">
        <v>2017</v>
      </c>
      <c r="B36" s="3">
        <v>3</v>
      </c>
      <c r="C36" s="4" t="s">
        <v>58</v>
      </c>
      <c r="D36" s="1" t="s">
        <v>59</v>
      </c>
      <c r="E36" s="1" t="s">
        <v>35</v>
      </c>
      <c r="F36" s="1" t="s">
        <v>116</v>
      </c>
      <c r="G36" s="1"/>
      <c r="H36" s="1" t="s">
        <v>20</v>
      </c>
      <c r="I36" s="1"/>
      <c r="J36" s="1" t="s">
        <v>29</v>
      </c>
      <c r="K36" s="5">
        <v>75</v>
      </c>
      <c r="L36" s="1" t="s">
        <v>86</v>
      </c>
      <c r="M36" s="1" t="s">
        <v>103</v>
      </c>
      <c r="N36" s="1" t="s">
        <v>88</v>
      </c>
      <c r="O36" s="1" t="s">
        <v>89</v>
      </c>
      <c r="P36" s="1" t="s">
        <v>100</v>
      </c>
      <c r="Q36" s="1" t="s">
        <v>91</v>
      </c>
      <c r="R36" s="1"/>
    </row>
    <row r="37" spans="1:18" ht="12.75">
      <c r="A37" s="3">
        <v>2017</v>
      </c>
      <c r="B37" s="3">
        <v>4</v>
      </c>
      <c r="C37" s="4" t="s">
        <v>64</v>
      </c>
      <c r="D37" s="1" t="s">
        <v>65</v>
      </c>
      <c r="E37" s="1" t="s">
        <v>32</v>
      </c>
      <c r="F37" s="1" t="s">
        <v>116</v>
      </c>
      <c r="G37" s="1"/>
      <c r="H37" s="1" t="s">
        <v>20</v>
      </c>
      <c r="I37" s="1"/>
      <c r="J37" s="1" t="s">
        <v>29</v>
      </c>
      <c r="K37" s="5">
        <v>217.19</v>
      </c>
      <c r="L37" s="1" t="s">
        <v>86</v>
      </c>
      <c r="M37" s="1" t="s">
        <v>103</v>
      </c>
      <c r="N37" s="1" t="s">
        <v>88</v>
      </c>
      <c r="O37" s="1" t="s">
        <v>89</v>
      </c>
      <c r="P37" s="1" t="s">
        <v>100</v>
      </c>
      <c r="Q37" s="1" t="s">
        <v>91</v>
      </c>
      <c r="R37" s="1"/>
    </row>
    <row r="38" spans="1:18" ht="12.75">
      <c r="A38" s="3">
        <v>2017</v>
      </c>
      <c r="B38" s="3">
        <v>5</v>
      </c>
      <c r="C38" s="4" t="s">
        <v>22</v>
      </c>
      <c r="D38" s="1" t="s">
        <v>23</v>
      </c>
      <c r="E38" s="1" t="s">
        <v>24</v>
      </c>
      <c r="F38" s="1" t="s">
        <v>119</v>
      </c>
      <c r="G38" s="1"/>
      <c r="H38" s="1" t="s">
        <v>20</v>
      </c>
      <c r="I38" s="1"/>
      <c r="J38" s="1" t="s">
        <v>21</v>
      </c>
      <c r="K38" s="5">
        <v>709.94</v>
      </c>
      <c r="L38" s="1" t="s">
        <v>86</v>
      </c>
      <c r="M38" s="1" t="s">
        <v>92</v>
      </c>
      <c r="N38" s="1" t="s">
        <v>93</v>
      </c>
      <c r="O38" s="1" t="s">
        <v>94</v>
      </c>
      <c r="P38" s="1" t="s">
        <v>95</v>
      </c>
      <c r="Q38" s="1" t="s">
        <v>91</v>
      </c>
      <c r="R38" s="1"/>
    </row>
    <row r="39" spans="1:18" ht="12.75">
      <c r="A39" s="3">
        <v>2017</v>
      </c>
      <c r="B39" s="3">
        <v>5</v>
      </c>
      <c r="C39" s="4" t="s">
        <v>25</v>
      </c>
      <c r="D39" s="1" t="s">
        <v>26</v>
      </c>
      <c r="E39" s="1" t="s">
        <v>24</v>
      </c>
      <c r="F39" s="1" t="s">
        <v>119</v>
      </c>
      <c r="G39" s="1"/>
      <c r="H39" s="1" t="s">
        <v>20</v>
      </c>
      <c r="I39" s="1"/>
      <c r="J39" s="1" t="s">
        <v>21</v>
      </c>
      <c r="K39" s="5">
        <v>-709.94</v>
      </c>
      <c r="L39" s="1" t="s">
        <v>96</v>
      </c>
      <c r="M39" s="1" t="s">
        <v>97</v>
      </c>
      <c r="N39" s="1" t="s">
        <v>93</v>
      </c>
      <c r="O39" s="1" t="s">
        <v>94</v>
      </c>
      <c r="P39" s="1" t="s">
        <v>95</v>
      </c>
      <c r="Q39" s="1" t="s">
        <v>91</v>
      </c>
      <c r="R39" s="1"/>
    </row>
    <row r="40" spans="1:18" ht="12.75">
      <c r="A40" s="3">
        <v>2017</v>
      </c>
      <c r="B40" s="3">
        <v>5</v>
      </c>
      <c r="C40" s="4" t="s">
        <v>25</v>
      </c>
      <c r="D40" s="1" t="s">
        <v>26</v>
      </c>
      <c r="E40" s="1" t="s">
        <v>24</v>
      </c>
      <c r="F40" s="1" t="s">
        <v>119</v>
      </c>
      <c r="G40" s="1"/>
      <c r="H40" s="1" t="s">
        <v>20</v>
      </c>
      <c r="I40" s="1"/>
      <c r="J40" s="1" t="s">
        <v>21</v>
      </c>
      <c r="K40" s="5">
        <v>171.46</v>
      </c>
      <c r="L40" s="1" t="s">
        <v>96</v>
      </c>
      <c r="M40" s="1" t="s">
        <v>98</v>
      </c>
      <c r="N40" s="1" t="s">
        <v>93</v>
      </c>
      <c r="O40" s="1" t="s">
        <v>94</v>
      </c>
      <c r="P40" s="1" t="s">
        <v>95</v>
      </c>
      <c r="Q40" s="1" t="s">
        <v>91</v>
      </c>
      <c r="R40" s="1"/>
    </row>
    <row r="41" spans="1:18" ht="12.75">
      <c r="A41" s="3">
        <v>2017</v>
      </c>
      <c r="B41" s="3">
        <v>5</v>
      </c>
      <c r="C41" s="4" t="s">
        <v>25</v>
      </c>
      <c r="D41" s="1" t="s">
        <v>74</v>
      </c>
      <c r="E41" s="1" t="s">
        <v>24</v>
      </c>
      <c r="F41" s="1" t="s">
        <v>119</v>
      </c>
      <c r="G41" s="1"/>
      <c r="H41" s="1" t="s">
        <v>75</v>
      </c>
      <c r="I41" s="1"/>
      <c r="J41" s="1" t="s">
        <v>21</v>
      </c>
      <c r="K41" s="5">
        <v>438.5</v>
      </c>
      <c r="L41" s="1" t="s">
        <v>96</v>
      </c>
      <c r="M41" s="1" t="s">
        <v>98</v>
      </c>
      <c r="N41" s="1" t="s">
        <v>93</v>
      </c>
      <c r="O41" s="1" t="s">
        <v>94</v>
      </c>
      <c r="P41" s="1" t="s">
        <v>95</v>
      </c>
      <c r="Q41" s="1" t="s">
        <v>91</v>
      </c>
      <c r="R41" s="1"/>
    </row>
    <row r="42" spans="1:18" ht="12.75">
      <c r="A42" s="3">
        <v>2017</v>
      </c>
      <c r="B42" s="3">
        <v>5</v>
      </c>
      <c r="C42" s="4" t="s">
        <v>25</v>
      </c>
      <c r="D42" s="1" t="s">
        <v>81</v>
      </c>
      <c r="E42" s="1" t="s">
        <v>24</v>
      </c>
      <c r="F42" s="1" t="s">
        <v>119</v>
      </c>
      <c r="G42" s="1"/>
      <c r="H42" s="1" t="s">
        <v>82</v>
      </c>
      <c r="I42" s="1"/>
      <c r="J42" s="1" t="s">
        <v>21</v>
      </c>
      <c r="K42" s="5">
        <v>99.98</v>
      </c>
      <c r="L42" s="1" t="s">
        <v>96</v>
      </c>
      <c r="M42" s="1" t="s">
        <v>98</v>
      </c>
      <c r="N42" s="1" t="s">
        <v>93</v>
      </c>
      <c r="O42" s="1" t="s">
        <v>94</v>
      </c>
      <c r="P42" s="1" t="s">
        <v>95</v>
      </c>
      <c r="Q42" s="1" t="s">
        <v>91</v>
      </c>
      <c r="R42" s="1"/>
    </row>
    <row r="43" spans="1:18" ht="12.75">
      <c r="A43" s="3">
        <v>2017</v>
      </c>
      <c r="B43" s="3">
        <v>5</v>
      </c>
      <c r="C43" s="4" t="s">
        <v>66</v>
      </c>
      <c r="D43" s="1" t="s">
        <v>67</v>
      </c>
      <c r="E43" s="1" t="s">
        <v>32</v>
      </c>
      <c r="F43" s="1" t="s">
        <v>116</v>
      </c>
      <c r="G43" s="1"/>
      <c r="H43" s="1" t="s">
        <v>20</v>
      </c>
      <c r="I43" s="1"/>
      <c r="J43" s="1" t="s">
        <v>29</v>
      </c>
      <c r="K43" s="5">
        <v>108.9</v>
      </c>
      <c r="L43" s="1" t="s">
        <v>86</v>
      </c>
      <c r="M43" s="1" t="s">
        <v>103</v>
      </c>
      <c r="N43" s="1" t="s">
        <v>88</v>
      </c>
      <c r="O43" s="1" t="s">
        <v>89</v>
      </c>
      <c r="P43" s="1" t="s">
        <v>100</v>
      </c>
      <c r="Q43" s="1" t="s">
        <v>91</v>
      </c>
      <c r="R43" s="1"/>
    </row>
    <row r="44" spans="1:18" ht="12.75">
      <c r="A44" s="3">
        <v>2017</v>
      </c>
      <c r="B44" s="3">
        <v>8</v>
      </c>
      <c r="C44" s="4" t="s">
        <v>68</v>
      </c>
      <c r="D44" s="1" t="s">
        <v>69</v>
      </c>
      <c r="E44" s="1" t="s">
        <v>32</v>
      </c>
      <c r="F44" s="1" t="s">
        <v>116</v>
      </c>
      <c r="G44" s="1"/>
      <c r="H44" s="1" t="s">
        <v>20</v>
      </c>
      <c r="I44" s="1"/>
      <c r="J44" s="1" t="s">
        <v>29</v>
      </c>
      <c r="K44" s="5">
        <v>127.58</v>
      </c>
      <c r="L44" s="1" t="s">
        <v>86</v>
      </c>
      <c r="M44" s="1" t="s">
        <v>103</v>
      </c>
      <c r="N44" s="1" t="s">
        <v>88</v>
      </c>
      <c r="O44" s="1" t="s">
        <v>89</v>
      </c>
      <c r="P44" s="1" t="s">
        <v>100</v>
      </c>
      <c r="Q44" s="1" t="s">
        <v>91</v>
      </c>
      <c r="R44" s="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 Ross</dc:creator>
  <cp:keywords/>
  <dc:description/>
  <cp:lastModifiedBy>Tyler H Ross</cp:lastModifiedBy>
  <cp:lastPrinted>2017-08-19T19:49:25Z</cp:lastPrinted>
  <dcterms:created xsi:type="dcterms:W3CDTF">2017-08-19T19:50:59Z</dcterms:created>
  <dcterms:modified xsi:type="dcterms:W3CDTF">2017-08-19T19:50:59Z</dcterms:modified>
  <cp:category/>
  <cp:version/>
  <cp:contentType/>
  <cp:contentStatus/>
</cp:coreProperties>
</file>