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Rate Cases\KPCo\2017\Staff Round 2 Reply\"/>
    </mc:Choice>
  </mc:AlternateContent>
  <bookViews>
    <workbookView xWindow="0" yWindow="120" windowWidth="27765" windowHeight="13800" activeTab="3"/>
  </bookViews>
  <sheets>
    <sheet name="Annualization of PropTax" sheetId="5" r:id="rId1"/>
    <sheet name="Est. Tax Calc" sheetId="3" r:id="rId2"/>
    <sheet name="Bus Obj Pivot w_BU" sheetId="14" r:id="rId3"/>
    <sheet name="BO Report 2016-2017.02" sheetId="13" r:id="rId4"/>
  </sheets>
  <definedNames>
    <definedName name="_xlnm._FilterDatabase" localSheetId="3" hidden="1">'BO Report 2016-2017.02'!$A$1:$F$316</definedName>
    <definedName name="KPCO_408" localSheetId="2">#REF!</definedName>
    <definedName name="KPCO_408">#REF!</definedName>
    <definedName name="_xlnm.Print_Area" localSheetId="0">'Annualization of PropTax'!$A$8:$E$26</definedName>
    <definedName name="_xlnm.Print_Area" localSheetId="2">'Bus Obj Pivot w_BU'!$A$9:$G$79</definedName>
    <definedName name="_xlnm.Print_Area" localSheetId="1">'Est. Tax Calc'!$A$7:$D$38</definedName>
    <definedName name="Query1" localSheetId="2">#REF!</definedName>
    <definedName name="Query1">#REF!</definedName>
  </definedNames>
  <calcPr calcId="152511" iterateDelta="252"/>
  <pivotCaches>
    <pivotCache cacheId="10" r:id="rId5"/>
  </pivotCaches>
</workbook>
</file>

<file path=xl/calcChain.xml><?xml version="1.0" encoding="utf-8"?>
<calcChain xmlns="http://schemas.openxmlformats.org/spreadsheetml/2006/main">
  <c r="C30" i="3" l="1"/>
  <c r="B30" i="3"/>
  <c r="C23" i="3"/>
  <c r="B23" i="3"/>
  <c r="B14" i="3"/>
  <c r="C14" i="3"/>
  <c r="F76" i="14"/>
  <c r="F77" i="14" s="1"/>
  <c r="G76" i="14"/>
  <c r="D76" i="14"/>
  <c r="D77" i="14" s="1"/>
  <c r="F74" i="14"/>
  <c r="G77" i="14" l="1"/>
  <c r="D78" i="14"/>
  <c r="G78" i="14"/>
  <c r="F78" i="14"/>
  <c r="C24" i="3"/>
  <c r="C15" i="3"/>
  <c r="F79" i="14" l="1"/>
  <c r="C20" i="5" s="1"/>
  <c r="C12" i="3"/>
  <c r="C29" i="3" l="1"/>
  <c r="C21" i="3"/>
  <c r="C22" i="3" s="1"/>
  <c r="C13" i="3"/>
  <c r="C22" i="5"/>
  <c r="D24" i="5" s="1"/>
  <c r="C32" i="3"/>
  <c r="C33" i="3" s="1"/>
  <c r="C35" i="3" l="1"/>
  <c r="C38" i="3" s="1"/>
  <c r="C14" i="5" s="1"/>
  <c r="D18" i="5" s="1"/>
  <c r="D26" i="5" s="1"/>
</calcChain>
</file>

<file path=xl/sharedStrings.xml><?xml version="1.0" encoding="utf-8"?>
<sst xmlns="http://schemas.openxmlformats.org/spreadsheetml/2006/main" count="1383" uniqueCount="110">
  <si>
    <t>110</t>
  </si>
  <si>
    <t/>
  </si>
  <si>
    <t>KY</t>
  </si>
  <si>
    <t>117</t>
  </si>
  <si>
    <t>180</t>
  </si>
  <si>
    <t>LA</t>
  </si>
  <si>
    <t>TXACCJKN</t>
  </si>
  <si>
    <t>WV</t>
  </si>
  <si>
    <t>TXAMTJKN</t>
  </si>
  <si>
    <t>408100513</t>
  </si>
  <si>
    <t>Grand Total</t>
  </si>
  <si>
    <t>Owned Property Calculation:</t>
  </si>
  <si>
    <t>Per month Amt</t>
  </si>
  <si>
    <t>Leased PP Calculation:</t>
  </si>
  <si>
    <t>Leased RE Calculation:</t>
  </si>
  <si>
    <t>Annual Amount</t>
  </si>
  <si>
    <t>Total Annual Amt.</t>
  </si>
  <si>
    <t>Kentucky Power Company</t>
  </si>
  <si>
    <t>Annualization of Property Taxes</t>
  </si>
  <si>
    <t>Line
No.
(1)</t>
  </si>
  <si>
    <t>Description
(2)</t>
  </si>
  <si>
    <t>(3)</t>
  </si>
  <si>
    <t>Amount
(4)</t>
  </si>
  <si>
    <t>-----------------</t>
  </si>
  <si>
    <t>Adjustment to Property Tax Expense (Ln 3 - Ln 6)</t>
  </si>
  <si>
    <t>KY Deferral Amount</t>
  </si>
  <si>
    <t>Deferral Amount KY</t>
  </si>
  <si>
    <t>Total Deferral Amount</t>
  </si>
  <si>
    <t>Utility Deferral Amount KY, 408.1</t>
  </si>
  <si>
    <t>Less KY Generation, 408.1</t>
  </si>
  <si>
    <t>Less KY Generation</t>
  </si>
  <si>
    <t>All KY, no generation, Leased RE</t>
  </si>
  <si>
    <r>
      <t xml:space="preserve">Less:  Actual Property Tax on Future Plant Site
(Carrs Property) </t>
    </r>
    <r>
      <rPr>
        <sz val="11"/>
        <color indexed="10"/>
        <rFont val="Calibri"/>
        <family val="2"/>
      </rPr>
      <t>Not included in calc, Generation property</t>
    </r>
  </si>
  <si>
    <r>
      <t xml:space="preserve">Less:  Estimated Property Tax on Future Plant Site (Carrs Property) </t>
    </r>
    <r>
      <rPr>
        <sz val="11"/>
        <color indexed="10"/>
        <rFont val="Calibri"/>
        <family val="2"/>
      </rPr>
      <t>Not included in calc, Generation property</t>
    </r>
  </si>
  <si>
    <t>Net Estimated Property Tax Based on December 31, 2015 Assessible Property Value and Latest Actual Property Rates (Ln 1 - Ln 2)</t>
  </si>
  <si>
    <t>GL BU-Regional ID .</t>
  </si>
  <si>
    <t>SEC Account ID .</t>
  </si>
  <si>
    <t>Journal ID .</t>
  </si>
  <si>
    <t>Journal Date .</t>
  </si>
  <si>
    <t>Operating Unit .</t>
  </si>
  <si>
    <t>Monetary Amount</t>
  </si>
  <si>
    <t>TXACCJAS</t>
  </si>
  <si>
    <t>408100514</t>
  </si>
  <si>
    <t>TXOUAJAS</t>
  </si>
  <si>
    <t>408100515</t>
  </si>
  <si>
    <t>TXAMTJAS</t>
  </si>
  <si>
    <t>408102915</t>
  </si>
  <si>
    <t>408102916</t>
  </si>
  <si>
    <t>408103615</t>
  </si>
  <si>
    <t>408103616</t>
  </si>
  <si>
    <t>408200515</t>
  </si>
  <si>
    <t>MITC233926</t>
  </si>
  <si>
    <t>MITC252232</t>
  </si>
  <si>
    <t>MITC268100</t>
  </si>
  <si>
    <t>MITC285462</t>
  </si>
  <si>
    <t>MITC300998</t>
  </si>
  <si>
    <t>MITC315798</t>
  </si>
  <si>
    <t>BS1OR</t>
  </si>
  <si>
    <t>ENVSURCH</t>
  </si>
  <si>
    <t>MITC333347</t>
  </si>
  <si>
    <t>MITC349215</t>
  </si>
  <si>
    <t>MITC364073</t>
  </si>
  <si>
    <t>MITC380291</t>
  </si>
  <si>
    <t>MITC395218</t>
  </si>
  <si>
    <t>MITC410796</t>
  </si>
  <si>
    <t>TXOUAJKN</t>
  </si>
  <si>
    <t>408200516</t>
  </si>
  <si>
    <t>TXACCHMH</t>
  </si>
  <si>
    <t>(All)</t>
  </si>
  <si>
    <t>Sum of Monetary Amount</t>
  </si>
  <si>
    <t>Total KY Def Amt for Period Ending 12/31/2016</t>
  </si>
  <si>
    <t>Total Deferral Amt for Period Ending 12/31/2016</t>
  </si>
  <si>
    <t>Ties to Bus Obj Pivot w_BU T&amp;D only (12 months exp, ending 12/31/2016)</t>
  </si>
  <si>
    <t>TY2016 Revised Full Year Expense, T&amp;D only</t>
  </si>
  <si>
    <t>2016 Expense Amt Total</t>
  </si>
  <si>
    <t>Twelve Months Ended 2/28/2017</t>
  </si>
  <si>
    <t>Net Property Tax Charged
4081005, 4081029 &amp; 4081036
12 Months Ended 02/28/2017</t>
  </si>
  <si>
    <t>Property Taxes Charges for the 12 Months Ended 02/28/2017</t>
  </si>
  <si>
    <t>408100516</t>
  </si>
  <si>
    <t>408102917</t>
  </si>
  <si>
    <t>408103617</t>
  </si>
  <si>
    <t>MITC426674</t>
  </si>
  <si>
    <t>MITC443937</t>
  </si>
  <si>
    <t>TXACCJAS Total</t>
  </si>
  <si>
    <t>TXAMTJAS Total</t>
  </si>
  <si>
    <t>408100515 Total</t>
  </si>
  <si>
    <t>408100516 Total</t>
  </si>
  <si>
    <t>408102916 Total</t>
  </si>
  <si>
    <t>408102917 Total</t>
  </si>
  <si>
    <t>408103616 Total</t>
  </si>
  <si>
    <t>408103617 Total</t>
  </si>
  <si>
    <t>Mar-Dec 2016 KY T&amp;D
(plus adjs)</t>
  </si>
  <si>
    <t>Jan-Feb 2017 KY T&amp;D</t>
  </si>
  <si>
    <t>KY Overaccrual (T&amp;D only)</t>
  </si>
  <si>
    <t>Total less prior period</t>
  </si>
  <si>
    <t>Prior Year Adjusts made in 2016</t>
  </si>
  <si>
    <t>Total 2017 T&amp;D Accrual revised</t>
  </si>
  <si>
    <t>TY2017 Full Year Expense, T&amp;D only</t>
  </si>
  <si>
    <t>Estimated 2017 Property Taxes on T&amp;D Operating Property Based on December 31, 2016 Assessible Property Value and the Latest Actual Property</t>
  </si>
  <si>
    <t>2017 (none)</t>
  </si>
  <si>
    <t>Portion of prior year adjs-10/12-in period (Mar-Dec 2016)</t>
  </si>
  <si>
    <t>W57</t>
  </si>
  <si>
    <t>Staff Case No. 2017-00179</t>
  </si>
  <si>
    <t>Staff Second Set of Data Requests</t>
  </si>
  <si>
    <t>Dated: August 14, 2017</t>
  </si>
  <si>
    <t>Attachment 1</t>
  </si>
  <si>
    <t>Page 2 of 3</t>
  </si>
  <si>
    <t>Page 1 of 3</t>
  </si>
  <si>
    <t>Page 3 of 3</t>
  </si>
  <si>
    <t>Item No. #28-d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</si>
</sst>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.00"/>
    <numFmt numFmtId="165" formatCode="&quot;$&quot;#,##0"/>
  </numFmts>
  <fonts count="14" x14ac:knownFonts="1">
    <font>
      <sz val="10"/>
      <name val="Arial Unicode MS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Unicode MS"/>
      <family val="2"/>
    </font>
    <font>
      <sz val="10"/>
      <name val="Arial Unicode MS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Arial Unicode MS"/>
      <family val="2"/>
    </font>
    <font>
      <b/>
      <sz val="10"/>
      <name val="MS Sans Serif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43" fontId="9" fillId="0" borderId="0" applyFont="0" applyFill="0" applyBorder="0" applyAlignment="0" applyProtection="0"/>
    <xf numFmtId="0" fontId="6" fillId="0" borderId="0"/>
    <xf numFmtId="0" fontId="9" fillId="0" borderId="0"/>
    <xf numFmtId="0" fontId="7" fillId="0" borderId="0"/>
    <xf numFmtId="0" fontId="11" fillId="0" borderId="0"/>
    <xf numFmtId="0" fontId="3" fillId="0" borderId="0"/>
  </cellStyleXfs>
  <cellXfs count="85">
    <xf numFmtId="0" fontId="0" fillId="0" borderId="0" xfId="0"/>
    <xf numFmtId="4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" xfId="0" pivotButton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9" fillId="0" borderId="0" xfId="3"/>
    <xf numFmtId="165" fontId="9" fillId="0" borderId="0" xfId="3" applyNumberFormat="1"/>
    <xf numFmtId="0" fontId="10" fillId="0" borderId="11" xfId="3" applyFont="1" applyBorder="1"/>
    <xf numFmtId="0" fontId="9" fillId="0" borderId="12" xfId="3" applyBorder="1"/>
    <xf numFmtId="0" fontId="9" fillId="0" borderId="13" xfId="3" applyBorder="1"/>
    <xf numFmtId="0" fontId="9" fillId="0" borderId="14" xfId="3" applyBorder="1"/>
    <xf numFmtId="0" fontId="9" fillId="0" borderId="15" xfId="3" applyBorder="1"/>
    <xf numFmtId="165" fontId="9" fillId="0" borderId="0" xfId="3" applyNumberFormat="1" applyBorder="1"/>
    <xf numFmtId="0" fontId="9" fillId="0" borderId="15" xfId="3" applyBorder="1" applyAlignment="1">
      <alignment horizontal="left"/>
    </xf>
    <xf numFmtId="165" fontId="10" fillId="2" borderId="17" xfId="3" applyNumberFormat="1" applyFont="1" applyFill="1" applyBorder="1"/>
    <xf numFmtId="0" fontId="10" fillId="2" borderId="18" xfId="3" applyFont="1" applyFill="1" applyBorder="1" applyAlignment="1">
      <alignment horizontal="left"/>
    </xf>
    <xf numFmtId="165" fontId="9" fillId="0" borderId="12" xfId="3" applyNumberFormat="1" applyBorder="1"/>
    <xf numFmtId="14" fontId="10" fillId="0" borderId="17" xfId="3" applyNumberFormat="1" applyFont="1" applyBorder="1"/>
    <xf numFmtId="0" fontId="10" fillId="0" borderId="0" xfId="3" applyFont="1"/>
    <xf numFmtId="165" fontId="9" fillId="0" borderId="0" xfId="3" applyNumberFormat="1" applyFill="1"/>
    <xf numFmtId="0" fontId="9" fillId="0" borderId="0" xfId="3"/>
    <xf numFmtId="165" fontId="9" fillId="0" borderId="0" xfId="3" applyNumberFormat="1"/>
    <xf numFmtId="0" fontId="9" fillId="0" borderId="0" xfId="3" applyAlignment="1">
      <alignment horizontal="right"/>
    </xf>
    <xf numFmtId="0" fontId="9" fillId="0" borderId="15" xfId="3" applyBorder="1"/>
    <xf numFmtId="165" fontId="9" fillId="0" borderId="0" xfId="1" applyNumberFormat="1" applyFont="1" applyBorder="1"/>
    <xf numFmtId="165" fontId="9" fillId="0" borderId="0" xfId="3" applyNumberFormat="1" applyBorder="1"/>
    <xf numFmtId="0" fontId="9" fillId="0" borderId="14" xfId="3" applyBorder="1" applyAlignment="1">
      <alignment horizontal="right"/>
    </xf>
    <xf numFmtId="0" fontId="9" fillId="0" borderId="0" xfId="3" applyAlignment="1">
      <alignment horizontal="center"/>
    </xf>
    <xf numFmtId="0" fontId="10" fillId="0" borderId="0" xfId="3" applyFont="1" applyAlignment="1">
      <alignment horizontal="centerContinuous"/>
    </xf>
    <xf numFmtId="0" fontId="9" fillId="0" borderId="0" xfId="3" applyAlignment="1">
      <alignment horizontal="centerContinuous"/>
    </xf>
    <xf numFmtId="0" fontId="9" fillId="0" borderId="0" xfId="3" applyAlignment="1">
      <alignment horizontal="left" wrapText="1"/>
    </xf>
    <xf numFmtId="0" fontId="9" fillId="0" borderId="0" xfId="3" applyAlignment="1">
      <alignment horizontal="center" wrapText="1"/>
    </xf>
    <xf numFmtId="49" fontId="9" fillId="0" borderId="0" xfId="3" applyNumberFormat="1" applyAlignment="1">
      <alignment horizontal="center"/>
    </xf>
    <xf numFmtId="49" fontId="9" fillId="0" borderId="0" xfId="3" applyNumberFormat="1" applyAlignment="1">
      <alignment horizontal="center" wrapText="1"/>
    </xf>
    <xf numFmtId="0" fontId="9" fillId="0" borderId="0" xfId="3" quotePrefix="1" applyNumberFormat="1"/>
    <xf numFmtId="0" fontId="7" fillId="0" borderId="0" xfId="4"/>
    <xf numFmtId="164" fontId="0" fillId="0" borderId="0" xfId="0" applyNumberFormat="1"/>
    <xf numFmtId="165" fontId="0" fillId="0" borderId="0" xfId="0" applyNumberFormat="1"/>
    <xf numFmtId="0" fontId="5" fillId="0" borderId="0" xfId="0" applyFont="1"/>
    <xf numFmtId="0" fontId="5" fillId="0" borderId="0" xfId="0" quotePrefix="1" applyFont="1"/>
    <xf numFmtId="0" fontId="9" fillId="0" borderId="16" xfId="3" applyBorder="1"/>
    <xf numFmtId="165" fontId="10" fillId="2" borderId="17" xfId="3" applyNumberFormat="1" applyFont="1" applyFill="1" applyBorder="1"/>
    <xf numFmtId="0" fontId="0" fillId="0" borderId="10" xfId="0" pivotButton="1" applyBorder="1"/>
    <xf numFmtId="0" fontId="0" fillId="0" borderId="10" xfId="0" applyBorder="1"/>
    <xf numFmtId="165" fontId="0" fillId="0" borderId="0" xfId="0" applyNumberFormat="1" applyFill="1"/>
    <xf numFmtId="165" fontId="0" fillId="0" borderId="19" xfId="0" applyNumberFormat="1" applyBorder="1"/>
    <xf numFmtId="165" fontId="0" fillId="3" borderId="20" xfId="0" applyNumberFormat="1" applyFill="1" applyBorder="1"/>
    <xf numFmtId="43" fontId="0" fillId="0" borderId="1" xfId="0" applyNumberFormat="1" applyBorder="1"/>
    <xf numFmtId="43" fontId="0" fillId="0" borderId="6" xfId="0" applyNumberFormat="1" applyBorder="1"/>
    <xf numFmtId="43" fontId="0" fillId="0" borderId="4" xfId="0" applyNumberFormat="1" applyBorder="1"/>
    <xf numFmtId="43" fontId="0" fillId="0" borderId="8" xfId="0" applyNumberFormat="1" applyBorder="1"/>
    <xf numFmtId="43" fontId="0" fillId="0" borderId="5" xfId="0" applyNumberFormat="1" applyBorder="1"/>
    <xf numFmtId="43" fontId="0" fillId="0" borderId="9" xfId="0" applyNumberFormat="1" applyBorder="1"/>
    <xf numFmtId="43" fontId="0" fillId="0" borderId="10" xfId="0" applyNumberFormat="1" applyBorder="1"/>
    <xf numFmtId="0" fontId="4" fillId="0" borderId="14" xfId="3" applyFont="1" applyBorder="1" applyAlignment="1">
      <alignment horizontal="right"/>
    </xf>
    <xf numFmtId="0" fontId="4" fillId="0" borderId="15" xfId="3" applyFont="1" applyBorder="1" applyAlignment="1">
      <alignment horizontal="left"/>
    </xf>
    <xf numFmtId="0" fontId="3" fillId="0" borderId="0" xfId="3" applyFont="1" applyAlignment="1">
      <alignment wrapText="1"/>
    </xf>
    <xf numFmtId="0" fontId="3" fillId="0" borderId="0" xfId="3" applyFont="1" applyAlignment="1">
      <alignment horizontal="left" wrapText="1"/>
    </xf>
    <xf numFmtId="0" fontId="3" fillId="0" borderId="0" xfId="6"/>
    <xf numFmtId="14" fontId="3" fillId="0" borderId="0" xfId="6" applyNumberFormat="1"/>
    <xf numFmtId="43" fontId="0" fillId="0" borderId="7" xfId="0" applyNumberFormat="1" applyFill="1" applyBorder="1"/>
    <xf numFmtId="43" fontId="0" fillId="0" borderId="8" xfId="0" applyNumberFormat="1" applyFill="1" applyBorder="1"/>
    <xf numFmtId="0" fontId="10" fillId="0" borderId="12" xfId="3" applyFont="1" applyBorder="1"/>
    <xf numFmtId="165" fontId="10" fillId="0" borderId="17" xfId="3" applyNumberFormat="1" applyFont="1" applyFill="1" applyBorder="1"/>
    <xf numFmtId="0" fontId="0" fillId="0" borderId="21" xfId="0" applyBorder="1"/>
    <xf numFmtId="43" fontId="0" fillId="0" borderId="7" xfId="0" applyNumberFormat="1" applyBorder="1"/>
    <xf numFmtId="0" fontId="0" fillId="0" borderId="22" xfId="0" applyBorder="1"/>
    <xf numFmtId="14" fontId="0" fillId="0" borderId="1" xfId="0" applyNumberFormat="1" applyBorder="1"/>
    <xf numFmtId="14" fontId="0" fillId="0" borderId="4" xfId="0" applyNumberFormat="1" applyBorder="1"/>
    <xf numFmtId="0" fontId="2" fillId="0" borderId="14" xfId="3" quotePrefix="1" applyFont="1" applyBorder="1" applyAlignment="1">
      <alignment horizontal="right" wrapText="1"/>
    </xf>
    <xf numFmtId="0" fontId="2" fillId="0" borderId="15" xfId="3" quotePrefix="1" applyFont="1" applyBorder="1" applyAlignment="1">
      <alignment horizontal="left"/>
    </xf>
    <xf numFmtId="0" fontId="5" fillId="0" borderId="0" xfId="0" applyFont="1" applyAlignment="1">
      <alignment horizontal="right"/>
    </xf>
    <xf numFmtId="164" fontId="0" fillId="0" borderId="19" xfId="0" applyNumberFormat="1" applyBorder="1"/>
    <xf numFmtId="43" fontId="0" fillId="4" borderId="0" xfId="0" applyNumberFormat="1" applyFill="1"/>
    <xf numFmtId="0" fontId="1" fillId="0" borderId="14" xfId="3" quotePrefix="1" applyFont="1" applyBorder="1" applyAlignment="1">
      <alignment horizontal="right" wrapText="1"/>
    </xf>
    <xf numFmtId="0" fontId="1" fillId="0" borderId="0" xfId="3" applyFont="1"/>
    <xf numFmtId="0" fontId="1" fillId="0" borderId="0" xfId="3" applyFont="1" applyAlignment="1">
      <alignment horizontal="left" wrapText="1"/>
    </xf>
    <xf numFmtId="0" fontId="10" fillId="0" borderId="0" xfId="3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0" xfId="0" applyFont="1"/>
    <xf numFmtId="0" fontId="13" fillId="0" borderId="0" xfId="4" applyFont="1"/>
  </cellXfs>
  <cellStyles count="7">
    <cellStyle name="Comma 2" xfId="1"/>
    <cellStyle name="Normal" xfId="0" builtinId="0"/>
    <cellStyle name="Normal 2" xfId="2"/>
    <cellStyle name="Normal 3" xfId="3"/>
    <cellStyle name="Normal 4" xfId="4"/>
    <cellStyle name="Normal 5" xfId="5"/>
    <cellStyle name="Normal 6" xfId="6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ared Schmied" refreshedDate="42808.442466203705" createdVersion="4" refreshedVersion="4" minRefreshableVersion="3" recordCount="315">
  <cacheSource type="worksheet">
    <worksheetSource ref="A1:F316" sheet="BO Report 2016-2017.02"/>
  </cacheSource>
  <cacheFields count="6">
    <cacheField name="GL BU-Regional ID ." numFmtId="0">
      <sharedItems count="3">
        <s v="117"/>
        <s v="110"/>
        <s v="180"/>
      </sharedItems>
    </cacheField>
    <cacheField name="SEC Account ID ." numFmtId="0">
      <sharedItems count="12">
        <s v="408100515"/>
        <s v="408102916"/>
        <s v="408103616"/>
        <s v="408200515"/>
        <s v="408100514"/>
        <s v="408102915"/>
        <s v="408103615"/>
        <s v="408100513"/>
        <s v="408200516"/>
        <s v="408100516"/>
        <s v="408102917"/>
        <s v="408103617"/>
      </sharedItems>
    </cacheField>
    <cacheField name="Journal ID ." numFmtId="0">
      <sharedItems count="23">
        <s v="ENVSURCH"/>
        <s v="TXAMTJAS"/>
        <s v="TXACCJAS"/>
        <s v="TXAMTJKN"/>
        <s v="MITC233926"/>
        <s v="MITC252232"/>
        <s v="TXOUAJAS"/>
        <s v="MITC268100"/>
        <s v="MITC285462"/>
        <s v="MITC300998"/>
        <s v="MITC315798"/>
        <s v="MITC333347"/>
        <s v="TXACCJKN"/>
        <s v="BS1OR"/>
        <s v="MITC349215"/>
        <s v="TXOUAJKN"/>
        <s v="MITC364073"/>
        <s v="MITC380291"/>
        <s v="MITC395218"/>
        <s v="TXACCHMH"/>
        <s v="MITC410796"/>
        <s v="MITC426674"/>
        <s v="MITC443937"/>
      </sharedItems>
    </cacheField>
    <cacheField name="Journal Date ." numFmtId="14">
      <sharedItems containsSemiMixedTypes="0" containsNonDate="0" containsDate="1" containsString="0" minDate="2016-01-01T00:00:00" maxDate="2017-04-11T00:00:00" count="100">
        <d v="2016-01-01T00:00:00"/>
        <d v="2016-01-05T00:00:00"/>
        <d v="2016-01-20T00:00:00"/>
        <d v="2016-01-29T00:00:00"/>
        <d v="2016-01-30T00:00:00"/>
        <d v="2016-01-31T00:00:00"/>
        <d v="2016-02-02T00:00:00"/>
        <d v="2016-02-05T00:00:00"/>
        <d v="2016-02-17T00:00:00"/>
        <d v="2016-02-25T00:00:00"/>
        <d v="2016-02-28T00:00:00"/>
        <d v="2016-02-29T00:00:00"/>
        <d v="2016-03-17T00:00:00"/>
        <d v="2016-03-18T00:00:00"/>
        <d v="2016-03-25T00:00:00"/>
        <d v="2016-03-28T00:00:00"/>
        <d v="2016-03-30T00:00:00"/>
        <d v="2016-03-31T00:00:00"/>
        <d v="2016-04-14T00:00:00"/>
        <d v="2016-04-15T00:00:00"/>
        <d v="2016-04-18T00:00:00"/>
        <d v="2016-04-28T00:00:00"/>
        <d v="2016-04-29T00:00:00"/>
        <d v="2016-04-30T00:00:00"/>
        <d v="2016-05-15T00:00:00"/>
        <d v="2016-05-16T00:00:00"/>
        <d v="2016-05-20T00:00:00"/>
        <d v="2016-05-25T00:00:00"/>
        <d v="2016-05-28T00:00:00"/>
        <d v="2016-05-29T00:00:00"/>
        <d v="2016-05-30T00:00:00"/>
        <d v="2016-05-31T00:00:00"/>
        <d v="2016-06-03T00:00:00"/>
        <d v="2016-06-16T00:00:00"/>
        <d v="2016-06-17T00:00:00"/>
        <d v="2016-06-22T00:00:00"/>
        <d v="2016-06-23T00:00:00"/>
        <d v="2016-06-24T00:00:00"/>
        <d v="2016-06-25T00:00:00"/>
        <d v="2016-06-26T00:00:00"/>
        <d v="2016-06-28T00:00:00"/>
        <d v="2016-06-29T00:00:00"/>
        <d v="2016-06-30T00:00:00"/>
        <d v="2016-07-14T00:00:00"/>
        <d v="2016-07-15T00:00:00"/>
        <d v="2016-07-22T00:00:00"/>
        <d v="2016-07-29T00:00:00"/>
        <d v="2016-07-30T00:00:00"/>
        <d v="2016-07-31T00:00:00"/>
        <d v="2016-08-12T00:00:00"/>
        <d v="2016-08-15T00:00:00"/>
        <d v="2016-08-16T00:00:00"/>
        <d v="2016-08-29T00:00:00"/>
        <d v="2016-08-30T00:00:00"/>
        <d v="2016-08-31T00:00:00"/>
        <d v="2016-09-09T00:00:00"/>
        <d v="2016-09-15T00:00:00"/>
        <d v="2016-09-16T00:00:00"/>
        <d v="2016-09-25T00:00:00"/>
        <d v="2016-09-27T00:00:00"/>
        <d v="2016-09-28T00:00:00"/>
        <d v="2016-09-29T00:00:00"/>
        <d v="2016-09-30T00:00:00"/>
        <d v="2016-10-07T00:00:00"/>
        <d v="2016-10-14T00:00:00"/>
        <d v="2016-10-15T00:00:00"/>
        <d v="2016-10-26T00:00:00"/>
        <d v="2016-10-27T00:00:00"/>
        <d v="2016-10-28T00:00:00"/>
        <d v="2016-10-30T00:00:00"/>
        <d v="2016-10-31T00:00:00"/>
        <d v="2016-11-04T00:00:00"/>
        <d v="2016-11-05T00:00:00"/>
        <d v="2016-11-11T00:00:00"/>
        <d v="2016-11-28T00:00:00"/>
        <d v="2016-11-29T00:00:00"/>
        <d v="2016-11-30T00:00:00"/>
        <d v="2016-12-01T00:00:00"/>
        <d v="2016-12-02T00:00:00"/>
        <d v="2016-12-05T00:00:00"/>
        <d v="2016-12-29T00:00:00"/>
        <d v="2016-12-30T00:00:00"/>
        <d v="2016-12-31T00:00:00"/>
        <d v="2017-01-02T00:00:00"/>
        <d v="2017-01-06T00:00:00"/>
        <d v="2017-01-14T00:00:00"/>
        <d v="2017-01-29T00:00:00"/>
        <d v="2017-01-30T00:00:00"/>
        <d v="2017-01-31T00:00:00"/>
        <d v="2017-02-01T00:00:00"/>
        <d v="2017-02-03T00:00:00"/>
        <d v="2017-02-10T00:00:00"/>
        <d v="2017-02-25T00:00:00"/>
        <d v="2017-02-26T00:00:00"/>
        <d v="2017-02-27T00:00:00"/>
        <d v="2017-02-28T00:00:00"/>
        <d v="2017-03-10T00:00:00"/>
        <d v="2017-03-11T00:00:00"/>
        <d v="2017-03-13T00:00:00"/>
        <d v="2017-04-10T00:00:00"/>
      </sharedItems>
    </cacheField>
    <cacheField name="Operating Unit ." numFmtId="0">
      <sharedItems count="3">
        <s v="KY"/>
        <s v="WV"/>
        <s v="LA"/>
      </sharedItems>
    </cacheField>
    <cacheField name="Monetary Amount" numFmtId="0">
      <sharedItems containsSemiMixedTypes="0" containsString="0" containsNumber="1" minValue="-374820" maxValue="63753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5">
  <r>
    <x v="0"/>
    <x v="0"/>
    <x v="0"/>
    <x v="0"/>
    <x v="0"/>
    <n v="3188"/>
  </r>
  <r>
    <x v="0"/>
    <x v="0"/>
    <x v="0"/>
    <x v="1"/>
    <x v="0"/>
    <n v="20971"/>
  </r>
  <r>
    <x v="0"/>
    <x v="0"/>
    <x v="0"/>
    <x v="2"/>
    <x v="0"/>
    <n v="20971"/>
  </r>
  <r>
    <x v="0"/>
    <x v="0"/>
    <x v="0"/>
    <x v="3"/>
    <x v="0"/>
    <n v="5003.41"/>
  </r>
  <r>
    <x v="0"/>
    <x v="0"/>
    <x v="0"/>
    <x v="4"/>
    <x v="0"/>
    <n v="-21493"/>
  </r>
  <r>
    <x v="1"/>
    <x v="0"/>
    <x v="1"/>
    <x v="5"/>
    <x v="0"/>
    <n v="599469"/>
  </r>
  <r>
    <x v="1"/>
    <x v="1"/>
    <x v="1"/>
    <x v="5"/>
    <x v="0"/>
    <n v="15758"/>
  </r>
  <r>
    <x v="1"/>
    <x v="2"/>
    <x v="2"/>
    <x v="5"/>
    <x v="0"/>
    <n v="2125"/>
  </r>
  <r>
    <x v="1"/>
    <x v="3"/>
    <x v="1"/>
    <x v="5"/>
    <x v="0"/>
    <n v="217"/>
  </r>
  <r>
    <x v="0"/>
    <x v="4"/>
    <x v="3"/>
    <x v="5"/>
    <x v="1"/>
    <n v="414347"/>
  </r>
  <r>
    <x v="0"/>
    <x v="4"/>
    <x v="4"/>
    <x v="5"/>
    <x v="1"/>
    <n v="-207173.5"/>
  </r>
  <r>
    <x v="0"/>
    <x v="0"/>
    <x v="0"/>
    <x v="5"/>
    <x v="0"/>
    <n v="-22770"/>
  </r>
  <r>
    <x v="0"/>
    <x v="0"/>
    <x v="1"/>
    <x v="5"/>
    <x v="0"/>
    <n v="50472"/>
  </r>
  <r>
    <x v="0"/>
    <x v="5"/>
    <x v="3"/>
    <x v="5"/>
    <x v="1"/>
    <n v="167"/>
  </r>
  <r>
    <x v="0"/>
    <x v="1"/>
    <x v="1"/>
    <x v="5"/>
    <x v="0"/>
    <n v="874"/>
  </r>
  <r>
    <x v="2"/>
    <x v="0"/>
    <x v="1"/>
    <x v="5"/>
    <x v="0"/>
    <n v="370601"/>
  </r>
  <r>
    <x v="2"/>
    <x v="1"/>
    <x v="1"/>
    <x v="5"/>
    <x v="0"/>
    <n v="3322"/>
  </r>
  <r>
    <x v="2"/>
    <x v="3"/>
    <x v="1"/>
    <x v="5"/>
    <x v="0"/>
    <n v="1080"/>
  </r>
  <r>
    <x v="0"/>
    <x v="0"/>
    <x v="0"/>
    <x v="6"/>
    <x v="0"/>
    <n v="21493"/>
  </r>
  <r>
    <x v="0"/>
    <x v="0"/>
    <x v="0"/>
    <x v="7"/>
    <x v="0"/>
    <n v="-1619"/>
  </r>
  <r>
    <x v="0"/>
    <x v="0"/>
    <x v="0"/>
    <x v="8"/>
    <x v="0"/>
    <n v="22770"/>
  </r>
  <r>
    <x v="0"/>
    <x v="0"/>
    <x v="0"/>
    <x v="9"/>
    <x v="0"/>
    <n v="1161.24"/>
  </r>
  <r>
    <x v="0"/>
    <x v="0"/>
    <x v="0"/>
    <x v="10"/>
    <x v="0"/>
    <n v="-22631"/>
  </r>
  <r>
    <x v="1"/>
    <x v="0"/>
    <x v="1"/>
    <x v="11"/>
    <x v="0"/>
    <n v="599469"/>
  </r>
  <r>
    <x v="1"/>
    <x v="1"/>
    <x v="1"/>
    <x v="11"/>
    <x v="0"/>
    <n v="15758"/>
  </r>
  <r>
    <x v="1"/>
    <x v="2"/>
    <x v="2"/>
    <x v="11"/>
    <x v="0"/>
    <n v="2125"/>
  </r>
  <r>
    <x v="1"/>
    <x v="3"/>
    <x v="1"/>
    <x v="11"/>
    <x v="0"/>
    <n v="217"/>
  </r>
  <r>
    <x v="0"/>
    <x v="4"/>
    <x v="3"/>
    <x v="11"/>
    <x v="1"/>
    <n v="414347"/>
  </r>
  <r>
    <x v="0"/>
    <x v="4"/>
    <x v="5"/>
    <x v="11"/>
    <x v="1"/>
    <n v="-207173.5"/>
  </r>
  <r>
    <x v="0"/>
    <x v="0"/>
    <x v="0"/>
    <x v="11"/>
    <x v="0"/>
    <n v="-22650"/>
  </r>
  <r>
    <x v="0"/>
    <x v="0"/>
    <x v="1"/>
    <x v="11"/>
    <x v="0"/>
    <n v="50472"/>
  </r>
  <r>
    <x v="0"/>
    <x v="5"/>
    <x v="3"/>
    <x v="11"/>
    <x v="1"/>
    <n v="167"/>
  </r>
  <r>
    <x v="0"/>
    <x v="1"/>
    <x v="1"/>
    <x v="11"/>
    <x v="0"/>
    <n v="874"/>
  </r>
  <r>
    <x v="2"/>
    <x v="0"/>
    <x v="1"/>
    <x v="11"/>
    <x v="0"/>
    <n v="370601"/>
  </r>
  <r>
    <x v="2"/>
    <x v="1"/>
    <x v="1"/>
    <x v="11"/>
    <x v="0"/>
    <n v="3322"/>
  </r>
  <r>
    <x v="2"/>
    <x v="3"/>
    <x v="1"/>
    <x v="11"/>
    <x v="0"/>
    <n v="1080"/>
  </r>
  <r>
    <x v="0"/>
    <x v="0"/>
    <x v="0"/>
    <x v="12"/>
    <x v="0"/>
    <n v="-5003.41"/>
  </r>
  <r>
    <x v="0"/>
    <x v="0"/>
    <x v="0"/>
    <x v="13"/>
    <x v="0"/>
    <n v="22650"/>
  </r>
  <r>
    <x v="0"/>
    <x v="0"/>
    <x v="0"/>
    <x v="14"/>
    <x v="0"/>
    <n v="22631"/>
  </r>
  <r>
    <x v="1"/>
    <x v="5"/>
    <x v="6"/>
    <x v="15"/>
    <x v="0"/>
    <n v="151411.19"/>
  </r>
  <r>
    <x v="0"/>
    <x v="0"/>
    <x v="0"/>
    <x v="15"/>
    <x v="0"/>
    <n v="-22614"/>
  </r>
  <r>
    <x v="0"/>
    <x v="5"/>
    <x v="6"/>
    <x v="15"/>
    <x v="0"/>
    <n v="6412.67"/>
  </r>
  <r>
    <x v="2"/>
    <x v="5"/>
    <x v="6"/>
    <x v="15"/>
    <x v="0"/>
    <n v="28751.360000000001"/>
  </r>
  <r>
    <x v="0"/>
    <x v="0"/>
    <x v="0"/>
    <x v="16"/>
    <x v="0"/>
    <n v="1501.18"/>
  </r>
  <r>
    <x v="1"/>
    <x v="0"/>
    <x v="1"/>
    <x v="17"/>
    <x v="0"/>
    <n v="599469"/>
  </r>
  <r>
    <x v="1"/>
    <x v="1"/>
    <x v="1"/>
    <x v="17"/>
    <x v="0"/>
    <n v="15758"/>
  </r>
  <r>
    <x v="1"/>
    <x v="2"/>
    <x v="2"/>
    <x v="17"/>
    <x v="0"/>
    <n v="2125"/>
  </r>
  <r>
    <x v="1"/>
    <x v="3"/>
    <x v="1"/>
    <x v="17"/>
    <x v="0"/>
    <n v="217"/>
  </r>
  <r>
    <x v="0"/>
    <x v="4"/>
    <x v="3"/>
    <x v="17"/>
    <x v="1"/>
    <n v="414347"/>
  </r>
  <r>
    <x v="0"/>
    <x v="4"/>
    <x v="7"/>
    <x v="17"/>
    <x v="1"/>
    <n v="-207173.5"/>
  </r>
  <r>
    <x v="0"/>
    <x v="0"/>
    <x v="0"/>
    <x v="17"/>
    <x v="0"/>
    <n v="-22614"/>
  </r>
  <r>
    <x v="0"/>
    <x v="0"/>
    <x v="1"/>
    <x v="17"/>
    <x v="0"/>
    <n v="50472"/>
  </r>
  <r>
    <x v="0"/>
    <x v="5"/>
    <x v="3"/>
    <x v="17"/>
    <x v="1"/>
    <n v="167"/>
  </r>
  <r>
    <x v="0"/>
    <x v="1"/>
    <x v="1"/>
    <x v="17"/>
    <x v="0"/>
    <n v="874"/>
  </r>
  <r>
    <x v="2"/>
    <x v="0"/>
    <x v="1"/>
    <x v="17"/>
    <x v="0"/>
    <n v="370601"/>
  </r>
  <r>
    <x v="2"/>
    <x v="1"/>
    <x v="1"/>
    <x v="17"/>
    <x v="0"/>
    <n v="3322"/>
  </r>
  <r>
    <x v="2"/>
    <x v="3"/>
    <x v="1"/>
    <x v="17"/>
    <x v="0"/>
    <n v="1080"/>
  </r>
  <r>
    <x v="0"/>
    <x v="0"/>
    <x v="0"/>
    <x v="18"/>
    <x v="0"/>
    <n v="22614"/>
  </r>
  <r>
    <x v="0"/>
    <x v="0"/>
    <x v="0"/>
    <x v="19"/>
    <x v="0"/>
    <n v="-1161.24"/>
  </r>
  <r>
    <x v="0"/>
    <x v="0"/>
    <x v="0"/>
    <x v="20"/>
    <x v="0"/>
    <n v="22614"/>
  </r>
  <r>
    <x v="0"/>
    <x v="0"/>
    <x v="0"/>
    <x v="21"/>
    <x v="0"/>
    <n v="-22477"/>
  </r>
  <r>
    <x v="0"/>
    <x v="0"/>
    <x v="0"/>
    <x v="22"/>
    <x v="0"/>
    <n v="-7437.83"/>
  </r>
  <r>
    <x v="1"/>
    <x v="0"/>
    <x v="1"/>
    <x v="23"/>
    <x v="0"/>
    <n v="599469"/>
  </r>
  <r>
    <x v="1"/>
    <x v="1"/>
    <x v="1"/>
    <x v="23"/>
    <x v="0"/>
    <n v="15758"/>
  </r>
  <r>
    <x v="1"/>
    <x v="2"/>
    <x v="2"/>
    <x v="23"/>
    <x v="0"/>
    <n v="2125"/>
  </r>
  <r>
    <x v="1"/>
    <x v="3"/>
    <x v="1"/>
    <x v="23"/>
    <x v="0"/>
    <n v="217"/>
  </r>
  <r>
    <x v="0"/>
    <x v="4"/>
    <x v="3"/>
    <x v="23"/>
    <x v="1"/>
    <n v="414347"/>
  </r>
  <r>
    <x v="0"/>
    <x v="4"/>
    <x v="8"/>
    <x v="23"/>
    <x v="1"/>
    <n v="-207173.5"/>
  </r>
  <r>
    <x v="0"/>
    <x v="0"/>
    <x v="0"/>
    <x v="23"/>
    <x v="0"/>
    <n v="-22477"/>
  </r>
  <r>
    <x v="0"/>
    <x v="0"/>
    <x v="1"/>
    <x v="23"/>
    <x v="0"/>
    <n v="50472"/>
  </r>
  <r>
    <x v="0"/>
    <x v="5"/>
    <x v="3"/>
    <x v="23"/>
    <x v="1"/>
    <n v="167"/>
  </r>
  <r>
    <x v="0"/>
    <x v="1"/>
    <x v="1"/>
    <x v="23"/>
    <x v="0"/>
    <n v="874"/>
  </r>
  <r>
    <x v="2"/>
    <x v="0"/>
    <x v="1"/>
    <x v="23"/>
    <x v="0"/>
    <n v="370601"/>
  </r>
  <r>
    <x v="2"/>
    <x v="1"/>
    <x v="1"/>
    <x v="23"/>
    <x v="0"/>
    <n v="3322"/>
  </r>
  <r>
    <x v="2"/>
    <x v="3"/>
    <x v="1"/>
    <x v="23"/>
    <x v="0"/>
    <n v="1080"/>
  </r>
  <r>
    <x v="0"/>
    <x v="0"/>
    <x v="0"/>
    <x v="24"/>
    <x v="0"/>
    <n v="-1501.18"/>
  </r>
  <r>
    <x v="0"/>
    <x v="0"/>
    <x v="0"/>
    <x v="25"/>
    <x v="0"/>
    <n v="22477"/>
  </r>
  <r>
    <x v="0"/>
    <x v="0"/>
    <x v="0"/>
    <x v="26"/>
    <x v="0"/>
    <n v="22477"/>
  </r>
  <r>
    <x v="1"/>
    <x v="0"/>
    <x v="1"/>
    <x v="27"/>
    <x v="0"/>
    <n v="599469"/>
  </r>
  <r>
    <x v="1"/>
    <x v="1"/>
    <x v="1"/>
    <x v="27"/>
    <x v="0"/>
    <n v="15758"/>
  </r>
  <r>
    <x v="1"/>
    <x v="3"/>
    <x v="1"/>
    <x v="27"/>
    <x v="0"/>
    <n v="217"/>
  </r>
  <r>
    <x v="0"/>
    <x v="0"/>
    <x v="1"/>
    <x v="27"/>
    <x v="0"/>
    <n v="50472"/>
  </r>
  <r>
    <x v="0"/>
    <x v="1"/>
    <x v="1"/>
    <x v="27"/>
    <x v="0"/>
    <n v="874"/>
  </r>
  <r>
    <x v="2"/>
    <x v="0"/>
    <x v="1"/>
    <x v="27"/>
    <x v="0"/>
    <n v="370601"/>
  </r>
  <r>
    <x v="2"/>
    <x v="1"/>
    <x v="1"/>
    <x v="27"/>
    <x v="0"/>
    <n v="3322"/>
  </r>
  <r>
    <x v="2"/>
    <x v="3"/>
    <x v="1"/>
    <x v="27"/>
    <x v="0"/>
    <n v="1080"/>
  </r>
  <r>
    <x v="0"/>
    <x v="0"/>
    <x v="0"/>
    <x v="28"/>
    <x v="0"/>
    <n v="-5463.94"/>
  </r>
  <r>
    <x v="0"/>
    <x v="0"/>
    <x v="0"/>
    <x v="29"/>
    <x v="0"/>
    <n v="-21447"/>
  </r>
  <r>
    <x v="0"/>
    <x v="0"/>
    <x v="0"/>
    <x v="30"/>
    <x v="0"/>
    <n v="20.95"/>
  </r>
  <r>
    <x v="1"/>
    <x v="0"/>
    <x v="1"/>
    <x v="31"/>
    <x v="0"/>
    <n v="0"/>
  </r>
  <r>
    <x v="1"/>
    <x v="1"/>
    <x v="1"/>
    <x v="31"/>
    <x v="0"/>
    <n v="0"/>
  </r>
  <r>
    <x v="1"/>
    <x v="2"/>
    <x v="2"/>
    <x v="31"/>
    <x v="0"/>
    <n v="2125"/>
  </r>
  <r>
    <x v="1"/>
    <x v="3"/>
    <x v="1"/>
    <x v="31"/>
    <x v="0"/>
    <n v="0"/>
  </r>
  <r>
    <x v="0"/>
    <x v="4"/>
    <x v="3"/>
    <x v="31"/>
    <x v="1"/>
    <n v="414347"/>
  </r>
  <r>
    <x v="0"/>
    <x v="4"/>
    <x v="9"/>
    <x v="31"/>
    <x v="1"/>
    <n v="-207173.5"/>
  </r>
  <r>
    <x v="0"/>
    <x v="0"/>
    <x v="0"/>
    <x v="31"/>
    <x v="0"/>
    <n v="-21447"/>
  </r>
  <r>
    <x v="0"/>
    <x v="0"/>
    <x v="1"/>
    <x v="31"/>
    <x v="0"/>
    <n v="0"/>
  </r>
  <r>
    <x v="0"/>
    <x v="5"/>
    <x v="3"/>
    <x v="31"/>
    <x v="1"/>
    <n v="167"/>
  </r>
  <r>
    <x v="0"/>
    <x v="1"/>
    <x v="1"/>
    <x v="31"/>
    <x v="0"/>
    <n v="0"/>
  </r>
  <r>
    <x v="2"/>
    <x v="0"/>
    <x v="1"/>
    <x v="31"/>
    <x v="0"/>
    <n v="0"/>
  </r>
  <r>
    <x v="2"/>
    <x v="1"/>
    <x v="1"/>
    <x v="31"/>
    <x v="0"/>
    <n v="0"/>
  </r>
  <r>
    <x v="2"/>
    <x v="3"/>
    <x v="1"/>
    <x v="31"/>
    <x v="0"/>
    <n v="0"/>
  </r>
  <r>
    <x v="0"/>
    <x v="0"/>
    <x v="0"/>
    <x v="32"/>
    <x v="0"/>
    <n v="-20.95"/>
  </r>
  <r>
    <x v="0"/>
    <x v="0"/>
    <x v="0"/>
    <x v="33"/>
    <x v="0"/>
    <n v="21447"/>
  </r>
  <r>
    <x v="0"/>
    <x v="0"/>
    <x v="0"/>
    <x v="34"/>
    <x v="0"/>
    <n v="7437.83"/>
  </r>
  <r>
    <x v="0"/>
    <x v="0"/>
    <x v="2"/>
    <x v="35"/>
    <x v="0"/>
    <n v="0"/>
  </r>
  <r>
    <x v="0"/>
    <x v="4"/>
    <x v="2"/>
    <x v="36"/>
    <x v="0"/>
    <n v="0"/>
  </r>
  <r>
    <x v="0"/>
    <x v="0"/>
    <x v="0"/>
    <x v="37"/>
    <x v="0"/>
    <n v="21447"/>
  </r>
  <r>
    <x v="0"/>
    <x v="0"/>
    <x v="2"/>
    <x v="37"/>
    <x v="0"/>
    <n v="0"/>
  </r>
  <r>
    <x v="1"/>
    <x v="0"/>
    <x v="1"/>
    <x v="38"/>
    <x v="0"/>
    <n v="190315.44"/>
  </r>
  <r>
    <x v="0"/>
    <x v="0"/>
    <x v="1"/>
    <x v="38"/>
    <x v="0"/>
    <n v="-128364.98"/>
  </r>
  <r>
    <x v="2"/>
    <x v="0"/>
    <x v="1"/>
    <x v="38"/>
    <x v="0"/>
    <n v="-61950.46"/>
  </r>
  <r>
    <x v="1"/>
    <x v="0"/>
    <x v="1"/>
    <x v="39"/>
    <x v="0"/>
    <n v="637532"/>
  </r>
  <r>
    <x v="1"/>
    <x v="1"/>
    <x v="1"/>
    <x v="39"/>
    <x v="0"/>
    <n v="15758"/>
  </r>
  <r>
    <x v="1"/>
    <x v="3"/>
    <x v="1"/>
    <x v="39"/>
    <x v="0"/>
    <n v="217"/>
  </r>
  <r>
    <x v="0"/>
    <x v="0"/>
    <x v="1"/>
    <x v="39"/>
    <x v="0"/>
    <n v="24799"/>
  </r>
  <r>
    <x v="0"/>
    <x v="1"/>
    <x v="1"/>
    <x v="39"/>
    <x v="0"/>
    <n v="874"/>
  </r>
  <r>
    <x v="2"/>
    <x v="0"/>
    <x v="1"/>
    <x v="39"/>
    <x v="0"/>
    <n v="358211"/>
  </r>
  <r>
    <x v="2"/>
    <x v="1"/>
    <x v="1"/>
    <x v="39"/>
    <x v="0"/>
    <n v="3322"/>
  </r>
  <r>
    <x v="2"/>
    <x v="3"/>
    <x v="1"/>
    <x v="39"/>
    <x v="0"/>
    <n v="1080"/>
  </r>
  <r>
    <x v="0"/>
    <x v="0"/>
    <x v="0"/>
    <x v="40"/>
    <x v="0"/>
    <n v="246.67"/>
  </r>
  <r>
    <x v="1"/>
    <x v="4"/>
    <x v="6"/>
    <x v="41"/>
    <x v="0"/>
    <n v="-155004"/>
  </r>
  <r>
    <x v="0"/>
    <x v="4"/>
    <x v="6"/>
    <x v="41"/>
    <x v="0"/>
    <n v="-15673.33"/>
  </r>
  <r>
    <x v="0"/>
    <x v="0"/>
    <x v="0"/>
    <x v="41"/>
    <x v="0"/>
    <n v="-21559"/>
  </r>
  <r>
    <x v="2"/>
    <x v="4"/>
    <x v="6"/>
    <x v="41"/>
    <x v="0"/>
    <n v="-93302.28"/>
  </r>
  <r>
    <x v="1"/>
    <x v="0"/>
    <x v="1"/>
    <x v="42"/>
    <x v="0"/>
    <n v="0"/>
  </r>
  <r>
    <x v="1"/>
    <x v="1"/>
    <x v="1"/>
    <x v="42"/>
    <x v="0"/>
    <n v="0"/>
  </r>
  <r>
    <x v="1"/>
    <x v="2"/>
    <x v="2"/>
    <x v="42"/>
    <x v="0"/>
    <n v="2125"/>
  </r>
  <r>
    <x v="1"/>
    <x v="3"/>
    <x v="1"/>
    <x v="42"/>
    <x v="0"/>
    <n v="0"/>
  </r>
  <r>
    <x v="0"/>
    <x v="4"/>
    <x v="3"/>
    <x v="42"/>
    <x v="1"/>
    <n v="414339.3"/>
  </r>
  <r>
    <x v="0"/>
    <x v="4"/>
    <x v="10"/>
    <x v="42"/>
    <x v="1"/>
    <n v="-207169.65"/>
  </r>
  <r>
    <x v="0"/>
    <x v="0"/>
    <x v="0"/>
    <x v="42"/>
    <x v="0"/>
    <n v="-21559"/>
  </r>
  <r>
    <x v="0"/>
    <x v="0"/>
    <x v="1"/>
    <x v="42"/>
    <x v="0"/>
    <n v="0"/>
  </r>
  <r>
    <x v="0"/>
    <x v="5"/>
    <x v="3"/>
    <x v="42"/>
    <x v="1"/>
    <n v="170"/>
  </r>
  <r>
    <x v="0"/>
    <x v="1"/>
    <x v="1"/>
    <x v="42"/>
    <x v="0"/>
    <n v="0"/>
  </r>
  <r>
    <x v="2"/>
    <x v="0"/>
    <x v="1"/>
    <x v="42"/>
    <x v="0"/>
    <n v="0"/>
  </r>
  <r>
    <x v="2"/>
    <x v="1"/>
    <x v="1"/>
    <x v="42"/>
    <x v="0"/>
    <n v="0"/>
  </r>
  <r>
    <x v="2"/>
    <x v="3"/>
    <x v="1"/>
    <x v="42"/>
    <x v="0"/>
    <n v="0"/>
  </r>
  <r>
    <x v="0"/>
    <x v="0"/>
    <x v="0"/>
    <x v="43"/>
    <x v="0"/>
    <n v="21559"/>
  </r>
  <r>
    <x v="0"/>
    <x v="0"/>
    <x v="0"/>
    <x v="44"/>
    <x v="0"/>
    <n v="5463.94"/>
  </r>
  <r>
    <x v="0"/>
    <x v="0"/>
    <x v="0"/>
    <x v="45"/>
    <x v="0"/>
    <n v="21559"/>
  </r>
  <r>
    <x v="0"/>
    <x v="0"/>
    <x v="0"/>
    <x v="46"/>
    <x v="0"/>
    <n v="4339.17"/>
  </r>
  <r>
    <x v="0"/>
    <x v="0"/>
    <x v="0"/>
    <x v="47"/>
    <x v="0"/>
    <n v="-19672"/>
  </r>
  <r>
    <x v="1"/>
    <x v="0"/>
    <x v="1"/>
    <x v="48"/>
    <x v="0"/>
    <n v="637532"/>
  </r>
  <r>
    <x v="1"/>
    <x v="1"/>
    <x v="1"/>
    <x v="48"/>
    <x v="0"/>
    <n v="15758"/>
  </r>
  <r>
    <x v="1"/>
    <x v="2"/>
    <x v="2"/>
    <x v="48"/>
    <x v="0"/>
    <n v="2125"/>
  </r>
  <r>
    <x v="1"/>
    <x v="3"/>
    <x v="1"/>
    <x v="48"/>
    <x v="0"/>
    <n v="217"/>
  </r>
  <r>
    <x v="0"/>
    <x v="0"/>
    <x v="0"/>
    <x v="48"/>
    <x v="0"/>
    <n v="-16192"/>
  </r>
  <r>
    <x v="0"/>
    <x v="0"/>
    <x v="1"/>
    <x v="48"/>
    <x v="0"/>
    <n v="24799"/>
  </r>
  <r>
    <x v="0"/>
    <x v="0"/>
    <x v="3"/>
    <x v="48"/>
    <x v="1"/>
    <n v="549800"/>
  </r>
  <r>
    <x v="0"/>
    <x v="0"/>
    <x v="11"/>
    <x v="48"/>
    <x v="1"/>
    <n v="-274900"/>
  </r>
  <r>
    <x v="0"/>
    <x v="1"/>
    <x v="12"/>
    <x v="48"/>
    <x v="1"/>
    <n v="2007"/>
  </r>
  <r>
    <x v="0"/>
    <x v="1"/>
    <x v="1"/>
    <x v="48"/>
    <x v="0"/>
    <n v="874"/>
  </r>
  <r>
    <x v="2"/>
    <x v="0"/>
    <x v="1"/>
    <x v="48"/>
    <x v="0"/>
    <n v="358211"/>
  </r>
  <r>
    <x v="2"/>
    <x v="1"/>
    <x v="1"/>
    <x v="48"/>
    <x v="0"/>
    <n v="3322"/>
  </r>
  <r>
    <x v="2"/>
    <x v="3"/>
    <x v="1"/>
    <x v="48"/>
    <x v="0"/>
    <n v="1080"/>
  </r>
  <r>
    <x v="0"/>
    <x v="0"/>
    <x v="0"/>
    <x v="49"/>
    <x v="0"/>
    <n v="-246.67"/>
  </r>
  <r>
    <x v="0"/>
    <x v="0"/>
    <x v="0"/>
    <x v="50"/>
    <x v="0"/>
    <n v="19672"/>
  </r>
  <r>
    <x v="0"/>
    <x v="0"/>
    <x v="0"/>
    <x v="51"/>
    <x v="0"/>
    <n v="16192"/>
  </r>
  <r>
    <x v="0"/>
    <x v="0"/>
    <x v="0"/>
    <x v="52"/>
    <x v="0"/>
    <n v="3069.4"/>
  </r>
  <r>
    <x v="0"/>
    <x v="0"/>
    <x v="0"/>
    <x v="53"/>
    <x v="0"/>
    <n v="-15527"/>
  </r>
  <r>
    <x v="1"/>
    <x v="0"/>
    <x v="1"/>
    <x v="54"/>
    <x v="0"/>
    <n v="637532"/>
  </r>
  <r>
    <x v="1"/>
    <x v="5"/>
    <x v="12"/>
    <x v="54"/>
    <x v="1"/>
    <n v="3455.84"/>
  </r>
  <r>
    <x v="1"/>
    <x v="1"/>
    <x v="1"/>
    <x v="54"/>
    <x v="0"/>
    <n v="15758"/>
  </r>
  <r>
    <x v="1"/>
    <x v="2"/>
    <x v="2"/>
    <x v="54"/>
    <x v="0"/>
    <n v="2125"/>
  </r>
  <r>
    <x v="1"/>
    <x v="3"/>
    <x v="1"/>
    <x v="54"/>
    <x v="0"/>
    <n v="217"/>
  </r>
  <r>
    <x v="0"/>
    <x v="0"/>
    <x v="13"/>
    <x v="54"/>
    <x v="0"/>
    <n v="18573.3"/>
  </r>
  <r>
    <x v="0"/>
    <x v="0"/>
    <x v="0"/>
    <x v="54"/>
    <x v="0"/>
    <n v="-15527"/>
  </r>
  <r>
    <x v="0"/>
    <x v="0"/>
    <x v="12"/>
    <x v="54"/>
    <x v="1"/>
    <n v="14177.86"/>
  </r>
  <r>
    <x v="0"/>
    <x v="0"/>
    <x v="1"/>
    <x v="54"/>
    <x v="0"/>
    <n v="24799"/>
  </r>
  <r>
    <x v="0"/>
    <x v="0"/>
    <x v="3"/>
    <x v="54"/>
    <x v="1"/>
    <n v="549800"/>
  </r>
  <r>
    <x v="0"/>
    <x v="0"/>
    <x v="14"/>
    <x v="54"/>
    <x v="1"/>
    <n v="-274900"/>
  </r>
  <r>
    <x v="0"/>
    <x v="5"/>
    <x v="15"/>
    <x v="54"/>
    <x v="1"/>
    <n v="-772.5"/>
  </r>
  <r>
    <x v="0"/>
    <x v="1"/>
    <x v="1"/>
    <x v="54"/>
    <x v="0"/>
    <n v="874"/>
  </r>
  <r>
    <x v="2"/>
    <x v="0"/>
    <x v="1"/>
    <x v="54"/>
    <x v="0"/>
    <n v="358211"/>
  </r>
  <r>
    <x v="2"/>
    <x v="1"/>
    <x v="1"/>
    <x v="54"/>
    <x v="0"/>
    <n v="3322"/>
  </r>
  <r>
    <x v="2"/>
    <x v="3"/>
    <x v="1"/>
    <x v="54"/>
    <x v="0"/>
    <n v="1080"/>
  </r>
  <r>
    <x v="0"/>
    <x v="0"/>
    <x v="0"/>
    <x v="55"/>
    <x v="0"/>
    <n v="-4339.17"/>
  </r>
  <r>
    <x v="0"/>
    <x v="0"/>
    <x v="0"/>
    <x v="56"/>
    <x v="0"/>
    <n v="15527"/>
  </r>
  <r>
    <x v="0"/>
    <x v="0"/>
    <x v="0"/>
    <x v="57"/>
    <x v="0"/>
    <n v="15527"/>
  </r>
  <r>
    <x v="1"/>
    <x v="1"/>
    <x v="12"/>
    <x v="58"/>
    <x v="1"/>
    <n v="3093"/>
  </r>
  <r>
    <x v="0"/>
    <x v="0"/>
    <x v="13"/>
    <x v="59"/>
    <x v="0"/>
    <n v="-300382.7"/>
  </r>
  <r>
    <x v="0"/>
    <x v="0"/>
    <x v="0"/>
    <x v="59"/>
    <x v="0"/>
    <n v="-303.19"/>
  </r>
  <r>
    <x v="1"/>
    <x v="4"/>
    <x v="6"/>
    <x v="60"/>
    <x v="0"/>
    <n v="-23863.61"/>
  </r>
  <r>
    <x v="1"/>
    <x v="5"/>
    <x v="6"/>
    <x v="60"/>
    <x v="0"/>
    <n v="-19913.14"/>
  </r>
  <r>
    <x v="1"/>
    <x v="6"/>
    <x v="6"/>
    <x v="60"/>
    <x v="0"/>
    <n v="-2540.0500000000002"/>
  </r>
  <r>
    <x v="0"/>
    <x v="4"/>
    <x v="6"/>
    <x v="60"/>
    <x v="0"/>
    <n v="-2412.98"/>
  </r>
  <r>
    <x v="0"/>
    <x v="0"/>
    <x v="13"/>
    <x v="60"/>
    <x v="0"/>
    <n v="-24451.81"/>
  </r>
  <r>
    <x v="0"/>
    <x v="5"/>
    <x v="6"/>
    <x v="60"/>
    <x v="0"/>
    <n v="9030.06"/>
  </r>
  <r>
    <x v="2"/>
    <x v="4"/>
    <x v="6"/>
    <x v="60"/>
    <x v="0"/>
    <n v="-14364.4"/>
  </r>
  <r>
    <x v="2"/>
    <x v="5"/>
    <x v="6"/>
    <x v="60"/>
    <x v="0"/>
    <n v="11947.75"/>
  </r>
  <r>
    <x v="1"/>
    <x v="0"/>
    <x v="1"/>
    <x v="61"/>
    <x v="0"/>
    <n v="-374820"/>
  </r>
  <r>
    <x v="0"/>
    <x v="0"/>
    <x v="13"/>
    <x v="61"/>
    <x v="0"/>
    <n v="-24451.81"/>
  </r>
  <r>
    <x v="0"/>
    <x v="0"/>
    <x v="0"/>
    <x v="61"/>
    <x v="0"/>
    <n v="-15821"/>
  </r>
  <r>
    <x v="0"/>
    <x v="0"/>
    <x v="1"/>
    <x v="61"/>
    <x v="0"/>
    <n v="-14580"/>
  </r>
  <r>
    <x v="2"/>
    <x v="0"/>
    <x v="1"/>
    <x v="61"/>
    <x v="0"/>
    <n v="-210600"/>
  </r>
  <r>
    <x v="1"/>
    <x v="0"/>
    <x v="1"/>
    <x v="62"/>
    <x v="0"/>
    <n v="590679"/>
  </r>
  <r>
    <x v="1"/>
    <x v="1"/>
    <x v="1"/>
    <x v="62"/>
    <x v="0"/>
    <n v="15758"/>
  </r>
  <r>
    <x v="1"/>
    <x v="2"/>
    <x v="2"/>
    <x v="62"/>
    <x v="0"/>
    <n v="2125"/>
  </r>
  <r>
    <x v="1"/>
    <x v="3"/>
    <x v="1"/>
    <x v="62"/>
    <x v="0"/>
    <n v="217"/>
  </r>
  <r>
    <x v="0"/>
    <x v="0"/>
    <x v="13"/>
    <x v="62"/>
    <x v="0"/>
    <n v="13393.53"/>
  </r>
  <r>
    <x v="0"/>
    <x v="0"/>
    <x v="0"/>
    <x v="62"/>
    <x v="0"/>
    <n v="-15821"/>
  </r>
  <r>
    <x v="0"/>
    <x v="0"/>
    <x v="1"/>
    <x v="62"/>
    <x v="0"/>
    <n v="22976"/>
  </r>
  <r>
    <x v="0"/>
    <x v="0"/>
    <x v="3"/>
    <x v="62"/>
    <x v="1"/>
    <n v="549800"/>
  </r>
  <r>
    <x v="0"/>
    <x v="0"/>
    <x v="16"/>
    <x v="62"/>
    <x v="1"/>
    <n v="-274900"/>
  </r>
  <r>
    <x v="0"/>
    <x v="1"/>
    <x v="1"/>
    <x v="62"/>
    <x v="0"/>
    <n v="874"/>
  </r>
  <r>
    <x v="2"/>
    <x v="0"/>
    <x v="1"/>
    <x v="62"/>
    <x v="0"/>
    <n v="331886"/>
  </r>
  <r>
    <x v="2"/>
    <x v="1"/>
    <x v="1"/>
    <x v="62"/>
    <x v="0"/>
    <n v="3322"/>
  </r>
  <r>
    <x v="2"/>
    <x v="3"/>
    <x v="1"/>
    <x v="62"/>
    <x v="0"/>
    <n v="1080"/>
  </r>
  <r>
    <x v="0"/>
    <x v="0"/>
    <x v="0"/>
    <x v="63"/>
    <x v="0"/>
    <n v="15821"/>
  </r>
  <r>
    <x v="0"/>
    <x v="0"/>
    <x v="0"/>
    <x v="64"/>
    <x v="0"/>
    <n v="-3069.4"/>
  </r>
  <r>
    <x v="0"/>
    <x v="0"/>
    <x v="0"/>
    <x v="65"/>
    <x v="0"/>
    <n v="15821"/>
  </r>
  <r>
    <x v="0"/>
    <x v="0"/>
    <x v="0"/>
    <x v="66"/>
    <x v="0"/>
    <n v="389.41"/>
  </r>
  <r>
    <x v="0"/>
    <x v="0"/>
    <x v="0"/>
    <x v="67"/>
    <x v="0"/>
    <n v="568.95000000000005"/>
  </r>
  <r>
    <x v="0"/>
    <x v="0"/>
    <x v="0"/>
    <x v="68"/>
    <x v="0"/>
    <n v="-3933.36"/>
  </r>
  <r>
    <x v="1"/>
    <x v="7"/>
    <x v="2"/>
    <x v="69"/>
    <x v="0"/>
    <n v="1112.02"/>
  </r>
  <r>
    <x v="0"/>
    <x v="0"/>
    <x v="0"/>
    <x v="69"/>
    <x v="0"/>
    <n v="-17488"/>
  </r>
  <r>
    <x v="0"/>
    <x v="0"/>
    <x v="3"/>
    <x v="69"/>
    <x v="1"/>
    <n v="15306.91"/>
  </r>
  <r>
    <x v="2"/>
    <x v="7"/>
    <x v="2"/>
    <x v="69"/>
    <x v="0"/>
    <n v="9.93"/>
  </r>
  <r>
    <x v="1"/>
    <x v="0"/>
    <x v="1"/>
    <x v="70"/>
    <x v="0"/>
    <n v="590679"/>
  </r>
  <r>
    <x v="1"/>
    <x v="1"/>
    <x v="1"/>
    <x v="70"/>
    <x v="0"/>
    <n v="15758"/>
  </r>
  <r>
    <x v="1"/>
    <x v="2"/>
    <x v="2"/>
    <x v="70"/>
    <x v="0"/>
    <n v="2125"/>
  </r>
  <r>
    <x v="1"/>
    <x v="3"/>
    <x v="1"/>
    <x v="70"/>
    <x v="0"/>
    <n v="217"/>
  </r>
  <r>
    <x v="0"/>
    <x v="0"/>
    <x v="13"/>
    <x v="70"/>
    <x v="0"/>
    <n v="-5296.8"/>
  </r>
  <r>
    <x v="0"/>
    <x v="0"/>
    <x v="0"/>
    <x v="70"/>
    <x v="0"/>
    <n v="-18941"/>
  </r>
  <r>
    <x v="0"/>
    <x v="0"/>
    <x v="1"/>
    <x v="70"/>
    <x v="0"/>
    <n v="22976"/>
  </r>
  <r>
    <x v="0"/>
    <x v="0"/>
    <x v="3"/>
    <x v="70"/>
    <x v="1"/>
    <n v="554902"/>
  </r>
  <r>
    <x v="0"/>
    <x v="0"/>
    <x v="17"/>
    <x v="70"/>
    <x v="1"/>
    <n v="-285104.46000000002"/>
  </r>
  <r>
    <x v="0"/>
    <x v="1"/>
    <x v="1"/>
    <x v="70"/>
    <x v="0"/>
    <n v="874"/>
  </r>
  <r>
    <x v="2"/>
    <x v="0"/>
    <x v="1"/>
    <x v="70"/>
    <x v="0"/>
    <n v="331886"/>
  </r>
  <r>
    <x v="2"/>
    <x v="1"/>
    <x v="1"/>
    <x v="70"/>
    <x v="0"/>
    <n v="3322"/>
  </r>
  <r>
    <x v="2"/>
    <x v="3"/>
    <x v="1"/>
    <x v="70"/>
    <x v="0"/>
    <n v="1080"/>
  </r>
  <r>
    <x v="0"/>
    <x v="0"/>
    <x v="0"/>
    <x v="71"/>
    <x v="0"/>
    <n v="303.19"/>
  </r>
  <r>
    <x v="0"/>
    <x v="0"/>
    <x v="0"/>
    <x v="72"/>
    <x v="0"/>
    <n v="18941"/>
  </r>
  <r>
    <x v="0"/>
    <x v="0"/>
    <x v="0"/>
    <x v="73"/>
    <x v="0"/>
    <n v="17488"/>
  </r>
  <r>
    <x v="0"/>
    <x v="0"/>
    <x v="0"/>
    <x v="74"/>
    <x v="0"/>
    <n v="-1664.79"/>
  </r>
  <r>
    <x v="0"/>
    <x v="0"/>
    <x v="0"/>
    <x v="75"/>
    <x v="0"/>
    <n v="-17971"/>
  </r>
  <r>
    <x v="1"/>
    <x v="0"/>
    <x v="1"/>
    <x v="76"/>
    <x v="0"/>
    <n v="590679"/>
  </r>
  <r>
    <x v="1"/>
    <x v="1"/>
    <x v="1"/>
    <x v="76"/>
    <x v="0"/>
    <n v="15758"/>
  </r>
  <r>
    <x v="1"/>
    <x v="2"/>
    <x v="2"/>
    <x v="76"/>
    <x v="0"/>
    <n v="2125"/>
  </r>
  <r>
    <x v="1"/>
    <x v="3"/>
    <x v="1"/>
    <x v="76"/>
    <x v="0"/>
    <n v="217"/>
  </r>
  <r>
    <x v="0"/>
    <x v="0"/>
    <x v="13"/>
    <x v="76"/>
    <x v="0"/>
    <n v="-3456.17"/>
  </r>
  <r>
    <x v="0"/>
    <x v="0"/>
    <x v="0"/>
    <x v="76"/>
    <x v="0"/>
    <n v="-19060"/>
  </r>
  <r>
    <x v="0"/>
    <x v="0"/>
    <x v="1"/>
    <x v="76"/>
    <x v="0"/>
    <n v="22976"/>
  </r>
  <r>
    <x v="0"/>
    <x v="0"/>
    <x v="3"/>
    <x v="76"/>
    <x v="1"/>
    <n v="554902"/>
  </r>
  <r>
    <x v="0"/>
    <x v="0"/>
    <x v="18"/>
    <x v="76"/>
    <x v="1"/>
    <n v="-277451"/>
  </r>
  <r>
    <x v="0"/>
    <x v="1"/>
    <x v="1"/>
    <x v="76"/>
    <x v="0"/>
    <n v="874"/>
  </r>
  <r>
    <x v="2"/>
    <x v="0"/>
    <x v="1"/>
    <x v="76"/>
    <x v="0"/>
    <n v="331886"/>
  </r>
  <r>
    <x v="2"/>
    <x v="1"/>
    <x v="1"/>
    <x v="76"/>
    <x v="0"/>
    <n v="3322"/>
  </r>
  <r>
    <x v="2"/>
    <x v="3"/>
    <x v="1"/>
    <x v="76"/>
    <x v="0"/>
    <n v="1080"/>
  </r>
  <r>
    <x v="0"/>
    <x v="0"/>
    <x v="0"/>
    <x v="77"/>
    <x v="0"/>
    <n v="17971"/>
  </r>
  <r>
    <x v="0"/>
    <x v="0"/>
    <x v="0"/>
    <x v="78"/>
    <x v="0"/>
    <n v="3933.36"/>
  </r>
  <r>
    <x v="0"/>
    <x v="0"/>
    <x v="0"/>
    <x v="79"/>
    <x v="0"/>
    <n v="19060"/>
  </r>
  <r>
    <x v="1"/>
    <x v="4"/>
    <x v="6"/>
    <x v="80"/>
    <x v="0"/>
    <n v="43078.74"/>
  </r>
  <r>
    <x v="1"/>
    <x v="5"/>
    <x v="6"/>
    <x v="80"/>
    <x v="0"/>
    <n v="11286.83"/>
  </r>
  <r>
    <x v="1"/>
    <x v="6"/>
    <x v="6"/>
    <x v="80"/>
    <x v="0"/>
    <n v="317.51"/>
  </r>
  <r>
    <x v="0"/>
    <x v="4"/>
    <x v="6"/>
    <x v="80"/>
    <x v="0"/>
    <n v="452.07"/>
  </r>
  <r>
    <x v="0"/>
    <x v="0"/>
    <x v="0"/>
    <x v="80"/>
    <x v="0"/>
    <n v="2771.1"/>
  </r>
  <r>
    <x v="2"/>
    <x v="4"/>
    <x v="6"/>
    <x v="80"/>
    <x v="0"/>
    <n v="-828.7"/>
  </r>
  <r>
    <x v="0"/>
    <x v="0"/>
    <x v="0"/>
    <x v="81"/>
    <x v="0"/>
    <n v="-16652"/>
  </r>
  <r>
    <x v="0"/>
    <x v="8"/>
    <x v="19"/>
    <x v="81"/>
    <x v="2"/>
    <n v="233.71"/>
  </r>
  <r>
    <x v="1"/>
    <x v="0"/>
    <x v="1"/>
    <x v="82"/>
    <x v="0"/>
    <n v="590687.61"/>
  </r>
  <r>
    <x v="1"/>
    <x v="1"/>
    <x v="1"/>
    <x v="82"/>
    <x v="0"/>
    <n v="15754.88"/>
  </r>
  <r>
    <x v="1"/>
    <x v="2"/>
    <x v="2"/>
    <x v="82"/>
    <x v="0"/>
    <n v="2125"/>
  </r>
  <r>
    <x v="1"/>
    <x v="3"/>
    <x v="1"/>
    <x v="82"/>
    <x v="0"/>
    <n v="212"/>
  </r>
  <r>
    <x v="0"/>
    <x v="0"/>
    <x v="13"/>
    <x v="82"/>
    <x v="0"/>
    <n v="-240.26"/>
  </r>
  <r>
    <x v="0"/>
    <x v="0"/>
    <x v="0"/>
    <x v="82"/>
    <x v="0"/>
    <n v="-16652"/>
  </r>
  <r>
    <x v="0"/>
    <x v="0"/>
    <x v="1"/>
    <x v="82"/>
    <x v="0"/>
    <n v="22980.03"/>
  </r>
  <r>
    <x v="0"/>
    <x v="0"/>
    <x v="3"/>
    <x v="82"/>
    <x v="1"/>
    <n v="554902"/>
  </r>
  <r>
    <x v="0"/>
    <x v="0"/>
    <x v="20"/>
    <x v="82"/>
    <x v="1"/>
    <n v="-277451"/>
  </r>
  <r>
    <x v="0"/>
    <x v="1"/>
    <x v="1"/>
    <x v="82"/>
    <x v="0"/>
    <n v="873.87"/>
  </r>
  <r>
    <x v="2"/>
    <x v="0"/>
    <x v="1"/>
    <x v="82"/>
    <x v="0"/>
    <n v="331877.36"/>
  </r>
  <r>
    <x v="2"/>
    <x v="1"/>
    <x v="1"/>
    <x v="82"/>
    <x v="0"/>
    <n v="3326.25"/>
  </r>
  <r>
    <x v="2"/>
    <x v="3"/>
    <x v="1"/>
    <x v="82"/>
    <x v="0"/>
    <n v="1085"/>
  </r>
  <r>
    <x v="0"/>
    <x v="0"/>
    <x v="0"/>
    <x v="83"/>
    <x v="0"/>
    <n v="1664.79"/>
  </r>
  <r>
    <x v="0"/>
    <x v="0"/>
    <x v="0"/>
    <x v="84"/>
    <x v="0"/>
    <n v="16652"/>
  </r>
  <r>
    <x v="0"/>
    <x v="0"/>
    <x v="0"/>
    <x v="85"/>
    <x v="0"/>
    <n v="16652"/>
  </r>
  <r>
    <x v="0"/>
    <x v="0"/>
    <x v="0"/>
    <x v="86"/>
    <x v="0"/>
    <n v="3938.37"/>
  </r>
  <r>
    <x v="0"/>
    <x v="0"/>
    <x v="0"/>
    <x v="87"/>
    <x v="0"/>
    <n v="-18469"/>
  </r>
  <r>
    <x v="1"/>
    <x v="9"/>
    <x v="1"/>
    <x v="88"/>
    <x v="0"/>
    <n v="613887"/>
  </r>
  <r>
    <x v="1"/>
    <x v="10"/>
    <x v="1"/>
    <x v="88"/>
    <x v="0"/>
    <n v="18308"/>
  </r>
  <r>
    <x v="1"/>
    <x v="11"/>
    <x v="2"/>
    <x v="88"/>
    <x v="0"/>
    <n v="2000"/>
  </r>
  <r>
    <x v="1"/>
    <x v="8"/>
    <x v="1"/>
    <x v="88"/>
    <x v="0"/>
    <n v="232"/>
  </r>
  <r>
    <x v="0"/>
    <x v="0"/>
    <x v="13"/>
    <x v="88"/>
    <x v="0"/>
    <n v="-5889.81"/>
  </r>
  <r>
    <x v="0"/>
    <x v="0"/>
    <x v="0"/>
    <x v="88"/>
    <x v="0"/>
    <n v="-19653"/>
  </r>
  <r>
    <x v="0"/>
    <x v="0"/>
    <x v="3"/>
    <x v="88"/>
    <x v="1"/>
    <n v="554902"/>
  </r>
  <r>
    <x v="0"/>
    <x v="0"/>
    <x v="21"/>
    <x v="88"/>
    <x v="1"/>
    <n v="-277451"/>
  </r>
  <r>
    <x v="0"/>
    <x v="9"/>
    <x v="1"/>
    <x v="88"/>
    <x v="0"/>
    <n v="28104"/>
  </r>
  <r>
    <x v="0"/>
    <x v="10"/>
    <x v="1"/>
    <x v="88"/>
    <x v="0"/>
    <n v="945"/>
  </r>
  <r>
    <x v="2"/>
    <x v="9"/>
    <x v="1"/>
    <x v="88"/>
    <x v="0"/>
    <n v="354197"/>
  </r>
  <r>
    <x v="2"/>
    <x v="10"/>
    <x v="1"/>
    <x v="88"/>
    <x v="0"/>
    <n v="189"/>
  </r>
  <r>
    <x v="2"/>
    <x v="8"/>
    <x v="1"/>
    <x v="88"/>
    <x v="0"/>
    <n v="1147"/>
  </r>
  <r>
    <x v="0"/>
    <x v="0"/>
    <x v="0"/>
    <x v="89"/>
    <x v="0"/>
    <n v="18469"/>
  </r>
  <r>
    <x v="0"/>
    <x v="0"/>
    <x v="0"/>
    <x v="90"/>
    <x v="0"/>
    <n v="-2771.1"/>
  </r>
  <r>
    <x v="0"/>
    <x v="0"/>
    <x v="0"/>
    <x v="91"/>
    <x v="0"/>
    <n v="19653"/>
  </r>
  <r>
    <x v="0"/>
    <x v="0"/>
    <x v="15"/>
    <x v="92"/>
    <x v="1"/>
    <n v="2215.7600000000002"/>
  </r>
  <r>
    <x v="0"/>
    <x v="0"/>
    <x v="0"/>
    <x v="93"/>
    <x v="0"/>
    <n v="2115.9699999999998"/>
  </r>
  <r>
    <x v="0"/>
    <x v="0"/>
    <x v="0"/>
    <x v="94"/>
    <x v="0"/>
    <n v="-20891"/>
  </r>
  <r>
    <x v="1"/>
    <x v="9"/>
    <x v="1"/>
    <x v="95"/>
    <x v="0"/>
    <n v="613887"/>
  </r>
  <r>
    <x v="1"/>
    <x v="10"/>
    <x v="1"/>
    <x v="95"/>
    <x v="0"/>
    <n v="18308"/>
  </r>
  <r>
    <x v="1"/>
    <x v="11"/>
    <x v="2"/>
    <x v="95"/>
    <x v="0"/>
    <n v="2000"/>
  </r>
  <r>
    <x v="1"/>
    <x v="8"/>
    <x v="1"/>
    <x v="95"/>
    <x v="0"/>
    <n v="232"/>
  </r>
  <r>
    <x v="0"/>
    <x v="0"/>
    <x v="13"/>
    <x v="95"/>
    <x v="0"/>
    <n v="-9086.7999999999993"/>
  </r>
  <r>
    <x v="0"/>
    <x v="0"/>
    <x v="0"/>
    <x v="95"/>
    <x v="0"/>
    <n v="-20891"/>
  </r>
  <r>
    <x v="0"/>
    <x v="0"/>
    <x v="3"/>
    <x v="95"/>
    <x v="1"/>
    <n v="554902"/>
  </r>
  <r>
    <x v="0"/>
    <x v="0"/>
    <x v="22"/>
    <x v="95"/>
    <x v="1"/>
    <n v="-277451"/>
  </r>
  <r>
    <x v="0"/>
    <x v="9"/>
    <x v="1"/>
    <x v="95"/>
    <x v="0"/>
    <n v="28104"/>
  </r>
  <r>
    <x v="0"/>
    <x v="10"/>
    <x v="1"/>
    <x v="95"/>
    <x v="0"/>
    <n v="945"/>
  </r>
  <r>
    <x v="2"/>
    <x v="9"/>
    <x v="1"/>
    <x v="95"/>
    <x v="0"/>
    <n v="354197"/>
  </r>
  <r>
    <x v="2"/>
    <x v="10"/>
    <x v="1"/>
    <x v="95"/>
    <x v="0"/>
    <n v="189"/>
  </r>
  <r>
    <x v="2"/>
    <x v="8"/>
    <x v="1"/>
    <x v="95"/>
    <x v="0"/>
    <n v="1147"/>
  </r>
  <r>
    <x v="0"/>
    <x v="0"/>
    <x v="0"/>
    <x v="96"/>
    <x v="0"/>
    <n v="-3938.37"/>
  </r>
  <r>
    <x v="0"/>
    <x v="0"/>
    <x v="0"/>
    <x v="97"/>
    <x v="0"/>
    <n v="20891"/>
  </r>
  <r>
    <x v="0"/>
    <x v="0"/>
    <x v="0"/>
    <x v="98"/>
    <x v="0"/>
    <n v="20891"/>
  </r>
  <r>
    <x v="0"/>
    <x v="0"/>
    <x v="0"/>
    <x v="99"/>
    <x v="0"/>
    <n v="-2115.969999999999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10" dataOnRows="1" applyNumberFormats="0" applyBorderFormats="0" applyFontFormats="0" applyPatternFormats="0" applyAlignmentFormats="0" applyWidthHeightFormats="1" dataCaption="Data" updatedVersion="4" showMemberPropertyTips="0" useAutoFormatting="1" itemPrintTitles="1" createdVersion="1" indent="0" compact="0" compactData="0" gridDropZones="1">
  <location ref="A14:G73" firstHeaderRow="1" firstDataRow="2" firstDataCol="3" rowPageCount="1" colPageCount="1"/>
  <pivotFields count="6">
    <pivotField axis="axisCol" compact="0" outline="0" subtotalTop="0" showAll="0" includeNewItemsInFilter="1">
      <items count="4">
        <item x="1"/>
        <item x="0"/>
        <item x="2"/>
        <item t="default"/>
      </items>
    </pivotField>
    <pivotField axis="axisRow" compact="0" outline="0" subtotalTop="0" showAll="0" includeNewItemsInFilter="1" sortType="ascending">
      <items count="13">
        <item h="1" x="7"/>
        <item h="1" x="4"/>
        <item x="0"/>
        <item x="9"/>
        <item h="1" x="5"/>
        <item x="1"/>
        <item x="10"/>
        <item h="1" x="6"/>
        <item x="2"/>
        <item x="11"/>
        <item h="1" x="3"/>
        <item h="1" x="8"/>
        <item t="default"/>
      </items>
    </pivotField>
    <pivotField axis="axisRow" compact="0" outline="0" subtotalTop="0" multipleItemSelectionAllowed="1" showAll="0" includeNewItemsInFilter="1">
      <items count="24">
        <item h="1" x="13"/>
        <item h="1" x="0"/>
        <item h="1" x="4"/>
        <item h="1" x="5"/>
        <item h="1" x="7"/>
        <item h="1" x="8"/>
        <item h="1" x="9"/>
        <item h="1" x="10"/>
        <item h="1" x="11"/>
        <item h="1" x="14"/>
        <item h="1" x="16"/>
        <item h="1" x="17"/>
        <item h="1" x="18"/>
        <item h="1" x="20"/>
        <item h="1" x="19"/>
        <item x="2"/>
        <item h="1" x="12"/>
        <item x="1"/>
        <item h="1" x="3"/>
        <item x="6"/>
        <item h="1" x="15"/>
        <item h="1" x="21"/>
        <item h="1" x="22"/>
        <item t="default"/>
      </items>
    </pivotField>
    <pivotField axis="axisRow" compact="0" outline="0" subtotalTop="0" multipleItemSelectionAllowed="1" showAll="0" includeNewItemsInFilter="1">
      <items count="101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h="1" x="96"/>
        <item h="1" x="97"/>
        <item h="1" x="98"/>
        <item h="1" x="99"/>
        <item t="default"/>
      </items>
    </pivotField>
    <pivotField axis="axisPage" compact="0" outline="0" subtotalTop="0" multipleItemSelectionAllowed="1" showAll="0" includeNewItemsInFilter="1">
      <items count="4">
        <item x="0"/>
        <item x="2"/>
        <item x="1"/>
        <item t="default"/>
      </items>
    </pivotField>
    <pivotField dataField="1" compact="0" outline="0" subtotalTop="0" showAll="0" includeNewItemsInFilter="1"/>
  </pivotFields>
  <rowFields count="3">
    <field x="1"/>
    <field x="2"/>
    <field x="3"/>
  </rowFields>
  <rowItems count="58">
    <i>
      <x v="2"/>
      <x v="15"/>
      <x v="35"/>
    </i>
    <i r="2">
      <x v="37"/>
    </i>
    <i t="default" r="1">
      <x v="15"/>
    </i>
    <i r="1">
      <x v="17"/>
      <x v="17"/>
    </i>
    <i r="2">
      <x v="23"/>
    </i>
    <i r="2">
      <x v="27"/>
    </i>
    <i r="2">
      <x v="31"/>
    </i>
    <i r="2">
      <x v="38"/>
    </i>
    <i r="2">
      <x v="39"/>
    </i>
    <i r="2">
      <x v="42"/>
    </i>
    <i r="2">
      <x v="48"/>
    </i>
    <i r="2">
      <x v="54"/>
    </i>
    <i r="2">
      <x v="61"/>
    </i>
    <i r="2">
      <x v="62"/>
    </i>
    <i r="2">
      <x v="70"/>
    </i>
    <i r="2">
      <x v="76"/>
    </i>
    <i r="2">
      <x v="82"/>
    </i>
    <i t="default" r="1">
      <x v="17"/>
    </i>
    <i t="default">
      <x v="2"/>
    </i>
    <i>
      <x v="3"/>
      <x v="17"/>
      <x v="88"/>
    </i>
    <i r="2">
      <x v="95"/>
    </i>
    <i t="default" r="1">
      <x v="17"/>
    </i>
    <i t="default">
      <x v="3"/>
    </i>
    <i>
      <x v="5"/>
      <x v="17"/>
      <x v="17"/>
    </i>
    <i r="2">
      <x v="23"/>
    </i>
    <i r="2">
      <x v="27"/>
    </i>
    <i r="2">
      <x v="31"/>
    </i>
    <i r="2">
      <x v="39"/>
    </i>
    <i r="2">
      <x v="42"/>
    </i>
    <i r="2">
      <x v="48"/>
    </i>
    <i r="2">
      <x v="54"/>
    </i>
    <i r="2">
      <x v="62"/>
    </i>
    <i r="2">
      <x v="70"/>
    </i>
    <i r="2">
      <x v="76"/>
    </i>
    <i r="2">
      <x v="82"/>
    </i>
    <i t="default" r="1">
      <x v="17"/>
    </i>
    <i t="default">
      <x v="5"/>
    </i>
    <i>
      <x v="6"/>
      <x v="17"/>
      <x v="88"/>
    </i>
    <i r="2">
      <x v="95"/>
    </i>
    <i t="default" r="1">
      <x v="17"/>
    </i>
    <i t="default">
      <x v="6"/>
    </i>
    <i>
      <x v="8"/>
      <x v="15"/>
      <x v="17"/>
    </i>
    <i r="2">
      <x v="23"/>
    </i>
    <i r="2">
      <x v="31"/>
    </i>
    <i r="2">
      <x v="42"/>
    </i>
    <i r="2">
      <x v="48"/>
    </i>
    <i r="2">
      <x v="54"/>
    </i>
    <i r="2">
      <x v="62"/>
    </i>
    <i r="2">
      <x v="70"/>
    </i>
    <i r="2">
      <x v="76"/>
    </i>
    <i r="2">
      <x v="82"/>
    </i>
    <i t="default" r="1">
      <x v="15"/>
    </i>
    <i t="default">
      <x v="8"/>
    </i>
    <i>
      <x v="9"/>
      <x v="15"/>
      <x v="88"/>
    </i>
    <i r="2">
      <x v="95"/>
    </i>
    <i t="default" r="1">
      <x v="15"/>
    </i>
    <i t="default">
      <x v="9"/>
    </i>
    <i t="grand">
      <x/>
    </i>
  </rowItems>
  <colFields count="1">
    <field x="0"/>
  </colFields>
  <colItems count="4">
    <i>
      <x/>
    </i>
    <i>
      <x v="1"/>
    </i>
    <i>
      <x v="2"/>
    </i>
    <i t="grand">
      <x/>
    </i>
  </colItems>
  <pageFields count="1">
    <pageField fld="4" hier="-1"/>
  </pageFields>
  <dataFields count="1">
    <dataField name="Sum of Monetary Amount" fld="5" baseField="0" baseItem="3469976" numFmtId="43"/>
  </dataFields>
  <formats count="1">
    <format dxfId="0">
      <pivotArea field="1" grandCol="1" outline="0" axis="axisRow" fieldPosition="0">
        <references count="1">
          <reference field="1" count="10" selected="0">
            <x v="0"/>
            <x v="1"/>
            <x v="2"/>
            <x v="3"/>
            <x v="4"/>
            <x v="5"/>
            <x v="7"/>
            <x v="8"/>
            <x v="10"/>
            <x v="11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workbookViewId="0"/>
  </sheetViews>
  <sheetFormatPr defaultRowHeight="15" x14ac:dyDescent="0.3"/>
  <cols>
    <col min="1" max="1" width="4.7109375" bestFit="1" customWidth="1"/>
    <col min="2" max="2" width="44.5703125" bestFit="1" customWidth="1"/>
    <col min="3" max="4" width="13.28515625" bestFit="1" customWidth="1"/>
  </cols>
  <sheetData>
    <row r="1" spans="1:7" x14ac:dyDescent="0.3">
      <c r="A1" s="83" t="s">
        <v>102</v>
      </c>
    </row>
    <row r="2" spans="1:7" x14ac:dyDescent="0.3">
      <c r="A2" s="83" t="s">
        <v>103</v>
      </c>
    </row>
    <row r="3" spans="1:7" x14ac:dyDescent="0.3">
      <c r="A3" s="83" t="s">
        <v>104</v>
      </c>
    </row>
    <row r="4" spans="1:7" x14ac:dyDescent="0.3">
      <c r="A4" s="83" t="s">
        <v>109</v>
      </c>
    </row>
    <row r="5" spans="1:7" x14ac:dyDescent="0.3">
      <c r="A5" s="83" t="s">
        <v>105</v>
      </c>
    </row>
    <row r="6" spans="1:7" x14ac:dyDescent="0.3">
      <c r="A6" s="83" t="s">
        <v>107</v>
      </c>
    </row>
    <row r="8" spans="1:7" ht="15.75" x14ac:dyDescent="0.3">
      <c r="A8" s="32" t="s">
        <v>17</v>
      </c>
      <c r="B8" s="33"/>
      <c r="C8" s="32"/>
      <c r="D8" s="32"/>
      <c r="G8" s="42"/>
    </row>
    <row r="9" spans="1:7" ht="15.75" x14ac:dyDescent="0.3">
      <c r="A9" s="32" t="s">
        <v>18</v>
      </c>
      <c r="B9" s="33"/>
      <c r="C9" s="32"/>
      <c r="D9" s="32"/>
    </row>
    <row r="10" spans="1:7" ht="15.75" x14ac:dyDescent="0.3">
      <c r="A10" s="32" t="s">
        <v>75</v>
      </c>
      <c r="B10" s="33"/>
      <c r="C10" s="32"/>
      <c r="D10" s="32"/>
    </row>
    <row r="11" spans="1:7" ht="15.75" x14ac:dyDescent="0.3">
      <c r="A11" s="81" t="s">
        <v>101</v>
      </c>
      <c r="B11" s="82"/>
      <c r="C11" s="82"/>
      <c r="D11" s="82"/>
    </row>
    <row r="13" spans="1:7" ht="45.75" x14ac:dyDescent="0.3">
      <c r="A13" s="35" t="s">
        <v>19</v>
      </c>
      <c r="B13" s="35" t="s">
        <v>20</v>
      </c>
      <c r="C13" s="36" t="s">
        <v>21</v>
      </c>
      <c r="D13" s="37" t="s">
        <v>22</v>
      </c>
    </row>
    <row r="14" spans="1:7" ht="60.75" x14ac:dyDescent="0.3">
      <c r="A14" s="31">
        <v>1</v>
      </c>
      <c r="B14" s="80" t="s">
        <v>98</v>
      </c>
      <c r="C14" s="25">
        <f>'Est. Tax Calc'!C38</f>
        <v>12022002.800000001</v>
      </c>
    </row>
    <row r="15" spans="1:7" ht="15.75" x14ac:dyDescent="0.3">
      <c r="A15" s="24"/>
      <c r="B15" s="26"/>
      <c r="C15" s="25"/>
      <c r="D15" s="25"/>
    </row>
    <row r="16" spans="1:7" ht="45.75" x14ac:dyDescent="0.3">
      <c r="A16" s="31">
        <v>2</v>
      </c>
      <c r="B16" s="34" t="s">
        <v>33</v>
      </c>
      <c r="C16" s="23">
        <v>0</v>
      </c>
      <c r="D16" s="25"/>
    </row>
    <row r="17" spans="1:4" ht="15.75" x14ac:dyDescent="0.3">
      <c r="A17" s="24"/>
      <c r="B17" s="24"/>
      <c r="C17" s="38" t="s">
        <v>23</v>
      </c>
      <c r="D17" s="25"/>
    </row>
    <row r="18" spans="1:4" ht="45.75" x14ac:dyDescent="0.3">
      <c r="A18" s="31">
        <v>3</v>
      </c>
      <c r="B18" s="34" t="s">
        <v>34</v>
      </c>
      <c r="C18" s="25"/>
      <c r="D18" s="23">
        <f>C14-C16</f>
        <v>12022002.800000001</v>
      </c>
    </row>
    <row r="19" spans="1:4" ht="15.75" x14ac:dyDescent="0.3">
      <c r="A19" s="24"/>
      <c r="B19" s="24"/>
      <c r="C19" s="25"/>
      <c r="D19" s="25"/>
    </row>
    <row r="20" spans="1:4" ht="30.75" x14ac:dyDescent="0.3">
      <c r="A20" s="31">
        <v>4</v>
      </c>
      <c r="B20" s="61" t="s">
        <v>77</v>
      </c>
      <c r="C20" s="23">
        <f>'Bus Obj Pivot w_BU'!F79</f>
        <v>11417427.08</v>
      </c>
      <c r="D20" s="25"/>
    </row>
    <row r="21" spans="1:4" ht="15.75" x14ac:dyDescent="0.3">
      <c r="A21" s="24"/>
      <c r="B21" s="24"/>
      <c r="C21" s="25"/>
      <c r="D21" s="25"/>
    </row>
    <row r="22" spans="1:4" ht="45.75" x14ac:dyDescent="0.3">
      <c r="A22" s="31">
        <v>5</v>
      </c>
      <c r="B22" s="34" t="s">
        <v>32</v>
      </c>
      <c r="C22" s="23">
        <f>C16</f>
        <v>0</v>
      </c>
      <c r="D22" s="25"/>
    </row>
    <row r="23" spans="1:4" ht="15.75" x14ac:dyDescent="0.3">
      <c r="A23" s="24"/>
      <c r="B23" s="24"/>
      <c r="C23" s="38" t="s">
        <v>23</v>
      </c>
      <c r="D23" s="25"/>
    </row>
    <row r="24" spans="1:4" ht="45.75" x14ac:dyDescent="0.3">
      <c r="A24" s="31">
        <v>6</v>
      </c>
      <c r="B24" s="60" t="s">
        <v>76</v>
      </c>
      <c r="C24" s="25"/>
      <c r="D24" s="23">
        <f>C20-C22</f>
        <v>11417427.08</v>
      </c>
    </row>
    <row r="25" spans="1:4" ht="15.75" x14ac:dyDescent="0.3">
      <c r="A25" s="24"/>
      <c r="B25" s="24"/>
      <c r="C25" s="25"/>
      <c r="D25" s="38" t="s">
        <v>23</v>
      </c>
    </row>
    <row r="26" spans="1:4" ht="15.75" x14ac:dyDescent="0.3">
      <c r="A26" s="31">
        <v>7</v>
      </c>
      <c r="B26" s="24" t="s">
        <v>24</v>
      </c>
      <c r="C26" s="25"/>
      <c r="D26" s="23">
        <f>D18-D24</f>
        <v>604575.72000000067</v>
      </c>
    </row>
    <row r="27" spans="1:4" x14ac:dyDescent="0.3">
      <c r="D27" s="40"/>
    </row>
  </sheetData>
  <pageMargins left="0.7" right="0.7" top="0.75" bottom="0.75" header="0.3" footer="0.3"/>
  <pageSetup orientation="portrait" r:id="rId1"/>
  <headerFooter>
    <oddHeader>&amp;R&amp;8KPSC Case No. 2017-00179
Commission's Second Set of Data Requests
Dated: August 14, 2017
Item No. #28d
Page 1 of 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workbookViewId="0">
      <selection activeCell="B9" sqref="B9"/>
    </sheetView>
  </sheetViews>
  <sheetFormatPr defaultRowHeight="15" x14ac:dyDescent="0.3"/>
  <cols>
    <col min="1" max="1" width="27" bestFit="1" customWidth="1"/>
    <col min="2" max="2" width="13.140625" customWidth="1"/>
    <col min="3" max="3" width="12.7109375" bestFit="1" customWidth="1"/>
    <col min="4" max="4" width="63.7109375" customWidth="1"/>
    <col min="6" max="6" width="13.85546875" bestFit="1" customWidth="1"/>
    <col min="7" max="7" width="11.140625" bestFit="1" customWidth="1"/>
  </cols>
  <sheetData>
    <row r="1" spans="1:7" x14ac:dyDescent="0.3">
      <c r="A1" s="83" t="s">
        <v>102</v>
      </c>
    </row>
    <row r="2" spans="1:7" x14ac:dyDescent="0.3">
      <c r="A2" s="83" t="s">
        <v>103</v>
      </c>
    </row>
    <row r="3" spans="1:7" x14ac:dyDescent="0.3">
      <c r="A3" s="83" t="s">
        <v>104</v>
      </c>
    </row>
    <row r="4" spans="1:7" x14ac:dyDescent="0.3">
      <c r="A4" s="83" t="s">
        <v>109</v>
      </c>
    </row>
    <row r="5" spans="1:7" x14ac:dyDescent="0.3">
      <c r="A5" s="83" t="s">
        <v>105</v>
      </c>
    </row>
    <row r="6" spans="1:7" x14ac:dyDescent="0.3">
      <c r="A6" s="83" t="s">
        <v>106</v>
      </c>
    </row>
    <row r="7" spans="1:7" ht="15.75" thickBot="1" x14ac:dyDescent="0.35"/>
    <row r="8" spans="1:7" ht="15.75" x14ac:dyDescent="0.3">
      <c r="A8" s="11" t="s">
        <v>11</v>
      </c>
      <c r="B8" s="66"/>
      <c r="C8" s="12"/>
      <c r="D8" s="13"/>
    </row>
    <row r="9" spans="1:7" ht="16.5" thickBot="1" x14ac:dyDescent="0.35">
      <c r="A9" s="14"/>
      <c r="B9" s="21">
        <v>42369</v>
      </c>
      <c r="C9" s="21">
        <v>42735</v>
      </c>
      <c r="D9" s="15"/>
    </row>
    <row r="10" spans="1:7" ht="15.75" x14ac:dyDescent="0.3">
      <c r="A10" s="30" t="s">
        <v>25</v>
      </c>
      <c r="B10" s="41"/>
      <c r="C10" s="41">
        <v>12130998</v>
      </c>
      <c r="D10" s="15" t="s">
        <v>28</v>
      </c>
      <c r="F10" s="40"/>
    </row>
    <row r="11" spans="1:7" ht="15.75" x14ac:dyDescent="0.3">
      <c r="A11" s="30" t="s">
        <v>30</v>
      </c>
      <c r="B11" s="41"/>
      <c r="C11" s="41">
        <v>354953</v>
      </c>
      <c r="D11" s="27" t="s">
        <v>29</v>
      </c>
    </row>
    <row r="12" spans="1:7" ht="15.75" x14ac:dyDescent="0.3">
      <c r="A12" s="58" t="s">
        <v>74</v>
      </c>
      <c r="B12" s="28"/>
      <c r="C12" s="28">
        <f>C10-C11</f>
        <v>11776045</v>
      </c>
      <c r="D12" s="59" t="s">
        <v>74</v>
      </c>
    </row>
    <row r="13" spans="1:7" ht="15.75" x14ac:dyDescent="0.3">
      <c r="A13" s="30" t="s">
        <v>12</v>
      </c>
      <c r="B13" s="29"/>
      <c r="C13" s="29">
        <f>C12/12</f>
        <v>981337.08333333337</v>
      </c>
      <c r="D13" s="17" t="s">
        <v>12</v>
      </c>
      <c r="F13" s="40"/>
    </row>
    <row r="14" spans="1:7" ht="30.75" x14ac:dyDescent="0.3">
      <c r="A14" s="78" t="s">
        <v>91</v>
      </c>
      <c r="B14" s="29">
        <f>'Bus Obj Pivot w_BU'!D34+'Bus Obj Pivot w_BU'!F34</f>
        <v>9130643.9499999993</v>
      </c>
      <c r="C14" s="29">
        <f>'Bus Obj Pivot w_BU'!D38+'Bus Obj Pivot w_BU'!F38</f>
        <v>1936168</v>
      </c>
      <c r="D14" s="74" t="s">
        <v>92</v>
      </c>
      <c r="F14" s="40"/>
      <c r="G14" s="41"/>
    </row>
    <row r="15" spans="1:7" ht="16.5" thickBot="1" x14ac:dyDescent="0.35">
      <c r="A15" s="44"/>
      <c r="B15" s="67"/>
      <c r="C15" s="45">
        <f>B14+C14</f>
        <v>11066811.949999999</v>
      </c>
      <c r="D15" s="19" t="s">
        <v>70</v>
      </c>
      <c r="G15" s="41"/>
    </row>
    <row r="16" spans="1:7" ht="16.5" thickBot="1" x14ac:dyDescent="0.35">
      <c r="A16" s="9"/>
      <c r="B16" s="25"/>
      <c r="C16" s="10"/>
      <c r="D16" s="9"/>
    </row>
    <row r="17" spans="1:6" ht="15.75" x14ac:dyDescent="0.3">
      <c r="A17" s="11" t="s">
        <v>13</v>
      </c>
      <c r="B17" s="20"/>
      <c r="C17" s="20"/>
      <c r="D17" s="13"/>
    </row>
    <row r="18" spans="1:6" ht="16.5" thickBot="1" x14ac:dyDescent="0.35">
      <c r="A18" s="14"/>
      <c r="B18" s="21">
        <v>42369</v>
      </c>
      <c r="C18" s="21">
        <v>42735</v>
      </c>
      <c r="D18" s="15"/>
    </row>
    <row r="19" spans="1:6" ht="15.75" x14ac:dyDescent="0.3">
      <c r="A19" s="30" t="s">
        <v>25</v>
      </c>
      <c r="B19" s="29"/>
      <c r="C19" s="16">
        <v>233296</v>
      </c>
      <c r="D19" s="15" t="s">
        <v>26</v>
      </c>
    </row>
    <row r="20" spans="1:6" ht="15.75" x14ac:dyDescent="0.3">
      <c r="A20" s="30" t="s">
        <v>30</v>
      </c>
      <c r="B20" s="29"/>
      <c r="C20" s="29">
        <v>11338.2</v>
      </c>
      <c r="D20" s="27" t="s">
        <v>29</v>
      </c>
    </row>
    <row r="21" spans="1:6" ht="15.75" x14ac:dyDescent="0.3">
      <c r="A21" s="30" t="s">
        <v>27</v>
      </c>
      <c r="B21" s="28"/>
      <c r="C21" s="28">
        <f>C19-C20</f>
        <v>221957.8</v>
      </c>
      <c r="D21" s="59" t="s">
        <v>74</v>
      </c>
    </row>
    <row r="22" spans="1:6" ht="15.75" x14ac:dyDescent="0.3">
      <c r="A22" s="30" t="s">
        <v>12</v>
      </c>
      <c r="B22" s="29"/>
      <c r="C22" s="29">
        <f>C21/12</f>
        <v>18496.483333333334</v>
      </c>
      <c r="D22" s="17" t="s">
        <v>12</v>
      </c>
      <c r="F22" s="41"/>
    </row>
    <row r="23" spans="1:6" ht="30.75" x14ac:dyDescent="0.3">
      <c r="A23" s="73" t="s">
        <v>91</v>
      </c>
      <c r="B23" s="29">
        <f>'Bus Obj Pivot w_BU'!D52+'Bus Obj Pivot w_BU'!F52</f>
        <v>190801.13</v>
      </c>
      <c r="C23" s="16">
        <f>'Bus Obj Pivot w_BU'!D56+'Bus Obj Pivot w_BU'!F56</f>
        <v>36994</v>
      </c>
      <c r="D23" s="74" t="s">
        <v>92</v>
      </c>
      <c r="F23" s="41"/>
    </row>
    <row r="24" spans="1:6" ht="16.5" thickBot="1" x14ac:dyDescent="0.35">
      <c r="A24" s="44"/>
      <c r="B24" s="67"/>
      <c r="C24" s="18">
        <f>B23+C23</f>
        <v>227795.13</v>
      </c>
      <c r="D24" s="19" t="s">
        <v>70</v>
      </c>
      <c r="F24" s="41"/>
    </row>
    <row r="25" spans="1:6" ht="16.5" thickBot="1" x14ac:dyDescent="0.35">
      <c r="A25" s="9"/>
      <c r="B25" s="25"/>
      <c r="C25" s="10"/>
      <c r="D25" s="9"/>
      <c r="F25" s="41"/>
    </row>
    <row r="26" spans="1:6" ht="15.75" x14ac:dyDescent="0.3">
      <c r="A26" s="11" t="s">
        <v>14</v>
      </c>
      <c r="B26" s="20"/>
      <c r="C26" s="20"/>
      <c r="D26" s="13"/>
    </row>
    <row r="27" spans="1:6" ht="16.5" thickBot="1" x14ac:dyDescent="0.35">
      <c r="A27" s="14"/>
      <c r="B27" s="21">
        <v>42369</v>
      </c>
      <c r="C27" s="21">
        <v>42735</v>
      </c>
      <c r="D27" s="15"/>
    </row>
    <row r="28" spans="1:6" ht="15.75" x14ac:dyDescent="0.3">
      <c r="A28" s="30" t="s">
        <v>15</v>
      </c>
      <c r="B28" s="29"/>
      <c r="C28" s="29">
        <v>24000</v>
      </c>
      <c r="D28" s="15" t="s">
        <v>31</v>
      </c>
    </row>
    <row r="29" spans="1:6" ht="15.75" x14ac:dyDescent="0.3">
      <c r="A29" s="30" t="s">
        <v>12</v>
      </c>
      <c r="B29" s="29"/>
      <c r="C29" s="16">
        <f>C28/12</f>
        <v>2000</v>
      </c>
      <c r="D29" s="17" t="s">
        <v>12</v>
      </c>
      <c r="F29" s="41"/>
    </row>
    <row r="30" spans="1:6" ht="30.75" x14ac:dyDescent="0.3">
      <c r="A30" s="73" t="s">
        <v>91</v>
      </c>
      <c r="B30" s="29">
        <f>'Bus Obj Pivot w_BU'!D68</f>
        <v>21250</v>
      </c>
      <c r="C30" s="16">
        <f>'Bus Obj Pivot w_BU'!D71</f>
        <v>4000</v>
      </c>
      <c r="D30" s="74" t="s">
        <v>92</v>
      </c>
    </row>
    <row r="31" spans="1:6" ht="15.75" x14ac:dyDescent="0.3">
      <c r="A31" s="14"/>
      <c r="B31" s="29"/>
      <c r="C31" s="16"/>
      <c r="D31" s="15"/>
    </row>
    <row r="32" spans="1:6" ht="16.5" thickBot="1" x14ac:dyDescent="0.35">
      <c r="A32" s="44"/>
      <c r="B32" s="67"/>
      <c r="C32" s="18">
        <f>SUM(C30:C30)</f>
        <v>4000</v>
      </c>
      <c r="D32" s="19" t="s">
        <v>71</v>
      </c>
    </row>
    <row r="33" spans="1:4" ht="15.75" thickBot="1" x14ac:dyDescent="0.35">
      <c r="C33" s="50">
        <f>C32+C24+C15+B30</f>
        <v>11319857.08</v>
      </c>
      <c r="D33" s="42" t="s">
        <v>72</v>
      </c>
    </row>
    <row r="34" spans="1:4" x14ac:dyDescent="0.3">
      <c r="C34" s="48"/>
      <c r="D34" s="42"/>
    </row>
    <row r="35" spans="1:4" ht="15.75" x14ac:dyDescent="0.3">
      <c r="A35" s="22" t="s">
        <v>16</v>
      </c>
      <c r="B35" s="22"/>
      <c r="C35" s="10">
        <f>C12+C21+C28</f>
        <v>12022002.800000001</v>
      </c>
      <c r="D35" s="79" t="s">
        <v>97</v>
      </c>
    </row>
    <row r="36" spans="1:4" x14ac:dyDescent="0.3">
      <c r="A36" s="43" t="s">
        <v>1</v>
      </c>
      <c r="B36" s="43"/>
      <c r="C36" s="41"/>
    </row>
    <row r="37" spans="1:4" ht="15.75" x14ac:dyDescent="0.3">
      <c r="A37" s="42" t="s">
        <v>93</v>
      </c>
      <c r="B37" s="42"/>
      <c r="C37" s="25">
        <v>0</v>
      </c>
      <c r="D37" s="42" t="s">
        <v>99</v>
      </c>
    </row>
    <row r="38" spans="1:4" ht="15.75" thickBot="1" x14ac:dyDescent="0.35">
      <c r="A38" s="42" t="s">
        <v>96</v>
      </c>
      <c r="B38" s="42"/>
      <c r="C38" s="49">
        <f>C37+C35</f>
        <v>12022002.800000001</v>
      </c>
      <c r="D38" s="42" t="s">
        <v>73</v>
      </c>
    </row>
    <row r="39" spans="1:4" ht="15.75" thickTop="1" x14ac:dyDescent="0.3">
      <c r="A39" s="42"/>
      <c r="B39" s="42"/>
      <c r="C39" s="41"/>
    </row>
    <row r="41" spans="1:4" x14ac:dyDescent="0.3">
      <c r="C41" s="40"/>
    </row>
  </sheetData>
  <pageMargins left="0.7" right="0.7" top="1" bottom="0.75" header="0.3" footer="0.3"/>
  <pageSetup scale="78" orientation="portrait" r:id="rId1"/>
  <headerFooter>
    <oddHeader>&amp;R&amp;8KPSC Case No. 2017-00179
Commission's Second Set of Data Requests
Dated: August 14, 2017
Item No. #28d
Page 2 of 11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217"/>
  <sheetViews>
    <sheetView topLeftCell="A5" workbookViewId="0">
      <selection activeCell="A9" sqref="A9"/>
    </sheetView>
  </sheetViews>
  <sheetFormatPr defaultRowHeight="12.75" x14ac:dyDescent="0.2"/>
  <cols>
    <col min="1" max="1" width="22.7109375" style="39" customWidth="1"/>
    <col min="2" max="2" width="16.140625" style="39" customWidth="1"/>
    <col min="3" max="3" width="14.85546875" style="39" customWidth="1"/>
    <col min="4" max="5" width="20.28515625" style="39" customWidth="1"/>
    <col min="6" max="6" width="20.28515625" style="39" bestFit="1" customWidth="1"/>
    <col min="7" max="7" width="14" style="39" customWidth="1"/>
    <col min="8" max="8" width="13.42578125" style="39" customWidth="1"/>
    <col min="9" max="9" width="16.28515625" style="39" customWidth="1"/>
    <col min="10" max="10" width="13.42578125" style="39" customWidth="1"/>
    <col min="11" max="11" width="16.28515625" style="39" bestFit="1" customWidth="1"/>
    <col min="12" max="12" width="13.42578125" style="39" bestFit="1" customWidth="1"/>
    <col min="13" max="13" width="16.28515625" style="39" bestFit="1" customWidth="1"/>
    <col min="14" max="14" width="13.42578125" style="39" bestFit="1" customWidth="1"/>
    <col min="15" max="15" width="16.28515625" style="39" bestFit="1" customWidth="1"/>
    <col min="16" max="16" width="13.42578125" style="39" bestFit="1" customWidth="1"/>
    <col min="17" max="17" width="16.28515625" style="39" bestFit="1" customWidth="1"/>
    <col min="18" max="18" width="13.42578125" style="39" bestFit="1" customWidth="1"/>
    <col min="19" max="19" width="16.28515625" style="39" bestFit="1" customWidth="1"/>
    <col min="20" max="20" width="13.42578125" style="39" bestFit="1" customWidth="1"/>
    <col min="21" max="21" width="16.28515625" style="39" bestFit="1" customWidth="1"/>
    <col min="22" max="22" width="13.42578125" style="39" bestFit="1" customWidth="1"/>
    <col min="23" max="23" width="16.28515625" style="39" bestFit="1" customWidth="1"/>
    <col min="24" max="24" width="13.42578125" style="39" bestFit="1" customWidth="1"/>
    <col min="25" max="25" width="16.28515625" style="39" bestFit="1" customWidth="1"/>
    <col min="26" max="26" width="13.42578125" style="39" bestFit="1" customWidth="1"/>
    <col min="27" max="27" width="16.28515625" style="39" bestFit="1" customWidth="1"/>
    <col min="28" max="30" width="12.85546875" style="39" bestFit="1" customWidth="1"/>
    <col min="31" max="31" width="15.7109375" style="39" bestFit="1" customWidth="1"/>
    <col min="32" max="33" width="12.85546875" style="39" bestFit="1" customWidth="1"/>
    <col min="34" max="34" width="15.7109375" style="39" bestFit="1" customWidth="1"/>
    <col min="35" max="37" width="13" style="39" bestFit="1" customWidth="1"/>
    <col min="38" max="38" width="15.85546875" style="39" bestFit="1" customWidth="1"/>
    <col min="39" max="39" width="13" style="39" bestFit="1" customWidth="1"/>
    <col min="40" max="40" width="15.85546875" style="39" bestFit="1" customWidth="1"/>
    <col min="41" max="43" width="13" style="39" bestFit="1" customWidth="1"/>
    <col min="44" max="44" width="15.85546875" style="39" bestFit="1" customWidth="1"/>
    <col min="45" max="45" width="13" style="39" bestFit="1" customWidth="1"/>
    <col min="46" max="46" width="15.85546875" style="39" bestFit="1" customWidth="1"/>
    <col min="47" max="47" width="13.42578125" style="39" bestFit="1" customWidth="1"/>
    <col min="48" max="48" width="16.28515625" style="39" bestFit="1" customWidth="1"/>
    <col min="49" max="49" width="13.42578125" style="39" bestFit="1" customWidth="1"/>
    <col min="50" max="50" width="16.28515625" style="39" bestFit="1" customWidth="1"/>
    <col min="51" max="51" width="14" style="39" bestFit="1" customWidth="1"/>
    <col min="52" max="16384" width="9.140625" style="39"/>
  </cols>
  <sheetData>
    <row r="1" spans="1:51" x14ac:dyDescent="0.2">
      <c r="A1" s="84"/>
    </row>
    <row r="5" spans="1:51" ht="15" x14ac:dyDescent="0.3">
      <c r="A5" s="83" t="s">
        <v>102</v>
      </c>
    </row>
    <row r="6" spans="1:51" ht="15" x14ac:dyDescent="0.3">
      <c r="A6" s="83" t="s">
        <v>103</v>
      </c>
    </row>
    <row r="7" spans="1:51" ht="15" x14ac:dyDescent="0.3">
      <c r="A7" s="83" t="s">
        <v>104</v>
      </c>
    </row>
    <row r="8" spans="1:51" ht="15" x14ac:dyDescent="0.3">
      <c r="A8" s="83" t="s">
        <v>109</v>
      </c>
    </row>
    <row r="9" spans="1:51" ht="15" x14ac:dyDescent="0.3">
      <c r="A9" s="83" t="s">
        <v>105</v>
      </c>
      <c r="B9"/>
    </row>
    <row r="10" spans="1:51" ht="15" x14ac:dyDescent="0.3">
      <c r="A10" s="83" t="s">
        <v>108</v>
      </c>
      <c r="B10"/>
    </row>
    <row r="11" spans="1:51" ht="15" x14ac:dyDescent="0.3">
      <c r="A11" s="83"/>
      <c r="B11"/>
    </row>
    <row r="12" spans="1:51" ht="15" x14ac:dyDescent="0.3">
      <c r="A12" s="46" t="s">
        <v>39</v>
      </c>
      <c r="B12" s="47" t="s">
        <v>68</v>
      </c>
    </row>
    <row r="14" spans="1:51" ht="15" x14ac:dyDescent="0.3">
      <c r="A14" s="5" t="s">
        <v>69</v>
      </c>
      <c r="B14" s="3"/>
      <c r="C14" s="3"/>
      <c r="D14" s="5" t="s">
        <v>35</v>
      </c>
      <c r="E14" s="3"/>
      <c r="F14" s="3"/>
      <c r="G14" s="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15" x14ac:dyDescent="0.3">
      <c r="A15" s="5" t="s">
        <v>36</v>
      </c>
      <c r="B15" s="5" t="s">
        <v>37</v>
      </c>
      <c r="C15" s="5" t="s">
        <v>38</v>
      </c>
      <c r="D15" s="2" t="s">
        <v>0</v>
      </c>
      <c r="E15" s="7" t="s">
        <v>3</v>
      </c>
      <c r="F15" s="7" t="s">
        <v>4</v>
      </c>
      <c r="G15" s="8" t="s">
        <v>10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51" ht="15" x14ac:dyDescent="0.3">
      <c r="A16" s="2" t="s">
        <v>44</v>
      </c>
      <c r="B16" s="2" t="s">
        <v>41</v>
      </c>
      <c r="C16" s="71">
        <v>42543</v>
      </c>
      <c r="D16" s="51"/>
      <c r="E16" s="52">
        <v>0</v>
      </c>
      <c r="F16" s="52"/>
      <c r="G16" s="64">
        <v>0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</row>
    <row r="17" spans="1:51" ht="15" x14ac:dyDescent="0.3">
      <c r="A17" s="68"/>
      <c r="B17" s="68"/>
      <c r="C17" s="72">
        <v>42545</v>
      </c>
      <c r="D17" s="53"/>
      <c r="E17" s="1">
        <v>0</v>
      </c>
      <c r="F17" s="1"/>
      <c r="G17" s="65">
        <v>0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</row>
    <row r="18" spans="1:51" ht="15" x14ac:dyDescent="0.3">
      <c r="A18" s="68"/>
      <c r="B18" s="2" t="s">
        <v>83</v>
      </c>
      <c r="C18" s="3"/>
      <c r="D18" s="51"/>
      <c r="E18" s="52">
        <v>0</v>
      </c>
      <c r="F18" s="52"/>
      <c r="G18" s="64">
        <v>0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</row>
    <row r="19" spans="1:51" ht="15" x14ac:dyDescent="0.3">
      <c r="A19" s="68"/>
      <c r="B19" s="2" t="s">
        <v>45</v>
      </c>
      <c r="C19" s="71">
        <v>42460</v>
      </c>
      <c r="D19" s="51">
        <v>599469</v>
      </c>
      <c r="E19" s="52">
        <v>50472</v>
      </c>
      <c r="F19" s="52">
        <v>370601</v>
      </c>
      <c r="G19" s="64">
        <v>1020542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</row>
    <row r="20" spans="1:51" ht="15" x14ac:dyDescent="0.3">
      <c r="A20" s="68"/>
      <c r="B20" s="68"/>
      <c r="C20" s="72">
        <v>42490</v>
      </c>
      <c r="D20" s="53">
        <v>599469</v>
      </c>
      <c r="E20" s="1">
        <v>50472</v>
      </c>
      <c r="F20" s="1">
        <v>370601</v>
      </c>
      <c r="G20" s="65">
        <v>1020542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</row>
    <row r="21" spans="1:51" ht="15" x14ac:dyDescent="0.3">
      <c r="A21" s="68"/>
      <c r="B21" s="68"/>
      <c r="C21" s="72">
        <v>42515</v>
      </c>
      <c r="D21" s="53">
        <v>599469</v>
      </c>
      <c r="E21" s="1">
        <v>50472</v>
      </c>
      <c r="F21" s="1">
        <v>370601</v>
      </c>
      <c r="G21" s="65">
        <v>1020542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</row>
    <row r="22" spans="1:51" ht="15" x14ac:dyDescent="0.3">
      <c r="A22" s="68"/>
      <c r="B22" s="68"/>
      <c r="C22" s="72">
        <v>42521</v>
      </c>
      <c r="D22" s="53">
        <v>0</v>
      </c>
      <c r="E22" s="1">
        <v>0</v>
      </c>
      <c r="F22" s="1">
        <v>0</v>
      </c>
      <c r="G22" s="65">
        <v>0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ht="15" x14ac:dyDescent="0.3">
      <c r="A23" s="68"/>
      <c r="B23" s="68"/>
      <c r="C23" s="72">
        <v>42546</v>
      </c>
      <c r="D23" s="53">
        <v>190315.44</v>
      </c>
      <c r="E23" s="1">
        <v>-128364.98</v>
      </c>
      <c r="F23" s="1">
        <v>-61950.46</v>
      </c>
      <c r="G23" s="65">
        <v>7.2759576141834259E-12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ht="15" x14ac:dyDescent="0.3">
      <c r="A24" s="68"/>
      <c r="B24" s="68"/>
      <c r="C24" s="72">
        <v>42547</v>
      </c>
      <c r="D24" s="53">
        <v>637532</v>
      </c>
      <c r="E24" s="1">
        <v>24799</v>
      </c>
      <c r="F24" s="1">
        <v>358211</v>
      </c>
      <c r="G24" s="65">
        <v>1020542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ht="15" x14ac:dyDescent="0.3">
      <c r="A25" s="68"/>
      <c r="B25" s="68"/>
      <c r="C25" s="72">
        <v>42551</v>
      </c>
      <c r="D25" s="53">
        <v>0</v>
      </c>
      <c r="E25" s="1">
        <v>0</v>
      </c>
      <c r="F25" s="1">
        <v>0</v>
      </c>
      <c r="G25" s="65">
        <v>0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ht="15" x14ac:dyDescent="0.3">
      <c r="A26" s="68"/>
      <c r="B26" s="68"/>
      <c r="C26" s="72">
        <v>42582</v>
      </c>
      <c r="D26" s="53">
        <v>637532</v>
      </c>
      <c r="E26" s="1">
        <v>24799</v>
      </c>
      <c r="F26" s="1">
        <v>358211</v>
      </c>
      <c r="G26" s="65">
        <v>1020542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ht="15" x14ac:dyDescent="0.3">
      <c r="A27" s="68"/>
      <c r="B27" s="68"/>
      <c r="C27" s="72">
        <v>42613</v>
      </c>
      <c r="D27" s="53">
        <v>637532</v>
      </c>
      <c r="E27" s="1">
        <v>24799</v>
      </c>
      <c r="F27" s="1">
        <v>358211</v>
      </c>
      <c r="G27" s="65">
        <v>1020542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ht="15" x14ac:dyDescent="0.3">
      <c r="A28" s="68"/>
      <c r="B28" s="68"/>
      <c r="C28" s="72">
        <v>42642</v>
      </c>
      <c r="D28" s="53">
        <v>-374820</v>
      </c>
      <c r="E28" s="1">
        <v>-14580</v>
      </c>
      <c r="F28" s="1">
        <v>-210600</v>
      </c>
      <c r="G28" s="65">
        <v>-600000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  <row r="29" spans="1:51" ht="15" x14ac:dyDescent="0.3">
      <c r="A29" s="68"/>
      <c r="B29" s="68"/>
      <c r="C29" s="72">
        <v>42643</v>
      </c>
      <c r="D29" s="53">
        <v>590679</v>
      </c>
      <c r="E29" s="1">
        <v>22976</v>
      </c>
      <c r="F29" s="1">
        <v>331886</v>
      </c>
      <c r="G29" s="65">
        <v>945541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</row>
    <row r="30" spans="1:51" ht="15" x14ac:dyDescent="0.3">
      <c r="A30" s="68"/>
      <c r="B30" s="68"/>
      <c r="C30" s="72">
        <v>42674</v>
      </c>
      <c r="D30" s="53">
        <v>590679</v>
      </c>
      <c r="E30" s="1">
        <v>22976</v>
      </c>
      <c r="F30" s="1">
        <v>331886</v>
      </c>
      <c r="G30" s="65">
        <v>945541</v>
      </c>
    </row>
    <row r="31" spans="1:51" ht="15" x14ac:dyDescent="0.3">
      <c r="A31" s="68"/>
      <c r="B31" s="68"/>
      <c r="C31" s="72">
        <v>42704</v>
      </c>
      <c r="D31" s="53">
        <v>590679</v>
      </c>
      <c r="E31" s="1">
        <v>22976</v>
      </c>
      <c r="F31" s="1">
        <v>331886</v>
      </c>
      <c r="G31" s="65">
        <v>945541</v>
      </c>
    </row>
    <row r="32" spans="1:51" ht="15" x14ac:dyDescent="0.3">
      <c r="A32" s="68"/>
      <c r="B32" s="68"/>
      <c r="C32" s="72">
        <v>42735</v>
      </c>
      <c r="D32" s="53">
        <v>590687.61</v>
      </c>
      <c r="E32" s="1">
        <v>22980.03</v>
      </c>
      <c r="F32" s="1">
        <v>331877.36</v>
      </c>
      <c r="G32" s="65">
        <v>945545</v>
      </c>
    </row>
    <row r="33" spans="1:7" ht="15" x14ac:dyDescent="0.3">
      <c r="A33" s="68"/>
      <c r="B33" s="2" t="s">
        <v>84</v>
      </c>
      <c r="C33" s="3"/>
      <c r="D33" s="51">
        <v>5889223.0499999998</v>
      </c>
      <c r="E33" s="52">
        <v>174776.05000000002</v>
      </c>
      <c r="F33" s="52">
        <v>3241420.9</v>
      </c>
      <c r="G33" s="64">
        <v>9305420</v>
      </c>
    </row>
    <row r="34" spans="1:7" ht="15" x14ac:dyDescent="0.3">
      <c r="A34" s="2" t="s">
        <v>85</v>
      </c>
      <c r="B34" s="3"/>
      <c r="C34" s="3"/>
      <c r="D34" s="51">
        <v>5889223.0499999998</v>
      </c>
      <c r="E34" s="52">
        <v>174776.05000000002</v>
      </c>
      <c r="F34" s="52">
        <v>3241420.9</v>
      </c>
      <c r="G34" s="69">
        <v>9305420</v>
      </c>
    </row>
    <row r="35" spans="1:7" ht="15" x14ac:dyDescent="0.3">
      <c r="A35" s="2" t="s">
        <v>78</v>
      </c>
      <c r="B35" s="2" t="s">
        <v>45</v>
      </c>
      <c r="C35" s="71">
        <v>42766</v>
      </c>
      <c r="D35" s="51">
        <v>613887</v>
      </c>
      <c r="E35" s="52">
        <v>28104</v>
      </c>
      <c r="F35" s="52">
        <v>354197</v>
      </c>
      <c r="G35" s="64">
        <v>996188</v>
      </c>
    </row>
    <row r="36" spans="1:7" ht="15" x14ac:dyDescent="0.3">
      <c r="A36" s="68"/>
      <c r="B36" s="68"/>
      <c r="C36" s="72">
        <v>42794</v>
      </c>
      <c r="D36" s="53">
        <v>613887</v>
      </c>
      <c r="E36" s="1">
        <v>28104</v>
      </c>
      <c r="F36" s="1">
        <v>354197</v>
      </c>
      <c r="G36" s="65">
        <v>996188</v>
      </c>
    </row>
    <row r="37" spans="1:7" ht="15" x14ac:dyDescent="0.3">
      <c r="A37" s="68"/>
      <c r="B37" s="2" t="s">
        <v>84</v>
      </c>
      <c r="C37" s="3"/>
      <c r="D37" s="51">
        <v>1227774</v>
      </c>
      <c r="E37" s="52">
        <v>56208</v>
      </c>
      <c r="F37" s="52">
        <v>708394</v>
      </c>
      <c r="G37" s="64">
        <v>1992376</v>
      </c>
    </row>
    <row r="38" spans="1:7" ht="15" x14ac:dyDescent="0.3">
      <c r="A38" s="2" t="s">
        <v>86</v>
      </c>
      <c r="B38" s="3"/>
      <c r="C38" s="3"/>
      <c r="D38" s="51">
        <v>1227774</v>
      </c>
      <c r="E38" s="52">
        <v>56208</v>
      </c>
      <c r="F38" s="52">
        <v>708394</v>
      </c>
      <c r="G38" s="69">
        <v>1992376</v>
      </c>
    </row>
    <row r="39" spans="1:7" ht="15" x14ac:dyDescent="0.3">
      <c r="A39" s="2" t="s">
        <v>47</v>
      </c>
      <c r="B39" s="2" t="s">
        <v>45</v>
      </c>
      <c r="C39" s="71">
        <v>42460</v>
      </c>
      <c r="D39" s="51">
        <v>15758</v>
      </c>
      <c r="E39" s="52">
        <v>874</v>
      </c>
      <c r="F39" s="52">
        <v>3322</v>
      </c>
      <c r="G39" s="64">
        <v>19954</v>
      </c>
    </row>
    <row r="40" spans="1:7" ht="15" x14ac:dyDescent="0.3">
      <c r="A40" s="68"/>
      <c r="B40" s="68"/>
      <c r="C40" s="72">
        <v>42490</v>
      </c>
      <c r="D40" s="53">
        <v>15758</v>
      </c>
      <c r="E40" s="1">
        <v>874</v>
      </c>
      <c r="F40" s="1">
        <v>3322</v>
      </c>
      <c r="G40" s="65">
        <v>19954</v>
      </c>
    </row>
    <row r="41" spans="1:7" ht="15" x14ac:dyDescent="0.3">
      <c r="A41" s="68"/>
      <c r="B41" s="68"/>
      <c r="C41" s="72">
        <v>42515</v>
      </c>
      <c r="D41" s="53">
        <v>15758</v>
      </c>
      <c r="E41" s="1">
        <v>874</v>
      </c>
      <c r="F41" s="1">
        <v>3322</v>
      </c>
      <c r="G41" s="65">
        <v>19954</v>
      </c>
    </row>
    <row r="42" spans="1:7" ht="15" x14ac:dyDescent="0.3">
      <c r="A42" s="68"/>
      <c r="B42" s="68"/>
      <c r="C42" s="72">
        <v>42521</v>
      </c>
      <c r="D42" s="53">
        <v>0</v>
      </c>
      <c r="E42" s="1">
        <v>0</v>
      </c>
      <c r="F42" s="1">
        <v>0</v>
      </c>
      <c r="G42" s="65">
        <v>0</v>
      </c>
    </row>
    <row r="43" spans="1:7" ht="15" x14ac:dyDescent="0.3">
      <c r="A43" s="68"/>
      <c r="B43" s="68"/>
      <c r="C43" s="72">
        <v>42547</v>
      </c>
      <c r="D43" s="53">
        <v>15758</v>
      </c>
      <c r="E43" s="1">
        <v>874</v>
      </c>
      <c r="F43" s="1">
        <v>3322</v>
      </c>
      <c r="G43" s="65">
        <v>19954</v>
      </c>
    </row>
    <row r="44" spans="1:7" ht="15" x14ac:dyDescent="0.3">
      <c r="A44" s="68"/>
      <c r="B44" s="68"/>
      <c r="C44" s="72">
        <v>42551</v>
      </c>
      <c r="D44" s="53">
        <v>0</v>
      </c>
      <c r="E44" s="1">
        <v>0</v>
      </c>
      <c r="F44" s="1">
        <v>0</v>
      </c>
      <c r="G44" s="65">
        <v>0</v>
      </c>
    </row>
    <row r="45" spans="1:7" ht="15" x14ac:dyDescent="0.3">
      <c r="A45" s="68"/>
      <c r="B45" s="68"/>
      <c r="C45" s="72">
        <v>42582</v>
      </c>
      <c r="D45" s="53">
        <v>15758</v>
      </c>
      <c r="E45" s="1">
        <v>874</v>
      </c>
      <c r="F45" s="1">
        <v>3322</v>
      </c>
      <c r="G45" s="65">
        <v>19954</v>
      </c>
    </row>
    <row r="46" spans="1:7" ht="15" x14ac:dyDescent="0.3">
      <c r="A46" s="68"/>
      <c r="B46" s="68"/>
      <c r="C46" s="72">
        <v>42613</v>
      </c>
      <c r="D46" s="53">
        <v>15758</v>
      </c>
      <c r="E46" s="1">
        <v>874</v>
      </c>
      <c r="F46" s="1">
        <v>3322</v>
      </c>
      <c r="G46" s="65">
        <v>19954</v>
      </c>
    </row>
    <row r="47" spans="1:7" ht="15" x14ac:dyDescent="0.3">
      <c r="A47" s="68"/>
      <c r="B47" s="68"/>
      <c r="C47" s="72">
        <v>42643</v>
      </c>
      <c r="D47" s="53">
        <v>15758</v>
      </c>
      <c r="E47" s="1">
        <v>874</v>
      </c>
      <c r="F47" s="1">
        <v>3322</v>
      </c>
      <c r="G47" s="65">
        <v>19954</v>
      </c>
    </row>
    <row r="48" spans="1:7" ht="15" x14ac:dyDescent="0.3">
      <c r="A48" s="68"/>
      <c r="B48" s="68"/>
      <c r="C48" s="72">
        <v>42674</v>
      </c>
      <c r="D48" s="53">
        <v>15758</v>
      </c>
      <c r="E48" s="1">
        <v>874</v>
      </c>
      <c r="F48" s="1">
        <v>3322</v>
      </c>
      <c r="G48" s="65">
        <v>19954</v>
      </c>
    </row>
    <row r="49" spans="1:7" ht="15" x14ac:dyDescent="0.3">
      <c r="A49" s="68"/>
      <c r="B49" s="68"/>
      <c r="C49" s="72">
        <v>42704</v>
      </c>
      <c r="D49" s="53">
        <v>15758</v>
      </c>
      <c r="E49" s="1">
        <v>874</v>
      </c>
      <c r="F49" s="1">
        <v>3322</v>
      </c>
      <c r="G49" s="65">
        <v>19954</v>
      </c>
    </row>
    <row r="50" spans="1:7" ht="15" x14ac:dyDescent="0.3">
      <c r="A50" s="68"/>
      <c r="B50" s="68"/>
      <c r="C50" s="72">
        <v>42735</v>
      </c>
      <c r="D50" s="53">
        <v>15754.88</v>
      </c>
      <c r="E50" s="1">
        <v>873.87</v>
      </c>
      <c r="F50" s="1">
        <v>3326.25</v>
      </c>
      <c r="G50" s="65">
        <v>19955</v>
      </c>
    </row>
    <row r="51" spans="1:7" ht="15" x14ac:dyDescent="0.3">
      <c r="A51" s="68"/>
      <c r="B51" s="2" t="s">
        <v>84</v>
      </c>
      <c r="C51" s="3"/>
      <c r="D51" s="51">
        <v>157576.88</v>
      </c>
      <c r="E51" s="52">
        <v>8739.8700000000008</v>
      </c>
      <c r="F51" s="52">
        <v>33224.25</v>
      </c>
      <c r="G51" s="64">
        <v>199541</v>
      </c>
    </row>
    <row r="52" spans="1:7" ht="15" x14ac:dyDescent="0.3">
      <c r="A52" s="2" t="s">
        <v>87</v>
      </c>
      <c r="B52" s="3"/>
      <c r="C52" s="3"/>
      <c r="D52" s="51">
        <v>157576.88</v>
      </c>
      <c r="E52" s="52">
        <v>8739.8700000000008</v>
      </c>
      <c r="F52" s="52">
        <v>33224.25</v>
      </c>
      <c r="G52" s="69">
        <v>199541</v>
      </c>
    </row>
    <row r="53" spans="1:7" ht="15" x14ac:dyDescent="0.3">
      <c r="A53" s="2" t="s">
        <v>79</v>
      </c>
      <c r="B53" s="2" t="s">
        <v>45</v>
      </c>
      <c r="C53" s="71">
        <v>42766</v>
      </c>
      <c r="D53" s="51">
        <v>18308</v>
      </c>
      <c r="E53" s="52">
        <v>945</v>
      </c>
      <c r="F53" s="52">
        <v>189</v>
      </c>
      <c r="G53" s="69">
        <v>19442</v>
      </c>
    </row>
    <row r="54" spans="1:7" ht="15" x14ac:dyDescent="0.3">
      <c r="A54" s="68"/>
      <c r="B54" s="68"/>
      <c r="C54" s="72">
        <v>42794</v>
      </c>
      <c r="D54" s="53">
        <v>18308</v>
      </c>
      <c r="E54" s="1">
        <v>945</v>
      </c>
      <c r="F54" s="1">
        <v>189</v>
      </c>
      <c r="G54" s="54">
        <v>19442</v>
      </c>
    </row>
    <row r="55" spans="1:7" ht="15" x14ac:dyDescent="0.3">
      <c r="A55" s="68"/>
      <c r="B55" s="2" t="s">
        <v>84</v>
      </c>
      <c r="C55" s="3"/>
      <c r="D55" s="51">
        <v>36616</v>
      </c>
      <c r="E55" s="52">
        <v>1890</v>
      </c>
      <c r="F55" s="52">
        <v>378</v>
      </c>
      <c r="G55" s="69">
        <v>38884</v>
      </c>
    </row>
    <row r="56" spans="1:7" ht="15" x14ac:dyDescent="0.3">
      <c r="A56" s="2" t="s">
        <v>88</v>
      </c>
      <c r="B56" s="3"/>
      <c r="C56" s="3"/>
      <c r="D56" s="51">
        <v>36616</v>
      </c>
      <c r="E56" s="52">
        <v>1890</v>
      </c>
      <c r="F56" s="52">
        <v>378</v>
      </c>
      <c r="G56" s="69">
        <v>38884</v>
      </c>
    </row>
    <row r="57" spans="1:7" ht="15" x14ac:dyDescent="0.3">
      <c r="A57" s="2" t="s">
        <v>49</v>
      </c>
      <c r="B57" s="2" t="s">
        <v>41</v>
      </c>
      <c r="C57" s="71">
        <v>42460</v>
      </c>
      <c r="D57" s="51">
        <v>2125</v>
      </c>
      <c r="E57" s="52"/>
      <c r="F57" s="52"/>
      <c r="G57" s="64">
        <v>2125</v>
      </c>
    </row>
    <row r="58" spans="1:7" ht="15" x14ac:dyDescent="0.3">
      <c r="A58" s="68"/>
      <c r="B58" s="68"/>
      <c r="C58" s="72">
        <v>42490</v>
      </c>
      <c r="D58" s="53">
        <v>2125</v>
      </c>
      <c r="E58" s="1"/>
      <c r="F58" s="1"/>
      <c r="G58" s="65">
        <v>2125</v>
      </c>
    </row>
    <row r="59" spans="1:7" ht="15" x14ac:dyDescent="0.3">
      <c r="A59" s="68"/>
      <c r="B59" s="68"/>
      <c r="C59" s="72">
        <v>42521</v>
      </c>
      <c r="D59" s="53">
        <v>2125</v>
      </c>
      <c r="E59" s="1"/>
      <c r="F59" s="1"/>
      <c r="G59" s="65">
        <v>2125</v>
      </c>
    </row>
    <row r="60" spans="1:7" ht="15" x14ac:dyDescent="0.3">
      <c r="A60" s="68"/>
      <c r="B60" s="68"/>
      <c r="C60" s="72">
        <v>42551</v>
      </c>
      <c r="D60" s="53">
        <v>2125</v>
      </c>
      <c r="E60" s="1"/>
      <c r="F60" s="1"/>
      <c r="G60" s="65">
        <v>2125</v>
      </c>
    </row>
    <row r="61" spans="1:7" ht="15" x14ac:dyDescent="0.3">
      <c r="A61" s="68"/>
      <c r="B61" s="68"/>
      <c r="C61" s="72">
        <v>42582</v>
      </c>
      <c r="D61" s="53">
        <v>2125</v>
      </c>
      <c r="E61" s="1"/>
      <c r="F61" s="1"/>
      <c r="G61" s="65">
        <v>2125</v>
      </c>
    </row>
    <row r="62" spans="1:7" ht="15" x14ac:dyDescent="0.3">
      <c r="A62" s="68"/>
      <c r="B62" s="68"/>
      <c r="C62" s="72">
        <v>42613</v>
      </c>
      <c r="D62" s="53">
        <v>2125</v>
      </c>
      <c r="E62" s="1"/>
      <c r="F62" s="1"/>
      <c r="G62" s="65">
        <v>2125</v>
      </c>
    </row>
    <row r="63" spans="1:7" ht="15" x14ac:dyDescent="0.3">
      <c r="A63" s="68"/>
      <c r="B63" s="68"/>
      <c r="C63" s="72">
        <v>42643</v>
      </c>
      <c r="D63" s="53">
        <v>2125</v>
      </c>
      <c r="E63" s="1"/>
      <c r="F63" s="1"/>
      <c r="G63" s="65">
        <v>2125</v>
      </c>
    </row>
    <row r="64" spans="1:7" ht="15" x14ac:dyDescent="0.3">
      <c r="A64" s="68"/>
      <c r="B64" s="68"/>
      <c r="C64" s="72">
        <v>42674</v>
      </c>
      <c r="D64" s="53">
        <v>2125</v>
      </c>
      <c r="E64" s="1"/>
      <c r="F64" s="1"/>
      <c r="G64" s="65">
        <v>2125</v>
      </c>
    </row>
    <row r="65" spans="1:7" ht="15" x14ac:dyDescent="0.3">
      <c r="A65" s="68"/>
      <c r="B65" s="68"/>
      <c r="C65" s="72">
        <v>42704</v>
      </c>
      <c r="D65" s="53">
        <v>2125</v>
      </c>
      <c r="E65" s="1"/>
      <c r="F65" s="1"/>
      <c r="G65" s="65">
        <v>2125</v>
      </c>
    </row>
    <row r="66" spans="1:7" ht="15" x14ac:dyDescent="0.3">
      <c r="A66" s="68"/>
      <c r="B66" s="68"/>
      <c r="C66" s="72">
        <v>42735</v>
      </c>
      <c r="D66" s="53">
        <v>2125</v>
      </c>
      <c r="E66" s="1"/>
      <c r="F66" s="1"/>
      <c r="G66" s="65">
        <v>2125</v>
      </c>
    </row>
    <row r="67" spans="1:7" ht="15" x14ac:dyDescent="0.3">
      <c r="A67" s="68"/>
      <c r="B67" s="2" t="s">
        <v>83</v>
      </c>
      <c r="C67" s="3"/>
      <c r="D67" s="51">
        <v>21250</v>
      </c>
      <c r="E67" s="52"/>
      <c r="F67" s="52"/>
      <c r="G67" s="64">
        <v>21250</v>
      </c>
    </row>
    <row r="68" spans="1:7" ht="15" x14ac:dyDescent="0.3">
      <c r="A68" s="2" t="s">
        <v>89</v>
      </c>
      <c r="B68" s="3"/>
      <c r="C68" s="3"/>
      <c r="D68" s="51">
        <v>21250</v>
      </c>
      <c r="E68" s="52"/>
      <c r="F68" s="52"/>
      <c r="G68" s="69">
        <v>21250</v>
      </c>
    </row>
    <row r="69" spans="1:7" ht="15" x14ac:dyDescent="0.3">
      <c r="A69" s="2" t="s">
        <v>80</v>
      </c>
      <c r="B69" s="2" t="s">
        <v>41</v>
      </c>
      <c r="C69" s="71">
        <v>42766</v>
      </c>
      <c r="D69" s="51">
        <v>2000</v>
      </c>
      <c r="E69" s="52"/>
      <c r="F69" s="52"/>
      <c r="G69" s="69">
        <v>2000</v>
      </c>
    </row>
    <row r="70" spans="1:7" ht="15" x14ac:dyDescent="0.3">
      <c r="A70" s="68"/>
      <c r="B70" s="68"/>
      <c r="C70" s="72">
        <v>42794</v>
      </c>
      <c r="D70" s="53">
        <v>2000</v>
      </c>
      <c r="E70" s="1"/>
      <c r="F70" s="1"/>
      <c r="G70" s="54">
        <v>2000</v>
      </c>
    </row>
    <row r="71" spans="1:7" ht="15" x14ac:dyDescent="0.3">
      <c r="A71" s="68"/>
      <c r="B71" s="2" t="s">
        <v>83</v>
      </c>
      <c r="C71" s="3"/>
      <c r="D71" s="51">
        <v>4000</v>
      </c>
      <c r="E71" s="52"/>
      <c r="F71" s="52"/>
      <c r="G71" s="69">
        <v>4000</v>
      </c>
    </row>
    <row r="72" spans="1:7" ht="15" x14ac:dyDescent="0.3">
      <c r="A72" s="2" t="s">
        <v>90</v>
      </c>
      <c r="B72" s="3"/>
      <c r="C72" s="3"/>
      <c r="D72" s="51">
        <v>4000</v>
      </c>
      <c r="E72" s="52"/>
      <c r="F72" s="52"/>
      <c r="G72" s="69">
        <v>4000</v>
      </c>
    </row>
    <row r="73" spans="1:7" ht="15" x14ac:dyDescent="0.3">
      <c r="A73" s="6" t="s">
        <v>10</v>
      </c>
      <c r="B73" s="70"/>
      <c r="C73" s="70"/>
      <c r="D73" s="55">
        <v>7336439.9299999997</v>
      </c>
      <c r="E73" s="56">
        <v>241613.92</v>
      </c>
      <c r="F73" s="56">
        <v>3983417.15</v>
      </c>
      <c r="G73" s="57">
        <v>11561471</v>
      </c>
    </row>
    <row r="74" spans="1:7" ht="15" x14ac:dyDescent="0.3">
      <c r="A74"/>
      <c r="B74"/>
      <c r="C74"/>
      <c r="D74"/>
      <c r="E74"/>
      <c r="F74" s="77">
        <f>F73+D73</f>
        <v>11319857.08</v>
      </c>
      <c r="G74"/>
    </row>
    <row r="75" spans="1:7" ht="15" x14ac:dyDescent="0.3">
      <c r="A75"/>
      <c r="B75"/>
      <c r="C75"/>
      <c r="D75"/>
      <c r="E75"/>
      <c r="F75"/>
      <c r="G75"/>
    </row>
    <row r="76" spans="1:7" ht="15" x14ac:dyDescent="0.3">
      <c r="A76"/>
      <c r="B76"/>
      <c r="C76" s="75" t="s">
        <v>95</v>
      </c>
      <c r="D76" s="40">
        <f>-D28</f>
        <v>374820</v>
      </c>
      <c r="E76" s="40"/>
      <c r="F76" s="40">
        <f>-F28</f>
        <v>210600</v>
      </c>
      <c r="G76" s="40">
        <f>SUM(D76:F76)</f>
        <v>585420</v>
      </c>
    </row>
    <row r="77" spans="1:7" ht="15" x14ac:dyDescent="0.3">
      <c r="A77"/>
      <c r="B77"/>
      <c r="C77" s="75" t="s">
        <v>100</v>
      </c>
      <c r="D77" s="40">
        <f>-D76*10/12</f>
        <v>-312350</v>
      </c>
      <c r="E77"/>
      <c r="F77" s="40">
        <f>-F76*10/12</f>
        <v>-175500</v>
      </c>
      <c r="G77" s="40">
        <f>SUM(D77:F77)</f>
        <v>-487850</v>
      </c>
    </row>
    <row r="78" spans="1:7" ht="15" x14ac:dyDescent="0.3">
      <c r="A78"/>
      <c r="B78"/>
      <c r="C78" s="75" t="s">
        <v>94</v>
      </c>
      <c r="D78" s="40">
        <f>D73+D76+D77</f>
        <v>7398909.9299999997</v>
      </c>
      <c r="E78"/>
      <c r="F78" s="40">
        <f>F73+F76+F77</f>
        <v>4018517.15</v>
      </c>
      <c r="G78" s="40">
        <f>G76+G77</f>
        <v>97570</v>
      </c>
    </row>
    <row r="79" spans="1:7" ht="15.75" thickBot="1" x14ac:dyDescent="0.35">
      <c r="A79"/>
      <c r="B79"/>
      <c r="C79"/>
      <c r="D79"/>
      <c r="E79"/>
      <c r="F79" s="76">
        <f>F78+D78</f>
        <v>11417427.08</v>
      </c>
      <c r="G79"/>
    </row>
    <row r="80" spans="1:7" ht="15.75" thickTop="1" x14ac:dyDescent="0.3">
      <c r="A80"/>
      <c r="B80"/>
      <c r="C80"/>
      <c r="D80"/>
      <c r="E80"/>
      <c r="F80"/>
      <c r="G80"/>
    </row>
    <row r="81" spans="1:7" ht="15" x14ac:dyDescent="0.3">
      <c r="A81"/>
      <c r="B81"/>
      <c r="C81"/>
      <c r="D81"/>
      <c r="E81"/>
      <c r="F81" s="1"/>
      <c r="G81"/>
    </row>
    <row r="82" spans="1:7" ht="15" x14ac:dyDescent="0.3">
      <c r="A82"/>
      <c r="B82"/>
      <c r="C82"/>
      <c r="D82"/>
      <c r="E82"/>
      <c r="F82"/>
      <c r="G82"/>
    </row>
    <row r="83" spans="1:7" ht="15" x14ac:dyDescent="0.3">
      <c r="A83"/>
      <c r="B83"/>
      <c r="C83"/>
      <c r="D83"/>
      <c r="E83"/>
      <c r="F83"/>
      <c r="G83"/>
    </row>
    <row r="84" spans="1:7" ht="15" x14ac:dyDescent="0.3">
      <c r="A84"/>
      <c r="B84"/>
      <c r="C84"/>
      <c r="D84"/>
      <c r="E84"/>
      <c r="F84"/>
      <c r="G84"/>
    </row>
    <row r="85" spans="1:7" ht="15" x14ac:dyDescent="0.3">
      <c r="A85"/>
      <c r="B85"/>
      <c r="C85"/>
      <c r="D85"/>
      <c r="E85"/>
      <c r="F85"/>
      <c r="G85"/>
    </row>
    <row r="86" spans="1:7" ht="15" x14ac:dyDescent="0.3">
      <c r="A86"/>
      <c r="B86"/>
      <c r="C86"/>
      <c r="D86"/>
      <c r="E86"/>
      <c r="F86"/>
      <c r="G86"/>
    </row>
    <row r="87" spans="1:7" ht="15" x14ac:dyDescent="0.3">
      <c r="A87"/>
      <c r="B87"/>
      <c r="C87"/>
      <c r="D87"/>
      <c r="E87"/>
      <c r="F87"/>
      <c r="G87"/>
    </row>
    <row r="88" spans="1:7" ht="15" x14ac:dyDescent="0.3">
      <c r="A88"/>
      <c r="B88"/>
      <c r="C88"/>
      <c r="D88"/>
      <c r="E88"/>
      <c r="F88"/>
      <c r="G88"/>
    </row>
    <row r="89" spans="1:7" ht="15" x14ac:dyDescent="0.3">
      <c r="A89"/>
      <c r="B89"/>
      <c r="C89"/>
      <c r="D89"/>
      <c r="E89"/>
      <c r="F89"/>
      <c r="G89"/>
    </row>
    <row r="90" spans="1:7" ht="15" x14ac:dyDescent="0.3">
      <c r="A90"/>
      <c r="B90"/>
      <c r="C90"/>
      <c r="D90"/>
      <c r="E90"/>
      <c r="F90"/>
      <c r="G90"/>
    </row>
    <row r="91" spans="1:7" ht="15" x14ac:dyDescent="0.3">
      <c r="A91"/>
      <c r="B91"/>
      <c r="C91"/>
      <c r="D91"/>
      <c r="E91"/>
      <c r="F91"/>
      <c r="G91"/>
    </row>
    <row r="92" spans="1:7" ht="15" x14ac:dyDescent="0.3">
      <c r="A92"/>
      <c r="B92"/>
      <c r="C92"/>
      <c r="D92"/>
      <c r="E92"/>
      <c r="F92"/>
      <c r="G92"/>
    </row>
    <row r="93" spans="1:7" ht="15" x14ac:dyDescent="0.3">
      <c r="A93"/>
      <c r="B93"/>
      <c r="C93"/>
      <c r="D93"/>
      <c r="E93"/>
      <c r="F93"/>
      <c r="G93"/>
    </row>
    <row r="94" spans="1:7" ht="15" x14ac:dyDescent="0.3">
      <c r="A94"/>
      <c r="B94"/>
      <c r="C94"/>
      <c r="D94"/>
      <c r="E94"/>
      <c r="F94"/>
      <c r="G94"/>
    </row>
    <row r="95" spans="1:7" ht="15" x14ac:dyDescent="0.3">
      <c r="A95"/>
      <c r="B95"/>
      <c r="C95"/>
      <c r="D95"/>
      <c r="E95"/>
      <c r="F95"/>
      <c r="G95"/>
    </row>
    <row r="96" spans="1:7" ht="15" x14ac:dyDescent="0.3">
      <c r="A96"/>
      <c r="B96"/>
      <c r="C96"/>
      <c r="D96"/>
      <c r="E96"/>
      <c r="F96"/>
      <c r="G96"/>
    </row>
    <row r="97" spans="1:7" ht="15" x14ac:dyDescent="0.3">
      <c r="A97"/>
      <c r="B97"/>
      <c r="C97"/>
      <c r="D97"/>
      <c r="E97"/>
      <c r="F97"/>
      <c r="G97"/>
    </row>
    <row r="98" spans="1:7" ht="15" x14ac:dyDescent="0.3">
      <c r="A98"/>
      <c r="B98"/>
      <c r="C98"/>
      <c r="D98"/>
      <c r="E98"/>
      <c r="F98"/>
      <c r="G98"/>
    </row>
    <row r="99" spans="1:7" ht="15" x14ac:dyDescent="0.3">
      <c r="A99"/>
      <c r="B99"/>
      <c r="C99"/>
      <c r="D99"/>
      <c r="E99"/>
      <c r="F99"/>
      <c r="G99"/>
    </row>
    <row r="100" spans="1:7" ht="15" x14ac:dyDescent="0.3">
      <c r="A100"/>
      <c r="B100"/>
      <c r="C100"/>
      <c r="D100"/>
      <c r="E100"/>
      <c r="F100"/>
      <c r="G100"/>
    </row>
    <row r="101" spans="1:7" ht="15" x14ac:dyDescent="0.3">
      <c r="A101"/>
      <c r="B101"/>
      <c r="C101"/>
      <c r="D101"/>
      <c r="E101"/>
      <c r="F101"/>
      <c r="G101"/>
    </row>
    <row r="102" spans="1:7" ht="15" x14ac:dyDescent="0.3">
      <c r="A102"/>
      <c r="B102"/>
      <c r="C102"/>
      <c r="D102"/>
      <c r="E102"/>
      <c r="F102"/>
      <c r="G102"/>
    </row>
    <row r="103" spans="1:7" ht="15" x14ac:dyDescent="0.3">
      <c r="A103"/>
      <c r="B103"/>
      <c r="C103"/>
      <c r="D103"/>
      <c r="E103"/>
      <c r="F103"/>
      <c r="G103"/>
    </row>
    <row r="104" spans="1:7" ht="15" x14ac:dyDescent="0.3">
      <c r="A104"/>
      <c r="B104"/>
      <c r="C104"/>
      <c r="D104"/>
      <c r="E104"/>
      <c r="F104"/>
      <c r="G104"/>
    </row>
    <row r="105" spans="1:7" ht="15" x14ac:dyDescent="0.3">
      <c r="A105"/>
      <c r="B105"/>
      <c r="C105"/>
      <c r="D105"/>
      <c r="E105"/>
      <c r="F105"/>
      <c r="G105"/>
    </row>
    <row r="106" spans="1:7" ht="15" x14ac:dyDescent="0.3">
      <c r="A106"/>
      <c r="B106"/>
      <c r="C106"/>
      <c r="D106"/>
      <c r="E106"/>
      <c r="F106"/>
      <c r="G106"/>
    </row>
    <row r="107" spans="1:7" ht="15" x14ac:dyDescent="0.3">
      <c r="A107"/>
      <c r="B107"/>
      <c r="C107"/>
      <c r="D107"/>
      <c r="E107"/>
      <c r="F107"/>
      <c r="G107"/>
    </row>
    <row r="108" spans="1:7" ht="15" x14ac:dyDescent="0.3">
      <c r="A108"/>
      <c r="B108"/>
      <c r="C108"/>
      <c r="D108"/>
      <c r="E108"/>
      <c r="F108"/>
      <c r="G108"/>
    </row>
    <row r="109" spans="1:7" ht="15" x14ac:dyDescent="0.3">
      <c r="A109"/>
      <c r="B109"/>
      <c r="C109"/>
      <c r="D109"/>
      <c r="E109"/>
      <c r="F109"/>
      <c r="G109"/>
    </row>
    <row r="110" spans="1:7" ht="15" x14ac:dyDescent="0.3">
      <c r="A110"/>
      <c r="B110"/>
      <c r="C110"/>
      <c r="D110"/>
      <c r="E110"/>
      <c r="F110"/>
      <c r="G110"/>
    </row>
    <row r="111" spans="1:7" ht="15" x14ac:dyDescent="0.3">
      <c r="A111"/>
      <c r="B111"/>
      <c r="C111"/>
      <c r="D111"/>
      <c r="E111"/>
      <c r="F111"/>
      <c r="G111"/>
    </row>
    <row r="112" spans="1:7" ht="15" x14ac:dyDescent="0.3">
      <c r="A112"/>
      <c r="B112"/>
      <c r="C112"/>
      <c r="D112"/>
      <c r="E112"/>
      <c r="F112"/>
      <c r="G112"/>
    </row>
    <row r="113" spans="1:7" ht="15" x14ac:dyDescent="0.3">
      <c r="A113"/>
      <c r="B113"/>
      <c r="C113"/>
      <c r="D113"/>
      <c r="E113"/>
      <c r="F113"/>
      <c r="G113"/>
    </row>
    <row r="114" spans="1:7" ht="15" x14ac:dyDescent="0.3">
      <c r="A114"/>
      <c r="B114"/>
      <c r="C114"/>
      <c r="D114"/>
      <c r="E114"/>
      <c r="F114"/>
      <c r="G114"/>
    </row>
    <row r="115" spans="1:7" ht="15" x14ac:dyDescent="0.3">
      <c r="A115"/>
      <c r="B115"/>
      <c r="C115"/>
      <c r="D115"/>
      <c r="E115"/>
      <c r="F115"/>
      <c r="G115"/>
    </row>
    <row r="116" spans="1:7" ht="15" x14ac:dyDescent="0.3">
      <c r="A116"/>
      <c r="B116"/>
      <c r="C116"/>
      <c r="D116"/>
      <c r="E116"/>
      <c r="F116"/>
      <c r="G116"/>
    </row>
    <row r="117" spans="1:7" ht="15" x14ac:dyDescent="0.3">
      <c r="A117"/>
      <c r="B117"/>
      <c r="C117"/>
      <c r="D117"/>
      <c r="E117"/>
      <c r="F117"/>
      <c r="G117"/>
    </row>
    <row r="118" spans="1:7" ht="15" x14ac:dyDescent="0.3">
      <c r="A118"/>
      <c r="B118"/>
      <c r="C118"/>
      <c r="D118"/>
      <c r="E118"/>
      <c r="F118"/>
      <c r="G118"/>
    </row>
    <row r="119" spans="1:7" ht="15" x14ac:dyDescent="0.3">
      <c r="A119"/>
      <c r="B119"/>
      <c r="C119"/>
      <c r="D119"/>
      <c r="E119"/>
      <c r="F119"/>
      <c r="G119"/>
    </row>
    <row r="120" spans="1:7" ht="15" x14ac:dyDescent="0.3">
      <c r="A120"/>
      <c r="B120"/>
      <c r="C120"/>
      <c r="D120"/>
      <c r="E120"/>
      <c r="F120"/>
      <c r="G120"/>
    </row>
    <row r="121" spans="1:7" ht="15" x14ac:dyDescent="0.3">
      <c r="A121"/>
      <c r="B121"/>
      <c r="C121"/>
      <c r="D121"/>
      <c r="E121"/>
      <c r="F121"/>
      <c r="G121"/>
    </row>
    <row r="122" spans="1:7" ht="15" x14ac:dyDescent="0.3">
      <c r="A122"/>
      <c r="B122"/>
      <c r="C122"/>
      <c r="D122"/>
      <c r="E122"/>
      <c r="F122"/>
      <c r="G122"/>
    </row>
    <row r="123" spans="1:7" ht="15" x14ac:dyDescent="0.3">
      <c r="A123"/>
      <c r="B123"/>
      <c r="C123"/>
      <c r="D123"/>
      <c r="E123"/>
      <c r="F123"/>
      <c r="G123"/>
    </row>
    <row r="124" spans="1:7" ht="15" x14ac:dyDescent="0.3">
      <c r="A124"/>
      <c r="B124"/>
      <c r="C124"/>
      <c r="D124"/>
      <c r="E124"/>
      <c r="F124"/>
      <c r="G124"/>
    </row>
    <row r="125" spans="1:7" ht="15" x14ac:dyDescent="0.3">
      <c r="A125"/>
      <c r="B125"/>
      <c r="C125"/>
      <c r="D125"/>
      <c r="E125"/>
      <c r="F125"/>
      <c r="G125"/>
    </row>
    <row r="126" spans="1:7" ht="15" x14ac:dyDescent="0.3">
      <c r="A126"/>
      <c r="B126"/>
      <c r="C126"/>
      <c r="D126"/>
      <c r="E126"/>
      <c r="F126"/>
      <c r="G126"/>
    </row>
    <row r="127" spans="1:7" ht="15" x14ac:dyDescent="0.3">
      <c r="A127"/>
      <c r="B127"/>
      <c r="C127"/>
      <c r="D127"/>
      <c r="E127"/>
      <c r="F127"/>
      <c r="G127"/>
    </row>
    <row r="128" spans="1:7" ht="15" x14ac:dyDescent="0.3">
      <c r="A128"/>
      <c r="B128"/>
      <c r="C128"/>
      <c r="D128"/>
      <c r="E128"/>
      <c r="F128"/>
      <c r="G128"/>
    </row>
    <row r="129" spans="1:7" ht="15" x14ac:dyDescent="0.3">
      <c r="A129"/>
      <c r="B129"/>
      <c r="C129"/>
      <c r="D129"/>
      <c r="E129"/>
      <c r="F129"/>
      <c r="G129"/>
    </row>
    <row r="130" spans="1:7" ht="15" x14ac:dyDescent="0.3">
      <c r="A130"/>
      <c r="B130"/>
      <c r="C130"/>
      <c r="D130"/>
      <c r="E130"/>
      <c r="F130"/>
      <c r="G130"/>
    </row>
    <row r="131" spans="1:7" ht="15" x14ac:dyDescent="0.3">
      <c r="A131"/>
      <c r="B131"/>
      <c r="C131"/>
      <c r="D131"/>
      <c r="E131"/>
      <c r="F131"/>
      <c r="G131"/>
    </row>
    <row r="132" spans="1:7" ht="15" x14ac:dyDescent="0.3">
      <c r="A132"/>
      <c r="B132"/>
      <c r="C132"/>
      <c r="D132"/>
      <c r="E132"/>
      <c r="F132"/>
      <c r="G132"/>
    </row>
    <row r="133" spans="1:7" ht="15" x14ac:dyDescent="0.3">
      <c r="A133"/>
      <c r="B133"/>
      <c r="C133"/>
      <c r="D133"/>
      <c r="E133"/>
      <c r="F133"/>
      <c r="G133"/>
    </row>
    <row r="134" spans="1:7" ht="15" x14ac:dyDescent="0.3">
      <c r="A134"/>
      <c r="B134"/>
      <c r="C134"/>
      <c r="D134"/>
      <c r="E134"/>
      <c r="F134"/>
      <c r="G134"/>
    </row>
    <row r="135" spans="1:7" ht="15" x14ac:dyDescent="0.3">
      <c r="A135"/>
      <c r="B135"/>
      <c r="C135"/>
      <c r="D135"/>
      <c r="E135"/>
      <c r="F135"/>
      <c r="G135"/>
    </row>
    <row r="136" spans="1:7" ht="15" x14ac:dyDescent="0.3">
      <c r="A136"/>
      <c r="B136"/>
      <c r="C136"/>
      <c r="D136"/>
      <c r="E136"/>
      <c r="F136"/>
      <c r="G136"/>
    </row>
    <row r="137" spans="1:7" ht="15" x14ac:dyDescent="0.3">
      <c r="A137"/>
      <c r="B137"/>
      <c r="C137"/>
      <c r="D137"/>
      <c r="E137"/>
      <c r="F137"/>
      <c r="G137"/>
    </row>
    <row r="138" spans="1:7" ht="15" x14ac:dyDescent="0.3">
      <c r="A138"/>
      <c r="B138"/>
      <c r="C138"/>
      <c r="D138"/>
      <c r="E138"/>
      <c r="F138"/>
      <c r="G138"/>
    </row>
    <row r="139" spans="1:7" ht="15" x14ac:dyDescent="0.3">
      <c r="A139"/>
      <c r="B139"/>
      <c r="C139"/>
      <c r="D139"/>
      <c r="E139"/>
      <c r="F139"/>
      <c r="G139"/>
    </row>
    <row r="140" spans="1:7" ht="15" x14ac:dyDescent="0.3">
      <c r="A140"/>
      <c r="B140"/>
      <c r="C140"/>
      <c r="D140"/>
      <c r="E140"/>
      <c r="F140"/>
      <c r="G140"/>
    </row>
    <row r="141" spans="1:7" ht="15" x14ac:dyDescent="0.3">
      <c r="A141"/>
      <c r="B141"/>
      <c r="C141"/>
      <c r="D141"/>
      <c r="E141"/>
      <c r="F141"/>
      <c r="G141"/>
    </row>
    <row r="142" spans="1:7" ht="15" x14ac:dyDescent="0.3">
      <c r="A142"/>
      <c r="B142"/>
      <c r="C142"/>
      <c r="D142"/>
      <c r="E142"/>
      <c r="F142"/>
      <c r="G142"/>
    </row>
    <row r="143" spans="1:7" ht="15" x14ac:dyDescent="0.3">
      <c r="A143"/>
      <c r="B143"/>
      <c r="C143"/>
      <c r="D143"/>
      <c r="E143"/>
      <c r="F143"/>
      <c r="G143"/>
    </row>
    <row r="144" spans="1:7" ht="15" x14ac:dyDescent="0.3">
      <c r="A144"/>
      <c r="B144"/>
      <c r="C144"/>
      <c r="D144"/>
      <c r="E144"/>
      <c r="F144"/>
      <c r="G144"/>
    </row>
    <row r="145" spans="1:7" ht="15" x14ac:dyDescent="0.3">
      <c r="A145"/>
      <c r="B145"/>
      <c r="C145"/>
      <c r="D145"/>
      <c r="E145"/>
      <c r="F145"/>
      <c r="G145"/>
    </row>
    <row r="146" spans="1:7" ht="15" x14ac:dyDescent="0.3">
      <c r="A146"/>
      <c r="B146"/>
      <c r="C146"/>
      <c r="D146"/>
      <c r="E146"/>
      <c r="F146"/>
      <c r="G146"/>
    </row>
    <row r="147" spans="1:7" ht="15" x14ac:dyDescent="0.3">
      <c r="A147"/>
      <c r="B147"/>
      <c r="C147"/>
      <c r="D147"/>
      <c r="E147"/>
      <c r="F147"/>
      <c r="G147"/>
    </row>
    <row r="148" spans="1:7" ht="15" x14ac:dyDescent="0.3">
      <c r="A148"/>
      <c r="B148"/>
      <c r="C148"/>
      <c r="D148"/>
      <c r="E148"/>
      <c r="F148"/>
      <c r="G148"/>
    </row>
    <row r="149" spans="1:7" ht="15" x14ac:dyDescent="0.3">
      <c r="A149"/>
      <c r="B149"/>
      <c r="C149"/>
      <c r="D149"/>
      <c r="E149"/>
      <c r="F149"/>
      <c r="G149"/>
    </row>
    <row r="150" spans="1:7" ht="15" x14ac:dyDescent="0.3">
      <c r="A150"/>
      <c r="B150"/>
      <c r="C150"/>
      <c r="D150"/>
      <c r="E150"/>
      <c r="F150"/>
      <c r="G150"/>
    </row>
    <row r="151" spans="1:7" ht="15" x14ac:dyDescent="0.3">
      <c r="A151"/>
      <c r="B151"/>
      <c r="C151"/>
      <c r="D151"/>
      <c r="E151"/>
      <c r="F151"/>
      <c r="G151"/>
    </row>
    <row r="152" spans="1:7" ht="15" x14ac:dyDescent="0.3">
      <c r="A152"/>
      <c r="B152"/>
      <c r="C152"/>
      <c r="D152"/>
      <c r="E152"/>
      <c r="F152"/>
      <c r="G152"/>
    </row>
    <row r="153" spans="1:7" ht="15" x14ac:dyDescent="0.3">
      <c r="A153"/>
      <c r="B153"/>
      <c r="C153"/>
      <c r="D153"/>
      <c r="E153"/>
      <c r="F153"/>
      <c r="G153"/>
    </row>
    <row r="154" spans="1:7" ht="15" x14ac:dyDescent="0.3">
      <c r="A154"/>
      <c r="B154"/>
      <c r="C154"/>
      <c r="D154"/>
      <c r="E154"/>
      <c r="F154"/>
      <c r="G154"/>
    </row>
    <row r="155" spans="1:7" ht="15" x14ac:dyDescent="0.3">
      <c r="A155"/>
      <c r="B155"/>
      <c r="C155"/>
      <c r="D155"/>
      <c r="E155"/>
      <c r="F155"/>
      <c r="G155"/>
    </row>
    <row r="156" spans="1:7" ht="15" x14ac:dyDescent="0.3">
      <c r="A156"/>
      <c r="B156"/>
      <c r="C156"/>
      <c r="D156"/>
      <c r="E156"/>
      <c r="F156"/>
      <c r="G156"/>
    </row>
    <row r="157" spans="1:7" ht="15" x14ac:dyDescent="0.3">
      <c r="A157"/>
      <c r="B157"/>
      <c r="C157"/>
      <c r="D157"/>
      <c r="E157"/>
      <c r="F157"/>
      <c r="G157"/>
    </row>
    <row r="158" spans="1:7" ht="15" x14ac:dyDescent="0.3">
      <c r="A158"/>
      <c r="B158"/>
      <c r="C158"/>
      <c r="D158"/>
      <c r="E158"/>
      <c r="F158"/>
      <c r="G158"/>
    </row>
    <row r="159" spans="1:7" ht="15" x14ac:dyDescent="0.3">
      <c r="A159"/>
      <c r="B159"/>
      <c r="C159"/>
      <c r="D159"/>
      <c r="E159"/>
      <c r="F159"/>
      <c r="G159"/>
    </row>
    <row r="160" spans="1:7" ht="15" x14ac:dyDescent="0.3">
      <c r="A160"/>
      <c r="B160"/>
      <c r="C160"/>
      <c r="D160"/>
      <c r="E160"/>
      <c r="F160"/>
      <c r="G160"/>
    </row>
    <row r="161" spans="1:7" ht="15" x14ac:dyDescent="0.3">
      <c r="A161"/>
      <c r="B161"/>
      <c r="C161"/>
      <c r="D161"/>
      <c r="E161"/>
      <c r="F161"/>
      <c r="G161"/>
    </row>
    <row r="162" spans="1:7" ht="15" x14ac:dyDescent="0.3">
      <c r="A162"/>
      <c r="B162"/>
      <c r="C162"/>
      <c r="D162"/>
      <c r="E162"/>
      <c r="F162"/>
      <c r="G162"/>
    </row>
    <row r="163" spans="1:7" ht="15" x14ac:dyDescent="0.3">
      <c r="A163"/>
      <c r="B163"/>
      <c r="C163"/>
      <c r="D163"/>
      <c r="E163"/>
      <c r="F163"/>
      <c r="G163"/>
    </row>
    <row r="164" spans="1:7" ht="15" x14ac:dyDescent="0.3">
      <c r="A164"/>
      <c r="B164"/>
      <c r="C164"/>
      <c r="D164"/>
      <c r="E164"/>
      <c r="F164"/>
      <c r="G164"/>
    </row>
    <row r="165" spans="1:7" ht="15" x14ac:dyDescent="0.3">
      <c r="A165"/>
      <c r="B165"/>
      <c r="C165"/>
      <c r="D165"/>
      <c r="E165"/>
      <c r="F165"/>
      <c r="G165"/>
    </row>
    <row r="166" spans="1:7" ht="15" x14ac:dyDescent="0.3">
      <c r="A166"/>
      <c r="B166"/>
      <c r="C166"/>
      <c r="D166"/>
      <c r="E166"/>
      <c r="F166"/>
      <c r="G166"/>
    </row>
    <row r="167" spans="1:7" ht="15" x14ac:dyDescent="0.3">
      <c r="A167"/>
      <c r="B167"/>
      <c r="C167"/>
      <c r="D167"/>
      <c r="E167"/>
      <c r="F167"/>
      <c r="G167"/>
    </row>
    <row r="168" spans="1:7" ht="15" x14ac:dyDescent="0.3">
      <c r="A168"/>
      <c r="B168"/>
      <c r="C168"/>
      <c r="D168"/>
      <c r="E168"/>
      <c r="F168"/>
      <c r="G168"/>
    </row>
    <row r="169" spans="1:7" ht="15" x14ac:dyDescent="0.3">
      <c r="A169"/>
      <c r="B169"/>
      <c r="C169"/>
      <c r="D169"/>
      <c r="E169"/>
      <c r="F169"/>
      <c r="G169"/>
    </row>
    <row r="170" spans="1:7" ht="15" x14ac:dyDescent="0.3">
      <c r="A170"/>
      <c r="B170"/>
      <c r="C170"/>
      <c r="D170"/>
      <c r="E170"/>
      <c r="F170"/>
      <c r="G170"/>
    </row>
    <row r="171" spans="1:7" ht="15" x14ac:dyDescent="0.3">
      <c r="A171"/>
      <c r="B171"/>
      <c r="C171"/>
      <c r="D171"/>
      <c r="E171"/>
      <c r="F171"/>
      <c r="G171"/>
    </row>
    <row r="172" spans="1:7" ht="15" x14ac:dyDescent="0.3">
      <c r="A172"/>
      <c r="B172"/>
      <c r="C172"/>
      <c r="D172"/>
      <c r="E172"/>
      <c r="F172"/>
      <c r="G172"/>
    </row>
    <row r="173" spans="1:7" ht="15" x14ac:dyDescent="0.3">
      <c r="A173"/>
      <c r="B173"/>
      <c r="C173"/>
      <c r="D173"/>
      <c r="E173"/>
      <c r="F173"/>
      <c r="G173"/>
    </row>
    <row r="174" spans="1:7" ht="15" x14ac:dyDescent="0.3">
      <c r="A174"/>
      <c r="B174"/>
      <c r="C174"/>
      <c r="D174"/>
      <c r="E174"/>
      <c r="F174"/>
      <c r="G174"/>
    </row>
    <row r="175" spans="1:7" ht="15" x14ac:dyDescent="0.3">
      <c r="A175"/>
      <c r="B175"/>
      <c r="C175"/>
      <c r="D175"/>
      <c r="E175"/>
      <c r="F175"/>
      <c r="G175"/>
    </row>
    <row r="176" spans="1:7" ht="15" x14ac:dyDescent="0.3">
      <c r="A176"/>
      <c r="B176"/>
      <c r="C176"/>
      <c r="D176"/>
      <c r="E176"/>
      <c r="F176"/>
      <c r="G176"/>
    </row>
    <row r="177" spans="1:7" ht="15" x14ac:dyDescent="0.3">
      <c r="A177"/>
      <c r="B177"/>
      <c r="C177"/>
      <c r="D177"/>
      <c r="E177"/>
      <c r="F177"/>
      <c r="G177"/>
    </row>
    <row r="178" spans="1:7" ht="15" x14ac:dyDescent="0.3">
      <c r="A178"/>
      <c r="B178"/>
      <c r="C178"/>
      <c r="D178"/>
      <c r="E178"/>
      <c r="F178"/>
      <c r="G178"/>
    </row>
    <row r="179" spans="1:7" ht="15" x14ac:dyDescent="0.3">
      <c r="A179"/>
      <c r="B179"/>
      <c r="C179"/>
      <c r="D179"/>
      <c r="E179"/>
      <c r="F179"/>
      <c r="G179"/>
    </row>
    <row r="180" spans="1:7" ht="15" x14ac:dyDescent="0.3">
      <c r="A180"/>
      <c r="B180"/>
      <c r="C180"/>
      <c r="D180"/>
      <c r="E180"/>
      <c r="F180"/>
      <c r="G180"/>
    </row>
    <row r="181" spans="1:7" ht="15" x14ac:dyDescent="0.3">
      <c r="A181"/>
      <c r="B181"/>
      <c r="C181"/>
      <c r="D181"/>
      <c r="E181"/>
      <c r="F181"/>
      <c r="G181"/>
    </row>
    <row r="182" spans="1:7" ht="15" x14ac:dyDescent="0.3">
      <c r="A182"/>
      <c r="B182"/>
      <c r="C182"/>
      <c r="D182"/>
      <c r="E182"/>
      <c r="F182"/>
      <c r="G182"/>
    </row>
    <row r="183" spans="1:7" ht="15" x14ac:dyDescent="0.3">
      <c r="A183"/>
      <c r="B183"/>
      <c r="C183"/>
      <c r="D183"/>
      <c r="E183"/>
      <c r="F183"/>
      <c r="G183"/>
    </row>
    <row r="184" spans="1:7" ht="15" x14ac:dyDescent="0.3">
      <c r="A184"/>
      <c r="B184"/>
      <c r="C184"/>
      <c r="D184"/>
      <c r="E184"/>
      <c r="F184"/>
      <c r="G184"/>
    </row>
    <row r="185" spans="1:7" ht="15" x14ac:dyDescent="0.3">
      <c r="A185"/>
      <c r="B185"/>
      <c r="C185"/>
      <c r="D185"/>
      <c r="E185"/>
      <c r="F185"/>
      <c r="G185"/>
    </row>
    <row r="186" spans="1:7" ht="15" x14ac:dyDescent="0.3">
      <c r="A186"/>
      <c r="B186"/>
      <c r="C186"/>
      <c r="D186"/>
      <c r="E186"/>
      <c r="F186"/>
      <c r="G186"/>
    </row>
    <row r="187" spans="1:7" ht="15" x14ac:dyDescent="0.3">
      <c r="A187"/>
      <c r="B187"/>
      <c r="C187"/>
      <c r="D187"/>
      <c r="E187"/>
      <c r="F187"/>
      <c r="G187"/>
    </row>
    <row r="188" spans="1:7" ht="15" x14ac:dyDescent="0.3">
      <c r="A188"/>
      <c r="B188"/>
      <c r="C188"/>
      <c r="D188"/>
      <c r="E188"/>
      <c r="F188"/>
      <c r="G188"/>
    </row>
    <row r="189" spans="1:7" ht="15" x14ac:dyDescent="0.3">
      <c r="A189"/>
      <c r="B189"/>
      <c r="C189"/>
      <c r="D189"/>
      <c r="E189"/>
      <c r="F189"/>
      <c r="G189"/>
    </row>
    <row r="190" spans="1:7" ht="15" x14ac:dyDescent="0.3">
      <c r="A190"/>
      <c r="B190"/>
      <c r="C190"/>
      <c r="D190"/>
      <c r="E190"/>
      <c r="F190"/>
      <c r="G190"/>
    </row>
    <row r="191" spans="1:7" ht="15" x14ac:dyDescent="0.3">
      <c r="A191"/>
      <c r="B191"/>
      <c r="C191"/>
      <c r="D191"/>
      <c r="E191"/>
      <c r="F191"/>
      <c r="G191"/>
    </row>
    <row r="192" spans="1:7" ht="15" x14ac:dyDescent="0.3">
      <c r="A192"/>
      <c r="B192"/>
      <c r="C192"/>
      <c r="D192"/>
      <c r="E192"/>
      <c r="F192"/>
      <c r="G192"/>
    </row>
    <row r="193" spans="1:7" ht="15" x14ac:dyDescent="0.3">
      <c r="A193"/>
      <c r="B193"/>
      <c r="C193"/>
      <c r="D193"/>
      <c r="E193"/>
      <c r="F193"/>
      <c r="G193"/>
    </row>
    <row r="194" spans="1:7" ht="15" x14ac:dyDescent="0.3">
      <c r="A194"/>
      <c r="B194"/>
      <c r="C194"/>
      <c r="D194"/>
      <c r="E194"/>
      <c r="F194"/>
      <c r="G194"/>
    </row>
    <row r="195" spans="1:7" ht="15" x14ac:dyDescent="0.3">
      <c r="A195"/>
      <c r="B195"/>
      <c r="C195"/>
      <c r="D195"/>
      <c r="E195"/>
      <c r="F195"/>
      <c r="G195"/>
    </row>
    <row r="196" spans="1:7" ht="15" x14ac:dyDescent="0.3">
      <c r="A196"/>
      <c r="B196"/>
      <c r="C196"/>
      <c r="D196"/>
      <c r="E196"/>
      <c r="F196"/>
      <c r="G196"/>
    </row>
    <row r="197" spans="1:7" ht="15" x14ac:dyDescent="0.3">
      <c r="A197"/>
      <c r="B197"/>
      <c r="C197"/>
      <c r="D197"/>
      <c r="E197"/>
      <c r="F197"/>
      <c r="G197"/>
    </row>
    <row r="198" spans="1:7" ht="15" x14ac:dyDescent="0.3">
      <c r="A198"/>
      <c r="B198"/>
      <c r="C198"/>
      <c r="D198"/>
      <c r="E198"/>
      <c r="F198"/>
      <c r="G198"/>
    </row>
    <row r="199" spans="1:7" ht="15" x14ac:dyDescent="0.3">
      <c r="A199"/>
      <c r="B199"/>
      <c r="C199"/>
      <c r="D199"/>
      <c r="E199"/>
      <c r="F199"/>
      <c r="G199"/>
    </row>
    <row r="200" spans="1:7" ht="15" x14ac:dyDescent="0.3">
      <c r="A200"/>
      <c r="B200"/>
      <c r="C200"/>
      <c r="D200"/>
      <c r="E200"/>
      <c r="F200"/>
      <c r="G200"/>
    </row>
    <row r="201" spans="1:7" ht="15" x14ac:dyDescent="0.3">
      <c r="A201"/>
      <c r="B201"/>
      <c r="C201"/>
      <c r="D201"/>
      <c r="E201"/>
      <c r="F201"/>
      <c r="G201"/>
    </row>
    <row r="202" spans="1:7" ht="15" x14ac:dyDescent="0.3">
      <c r="A202"/>
      <c r="B202"/>
      <c r="C202"/>
      <c r="D202"/>
      <c r="E202"/>
      <c r="F202"/>
      <c r="G202"/>
    </row>
    <row r="203" spans="1:7" ht="15" x14ac:dyDescent="0.3">
      <c r="A203"/>
      <c r="B203"/>
      <c r="C203"/>
      <c r="D203"/>
      <c r="E203"/>
      <c r="F203"/>
      <c r="G203"/>
    </row>
    <row r="204" spans="1:7" ht="15" x14ac:dyDescent="0.3">
      <c r="A204"/>
      <c r="B204"/>
      <c r="C204"/>
      <c r="D204"/>
      <c r="E204"/>
      <c r="F204"/>
      <c r="G204"/>
    </row>
    <row r="205" spans="1:7" ht="15" x14ac:dyDescent="0.3">
      <c r="A205"/>
      <c r="B205"/>
      <c r="C205"/>
      <c r="D205"/>
      <c r="E205"/>
      <c r="F205"/>
      <c r="G205"/>
    </row>
    <row r="206" spans="1:7" ht="15" x14ac:dyDescent="0.3">
      <c r="A206"/>
      <c r="B206"/>
      <c r="C206"/>
      <c r="D206"/>
      <c r="E206"/>
      <c r="F206"/>
      <c r="G206"/>
    </row>
    <row r="207" spans="1:7" ht="15" x14ac:dyDescent="0.3">
      <c r="A207"/>
      <c r="B207"/>
      <c r="C207"/>
      <c r="D207"/>
      <c r="E207"/>
      <c r="F207"/>
      <c r="G207"/>
    </row>
    <row r="208" spans="1:7" ht="15" x14ac:dyDescent="0.3">
      <c r="A208"/>
      <c r="B208"/>
      <c r="C208"/>
      <c r="D208"/>
      <c r="E208"/>
      <c r="F208"/>
      <c r="G208"/>
    </row>
    <row r="209" spans="1:7" ht="15" x14ac:dyDescent="0.3">
      <c r="A209"/>
      <c r="B209"/>
      <c r="C209"/>
      <c r="D209"/>
      <c r="E209"/>
      <c r="F209"/>
      <c r="G209"/>
    </row>
    <row r="210" spans="1:7" ht="15" x14ac:dyDescent="0.3">
      <c r="A210"/>
      <c r="B210"/>
      <c r="C210"/>
      <c r="D210"/>
      <c r="E210"/>
      <c r="F210"/>
      <c r="G210"/>
    </row>
    <row r="211" spans="1:7" ht="15" x14ac:dyDescent="0.3">
      <c r="A211"/>
      <c r="B211"/>
      <c r="C211"/>
      <c r="D211"/>
      <c r="E211"/>
      <c r="F211"/>
      <c r="G211"/>
    </row>
    <row r="212" spans="1:7" ht="15" x14ac:dyDescent="0.3">
      <c r="A212"/>
      <c r="B212"/>
      <c r="C212"/>
      <c r="D212"/>
      <c r="E212"/>
      <c r="F212"/>
      <c r="G212"/>
    </row>
    <row r="213" spans="1:7" ht="15" x14ac:dyDescent="0.3">
      <c r="A213"/>
      <c r="B213"/>
      <c r="C213"/>
      <c r="D213"/>
      <c r="E213"/>
      <c r="F213"/>
      <c r="G213"/>
    </row>
    <row r="214" spans="1:7" ht="15" x14ac:dyDescent="0.3">
      <c r="A214"/>
      <c r="B214"/>
      <c r="C214"/>
      <c r="D214"/>
      <c r="E214"/>
      <c r="F214"/>
      <c r="G214"/>
    </row>
    <row r="215" spans="1:7" ht="15" x14ac:dyDescent="0.3">
      <c r="A215"/>
      <c r="B215"/>
      <c r="C215"/>
      <c r="D215"/>
      <c r="E215"/>
      <c r="F215"/>
      <c r="G215"/>
    </row>
    <row r="216" spans="1:7" ht="15" x14ac:dyDescent="0.3">
      <c r="A216"/>
      <c r="B216"/>
      <c r="C216"/>
      <c r="D216"/>
      <c r="E216"/>
      <c r="F216"/>
      <c r="G216"/>
    </row>
    <row r="217" spans="1:7" ht="15" x14ac:dyDescent="0.3">
      <c r="A217"/>
      <c r="B217"/>
      <c r="C217"/>
      <c r="D217"/>
      <c r="E217"/>
      <c r="F217"/>
      <c r="G217"/>
    </row>
  </sheetData>
  <pageMargins left="0.7" right="0.7" top="0.75" bottom="0.75" header="0.3" footer="0.3"/>
  <pageSetup scale="64" orientation="portrait" r:id="rId2"/>
  <headerFooter>
    <oddHeader>&amp;R&amp;8KPSC Case No. 2017-00179
Commission's Second Set of Data Requests
Dated: August 14, 2017
Item No. #28d
Page 3 of 11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6"/>
  <sheetViews>
    <sheetView tabSelected="1" workbookViewId="0"/>
  </sheetViews>
  <sheetFormatPr defaultRowHeight="15" x14ac:dyDescent="0.25"/>
  <cols>
    <col min="1" max="3" width="9.140625" style="62"/>
    <col min="4" max="4" width="10.7109375" style="62" bestFit="1" customWidth="1"/>
    <col min="5" max="16384" width="9.140625" style="62"/>
  </cols>
  <sheetData>
    <row r="1" spans="1:6" x14ac:dyDescent="0.25">
      <c r="A1" s="62" t="s">
        <v>35</v>
      </c>
      <c r="B1" s="62" t="s">
        <v>36</v>
      </c>
      <c r="C1" s="62" t="s">
        <v>37</v>
      </c>
      <c r="D1" s="62" t="s">
        <v>38</v>
      </c>
      <c r="E1" s="62" t="s">
        <v>39</v>
      </c>
      <c r="F1" s="62" t="s">
        <v>40</v>
      </c>
    </row>
    <row r="2" spans="1:6" x14ac:dyDescent="0.25">
      <c r="A2" s="62" t="s">
        <v>3</v>
      </c>
      <c r="B2" s="62" t="s">
        <v>44</v>
      </c>
      <c r="C2" s="62" t="s">
        <v>58</v>
      </c>
      <c r="D2" s="63">
        <v>42370</v>
      </c>
      <c r="E2" s="62" t="s">
        <v>2</v>
      </c>
      <c r="F2" s="62">
        <v>3188</v>
      </c>
    </row>
    <row r="3" spans="1:6" x14ac:dyDescent="0.25">
      <c r="A3" s="62" t="s">
        <v>3</v>
      </c>
      <c r="B3" s="62" t="s">
        <v>44</v>
      </c>
      <c r="C3" s="62" t="s">
        <v>58</v>
      </c>
      <c r="D3" s="63">
        <v>42374</v>
      </c>
      <c r="E3" s="62" t="s">
        <v>2</v>
      </c>
      <c r="F3" s="62">
        <v>20971</v>
      </c>
    </row>
    <row r="4" spans="1:6" x14ac:dyDescent="0.25">
      <c r="A4" s="62" t="s">
        <v>3</v>
      </c>
      <c r="B4" s="62" t="s">
        <v>44</v>
      </c>
      <c r="C4" s="62" t="s">
        <v>58</v>
      </c>
      <c r="D4" s="63">
        <v>42389</v>
      </c>
      <c r="E4" s="62" t="s">
        <v>2</v>
      </c>
      <c r="F4" s="62">
        <v>20971</v>
      </c>
    </row>
    <row r="5" spans="1:6" x14ac:dyDescent="0.25">
      <c r="A5" s="62" t="s">
        <v>3</v>
      </c>
      <c r="B5" s="62" t="s">
        <v>44</v>
      </c>
      <c r="C5" s="62" t="s">
        <v>58</v>
      </c>
      <c r="D5" s="63">
        <v>42398</v>
      </c>
      <c r="E5" s="62" t="s">
        <v>2</v>
      </c>
      <c r="F5" s="62">
        <v>5003.41</v>
      </c>
    </row>
    <row r="6" spans="1:6" x14ac:dyDescent="0.25">
      <c r="A6" s="62" t="s">
        <v>3</v>
      </c>
      <c r="B6" s="62" t="s">
        <v>44</v>
      </c>
      <c r="C6" s="62" t="s">
        <v>58</v>
      </c>
      <c r="D6" s="63">
        <v>42399</v>
      </c>
      <c r="E6" s="62" t="s">
        <v>2</v>
      </c>
      <c r="F6" s="62">
        <v>-21493</v>
      </c>
    </row>
    <row r="7" spans="1:6" x14ac:dyDescent="0.25">
      <c r="A7" s="62" t="s">
        <v>0</v>
      </c>
      <c r="B7" s="62" t="s">
        <v>44</v>
      </c>
      <c r="C7" s="62" t="s">
        <v>45</v>
      </c>
      <c r="D7" s="63">
        <v>42400</v>
      </c>
      <c r="E7" s="62" t="s">
        <v>2</v>
      </c>
      <c r="F7" s="62">
        <v>599469</v>
      </c>
    </row>
    <row r="8" spans="1:6" x14ac:dyDescent="0.25">
      <c r="A8" s="62" t="s">
        <v>0</v>
      </c>
      <c r="B8" s="62" t="s">
        <v>47</v>
      </c>
      <c r="C8" s="62" t="s">
        <v>45</v>
      </c>
      <c r="D8" s="63">
        <v>42400</v>
      </c>
      <c r="E8" s="62" t="s">
        <v>2</v>
      </c>
      <c r="F8" s="62">
        <v>15758</v>
      </c>
    </row>
    <row r="9" spans="1:6" x14ac:dyDescent="0.25">
      <c r="A9" s="62" t="s">
        <v>0</v>
      </c>
      <c r="B9" s="62" t="s">
        <v>49</v>
      </c>
      <c r="C9" s="62" t="s">
        <v>41</v>
      </c>
      <c r="D9" s="63">
        <v>42400</v>
      </c>
      <c r="E9" s="62" t="s">
        <v>2</v>
      </c>
      <c r="F9" s="62">
        <v>2125</v>
      </c>
    </row>
    <row r="10" spans="1:6" x14ac:dyDescent="0.25">
      <c r="A10" s="62" t="s">
        <v>0</v>
      </c>
      <c r="B10" s="62" t="s">
        <v>50</v>
      </c>
      <c r="C10" s="62" t="s">
        <v>45</v>
      </c>
      <c r="D10" s="63">
        <v>42400</v>
      </c>
      <c r="E10" s="62" t="s">
        <v>2</v>
      </c>
      <c r="F10" s="62">
        <v>217</v>
      </c>
    </row>
    <row r="11" spans="1:6" x14ac:dyDescent="0.25">
      <c r="A11" s="62" t="s">
        <v>3</v>
      </c>
      <c r="B11" s="62" t="s">
        <v>42</v>
      </c>
      <c r="C11" s="62" t="s">
        <v>8</v>
      </c>
      <c r="D11" s="63">
        <v>42400</v>
      </c>
      <c r="E11" s="62" t="s">
        <v>7</v>
      </c>
      <c r="F11" s="62">
        <v>414347</v>
      </c>
    </row>
    <row r="12" spans="1:6" x14ac:dyDescent="0.25">
      <c r="A12" s="62" t="s">
        <v>3</v>
      </c>
      <c r="B12" s="62" t="s">
        <v>42</v>
      </c>
      <c r="C12" s="62" t="s">
        <v>51</v>
      </c>
      <c r="D12" s="63">
        <v>42400</v>
      </c>
      <c r="E12" s="62" t="s">
        <v>7</v>
      </c>
      <c r="F12" s="62">
        <v>-207173.5</v>
      </c>
    </row>
    <row r="13" spans="1:6" x14ac:dyDescent="0.25">
      <c r="A13" s="62" t="s">
        <v>3</v>
      </c>
      <c r="B13" s="62" t="s">
        <v>44</v>
      </c>
      <c r="C13" s="62" t="s">
        <v>58</v>
      </c>
      <c r="D13" s="63">
        <v>42400</v>
      </c>
      <c r="E13" s="62" t="s">
        <v>2</v>
      </c>
      <c r="F13" s="62">
        <v>-22770</v>
      </c>
    </row>
    <row r="14" spans="1:6" x14ac:dyDescent="0.25">
      <c r="A14" s="62" t="s">
        <v>3</v>
      </c>
      <c r="B14" s="62" t="s">
        <v>44</v>
      </c>
      <c r="C14" s="62" t="s">
        <v>45</v>
      </c>
      <c r="D14" s="63">
        <v>42400</v>
      </c>
      <c r="E14" s="62" t="s">
        <v>2</v>
      </c>
      <c r="F14" s="62">
        <v>50472</v>
      </c>
    </row>
    <row r="15" spans="1:6" x14ac:dyDescent="0.25">
      <c r="A15" s="62" t="s">
        <v>3</v>
      </c>
      <c r="B15" s="62" t="s">
        <v>46</v>
      </c>
      <c r="C15" s="62" t="s">
        <v>8</v>
      </c>
      <c r="D15" s="63">
        <v>42400</v>
      </c>
      <c r="E15" s="62" t="s">
        <v>7</v>
      </c>
      <c r="F15" s="62">
        <v>167</v>
      </c>
    </row>
    <row r="16" spans="1:6" x14ac:dyDescent="0.25">
      <c r="A16" s="62" t="s">
        <v>3</v>
      </c>
      <c r="B16" s="62" t="s">
        <v>47</v>
      </c>
      <c r="C16" s="62" t="s">
        <v>45</v>
      </c>
      <c r="D16" s="63">
        <v>42400</v>
      </c>
      <c r="E16" s="62" t="s">
        <v>2</v>
      </c>
      <c r="F16" s="62">
        <v>874</v>
      </c>
    </row>
    <row r="17" spans="1:6" x14ac:dyDescent="0.25">
      <c r="A17" s="62" t="s">
        <v>4</v>
      </c>
      <c r="B17" s="62" t="s">
        <v>44</v>
      </c>
      <c r="C17" s="62" t="s">
        <v>45</v>
      </c>
      <c r="D17" s="63">
        <v>42400</v>
      </c>
      <c r="E17" s="62" t="s">
        <v>2</v>
      </c>
      <c r="F17" s="62">
        <v>370601</v>
      </c>
    </row>
    <row r="18" spans="1:6" x14ac:dyDescent="0.25">
      <c r="A18" s="62" t="s">
        <v>4</v>
      </c>
      <c r="B18" s="62" t="s">
        <v>47</v>
      </c>
      <c r="C18" s="62" t="s">
        <v>45</v>
      </c>
      <c r="D18" s="63">
        <v>42400</v>
      </c>
      <c r="E18" s="62" t="s">
        <v>2</v>
      </c>
      <c r="F18" s="62">
        <v>3322</v>
      </c>
    </row>
    <row r="19" spans="1:6" x14ac:dyDescent="0.25">
      <c r="A19" s="62" t="s">
        <v>4</v>
      </c>
      <c r="B19" s="62" t="s">
        <v>50</v>
      </c>
      <c r="C19" s="62" t="s">
        <v>45</v>
      </c>
      <c r="D19" s="63">
        <v>42400</v>
      </c>
      <c r="E19" s="62" t="s">
        <v>2</v>
      </c>
      <c r="F19" s="62">
        <v>1080</v>
      </c>
    </row>
    <row r="20" spans="1:6" x14ac:dyDescent="0.25">
      <c r="A20" s="62" t="s">
        <v>3</v>
      </c>
      <c r="B20" s="62" t="s">
        <v>44</v>
      </c>
      <c r="C20" s="62" t="s">
        <v>58</v>
      </c>
      <c r="D20" s="63">
        <v>42402</v>
      </c>
      <c r="E20" s="62" t="s">
        <v>2</v>
      </c>
      <c r="F20" s="62">
        <v>21493</v>
      </c>
    </row>
    <row r="21" spans="1:6" x14ac:dyDescent="0.25">
      <c r="A21" s="62" t="s">
        <v>3</v>
      </c>
      <c r="B21" s="62" t="s">
        <v>44</v>
      </c>
      <c r="C21" s="62" t="s">
        <v>58</v>
      </c>
      <c r="D21" s="63">
        <v>42405</v>
      </c>
      <c r="E21" s="62" t="s">
        <v>2</v>
      </c>
      <c r="F21" s="62">
        <v>-1619</v>
      </c>
    </row>
    <row r="22" spans="1:6" x14ac:dyDescent="0.25">
      <c r="A22" s="62" t="s">
        <v>3</v>
      </c>
      <c r="B22" s="62" t="s">
        <v>44</v>
      </c>
      <c r="C22" s="62" t="s">
        <v>58</v>
      </c>
      <c r="D22" s="63">
        <v>42417</v>
      </c>
      <c r="E22" s="62" t="s">
        <v>2</v>
      </c>
      <c r="F22" s="62">
        <v>22770</v>
      </c>
    </row>
    <row r="23" spans="1:6" x14ac:dyDescent="0.25">
      <c r="A23" s="62" t="s">
        <v>3</v>
      </c>
      <c r="B23" s="62" t="s">
        <v>44</v>
      </c>
      <c r="C23" s="62" t="s">
        <v>58</v>
      </c>
      <c r="D23" s="63">
        <v>42425</v>
      </c>
      <c r="E23" s="62" t="s">
        <v>2</v>
      </c>
      <c r="F23" s="62">
        <v>1161.24</v>
      </c>
    </row>
    <row r="24" spans="1:6" x14ac:dyDescent="0.25">
      <c r="A24" s="62" t="s">
        <v>3</v>
      </c>
      <c r="B24" s="62" t="s">
        <v>44</v>
      </c>
      <c r="C24" s="62" t="s">
        <v>58</v>
      </c>
      <c r="D24" s="63">
        <v>42428</v>
      </c>
      <c r="E24" s="62" t="s">
        <v>2</v>
      </c>
      <c r="F24" s="62">
        <v>-22631</v>
      </c>
    </row>
    <row r="25" spans="1:6" x14ac:dyDescent="0.25">
      <c r="A25" s="62" t="s">
        <v>0</v>
      </c>
      <c r="B25" s="62" t="s">
        <v>44</v>
      </c>
      <c r="C25" s="62" t="s">
        <v>45</v>
      </c>
      <c r="D25" s="63">
        <v>42429</v>
      </c>
      <c r="E25" s="62" t="s">
        <v>2</v>
      </c>
      <c r="F25" s="62">
        <v>599469</v>
      </c>
    </row>
    <row r="26" spans="1:6" x14ac:dyDescent="0.25">
      <c r="A26" s="62" t="s">
        <v>0</v>
      </c>
      <c r="B26" s="62" t="s">
        <v>47</v>
      </c>
      <c r="C26" s="62" t="s">
        <v>45</v>
      </c>
      <c r="D26" s="63">
        <v>42429</v>
      </c>
      <c r="E26" s="62" t="s">
        <v>2</v>
      </c>
      <c r="F26" s="62">
        <v>15758</v>
      </c>
    </row>
    <row r="27" spans="1:6" x14ac:dyDescent="0.25">
      <c r="A27" s="62" t="s">
        <v>0</v>
      </c>
      <c r="B27" s="62" t="s">
        <v>49</v>
      </c>
      <c r="C27" s="62" t="s">
        <v>41</v>
      </c>
      <c r="D27" s="63">
        <v>42429</v>
      </c>
      <c r="E27" s="62" t="s">
        <v>2</v>
      </c>
      <c r="F27" s="62">
        <v>2125</v>
      </c>
    </row>
    <row r="28" spans="1:6" x14ac:dyDescent="0.25">
      <c r="A28" s="62" t="s">
        <v>0</v>
      </c>
      <c r="B28" s="62" t="s">
        <v>50</v>
      </c>
      <c r="C28" s="62" t="s">
        <v>45</v>
      </c>
      <c r="D28" s="63">
        <v>42429</v>
      </c>
      <c r="E28" s="62" t="s">
        <v>2</v>
      </c>
      <c r="F28" s="62">
        <v>217</v>
      </c>
    </row>
    <row r="29" spans="1:6" x14ac:dyDescent="0.25">
      <c r="A29" s="62" t="s">
        <v>3</v>
      </c>
      <c r="B29" s="62" t="s">
        <v>42</v>
      </c>
      <c r="C29" s="62" t="s">
        <v>8</v>
      </c>
      <c r="D29" s="63">
        <v>42429</v>
      </c>
      <c r="E29" s="62" t="s">
        <v>7</v>
      </c>
      <c r="F29" s="62">
        <v>414347</v>
      </c>
    </row>
    <row r="30" spans="1:6" x14ac:dyDescent="0.25">
      <c r="A30" s="62" t="s">
        <v>3</v>
      </c>
      <c r="B30" s="62" t="s">
        <v>42</v>
      </c>
      <c r="C30" s="62" t="s">
        <v>52</v>
      </c>
      <c r="D30" s="63">
        <v>42429</v>
      </c>
      <c r="E30" s="62" t="s">
        <v>7</v>
      </c>
      <c r="F30" s="62">
        <v>-207173.5</v>
      </c>
    </row>
    <row r="31" spans="1:6" x14ac:dyDescent="0.25">
      <c r="A31" s="62" t="s">
        <v>3</v>
      </c>
      <c r="B31" s="62" t="s">
        <v>44</v>
      </c>
      <c r="C31" s="62" t="s">
        <v>58</v>
      </c>
      <c r="D31" s="63">
        <v>42429</v>
      </c>
      <c r="E31" s="62" t="s">
        <v>2</v>
      </c>
      <c r="F31" s="62">
        <v>-22650</v>
      </c>
    </row>
    <row r="32" spans="1:6" x14ac:dyDescent="0.25">
      <c r="A32" s="62" t="s">
        <v>3</v>
      </c>
      <c r="B32" s="62" t="s">
        <v>44</v>
      </c>
      <c r="C32" s="62" t="s">
        <v>45</v>
      </c>
      <c r="D32" s="63">
        <v>42429</v>
      </c>
      <c r="E32" s="62" t="s">
        <v>2</v>
      </c>
      <c r="F32" s="62">
        <v>50472</v>
      </c>
    </row>
    <row r="33" spans="1:6" x14ac:dyDescent="0.25">
      <c r="A33" s="62" t="s">
        <v>3</v>
      </c>
      <c r="B33" s="62" t="s">
        <v>46</v>
      </c>
      <c r="C33" s="62" t="s">
        <v>8</v>
      </c>
      <c r="D33" s="63">
        <v>42429</v>
      </c>
      <c r="E33" s="62" t="s">
        <v>7</v>
      </c>
      <c r="F33" s="62">
        <v>167</v>
      </c>
    </row>
    <row r="34" spans="1:6" x14ac:dyDescent="0.25">
      <c r="A34" s="62" t="s">
        <v>3</v>
      </c>
      <c r="B34" s="62" t="s">
        <v>47</v>
      </c>
      <c r="C34" s="62" t="s">
        <v>45</v>
      </c>
      <c r="D34" s="63">
        <v>42429</v>
      </c>
      <c r="E34" s="62" t="s">
        <v>2</v>
      </c>
      <c r="F34" s="62">
        <v>874</v>
      </c>
    </row>
    <row r="35" spans="1:6" x14ac:dyDescent="0.25">
      <c r="A35" s="62" t="s">
        <v>4</v>
      </c>
      <c r="B35" s="62" t="s">
        <v>44</v>
      </c>
      <c r="C35" s="62" t="s">
        <v>45</v>
      </c>
      <c r="D35" s="63">
        <v>42429</v>
      </c>
      <c r="E35" s="62" t="s">
        <v>2</v>
      </c>
      <c r="F35" s="62">
        <v>370601</v>
      </c>
    </row>
    <row r="36" spans="1:6" x14ac:dyDescent="0.25">
      <c r="A36" s="62" t="s">
        <v>4</v>
      </c>
      <c r="B36" s="62" t="s">
        <v>47</v>
      </c>
      <c r="C36" s="62" t="s">
        <v>45</v>
      </c>
      <c r="D36" s="63">
        <v>42429</v>
      </c>
      <c r="E36" s="62" t="s">
        <v>2</v>
      </c>
      <c r="F36" s="62">
        <v>3322</v>
      </c>
    </row>
    <row r="37" spans="1:6" x14ac:dyDescent="0.25">
      <c r="A37" s="62" t="s">
        <v>4</v>
      </c>
      <c r="B37" s="62" t="s">
        <v>50</v>
      </c>
      <c r="C37" s="62" t="s">
        <v>45</v>
      </c>
      <c r="D37" s="63">
        <v>42429</v>
      </c>
      <c r="E37" s="62" t="s">
        <v>2</v>
      </c>
      <c r="F37" s="62">
        <v>1080</v>
      </c>
    </row>
    <row r="38" spans="1:6" x14ac:dyDescent="0.25">
      <c r="A38" s="62" t="s">
        <v>3</v>
      </c>
      <c r="B38" s="62" t="s">
        <v>44</v>
      </c>
      <c r="C38" s="62" t="s">
        <v>58</v>
      </c>
      <c r="D38" s="63">
        <v>42446</v>
      </c>
      <c r="E38" s="62" t="s">
        <v>2</v>
      </c>
      <c r="F38" s="62">
        <v>-5003.41</v>
      </c>
    </row>
    <row r="39" spans="1:6" x14ac:dyDescent="0.25">
      <c r="A39" s="62" t="s">
        <v>3</v>
      </c>
      <c r="B39" s="62" t="s">
        <v>44</v>
      </c>
      <c r="C39" s="62" t="s">
        <v>58</v>
      </c>
      <c r="D39" s="63">
        <v>42447</v>
      </c>
      <c r="E39" s="62" t="s">
        <v>2</v>
      </c>
      <c r="F39" s="62">
        <v>22650</v>
      </c>
    </row>
    <row r="40" spans="1:6" x14ac:dyDescent="0.25">
      <c r="A40" s="62" t="s">
        <v>3</v>
      </c>
      <c r="B40" s="62" t="s">
        <v>44</v>
      </c>
      <c r="C40" s="62" t="s">
        <v>58</v>
      </c>
      <c r="D40" s="63">
        <v>42454</v>
      </c>
      <c r="E40" s="62" t="s">
        <v>2</v>
      </c>
      <c r="F40" s="62">
        <v>22631</v>
      </c>
    </row>
    <row r="41" spans="1:6" x14ac:dyDescent="0.25">
      <c r="A41" s="62" t="s">
        <v>0</v>
      </c>
      <c r="B41" s="62" t="s">
        <v>46</v>
      </c>
      <c r="C41" s="62" t="s">
        <v>43</v>
      </c>
      <c r="D41" s="63">
        <v>42457</v>
      </c>
      <c r="E41" s="62" t="s">
        <v>2</v>
      </c>
      <c r="F41" s="62">
        <v>151411.19</v>
      </c>
    </row>
    <row r="42" spans="1:6" x14ac:dyDescent="0.25">
      <c r="A42" s="62" t="s">
        <v>3</v>
      </c>
      <c r="B42" s="62" t="s">
        <v>44</v>
      </c>
      <c r="C42" s="62" t="s">
        <v>58</v>
      </c>
      <c r="D42" s="63">
        <v>42457</v>
      </c>
      <c r="E42" s="62" t="s">
        <v>2</v>
      </c>
      <c r="F42" s="62">
        <v>-22614</v>
      </c>
    </row>
    <row r="43" spans="1:6" x14ac:dyDescent="0.25">
      <c r="A43" s="62" t="s">
        <v>3</v>
      </c>
      <c r="B43" s="62" t="s">
        <v>46</v>
      </c>
      <c r="C43" s="62" t="s">
        <v>43</v>
      </c>
      <c r="D43" s="63">
        <v>42457</v>
      </c>
      <c r="E43" s="62" t="s">
        <v>2</v>
      </c>
      <c r="F43" s="62">
        <v>6412.67</v>
      </c>
    </row>
    <row r="44" spans="1:6" x14ac:dyDescent="0.25">
      <c r="A44" s="62" t="s">
        <v>4</v>
      </c>
      <c r="B44" s="62" t="s">
        <v>46</v>
      </c>
      <c r="C44" s="62" t="s">
        <v>43</v>
      </c>
      <c r="D44" s="63">
        <v>42457</v>
      </c>
      <c r="E44" s="62" t="s">
        <v>2</v>
      </c>
      <c r="F44" s="62">
        <v>28751.360000000001</v>
      </c>
    </row>
    <row r="45" spans="1:6" x14ac:dyDescent="0.25">
      <c r="A45" s="62" t="s">
        <v>3</v>
      </c>
      <c r="B45" s="62" t="s">
        <v>44</v>
      </c>
      <c r="C45" s="62" t="s">
        <v>58</v>
      </c>
      <c r="D45" s="63">
        <v>42459</v>
      </c>
      <c r="E45" s="62" t="s">
        <v>2</v>
      </c>
      <c r="F45" s="62">
        <v>1501.18</v>
      </c>
    </row>
    <row r="46" spans="1:6" x14ac:dyDescent="0.25">
      <c r="A46" s="62" t="s">
        <v>0</v>
      </c>
      <c r="B46" s="62" t="s">
        <v>44</v>
      </c>
      <c r="C46" s="62" t="s">
        <v>45</v>
      </c>
      <c r="D46" s="63">
        <v>42460</v>
      </c>
      <c r="E46" s="62" t="s">
        <v>2</v>
      </c>
      <c r="F46" s="62">
        <v>599469</v>
      </c>
    </row>
    <row r="47" spans="1:6" x14ac:dyDescent="0.25">
      <c r="A47" s="62" t="s">
        <v>0</v>
      </c>
      <c r="B47" s="62" t="s">
        <v>47</v>
      </c>
      <c r="C47" s="62" t="s">
        <v>45</v>
      </c>
      <c r="D47" s="63">
        <v>42460</v>
      </c>
      <c r="E47" s="62" t="s">
        <v>2</v>
      </c>
      <c r="F47" s="62">
        <v>15758</v>
      </c>
    </row>
    <row r="48" spans="1:6" x14ac:dyDescent="0.25">
      <c r="A48" s="62" t="s">
        <v>0</v>
      </c>
      <c r="B48" s="62" t="s">
        <v>49</v>
      </c>
      <c r="C48" s="62" t="s">
        <v>41</v>
      </c>
      <c r="D48" s="63">
        <v>42460</v>
      </c>
      <c r="E48" s="62" t="s">
        <v>2</v>
      </c>
      <c r="F48" s="62">
        <v>2125</v>
      </c>
    </row>
    <row r="49" spans="1:6" x14ac:dyDescent="0.25">
      <c r="A49" s="62" t="s">
        <v>0</v>
      </c>
      <c r="B49" s="62" t="s">
        <v>50</v>
      </c>
      <c r="C49" s="62" t="s">
        <v>45</v>
      </c>
      <c r="D49" s="63">
        <v>42460</v>
      </c>
      <c r="E49" s="62" t="s">
        <v>2</v>
      </c>
      <c r="F49" s="62">
        <v>217</v>
      </c>
    </row>
    <row r="50" spans="1:6" x14ac:dyDescent="0.25">
      <c r="A50" s="62" t="s">
        <v>3</v>
      </c>
      <c r="B50" s="62" t="s">
        <v>42</v>
      </c>
      <c r="C50" s="62" t="s">
        <v>8</v>
      </c>
      <c r="D50" s="63">
        <v>42460</v>
      </c>
      <c r="E50" s="62" t="s">
        <v>7</v>
      </c>
      <c r="F50" s="62">
        <v>414347</v>
      </c>
    </row>
    <row r="51" spans="1:6" x14ac:dyDescent="0.25">
      <c r="A51" s="62" t="s">
        <v>3</v>
      </c>
      <c r="B51" s="62" t="s">
        <v>42</v>
      </c>
      <c r="C51" s="62" t="s">
        <v>53</v>
      </c>
      <c r="D51" s="63">
        <v>42460</v>
      </c>
      <c r="E51" s="62" t="s">
        <v>7</v>
      </c>
      <c r="F51" s="62">
        <v>-207173.5</v>
      </c>
    </row>
    <row r="52" spans="1:6" x14ac:dyDescent="0.25">
      <c r="A52" s="62" t="s">
        <v>3</v>
      </c>
      <c r="B52" s="62" t="s">
        <v>44</v>
      </c>
      <c r="C52" s="62" t="s">
        <v>58</v>
      </c>
      <c r="D52" s="63">
        <v>42460</v>
      </c>
      <c r="E52" s="62" t="s">
        <v>2</v>
      </c>
      <c r="F52" s="62">
        <v>-22614</v>
      </c>
    </row>
    <row r="53" spans="1:6" x14ac:dyDescent="0.25">
      <c r="A53" s="62" t="s">
        <v>3</v>
      </c>
      <c r="B53" s="62" t="s">
        <v>44</v>
      </c>
      <c r="C53" s="62" t="s">
        <v>45</v>
      </c>
      <c r="D53" s="63">
        <v>42460</v>
      </c>
      <c r="E53" s="62" t="s">
        <v>2</v>
      </c>
      <c r="F53" s="62">
        <v>50472</v>
      </c>
    </row>
    <row r="54" spans="1:6" x14ac:dyDescent="0.25">
      <c r="A54" s="62" t="s">
        <v>3</v>
      </c>
      <c r="B54" s="62" t="s">
        <v>46</v>
      </c>
      <c r="C54" s="62" t="s">
        <v>8</v>
      </c>
      <c r="D54" s="63">
        <v>42460</v>
      </c>
      <c r="E54" s="62" t="s">
        <v>7</v>
      </c>
      <c r="F54" s="62">
        <v>167</v>
      </c>
    </row>
    <row r="55" spans="1:6" x14ac:dyDescent="0.25">
      <c r="A55" s="62" t="s">
        <v>3</v>
      </c>
      <c r="B55" s="62" t="s">
        <v>47</v>
      </c>
      <c r="C55" s="62" t="s">
        <v>45</v>
      </c>
      <c r="D55" s="63">
        <v>42460</v>
      </c>
      <c r="E55" s="62" t="s">
        <v>2</v>
      </c>
      <c r="F55" s="62">
        <v>874</v>
      </c>
    </row>
    <row r="56" spans="1:6" x14ac:dyDescent="0.25">
      <c r="A56" s="62" t="s">
        <v>4</v>
      </c>
      <c r="B56" s="62" t="s">
        <v>44</v>
      </c>
      <c r="C56" s="62" t="s">
        <v>45</v>
      </c>
      <c r="D56" s="63">
        <v>42460</v>
      </c>
      <c r="E56" s="62" t="s">
        <v>2</v>
      </c>
      <c r="F56" s="62">
        <v>370601</v>
      </c>
    </row>
    <row r="57" spans="1:6" x14ac:dyDescent="0.25">
      <c r="A57" s="62" t="s">
        <v>4</v>
      </c>
      <c r="B57" s="62" t="s">
        <v>47</v>
      </c>
      <c r="C57" s="62" t="s">
        <v>45</v>
      </c>
      <c r="D57" s="63">
        <v>42460</v>
      </c>
      <c r="E57" s="62" t="s">
        <v>2</v>
      </c>
      <c r="F57" s="62">
        <v>3322</v>
      </c>
    </row>
    <row r="58" spans="1:6" x14ac:dyDescent="0.25">
      <c r="A58" s="62" t="s">
        <v>4</v>
      </c>
      <c r="B58" s="62" t="s">
        <v>50</v>
      </c>
      <c r="C58" s="62" t="s">
        <v>45</v>
      </c>
      <c r="D58" s="63">
        <v>42460</v>
      </c>
      <c r="E58" s="62" t="s">
        <v>2</v>
      </c>
      <c r="F58" s="62">
        <v>1080</v>
      </c>
    </row>
    <row r="59" spans="1:6" x14ac:dyDescent="0.25">
      <c r="A59" s="62" t="s">
        <v>3</v>
      </c>
      <c r="B59" s="62" t="s">
        <v>44</v>
      </c>
      <c r="C59" s="62" t="s">
        <v>58</v>
      </c>
      <c r="D59" s="63">
        <v>42474</v>
      </c>
      <c r="E59" s="62" t="s">
        <v>2</v>
      </c>
      <c r="F59" s="62">
        <v>22614</v>
      </c>
    </row>
    <row r="60" spans="1:6" x14ac:dyDescent="0.25">
      <c r="A60" s="62" t="s">
        <v>3</v>
      </c>
      <c r="B60" s="62" t="s">
        <v>44</v>
      </c>
      <c r="C60" s="62" t="s">
        <v>58</v>
      </c>
      <c r="D60" s="63">
        <v>42475</v>
      </c>
      <c r="E60" s="62" t="s">
        <v>2</v>
      </c>
      <c r="F60" s="62">
        <v>-1161.24</v>
      </c>
    </row>
    <row r="61" spans="1:6" x14ac:dyDescent="0.25">
      <c r="A61" s="62" t="s">
        <v>3</v>
      </c>
      <c r="B61" s="62" t="s">
        <v>44</v>
      </c>
      <c r="C61" s="62" t="s">
        <v>58</v>
      </c>
      <c r="D61" s="63">
        <v>42478</v>
      </c>
      <c r="E61" s="62" t="s">
        <v>2</v>
      </c>
      <c r="F61" s="62">
        <v>22614</v>
      </c>
    </row>
    <row r="62" spans="1:6" x14ac:dyDescent="0.25">
      <c r="A62" s="62" t="s">
        <v>3</v>
      </c>
      <c r="B62" s="62" t="s">
        <v>44</v>
      </c>
      <c r="C62" s="62" t="s">
        <v>58</v>
      </c>
      <c r="D62" s="63">
        <v>42488</v>
      </c>
      <c r="E62" s="62" t="s">
        <v>2</v>
      </c>
      <c r="F62" s="62">
        <v>-22477</v>
      </c>
    </row>
    <row r="63" spans="1:6" x14ac:dyDescent="0.25">
      <c r="A63" s="62" t="s">
        <v>3</v>
      </c>
      <c r="B63" s="62" t="s">
        <v>44</v>
      </c>
      <c r="C63" s="62" t="s">
        <v>58</v>
      </c>
      <c r="D63" s="63">
        <v>42489</v>
      </c>
      <c r="E63" s="62" t="s">
        <v>2</v>
      </c>
      <c r="F63" s="62">
        <v>-7437.83</v>
      </c>
    </row>
    <row r="64" spans="1:6" x14ac:dyDescent="0.25">
      <c r="A64" s="62" t="s">
        <v>0</v>
      </c>
      <c r="B64" s="62" t="s">
        <v>44</v>
      </c>
      <c r="C64" s="62" t="s">
        <v>45</v>
      </c>
      <c r="D64" s="63">
        <v>42490</v>
      </c>
      <c r="E64" s="62" t="s">
        <v>2</v>
      </c>
      <c r="F64" s="62">
        <v>599469</v>
      </c>
    </row>
    <row r="65" spans="1:6" x14ac:dyDescent="0.25">
      <c r="A65" s="62" t="s">
        <v>0</v>
      </c>
      <c r="B65" s="62" t="s">
        <v>47</v>
      </c>
      <c r="C65" s="62" t="s">
        <v>45</v>
      </c>
      <c r="D65" s="63">
        <v>42490</v>
      </c>
      <c r="E65" s="62" t="s">
        <v>2</v>
      </c>
      <c r="F65" s="62">
        <v>15758</v>
      </c>
    </row>
    <row r="66" spans="1:6" x14ac:dyDescent="0.25">
      <c r="A66" s="62" t="s">
        <v>0</v>
      </c>
      <c r="B66" s="62" t="s">
        <v>49</v>
      </c>
      <c r="C66" s="62" t="s">
        <v>41</v>
      </c>
      <c r="D66" s="63">
        <v>42490</v>
      </c>
      <c r="E66" s="62" t="s">
        <v>2</v>
      </c>
      <c r="F66" s="62">
        <v>2125</v>
      </c>
    </row>
    <row r="67" spans="1:6" x14ac:dyDescent="0.25">
      <c r="A67" s="62" t="s">
        <v>0</v>
      </c>
      <c r="B67" s="62" t="s">
        <v>50</v>
      </c>
      <c r="C67" s="62" t="s">
        <v>45</v>
      </c>
      <c r="D67" s="63">
        <v>42490</v>
      </c>
      <c r="E67" s="62" t="s">
        <v>2</v>
      </c>
      <c r="F67" s="62">
        <v>217</v>
      </c>
    </row>
    <row r="68" spans="1:6" x14ac:dyDescent="0.25">
      <c r="A68" s="62" t="s">
        <v>3</v>
      </c>
      <c r="B68" s="62" t="s">
        <v>42</v>
      </c>
      <c r="C68" s="62" t="s">
        <v>8</v>
      </c>
      <c r="D68" s="63">
        <v>42490</v>
      </c>
      <c r="E68" s="62" t="s">
        <v>7</v>
      </c>
      <c r="F68" s="62">
        <v>414347</v>
      </c>
    </row>
    <row r="69" spans="1:6" x14ac:dyDescent="0.25">
      <c r="A69" s="62" t="s">
        <v>3</v>
      </c>
      <c r="B69" s="62" t="s">
        <v>42</v>
      </c>
      <c r="C69" s="62" t="s">
        <v>54</v>
      </c>
      <c r="D69" s="63">
        <v>42490</v>
      </c>
      <c r="E69" s="62" t="s">
        <v>7</v>
      </c>
      <c r="F69" s="62">
        <v>-207173.5</v>
      </c>
    </row>
    <row r="70" spans="1:6" x14ac:dyDescent="0.25">
      <c r="A70" s="62" t="s">
        <v>3</v>
      </c>
      <c r="B70" s="62" t="s">
        <v>44</v>
      </c>
      <c r="C70" s="62" t="s">
        <v>58</v>
      </c>
      <c r="D70" s="63">
        <v>42490</v>
      </c>
      <c r="E70" s="62" t="s">
        <v>2</v>
      </c>
      <c r="F70" s="62">
        <v>-22477</v>
      </c>
    </row>
    <row r="71" spans="1:6" x14ac:dyDescent="0.25">
      <c r="A71" s="62" t="s">
        <v>3</v>
      </c>
      <c r="B71" s="62" t="s">
        <v>44</v>
      </c>
      <c r="C71" s="62" t="s">
        <v>45</v>
      </c>
      <c r="D71" s="63">
        <v>42490</v>
      </c>
      <c r="E71" s="62" t="s">
        <v>2</v>
      </c>
      <c r="F71" s="62">
        <v>50472</v>
      </c>
    </row>
    <row r="72" spans="1:6" x14ac:dyDescent="0.25">
      <c r="A72" s="62" t="s">
        <v>3</v>
      </c>
      <c r="B72" s="62" t="s">
        <v>46</v>
      </c>
      <c r="C72" s="62" t="s">
        <v>8</v>
      </c>
      <c r="D72" s="63">
        <v>42490</v>
      </c>
      <c r="E72" s="62" t="s">
        <v>7</v>
      </c>
      <c r="F72" s="62">
        <v>167</v>
      </c>
    </row>
    <row r="73" spans="1:6" x14ac:dyDescent="0.25">
      <c r="A73" s="62" t="s">
        <v>3</v>
      </c>
      <c r="B73" s="62" t="s">
        <v>47</v>
      </c>
      <c r="C73" s="62" t="s">
        <v>45</v>
      </c>
      <c r="D73" s="63">
        <v>42490</v>
      </c>
      <c r="E73" s="62" t="s">
        <v>2</v>
      </c>
      <c r="F73" s="62">
        <v>874</v>
      </c>
    </row>
    <row r="74" spans="1:6" x14ac:dyDescent="0.25">
      <c r="A74" s="62" t="s">
        <v>4</v>
      </c>
      <c r="B74" s="62" t="s">
        <v>44</v>
      </c>
      <c r="C74" s="62" t="s">
        <v>45</v>
      </c>
      <c r="D74" s="63">
        <v>42490</v>
      </c>
      <c r="E74" s="62" t="s">
        <v>2</v>
      </c>
      <c r="F74" s="62">
        <v>370601</v>
      </c>
    </row>
    <row r="75" spans="1:6" x14ac:dyDescent="0.25">
      <c r="A75" s="62" t="s">
        <v>4</v>
      </c>
      <c r="B75" s="62" t="s">
        <v>47</v>
      </c>
      <c r="C75" s="62" t="s">
        <v>45</v>
      </c>
      <c r="D75" s="63">
        <v>42490</v>
      </c>
      <c r="E75" s="62" t="s">
        <v>2</v>
      </c>
      <c r="F75" s="62">
        <v>3322</v>
      </c>
    </row>
    <row r="76" spans="1:6" x14ac:dyDescent="0.25">
      <c r="A76" s="62" t="s">
        <v>4</v>
      </c>
      <c r="B76" s="62" t="s">
        <v>50</v>
      </c>
      <c r="C76" s="62" t="s">
        <v>45</v>
      </c>
      <c r="D76" s="63">
        <v>42490</v>
      </c>
      <c r="E76" s="62" t="s">
        <v>2</v>
      </c>
      <c r="F76" s="62">
        <v>1080</v>
      </c>
    </row>
    <row r="77" spans="1:6" x14ac:dyDescent="0.25">
      <c r="A77" s="62" t="s">
        <v>3</v>
      </c>
      <c r="B77" s="62" t="s">
        <v>44</v>
      </c>
      <c r="C77" s="62" t="s">
        <v>58</v>
      </c>
      <c r="D77" s="63">
        <v>42505</v>
      </c>
      <c r="E77" s="62" t="s">
        <v>2</v>
      </c>
      <c r="F77" s="62">
        <v>-1501.18</v>
      </c>
    </row>
    <row r="78" spans="1:6" x14ac:dyDescent="0.25">
      <c r="A78" s="62" t="s">
        <v>3</v>
      </c>
      <c r="B78" s="62" t="s">
        <v>44</v>
      </c>
      <c r="C78" s="62" t="s">
        <v>58</v>
      </c>
      <c r="D78" s="63">
        <v>42506</v>
      </c>
      <c r="E78" s="62" t="s">
        <v>2</v>
      </c>
      <c r="F78" s="62">
        <v>22477</v>
      </c>
    </row>
    <row r="79" spans="1:6" x14ac:dyDescent="0.25">
      <c r="A79" s="62" t="s">
        <v>3</v>
      </c>
      <c r="B79" s="62" t="s">
        <v>44</v>
      </c>
      <c r="C79" s="62" t="s">
        <v>58</v>
      </c>
      <c r="D79" s="63">
        <v>42510</v>
      </c>
      <c r="E79" s="62" t="s">
        <v>2</v>
      </c>
      <c r="F79" s="62">
        <v>22477</v>
      </c>
    </row>
    <row r="80" spans="1:6" x14ac:dyDescent="0.25">
      <c r="A80" s="62" t="s">
        <v>0</v>
      </c>
      <c r="B80" s="62" t="s">
        <v>44</v>
      </c>
      <c r="C80" s="62" t="s">
        <v>45</v>
      </c>
      <c r="D80" s="63">
        <v>42515</v>
      </c>
      <c r="E80" s="62" t="s">
        <v>2</v>
      </c>
      <c r="F80" s="62">
        <v>599469</v>
      </c>
    </row>
    <row r="81" spans="1:6" x14ac:dyDescent="0.25">
      <c r="A81" s="62" t="s">
        <v>0</v>
      </c>
      <c r="B81" s="62" t="s">
        <v>47</v>
      </c>
      <c r="C81" s="62" t="s">
        <v>45</v>
      </c>
      <c r="D81" s="63">
        <v>42515</v>
      </c>
      <c r="E81" s="62" t="s">
        <v>2</v>
      </c>
      <c r="F81" s="62">
        <v>15758</v>
      </c>
    </row>
    <row r="82" spans="1:6" x14ac:dyDescent="0.25">
      <c r="A82" s="62" t="s">
        <v>0</v>
      </c>
      <c r="B82" s="62" t="s">
        <v>50</v>
      </c>
      <c r="C82" s="62" t="s">
        <v>45</v>
      </c>
      <c r="D82" s="63">
        <v>42515</v>
      </c>
      <c r="E82" s="62" t="s">
        <v>2</v>
      </c>
      <c r="F82" s="62">
        <v>217</v>
      </c>
    </row>
    <row r="83" spans="1:6" x14ac:dyDescent="0.25">
      <c r="A83" s="62" t="s">
        <v>3</v>
      </c>
      <c r="B83" s="62" t="s">
        <v>44</v>
      </c>
      <c r="C83" s="62" t="s">
        <v>45</v>
      </c>
      <c r="D83" s="63">
        <v>42515</v>
      </c>
      <c r="E83" s="62" t="s">
        <v>2</v>
      </c>
      <c r="F83" s="62">
        <v>50472</v>
      </c>
    </row>
    <row r="84" spans="1:6" x14ac:dyDescent="0.25">
      <c r="A84" s="62" t="s">
        <v>3</v>
      </c>
      <c r="B84" s="62" t="s">
        <v>47</v>
      </c>
      <c r="C84" s="62" t="s">
        <v>45</v>
      </c>
      <c r="D84" s="63">
        <v>42515</v>
      </c>
      <c r="E84" s="62" t="s">
        <v>2</v>
      </c>
      <c r="F84" s="62">
        <v>874</v>
      </c>
    </row>
    <row r="85" spans="1:6" x14ac:dyDescent="0.25">
      <c r="A85" s="62" t="s">
        <v>4</v>
      </c>
      <c r="B85" s="62" t="s">
        <v>44</v>
      </c>
      <c r="C85" s="62" t="s">
        <v>45</v>
      </c>
      <c r="D85" s="63">
        <v>42515</v>
      </c>
      <c r="E85" s="62" t="s">
        <v>2</v>
      </c>
      <c r="F85" s="62">
        <v>370601</v>
      </c>
    </row>
    <row r="86" spans="1:6" x14ac:dyDescent="0.25">
      <c r="A86" s="62" t="s">
        <v>4</v>
      </c>
      <c r="B86" s="62" t="s">
        <v>47</v>
      </c>
      <c r="C86" s="62" t="s">
        <v>45</v>
      </c>
      <c r="D86" s="63">
        <v>42515</v>
      </c>
      <c r="E86" s="62" t="s">
        <v>2</v>
      </c>
      <c r="F86" s="62">
        <v>3322</v>
      </c>
    </row>
    <row r="87" spans="1:6" x14ac:dyDescent="0.25">
      <c r="A87" s="62" t="s">
        <v>4</v>
      </c>
      <c r="B87" s="62" t="s">
        <v>50</v>
      </c>
      <c r="C87" s="62" t="s">
        <v>45</v>
      </c>
      <c r="D87" s="63">
        <v>42515</v>
      </c>
      <c r="E87" s="62" t="s">
        <v>2</v>
      </c>
      <c r="F87" s="62">
        <v>1080</v>
      </c>
    </row>
    <row r="88" spans="1:6" x14ac:dyDescent="0.25">
      <c r="A88" s="62" t="s">
        <v>3</v>
      </c>
      <c r="B88" s="62" t="s">
        <v>44</v>
      </c>
      <c r="C88" s="62" t="s">
        <v>58</v>
      </c>
      <c r="D88" s="63">
        <v>42518</v>
      </c>
      <c r="E88" s="62" t="s">
        <v>2</v>
      </c>
      <c r="F88" s="62">
        <v>-5463.94</v>
      </c>
    </row>
    <row r="89" spans="1:6" x14ac:dyDescent="0.25">
      <c r="A89" s="62" t="s">
        <v>3</v>
      </c>
      <c r="B89" s="62" t="s">
        <v>44</v>
      </c>
      <c r="C89" s="62" t="s">
        <v>58</v>
      </c>
      <c r="D89" s="63">
        <v>42519</v>
      </c>
      <c r="E89" s="62" t="s">
        <v>2</v>
      </c>
      <c r="F89" s="62">
        <v>-21447</v>
      </c>
    </row>
    <row r="90" spans="1:6" x14ac:dyDescent="0.25">
      <c r="A90" s="62" t="s">
        <v>3</v>
      </c>
      <c r="B90" s="62" t="s">
        <v>44</v>
      </c>
      <c r="C90" s="62" t="s">
        <v>58</v>
      </c>
      <c r="D90" s="63">
        <v>42520</v>
      </c>
      <c r="E90" s="62" t="s">
        <v>2</v>
      </c>
      <c r="F90" s="62">
        <v>20.95</v>
      </c>
    </row>
    <row r="91" spans="1:6" x14ac:dyDescent="0.25">
      <c r="A91" s="62" t="s">
        <v>0</v>
      </c>
      <c r="B91" s="62" t="s">
        <v>44</v>
      </c>
      <c r="C91" s="62" t="s">
        <v>45</v>
      </c>
      <c r="D91" s="63">
        <v>42521</v>
      </c>
      <c r="E91" s="62" t="s">
        <v>2</v>
      </c>
      <c r="F91" s="62">
        <v>0</v>
      </c>
    </row>
    <row r="92" spans="1:6" x14ac:dyDescent="0.25">
      <c r="A92" s="62" t="s">
        <v>0</v>
      </c>
      <c r="B92" s="62" t="s">
        <v>47</v>
      </c>
      <c r="C92" s="62" t="s">
        <v>45</v>
      </c>
      <c r="D92" s="63">
        <v>42521</v>
      </c>
      <c r="E92" s="62" t="s">
        <v>2</v>
      </c>
      <c r="F92" s="62">
        <v>0</v>
      </c>
    </row>
    <row r="93" spans="1:6" x14ac:dyDescent="0.25">
      <c r="A93" s="62" t="s">
        <v>0</v>
      </c>
      <c r="B93" s="62" t="s">
        <v>49</v>
      </c>
      <c r="C93" s="62" t="s">
        <v>41</v>
      </c>
      <c r="D93" s="63">
        <v>42521</v>
      </c>
      <c r="E93" s="62" t="s">
        <v>2</v>
      </c>
      <c r="F93" s="62">
        <v>2125</v>
      </c>
    </row>
    <row r="94" spans="1:6" x14ac:dyDescent="0.25">
      <c r="A94" s="62" t="s">
        <v>0</v>
      </c>
      <c r="B94" s="62" t="s">
        <v>50</v>
      </c>
      <c r="C94" s="62" t="s">
        <v>45</v>
      </c>
      <c r="D94" s="63">
        <v>42521</v>
      </c>
      <c r="E94" s="62" t="s">
        <v>2</v>
      </c>
      <c r="F94" s="62">
        <v>0</v>
      </c>
    </row>
    <row r="95" spans="1:6" x14ac:dyDescent="0.25">
      <c r="A95" s="62" t="s">
        <v>3</v>
      </c>
      <c r="B95" s="62" t="s">
        <v>42</v>
      </c>
      <c r="C95" s="62" t="s">
        <v>8</v>
      </c>
      <c r="D95" s="63">
        <v>42521</v>
      </c>
      <c r="E95" s="62" t="s">
        <v>7</v>
      </c>
      <c r="F95" s="62">
        <v>414347</v>
      </c>
    </row>
    <row r="96" spans="1:6" x14ac:dyDescent="0.25">
      <c r="A96" s="62" t="s">
        <v>3</v>
      </c>
      <c r="B96" s="62" t="s">
        <v>42</v>
      </c>
      <c r="C96" s="62" t="s">
        <v>55</v>
      </c>
      <c r="D96" s="63">
        <v>42521</v>
      </c>
      <c r="E96" s="62" t="s">
        <v>7</v>
      </c>
      <c r="F96" s="62">
        <v>-207173.5</v>
      </c>
    </row>
    <row r="97" spans="1:6" x14ac:dyDescent="0.25">
      <c r="A97" s="62" t="s">
        <v>3</v>
      </c>
      <c r="B97" s="62" t="s">
        <v>44</v>
      </c>
      <c r="C97" s="62" t="s">
        <v>58</v>
      </c>
      <c r="D97" s="63">
        <v>42521</v>
      </c>
      <c r="E97" s="62" t="s">
        <v>2</v>
      </c>
      <c r="F97" s="62">
        <v>-21447</v>
      </c>
    </row>
    <row r="98" spans="1:6" x14ac:dyDescent="0.25">
      <c r="A98" s="62" t="s">
        <v>3</v>
      </c>
      <c r="B98" s="62" t="s">
        <v>44</v>
      </c>
      <c r="C98" s="62" t="s">
        <v>45</v>
      </c>
      <c r="D98" s="63">
        <v>42521</v>
      </c>
      <c r="E98" s="62" t="s">
        <v>2</v>
      </c>
      <c r="F98" s="62">
        <v>0</v>
      </c>
    </row>
    <row r="99" spans="1:6" x14ac:dyDescent="0.25">
      <c r="A99" s="62" t="s">
        <v>3</v>
      </c>
      <c r="B99" s="62" t="s">
        <v>46</v>
      </c>
      <c r="C99" s="62" t="s">
        <v>8</v>
      </c>
      <c r="D99" s="63">
        <v>42521</v>
      </c>
      <c r="E99" s="62" t="s">
        <v>7</v>
      </c>
      <c r="F99" s="62">
        <v>167</v>
      </c>
    </row>
    <row r="100" spans="1:6" x14ac:dyDescent="0.25">
      <c r="A100" s="62" t="s">
        <v>3</v>
      </c>
      <c r="B100" s="62" t="s">
        <v>47</v>
      </c>
      <c r="C100" s="62" t="s">
        <v>45</v>
      </c>
      <c r="D100" s="63">
        <v>42521</v>
      </c>
      <c r="E100" s="62" t="s">
        <v>2</v>
      </c>
      <c r="F100" s="62">
        <v>0</v>
      </c>
    </row>
    <row r="101" spans="1:6" x14ac:dyDescent="0.25">
      <c r="A101" s="62" t="s">
        <v>4</v>
      </c>
      <c r="B101" s="62" t="s">
        <v>44</v>
      </c>
      <c r="C101" s="62" t="s">
        <v>45</v>
      </c>
      <c r="D101" s="63">
        <v>42521</v>
      </c>
      <c r="E101" s="62" t="s">
        <v>2</v>
      </c>
      <c r="F101" s="62">
        <v>0</v>
      </c>
    </row>
    <row r="102" spans="1:6" x14ac:dyDescent="0.25">
      <c r="A102" s="62" t="s">
        <v>4</v>
      </c>
      <c r="B102" s="62" t="s">
        <v>47</v>
      </c>
      <c r="C102" s="62" t="s">
        <v>45</v>
      </c>
      <c r="D102" s="63">
        <v>42521</v>
      </c>
      <c r="E102" s="62" t="s">
        <v>2</v>
      </c>
      <c r="F102" s="62">
        <v>0</v>
      </c>
    </row>
    <row r="103" spans="1:6" x14ac:dyDescent="0.25">
      <c r="A103" s="62" t="s">
        <v>4</v>
      </c>
      <c r="B103" s="62" t="s">
        <v>50</v>
      </c>
      <c r="C103" s="62" t="s">
        <v>45</v>
      </c>
      <c r="D103" s="63">
        <v>42521</v>
      </c>
      <c r="E103" s="62" t="s">
        <v>2</v>
      </c>
      <c r="F103" s="62">
        <v>0</v>
      </c>
    </row>
    <row r="104" spans="1:6" x14ac:dyDescent="0.25">
      <c r="A104" s="62" t="s">
        <v>3</v>
      </c>
      <c r="B104" s="62" t="s">
        <v>44</v>
      </c>
      <c r="C104" s="62" t="s">
        <v>58</v>
      </c>
      <c r="D104" s="63">
        <v>42524</v>
      </c>
      <c r="E104" s="62" t="s">
        <v>2</v>
      </c>
      <c r="F104" s="62">
        <v>-20.95</v>
      </c>
    </row>
    <row r="105" spans="1:6" x14ac:dyDescent="0.25">
      <c r="A105" s="62" t="s">
        <v>3</v>
      </c>
      <c r="B105" s="62" t="s">
        <v>44</v>
      </c>
      <c r="C105" s="62" t="s">
        <v>58</v>
      </c>
      <c r="D105" s="63">
        <v>42537</v>
      </c>
      <c r="E105" s="62" t="s">
        <v>2</v>
      </c>
      <c r="F105" s="62">
        <v>21447</v>
      </c>
    </row>
    <row r="106" spans="1:6" x14ac:dyDescent="0.25">
      <c r="A106" s="62" t="s">
        <v>3</v>
      </c>
      <c r="B106" s="62" t="s">
        <v>44</v>
      </c>
      <c r="C106" s="62" t="s">
        <v>58</v>
      </c>
      <c r="D106" s="63">
        <v>42538</v>
      </c>
      <c r="E106" s="62" t="s">
        <v>2</v>
      </c>
      <c r="F106" s="62">
        <v>7437.83</v>
      </c>
    </row>
    <row r="107" spans="1:6" x14ac:dyDescent="0.25">
      <c r="A107" s="62" t="s">
        <v>3</v>
      </c>
      <c r="B107" s="62" t="s">
        <v>44</v>
      </c>
      <c r="C107" s="62" t="s">
        <v>41</v>
      </c>
      <c r="D107" s="63">
        <v>42543</v>
      </c>
      <c r="E107" s="62" t="s">
        <v>2</v>
      </c>
      <c r="F107" s="62">
        <v>0</v>
      </c>
    </row>
    <row r="108" spans="1:6" x14ac:dyDescent="0.25">
      <c r="A108" s="62" t="s">
        <v>3</v>
      </c>
      <c r="B108" s="62" t="s">
        <v>42</v>
      </c>
      <c r="C108" s="62" t="s">
        <v>41</v>
      </c>
      <c r="D108" s="63">
        <v>42544</v>
      </c>
      <c r="E108" s="62" t="s">
        <v>2</v>
      </c>
      <c r="F108" s="62">
        <v>0</v>
      </c>
    </row>
    <row r="109" spans="1:6" x14ac:dyDescent="0.25">
      <c r="A109" s="62" t="s">
        <v>3</v>
      </c>
      <c r="B109" s="62" t="s">
        <v>44</v>
      </c>
      <c r="C109" s="62" t="s">
        <v>58</v>
      </c>
      <c r="D109" s="63">
        <v>42545</v>
      </c>
      <c r="E109" s="62" t="s">
        <v>2</v>
      </c>
      <c r="F109" s="62">
        <v>21447</v>
      </c>
    </row>
    <row r="110" spans="1:6" x14ac:dyDescent="0.25">
      <c r="A110" s="62" t="s">
        <v>3</v>
      </c>
      <c r="B110" s="62" t="s">
        <v>44</v>
      </c>
      <c r="C110" s="62" t="s">
        <v>41</v>
      </c>
      <c r="D110" s="63">
        <v>42545</v>
      </c>
      <c r="E110" s="62" t="s">
        <v>2</v>
      </c>
      <c r="F110" s="62">
        <v>0</v>
      </c>
    </row>
    <row r="111" spans="1:6" x14ac:dyDescent="0.25">
      <c r="A111" s="62" t="s">
        <v>0</v>
      </c>
      <c r="B111" s="62" t="s">
        <v>44</v>
      </c>
      <c r="C111" s="62" t="s">
        <v>45</v>
      </c>
      <c r="D111" s="63">
        <v>42546</v>
      </c>
      <c r="E111" s="62" t="s">
        <v>2</v>
      </c>
      <c r="F111" s="62">
        <v>190315.44</v>
      </c>
    </row>
    <row r="112" spans="1:6" x14ac:dyDescent="0.25">
      <c r="A112" s="62" t="s">
        <v>3</v>
      </c>
      <c r="B112" s="62" t="s">
        <v>44</v>
      </c>
      <c r="C112" s="62" t="s">
        <v>45</v>
      </c>
      <c r="D112" s="63">
        <v>42546</v>
      </c>
      <c r="E112" s="62" t="s">
        <v>2</v>
      </c>
      <c r="F112" s="62">
        <v>-128364.98</v>
      </c>
    </row>
    <row r="113" spans="1:6" x14ac:dyDescent="0.25">
      <c r="A113" s="62" t="s">
        <v>4</v>
      </c>
      <c r="B113" s="62" t="s">
        <v>44</v>
      </c>
      <c r="C113" s="62" t="s">
        <v>45</v>
      </c>
      <c r="D113" s="63">
        <v>42546</v>
      </c>
      <c r="E113" s="62" t="s">
        <v>2</v>
      </c>
      <c r="F113" s="62">
        <v>-61950.46</v>
      </c>
    </row>
    <row r="114" spans="1:6" x14ac:dyDescent="0.25">
      <c r="A114" s="62" t="s">
        <v>0</v>
      </c>
      <c r="B114" s="62" t="s">
        <v>44</v>
      </c>
      <c r="C114" s="62" t="s">
        <v>45</v>
      </c>
      <c r="D114" s="63">
        <v>42547</v>
      </c>
      <c r="E114" s="62" t="s">
        <v>2</v>
      </c>
      <c r="F114" s="62">
        <v>637532</v>
      </c>
    </row>
    <row r="115" spans="1:6" x14ac:dyDescent="0.25">
      <c r="A115" s="62" t="s">
        <v>0</v>
      </c>
      <c r="B115" s="62" t="s">
        <v>47</v>
      </c>
      <c r="C115" s="62" t="s">
        <v>45</v>
      </c>
      <c r="D115" s="63">
        <v>42547</v>
      </c>
      <c r="E115" s="62" t="s">
        <v>2</v>
      </c>
      <c r="F115" s="62">
        <v>15758</v>
      </c>
    </row>
    <row r="116" spans="1:6" x14ac:dyDescent="0.25">
      <c r="A116" s="62" t="s">
        <v>0</v>
      </c>
      <c r="B116" s="62" t="s">
        <v>50</v>
      </c>
      <c r="C116" s="62" t="s">
        <v>45</v>
      </c>
      <c r="D116" s="63">
        <v>42547</v>
      </c>
      <c r="E116" s="62" t="s">
        <v>2</v>
      </c>
      <c r="F116" s="62">
        <v>217</v>
      </c>
    </row>
    <row r="117" spans="1:6" x14ac:dyDescent="0.25">
      <c r="A117" s="62" t="s">
        <v>3</v>
      </c>
      <c r="B117" s="62" t="s">
        <v>44</v>
      </c>
      <c r="C117" s="62" t="s">
        <v>45</v>
      </c>
      <c r="D117" s="63">
        <v>42547</v>
      </c>
      <c r="E117" s="62" t="s">
        <v>2</v>
      </c>
      <c r="F117" s="62">
        <v>24799</v>
      </c>
    </row>
    <row r="118" spans="1:6" x14ac:dyDescent="0.25">
      <c r="A118" s="62" t="s">
        <v>3</v>
      </c>
      <c r="B118" s="62" t="s">
        <v>47</v>
      </c>
      <c r="C118" s="62" t="s">
        <v>45</v>
      </c>
      <c r="D118" s="63">
        <v>42547</v>
      </c>
      <c r="E118" s="62" t="s">
        <v>2</v>
      </c>
      <c r="F118" s="62">
        <v>874</v>
      </c>
    </row>
    <row r="119" spans="1:6" x14ac:dyDescent="0.25">
      <c r="A119" s="62" t="s">
        <v>4</v>
      </c>
      <c r="B119" s="62" t="s">
        <v>44</v>
      </c>
      <c r="C119" s="62" t="s">
        <v>45</v>
      </c>
      <c r="D119" s="63">
        <v>42547</v>
      </c>
      <c r="E119" s="62" t="s">
        <v>2</v>
      </c>
      <c r="F119" s="62">
        <v>358211</v>
      </c>
    </row>
    <row r="120" spans="1:6" x14ac:dyDescent="0.25">
      <c r="A120" s="62" t="s">
        <v>4</v>
      </c>
      <c r="B120" s="62" t="s">
        <v>47</v>
      </c>
      <c r="C120" s="62" t="s">
        <v>45</v>
      </c>
      <c r="D120" s="63">
        <v>42547</v>
      </c>
      <c r="E120" s="62" t="s">
        <v>2</v>
      </c>
      <c r="F120" s="62">
        <v>3322</v>
      </c>
    </row>
    <row r="121" spans="1:6" x14ac:dyDescent="0.25">
      <c r="A121" s="62" t="s">
        <v>4</v>
      </c>
      <c r="B121" s="62" t="s">
        <v>50</v>
      </c>
      <c r="C121" s="62" t="s">
        <v>45</v>
      </c>
      <c r="D121" s="63">
        <v>42547</v>
      </c>
      <c r="E121" s="62" t="s">
        <v>2</v>
      </c>
      <c r="F121" s="62">
        <v>1080</v>
      </c>
    </row>
    <row r="122" spans="1:6" x14ac:dyDescent="0.25">
      <c r="A122" s="62" t="s">
        <v>3</v>
      </c>
      <c r="B122" s="62" t="s">
        <v>44</v>
      </c>
      <c r="C122" s="62" t="s">
        <v>58</v>
      </c>
      <c r="D122" s="63">
        <v>42549</v>
      </c>
      <c r="E122" s="62" t="s">
        <v>2</v>
      </c>
      <c r="F122" s="62">
        <v>246.67</v>
      </c>
    </row>
    <row r="123" spans="1:6" x14ac:dyDescent="0.25">
      <c r="A123" s="62" t="s">
        <v>0</v>
      </c>
      <c r="B123" s="62" t="s">
        <v>42</v>
      </c>
      <c r="C123" s="62" t="s">
        <v>43</v>
      </c>
      <c r="D123" s="63">
        <v>42550</v>
      </c>
      <c r="E123" s="62" t="s">
        <v>2</v>
      </c>
      <c r="F123" s="62">
        <v>-155004</v>
      </c>
    </row>
    <row r="124" spans="1:6" x14ac:dyDescent="0.25">
      <c r="A124" s="62" t="s">
        <v>3</v>
      </c>
      <c r="B124" s="62" t="s">
        <v>42</v>
      </c>
      <c r="C124" s="62" t="s">
        <v>43</v>
      </c>
      <c r="D124" s="63">
        <v>42550</v>
      </c>
      <c r="E124" s="62" t="s">
        <v>2</v>
      </c>
      <c r="F124" s="62">
        <v>-15673.33</v>
      </c>
    </row>
    <row r="125" spans="1:6" x14ac:dyDescent="0.25">
      <c r="A125" s="62" t="s">
        <v>3</v>
      </c>
      <c r="B125" s="62" t="s">
        <v>44</v>
      </c>
      <c r="C125" s="62" t="s">
        <v>58</v>
      </c>
      <c r="D125" s="63">
        <v>42550</v>
      </c>
      <c r="E125" s="62" t="s">
        <v>2</v>
      </c>
      <c r="F125" s="62">
        <v>-21559</v>
      </c>
    </row>
    <row r="126" spans="1:6" x14ac:dyDescent="0.25">
      <c r="A126" s="62" t="s">
        <v>4</v>
      </c>
      <c r="B126" s="62" t="s">
        <v>42</v>
      </c>
      <c r="C126" s="62" t="s">
        <v>43</v>
      </c>
      <c r="D126" s="63">
        <v>42550</v>
      </c>
      <c r="E126" s="62" t="s">
        <v>2</v>
      </c>
      <c r="F126" s="62">
        <v>-93302.28</v>
      </c>
    </row>
    <row r="127" spans="1:6" x14ac:dyDescent="0.25">
      <c r="A127" s="62" t="s">
        <v>0</v>
      </c>
      <c r="B127" s="62" t="s">
        <v>44</v>
      </c>
      <c r="C127" s="62" t="s">
        <v>45</v>
      </c>
      <c r="D127" s="63">
        <v>42551</v>
      </c>
      <c r="E127" s="62" t="s">
        <v>2</v>
      </c>
      <c r="F127" s="62">
        <v>0</v>
      </c>
    </row>
    <row r="128" spans="1:6" x14ac:dyDescent="0.25">
      <c r="A128" s="62" t="s">
        <v>0</v>
      </c>
      <c r="B128" s="62" t="s">
        <v>47</v>
      </c>
      <c r="C128" s="62" t="s">
        <v>45</v>
      </c>
      <c r="D128" s="63">
        <v>42551</v>
      </c>
      <c r="E128" s="62" t="s">
        <v>2</v>
      </c>
      <c r="F128" s="62">
        <v>0</v>
      </c>
    </row>
    <row r="129" spans="1:6" x14ac:dyDescent="0.25">
      <c r="A129" s="62" t="s">
        <v>0</v>
      </c>
      <c r="B129" s="62" t="s">
        <v>49</v>
      </c>
      <c r="C129" s="62" t="s">
        <v>41</v>
      </c>
      <c r="D129" s="63">
        <v>42551</v>
      </c>
      <c r="E129" s="62" t="s">
        <v>2</v>
      </c>
      <c r="F129" s="62">
        <v>2125</v>
      </c>
    </row>
    <row r="130" spans="1:6" x14ac:dyDescent="0.25">
      <c r="A130" s="62" t="s">
        <v>0</v>
      </c>
      <c r="B130" s="62" t="s">
        <v>50</v>
      </c>
      <c r="C130" s="62" t="s">
        <v>45</v>
      </c>
      <c r="D130" s="63">
        <v>42551</v>
      </c>
      <c r="E130" s="62" t="s">
        <v>2</v>
      </c>
      <c r="F130" s="62">
        <v>0</v>
      </c>
    </row>
    <row r="131" spans="1:6" x14ac:dyDescent="0.25">
      <c r="A131" s="62" t="s">
        <v>3</v>
      </c>
      <c r="B131" s="62" t="s">
        <v>42</v>
      </c>
      <c r="C131" s="62" t="s">
        <v>8</v>
      </c>
      <c r="D131" s="63">
        <v>42551</v>
      </c>
      <c r="E131" s="62" t="s">
        <v>7</v>
      </c>
      <c r="F131" s="62">
        <v>414339.3</v>
      </c>
    </row>
    <row r="132" spans="1:6" x14ac:dyDescent="0.25">
      <c r="A132" s="62" t="s">
        <v>3</v>
      </c>
      <c r="B132" s="62" t="s">
        <v>42</v>
      </c>
      <c r="C132" s="62" t="s">
        <v>56</v>
      </c>
      <c r="D132" s="63">
        <v>42551</v>
      </c>
      <c r="E132" s="62" t="s">
        <v>7</v>
      </c>
      <c r="F132" s="62">
        <v>-207169.65</v>
      </c>
    </row>
    <row r="133" spans="1:6" x14ac:dyDescent="0.25">
      <c r="A133" s="62" t="s">
        <v>3</v>
      </c>
      <c r="B133" s="62" t="s">
        <v>44</v>
      </c>
      <c r="C133" s="62" t="s">
        <v>58</v>
      </c>
      <c r="D133" s="63">
        <v>42551</v>
      </c>
      <c r="E133" s="62" t="s">
        <v>2</v>
      </c>
      <c r="F133" s="62">
        <v>-21559</v>
      </c>
    </row>
    <row r="134" spans="1:6" x14ac:dyDescent="0.25">
      <c r="A134" s="62" t="s">
        <v>3</v>
      </c>
      <c r="B134" s="62" t="s">
        <v>44</v>
      </c>
      <c r="C134" s="62" t="s">
        <v>45</v>
      </c>
      <c r="D134" s="63">
        <v>42551</v>
      </c>
      <c r="E134" s="62" t="s">
        <v>2</v>
      </c>
      <c r="F134" s="62">
        <v>0</v>
      </c>
    </row>
    <row r="135" spans="1:6" x14ac:dyDescent="0.25">
      <c r="A135" s="62" t="s">
        <v>3</v>
      </c>
      <c r="B135" s="62" t="s">
        <v>46</v>
      </c>
      <c r="C135" s="62" t="s">
        <v>8</v>
      </c>
      <c r="D135" s="63">
        <v>42551</v>
      </c>
      <c r="E135" s="62" t="s">
        <v>7</v>
      </c>
      <c r="F135" s="62">
        <v>170</v>
      </c>
    </row>
    <row r="136" spans="1:6" x14ac:dyDescent="0.25">
      <c r="A136" s="62" t="s">
        <v>3</v>
      </c>
      <c r="B136" s="62" t="s">
        <v>47</v>
      </c>
      <c r="C136" s="62" t="s">
        <v>45</v>
      </c>
      <c r="D136" s="63">
        <v>42551</v>
      </c>
      <c r="E136" s="62" t="s">
        <v>2</v>
      </c>
      <c r="F136" s="62">
        <v>0</v>
      </c>
    </row>
    <row r="137" spans="1:6" x14ac:dyDescent="0.25">
      <c r="A137" s="62" t="s">
        <v>4</v>
      </c>
      <c r="B137" s="62" t="s">
        <v>44</v>
      </c>
      <c r="C137" s="62" t="s">
        <v>45</v>
      </c>
      <c r="D137" s="63">
        <v>42551</v>
      </c>
      <c r="E137" s="62" t="s">
        <v>2</v>
      </c>
      <c r="F137" s="62">
        <v>0</v>
      </c>
    </row>
    <row r="138" spans="1:6" x14ac:dyDescent="0.25">
      <c r="A138" s="62" t="s">
        <v>4</v>
      </c>
      <c r="B138" s="62" t="s">
        <v>47</v>
      </c>
      <c r="C138" s="62" t="s">
        <v>45</v>
      </c>
      <c r="D138" s="63">
        <v>42551</v>
      </c>
      <c r="E138" s="62" t="s">
        <v>2</v>
      </c>
      <c r="F138" s="62">
        <v>0</v>
      </c>
    </row>
    <row r="139" spans="1:6" x14ac:dyDescent="0.25">
      <c r="A139" s="62" t="s">
        <v>4</v>
      </c>
      <c r="B139" s="62" t="s">
        <v>50</v>
      </c>
      <c r="C139" s="62" t="s">
        <v>45</v>
      </c>
      <c r="D139" s="63">
        <v>42551</v>
      </c>
      <c r="E139" s="62" t="s">
        <v>2</v>
      </c>
      <c r="F139" s="62">
        <v>0</v>
      </c>
    </row>
    <row r="140" spans="1:6" x14ac:dyDescent="0.25">
      <c r="A140" s="62" t="s">
        <v>3</v>
      </c>
      <c r="B140" s="62" t="s">
        <v>44</v>
      </c>
      <c r="C140" s="62" t="s">
        <v>58</v>
      </c>
      <c r="D140" s="63">
        <v>42565</v>
      </c>
      <c r="E140" s="62" t="s">
        <v>2</v>
      </c>
      <c r="F140" s="62">
        <v>21559</v>
      </c>
    </row>
    <row r="141" spans="1:6" x14ac:dyDescent="0.25">
      <c r="A141" s="62" t="s">
        <v>3</v>
      </c>
      <c r="B141" s="62" t="s">
        <v>44</v>
      </c>
      <c r="C141" s="62" t="s">
        <v>58</v>
      </c>
      <c r="D141" s="63">
        <v>42566</v>
      </c>
      <c r="E141" s="62" t="s">
        <v>2</v>
      </c>
      <c r="F141" s="62">
        <v>5463.94</v>
      </c>
    </row>
    <row r="142" spans="1:6" x14ac:dyDescent="0.25">
      <c r="A142" s="62" t="s">
        <v>3</v>
      </c>
      <c r="B142" s="62" t="s">
        <v>44</v>
      </c>
      <c r="C142" s="62" t="s">
        <v>58</v>
      </c>
      <c r="D142" s="63">
        <v>42573</v>
      </c>
      <c r="E142" s="62" t="s">
        <v>2</v>
      </c>
      <c r="F142" s="62">
        <v>21559</v>
      </c>
    </row>
    <row r="143" spans="1:6" x14ac:dyDescent="0.25">
      <c r="A143" s="62" t="s">
        <v>3</v>
      </c>
      <c r="B143" s="62" t="s">
        <v>44</v>
      </c>
      <c r="C143" s="62" t="s">
        <v>58</v>
      </c>
      <c r="D143" s="63">
        <v>42580</v>
      </c>
      <c r="E143" s="62" t="s">
        <v>2</v>
      </c>
      <c r="F143" s="62">
        <v>4339.17</v>
      </c>
    </row>
    <row r="144" spans="1:6" x14ac:dyDescent="0.25">
      <c r="A144" s="62" t="s">
        <v>3</v>
      </c>
      <c r="B144" s="62" t="s">
        <v>44</v>
      </c>
      <c r="C144" s="62" t="s">
        <v>58</v>
      </c>
      <c r="D144" s="63">
        <v>42581</v>
      </c>
      <c r="E144" s="62" t="s">
        <v>2</v>
      </c>
      <c r="F144" s="62">
        <v>-19672</v>
      </c>
    </row>
    <row r="145" spans="1:6" x14ac:dyDescent="0.25">
      <c r="A145" s="62" t="s">
        <v>0</v>
      </c>
      <c r="B145" s="62" t="s">
        <v>44</v>
      </c>
      <c r="C145" s="62" t="s">
        <v>45</v>
      </c>
      <c r="D145" s="63">
        <v>42582</v>
      </c>
      <c r="E145" s="62" t="s">
        <v>2</v>
      </c>
      <c r="F145" s="62">
        <v>637532</v>
      </c>
    </row>
    <row r="146" spans="1:6" x14ac:dyDescent="0.25">
      <c r="A146" s="62" t="s">
        <v>0</v>
      </c>
      <c r="B146" s="62" t="s">
        <v>47</v>
      </c>
      <c r="C146" s="62" t="s">
        <v>45</v>
      </c>
      <c r="D146" s="63">
        <v>42582</v>
      </c>
      <c r="E146" s="62" t="s">
        <v>2</v>
      </c>
      <c r="F146" s="62">
        <v>15758</v>
      </c>
    </row>
    <row r="147" spans="1:6" x14ac:dyDescent="0.25">
      <c r="A147" s="62" t="s">
        <v>0</v>
      </c>
      <c r="B147" s="62" t="s">
        <v>49</v>
      </c>
      <c r="C147" s="62" t="s">
        <v>41</v>
      </c>
      <c r="D147" s="63">
        <v>42582</v>
      </c>
      <c r="E147" s="62" t="s">
        <v>2</v>
      </c>
      <c r="F147" s="62">
        <v>2125</v>
      </c>
    </row>
    <row r="148" spans="1:6" x14ac:dyDescent="0.25">
      <c r="A148" s="62" t="s">
        <v>0</v>
      </c>
      <c r="B148" s="62" t="s">
        <v>50</v>
      </c>
      <c r="C148" s="62" t="s">
        <v>45</v>
      </c>
      <c r="D148" s="63">
        <v>42582</v>
      </c>
      <c r="E148" s="62" t="s">
        <v>2</v>
      </c>
      <c r="F148" s="62">
        <v>217</v>
      </c>
    </row>
    <row r="149" spans="1:6" x14ac:dyDescent="0.25">
      <c r="A149" s="62" t="s">
        <v>3</v>
      </c>
      <c r="B149" s="62" t="s">
        <v>44</v>
      </c>
      <c r="C149" s="62" t="s">
        <v>58</v>
      </c>
      <c r="D149" s="63">
        <v>42582</v>
      </c>
      <c r="E149" s="62" t="s">
        <v>2</v>
      </c>
      <c r="F149" s="62">
        <v>-16192</v>
      </c>
    </row>
    <row r="150" spans="1:6" x14ac:dyDescent="0.25">
      <c r="A150" s="62" t="s">
        <v>3</v>
      </c>
      <c r="B150" s="62" t="s">
        <v>44</v>
      </c>
      <c r="C150" s="62" t="s">
        <v>45</v>
      </c>
      <c r="D150" s="63">
        <v>42582</v>
      </c>
      <c r="E150" s="62" t="s">
        <v>2</v>
      </c>
      <c r="F150" s="62">
        <v>24799</v>
      </c>
    </row>
    <row r="151" spans="1:6" x14ac:dyDescent="0.25">
      <c r="A151" s="62" t="s">
        <v>3</v>
      </c>
      <c r="B151" s="62" t="s">
        <v>44</v>
      </c>
      <c r="C151" s="62" t="s">
        <v>8</v>
      </c>
      <c r="D151" s="63">
        <v>42582</v>
      </c>
      <c r="E151" s="62" t="s">
        <v>7</v>
      </c>
      <c r="F151" s="62">
        <v>549800</v>
      </c>
    </row>
    <row r="152" spans="1:6" x14ac:dyDescent="0.25">
      <c r="A152" s="62" t="s">
        <v>3</v>
      </c>
      <c r="B152" s="62" t="s">
        <v>44</v>
      </c>
      <c r="C152" s="62" t="s">
        <v>59</v>
      </c>
      <c r="D152" s="63">
        <v>42582</v>
      </c>
      <c r="E152" s="62" t="s">
        <v>7</v>
      </c>
      <c r="F152" s="62">
        <v>-274900</v>
      </c>
    </row>
    <row r="153" spans="1:6" x14ac:dyDescent="0.25">
      <c r="A153" s="62" t="s">
        <v>3</v>
      </c>
      <c r="B153" s="62" t="s">
        <v>47</v>
      </c>
      <c r="C153" s="62" t="s">
        <v>6</v>
      </c>
      <c r="D153" s="63">
        <v>42582</v>
      </c>
      <c r="E153" s="62" t="s">
        <v>7</v>
      </c>
      <c r="F153" s="62">
        <v>2007</v>
      </c>
    </row>
    <row r="154" spans="1:6" x14ac:dyDescent="0.25">
      <c r="A154" s="62" t="s">
        <v>3</v>
      </c>
      <c r="B154" s="62" t="s">
        <v>47</v>
      </c>
      <c r="C154" s="62" t="s">
        <v>45</v>
      </c>
      <c r="D154" s="63">
        <v>42582</v>
      </c>
      <c r="E154" s="62" t="s">
        <v>2</v>
      </c>
      <c r="F154" s="62">
        <v>874</v>
      </c>
    </row>
    <row r="155" spans="1:6" x14ac:dyDescent="0.25">
      <c r="A155" s="62" t="s">
        <v>4</v>
      </c>
      <c r="B155" s="62" t="s">
        <v>44</v>
      </c>
      <c r="C155" s="62" t="s">
        <v>45</v>
      </c>
      <c r="D155" s="63">
        <v>42582</v>
      </c>
      <c r="E155" s="62" t="s">
        <v>2</v>
      </c>
      <c r="F155" s="62">
        <v>358211</v>
      </c>
    </row>
    <row r="156" spans="1:6" x14ac:dyDescent="0.25">
      <c r="A156" s="62" t="s">
        <v>4</v>
      </c>
      <c r="B156" s="62" t="s">
        <v>47</v>
      </c>
      <c r="C156" s="62" t="s">
        <v>45</v>
      </c>
      <c r="D156" s="63">
        <v>42582</v>
      </c>
      <c r="E156" s="62" t="s">
        <v>2</v>
      </c>
      <c r="F156" s="62">
        <v>3322</v>
      </c>
    </row>
    <row r="157" spans="1:6" x14ac:dyDescent="0.25">
      <c r="A157" s="62" t="s">
        <v>4</v>
      </c>
      <c r="B157" s="62" t="s">
        <v>50</v>
      </c>
      <c r="C157" s="62" t="s">
        <v>45</v>
      </c>
      <c r="D157" s="63">
        <v>42582</v>
      </c>
      <c r="E157" s="62" t="s">
        <v>2</v>
      </c>
      <c r="F157" s="62">
        <v>1080</v>
      </c>
    </row>
    <row r="158" spans="1:6" x14ac:dyDescent="0.25">
      <c r="A158" s="62" t="s">
        <v>3</v>
      </c>
      <c r="B158" s="62" t="s">
        <v>44</v>
      </c>
      <c r="C158" s="62" t="s">
        <v>58</v>
      </c>
      <c r="D158" s="63">
        <v>42594</v>
      </c>
      <c r="E158" s="62" t="s">
        <v>2</v>
      </c>
      <c r="F158" s="62">
        <v>-246.67</v>
      </c>
    </row>
    <row r="159" spans="1:6" x14ac:dyDescent="0.25">
      <c r="A159" s="62" t="s">
        <v>3</v>
      </c>
      <c r="B159" s="62" t="s">
        <v>44</v>
      </c>
      <c r="C159" s="62" t="s">
        <v>58</v>
      </c>
      <c r="D159" s="63">
        <v>42597</v>
      </c>
      <c r="E159" s="62" t="s">
        <v>2</v>
      </c>
      <c r="F159" s="62">
        <v>19672</v>
      </c>
    </row>
    <row r="160" spans="1:6" x14ac:dyDescent="0.25">
      <c r="A160" s="62" t="s">
        <v>3</v>
      </c>
      <c r="B160" s="62" t="s">
        <v>44</v>
      </c>
      <c r="C160" s="62" t="s">
        <v>58</v>
      </c>
      <c r="D160" s="63">
        <v>42598</v>
      </c>
      <c r="E160" s="62" t="s">
        <v>2</v>
      </c>
      <c r="F160" s="62">
        <v>16192</v>
      </c>
    </row>
    <row r="161" spans="1:6" x14ac:dyDescent="0.25">
      <c r="A161" s="62" t="s">
        <v>3</v>
      </c>
      <c r="B161" s="62" t="s">
        <v>44</v>
      </c>
      <c r="C161" s="62" t="s">
        <v>58</v>
      </c>
      <c r="D161" s="63">
        <v>42611</v>
      </c>
      <c r="E161" s="62" t="s">
        <v>2</v>
      </c>
      <c r="F161" s="62">
        <v>3069.4</v>
      </c>
    </row>
    <row r="162" spans="1:6" x14ac:dyDescent="0.25">
      <c r="A162" s="62" t="s">
        <v>3</v>
      </c>
      <c r="B162" s="62" t="s">
        <v>44</v>
      </c>
      <c r="C162" s="62" t="s">
        <v>58</v>
      </c>
      <c r="D162" s="63">
        <v>42612</v>
      </c>
      <c r="E162" s="62" t="s">
        <v>2</v>
      </c>
      <c r="F162" s="62">
        <v>-15527</v>
      </c>
    </row>
    <row r="163" spans="1:6" x14ac:dyDescent="0.25">
      <c r="A163" s="62" t="s">
        <v>0</v>
      </c>
      <c r="B163" s="62" t="s">
        <v>44</v>
      </c>
      <c r="C163" s="62" t="s">
        <v>45</v>
      </c>
      <c r="D163" s="63">
        <v>42613</v>
      </c>
      <c r="E163" s="62" t="s">
        <v>2</v>
      </c>
      <c r="F163" s="62">
        <v>637532</v>
      </c>
    </row>
    <row r="164" spans="1:6" x14ac:dyDescent="0.25">
      <c r="A164" s="62" t="s">
        <v>0</v>
      </c>
      <c r="B164" s="62" t="s">
        <v>46</v>
      </c>
      <c r="C164" s="62" t="s">
        <v>6</v>
      </c>
      <c r="D164" s="63">
        <v>42613</v>
      </c>
      <c r="E164" s="62" t="s">
        <v>7</v>
      </c>
      <c r="F164" s="62">
        <v>3455.84</v>
      </c>
    </row>
    <row r="165" spans="1:6" x14ac:dyDescent="0.25">
      <c r="A165" s="62" t="s">
        <v>0</v>
      </c>
      <c r="B165" s="62" t="s">
        <v>47</v>
      </c>
      <c r="C165" s="62" t="s">
        <v>45</v>
      </c>
      <c r="D165" s="63">
        <v>42613</v>
      </c>
      <c r="E165" s="62" t="s">
        <v>2</v>
      </c>
      <c r="F165" s="62">
        <v>15758</v>
      </c>
    </row>
    <row r="166" spans="1:6" x14ac:dyDescent="0.25">
      <c r="A166" s="62" t="s">
        <v>0</v>
      </c>
      <c r="B166" s="62" t="s">
        <v>49</v>
      </c>
      <c r="C166" s="62" t="s">
        <v>41</v>
      </c>
      <c r="D166" s="63">
        <v>42613</v>
      </c>
      <c r="E166" s="62" t="s">
        <v>2</v>
      </c>
      <c r="F166" s="62">
        <v>2125</v>
      </c>
    </row>
    <row r="167" spans="1:6" x14ac:dyDescent="0.25">
      <c r="A167" s="62" t="s">
        <v>0</v>
      </c>
      <c r="B167" s="62" t="s">
        <v>50</v>
      </c>
      <c r="C167" s="62" t="s">
        <v>45</v>
      </c>
      <c r="D167" s="63">
        <v>42613</v>
      </c>
      <c r="E167" s="62" t="s">
        <v>2</v>
      </c>
      <c r="F167" s="62">
        <v>217</v>
      </c>
    </row>
    <row r="168" spans="1:6" x14ac:dyDescent="0.25">
      <c r="A168" s="62" t="s">
        <v>3</v>
      </c>
      <c r="B168" s="62" t="s">
        <v>44</v>
      </c>
      <c r="C168" s="62" t="s">
        <v>57</v>
      </c>
      <c r="D168" s="63">
        <v>42613</v>
      </c>
      <c r="E168" s="62" t="s">
        <v>2</v>
      </c>
      <c r="F168" s="62">
        <v>18573.3</v>
      </c>
    </row>
    <row r="169" spans="1:6" x14ac:dyDescent="0.25">
      <c r="A169" s="62" t="s">
        <v>3</v>
      </c>
      <c r="B169" s="62" t="s">
        <v>44</v>
      </c>
      <c r="C169" s="62" t="s">
        <v>58</v>
      </c>
      <c r="D169" s="63">
        <v>42613</v>
      </c>
      <c r="E169" s="62" t="s">
        <v>2</v>
      </c>
      <c r="F169" s="62">
        <v>-15527</v>
      </c>
    </row>
    <row r="170" spans="1:6" x14ac:dyDescent="0.25">
      <c r="A170" s="62" t="s">
        <v>3</v>
      </c>
      <c r="B170" s="62" t="s">
        <v>44</v>
      </c>
      <c r="C170" s="62" t="s">
        <v>6</v>
      </c>
      <c r="D170" s="63">
        <v>42613</v>
      </c>
      <c r="E170" s="62" t="s">
        <v>7</v>
      </c>
      <c r="F170" s="62">
        <v>14177.86</v>
      </c>
    </row>
    <row r="171" spans="1:6" x14ac:dyDescent="0.25">
      <c r="A171" s="62" t="s">
        <v>3</v>
      </c>
      <c r="B171" s="62" t="s">
        <v>44</v>
      </c>
      <c r="C171" s="62" t="s">
        <v>45</v>
      </c>
      <c r="D171" s="63">
        <v>42613</v>
      </c>
      <c r="E171" s="62" t="s">
        <v>2</v>
      </c>
      <c r="F171" s="62">
        <v>24799</v>
      </c>
    </row>
    <row r="172" spans="1:6" x14ac:dyDescent="0.25">
      <c r="A172" s="62" t="s">
        <v>3</v>
      </c>
      <c r="B172" s="62" t="s">
        <v>44</v>
      </c>
      <c r="C172" s="62" t="s">
        <v>8</v>
      </c>
      <c r="D172" s="63">
        <v>42613</v>
      </c>
      <c r="E172" s="62" t="s">
        <v>7</v>
      </c>
      <c r="F172" s="62">
        <v>549800</v>
      </c>
    </row>
    <row r="173" spans="1:6" x14ac:dyDescent="0.25">
      <c r="A173" s="62" t="s">
        <v>3</v>
      </c>
      <c r="B173" s="62" t="s">
        <v>44</v>
      </c>
      <c r="C173" s="62" t="s">
        <v>60</v>
      </c>
      <c r="D173" s="63">
        <v>42613</v>
      </c>
      <c r="E173" s="62" t="s">
        <v>7</v>
      </c>
      <c r="F173" s="62">
        <v>-274900</v>
      </c>
    </row>
    <row r="174" spans="1:6" x14ac:dyDescent="0.25">
      <c r="A174" s="62" t="s">
        <v>3</v>
      </c>
      <c r="B174" s="62" t="s">
        <v>46</v>
      </c>
      <c r="C174" s="62" t="s">
        <v>65</v>
      </c>
      <c r="D174" s="63">
        <v>42613</v>
      </c>
      <c r="E174" s="62" t="s">
        <v>7</v>
      </c>
      <c r="F174" s="62">
        <v>-772.5</v>
      </c>
    </row>
    <row r="175" spans="1:6" x14ac:dyDescent="0.25">
      <c r="A175" s="62" t="s">
        <v>3</v>
      </c>
      <c r="B175" s="62" t="s">
        <v>47</v>
      </c>
      <c r="C175" s="62" t="s">
        <v>45</v>
      </c>
      <c r="D175" s="63">
        <v>42613</v>
      </c>
      <c r="E175" s="62" t="s">
        <v>2</v>
      </c>
      <c r="F175" s="62">
        <v>874</v>
      </c>
    </row>
    <row r="176" spans="1:6" x14ac:dyDescent="0.25">
      <c r="A176" s="62" t="s">
        <v>4</v>
      </c>
      <c r="B176" s="62" t="s">
        <v>44</v>
      </c>
      <c r="C176" s="62" t="s">
        <v>45</v>
      </c>
      <c r="D176" s="63">
        <v>42613</v>
      </c>
      <c r="E176" s="62" t="s">
        <v>2</v>
      </c>
      <c r="F176" s="62">
        <v>358211</v>
      </c>
    </row>
    <row r="177" spans="1:6" x14ac:dyDescent="0.25">
      <c r="A177" s="62" t="s">
        <v>4</v>
      </c>
      <c r="B177" s="62" t="s">
        <v>47</v>
      </c>
      <c r="C177" s="62" t="s">
        <v>45</v>
      </c>
      <c r="D177" s="63">
        <v>42613</v>
      </c>
      <c r="E177" s="62" t="s">
        <v>2</v>
      </c>
      <c r="F177" s="62">
        <v>3322</v>
      </c>
    </row>
    <row r="178" spans="1:6" x14ac:dyDescent="0.25">
      <c r="A178" s="62" t="s">
        <v>4</v>
      </c>
      <c r="B178" s="62" t="s">
        <v>50</v>
      </c>
      <c r="C178" s="62" t="s">
        <v>45</v>
      </c>
      <c r="D178" s="63">
        <v>42613</v>
      </c>
      <c r="E178" s="62" t="s">
        <v>2</v>
      </c>
      <c r="F178" s="62">
        <v>1080</v>
      </c>
    </row>
    <row r="179" spans="1:6" x14ac:dyDescent="0.25">
      <c r="A179" s="62" t="s">
        <v>3</v>
      </c>
      <c r="B179" s="62" t="s">
        <v>44</v>
      </c>
      <c r="C179" s="62" t="s">
        <v>58</v>
      </c>
      <c r="D179" s="63">
        <v>42622</v>
      </c>
      <c r="E179" s="62" t="s">
        <v>2</v>
      </c>
      <c r="F179" s="62">
        <v>-4339.17</v>
      </c>
    </row>
    <row r="180" spans="1:6" x14ac:dyDescent="0.25">
      <c r="A180" s="62" t="s">
        <v>3</v>
      </c>
      <c r="B180" s="62" t="s">
        <v>44</v>
      </c>
      <c r="C180" s="62" t="s">
        <v>58</v>
      </c>
      <c r="D180" s="63">
        <v>42628</v>
      </c>
      <c r="E180" s="62" t="s">
        <v>2</v>
      </c>
      <c r="F180" s="62">
        <v>15527</v>
      </c>
    </row>
    <row r="181" spans="1:6" x14ac:dyDescent="0.25">
      <c r="A181" s="62" t="s">
        <v>3</v>
      </c>
      <c r="B181" s="62" t="s">
        <v>44</v>
      </c>
      <c r="C181" s="62" t="s">
        <v>58</v>
      </c>
      <c r="D181" s="63">
        <v>42629</v>
      </c>
      <c r="E181" s="62" t="s">
        <v>2</v>
      </c>
      <c r="F181" s="62">
        <v>15527</v>
      </c>
    </row>
    <row r="182" spans="1:6" x14ac:dyDescent="0.25">
      <c r="A182" s="62" t="s">
        <v>0</v>
      </c>
      <c r="B182" s="62" t="s">
        <v>47</v>
      </c>
      <c r="C182" s="62" t="s">
        <v>6</v>
      </c>
      <c r="D182" s="63">
        <v>42638</v>
      </c>
      <c r="E182" s="62" t="s">
        <v>7</v>
      </c>
      <c r="F182" s="62">
        <v>3093</v>
      </c>
    </row>
    <row r="183" spans="1:6" x14ac:dyDescent="0.25">
      <c r="A183" s="62" t="s">
        <v>3</v>
      </c>
      <c r="B183" s="62" t="s">
        <v>44</v>
      </c>
      <c r="C183" s="62" t="s">
        <v>57</v>
      </c>
      <c r="D183" s="63">
        <v>42640</v>
      </c>
      <c r="E183" s="62" t="s">
        <v>2</v>
      </c>
      <c r="F183" s="62">
        <v>-300382.7</v>
      </c>
    </row>
    <row r="184" spans="1:6" x14ac:dyDescent="0.25">
      <c r="A184" s="62" t="s">
        <v>3</v>
      </c>
      <c r="B184" s="62" t="s">
        <v>44</v>
      </c>
      <c r="C184" s="62" t="s">
        <v>58</v>
      </c>
      <c r="D184" s="63">
        <v>42640</v>
      </c>
      <c r="E184" s="62" t="s">
        <v>2</v>
      </c>
      <c r="F184" s="62">
        <v>-303.19</v>
      </c>
    </row>
    <row r="185" spans="1:6" x14ac:dyDescent="0.25">
      <c r="A185" s="62" t="s">
        <v>0</v>
      </c>
      <c r="B185" s="62" t="s">
        <v>42</v>
      </c>
      <c r="C185" s="62" t="s">
        <v>43</v>
      </c>
      <c r="D185" s="63">
        <v>42641</v>
      </c>
      <c r="E185" s="62" t="s">
        <v>2</v>
      </c>
      <c r="F185" s="62">
        <v>-23863.61</v>
      </c>
    </row>
    <row r="186" spans="1:6" x14ac:dyDescent="0.25">
      <c r="A186" s="62" t="s">
        <v>0</v>
      </c>
      <c r="B186" s="62" t="s">
        <v>46</v>
      </c>
      <c r="C186" s="62" t="s">
        <v>43</v>
      </c>
      <c r="D186" s="63">
        <v>42641</v>
      </c>
      <c r="E186" s="62" t="s">
        <v>2</v>
      </c>
      <c r="F186" s="62">
        <v>-19913.14</v>
      </c>
    </row>
    <row r="187" spans="1:6" x14ac:dyDescent="0.25">
      <c r="A187" s="62" t="s">
        <v>0</v>
      </c>
      <c r="B187" s="62" t="s">
        <v>48</v>
      </c>
      <c r="C187" s="62" t="s">
        <v>43</v>
      </c>
      <c r="D187" s="63">
        <v>42641</v>
      </c>
      <c r="E187" s="62" t="s">
        <v>2</v>
      </c>
      <c r="F187" s="62">
        <v>-2540.0500000000002</v>
      </c>
    </row>
    <row r="188" spans="1:6" x14ac:dyDescent="0.25">
      <c r="A188" s="62" t="s">
        <v>3</v>
      </c>
      <c r="B188" s="62" t="s">
        <v>42</v>
      </c>
      <c r="C188" s="62" t="s">
        <v>43</v>
      </c>
      <c r="D188" s="63">
        <v>42641</v>
      </c>
      <c r="E188" s="62" t="s">
        <v>2</v>
      </c>
      <c r="F188" s="62">
        <v>-2412.98</v>
      </c>
    </row>
    <row r="189" spans="1:6" x14ac:dyDescent="0.25">
      <c r="A189" s="62" t="s">
        <v>3</v>
      </c>
      <c r="B189" s="62" t="s">
        <v>44</v>
      </c>
      <c r="C189" s="62" t="s">
        <v>57</v>
      </c>
      <c r="D189" s="63">
        <v>42641</v>
      </c>
      <c r="E189" s="62" t="s">
        <v>2</v>
      </c>
      <c r="F189" s="62">
        <v>-24451.81</v>
      </c>
    </row>
    <row r="190" spans="1:6" x14ac:dyDescent="0.25">
      <c r="A190" s="62" t="s">
        <v>3</v>
      </c>
      <c r="B190" s="62" t="s">
        <v>46</v>
      </c>
      <c r="C190" s="62" t="s">
        <v>43</v>
      </c>
      <c r="D190" s="63">
        <v>42641</v>
      </c>
      <c r="E190" s="62" t="s">
        <v>2</v>
      </c>
      <c r="F190" s="62">
        <v>9030.06</v>
      </c>
    </row>
    <row r="191" spans="1:6" x14ac:dyDescent="0.25">
      <c r="A191" s="62" t="s">
        <v>4</v>
      </c>
      <c r="B191" s="62" t="s">
        <v>42</v>
      </c>
      <c r="C191" s="62" t="s">
        <v>43</v>
      </c>
      <c r="D191" s="63">
        <v>42641</v>
      </c>
      <c r="E191" s="62" t="s">
        <v>2</v>
      </c>
      <c r="F191" s="62">
        <v>-14364.4</v>
      </c>
    </row>
    <row r="192" spans="1:6" x14ac:dyDescent="0.25">
      <c r="A192" s="62" t="s">
        <v>4</v>
      </c>
      <c r="B192" s="62" t="s">
        <v>46</v>
      </c>
      <c r="C192" s="62" t="s">
        <v>43</v>
      </c>
      <c r="D192" s="63">
        <v>42641</v>
      </c>
      <c r="E192" s="62" t="s">
        <v>2</v>
      </c>
      <c r="F192" s="62">
        <v>11947.75</v>
      </c>
    </row>
    <row r="193" spans="1:6" x14ac:dyDescent="0.25">
      <c r="A193" s="62" t="s">
        <v>0</v>
      </c>
      <c r="B193" s="62" t="s">
        <v>44</v>
      </c>
      <c r="C193" s="62" t="s">
        <v>45</v>
      </c>
      <c r="D193" s="63">
        <v>42642</v>
      </c>
      <c r="E193" s="62" t="s">
        <v>2</v>
      </c>
      <c r="F193" s="62">
        <v>-374820</v>
      </c>
    </row>
    <row r="194" spans="1:6" x14ac:dyDescent="0.25">
      <c r="A194" s="62" t="s">
        <v>3</v>
      </c>
      <c r="B194" s="62" t="s">
        <v>44</v>
      </c>
      <c r="C194" s="62" t="s">
        <v>57</v>
      </c>
      <c r="D194" s="63">
        <v>42642</v>
      </c>
      <c r="E194" s="62" t="s">
        <v>2</v>
      </c>
      <c r="F194" s="62">
        <v>-24451.81</v>
      </c>
    </row>
    <row r="195" spans="1:6" x14ac:dyDescent="0.25">
      <c r="A195" s="62" t="s">
        <v>3</v>
      </c>
      <c r="B195" s="62" t="s">
        <v>44</v>
      </c>
      <c r="C195" s="62" t="s">
        <v>58</v>
      </c>
      <c r="D195" s="63">
        <v>42642</v>
      </c>
      <c r="E195" s="62" t="s">
        <v>2</v>
      </c>
      <c r="F195" s="62">
        <v>-15821</v>
      </c>
    </row>
    <row r="196" spans="1:6" x14ac:dyDescent="0.25">
      <c r="A196" s="62" t="s">
        <v>3</v>
      </c>
      <c r="B196" s="62" t="s">
        <v>44</v>
      </c>
      <c r="C196" s="62" t="s">
        <v>45</v>
      </c>
      <c r="D196" s="63">
        <v>42642</v>
      </c>
      <c r="E196" s="62" t="s">
        <v>2</v>
      </c>
      <c r="F196" s="62">
        <v>-14580</v>
      </c>
    </row>
    <row r="197" spans="1:6" x14ac:dyDescent="0.25">
      <c r="A197" s="62" t="s">
        <v>4</v>
      </c>
      <c r="B197" s="62" t="s">
        <v>44</v>
      </c>
      <c r="C197" s="62" t="s">
        <v>45</v>
      </c>
      <c r="D197" s="63">
        <v>42642</v>
      </c>
      <c r="E197" s="62" t="s">
        <v>2</v>
      </c>
      <c r="F197" s="62">
        <v>-210600</v>
      </c>
    </row>
    <row r="198" spans="1:6" x14ac:dyDescent="0.25">
      <c r="A198" s="62" t="s">
        <v>0</v>
      </c>
      <c r="B198" s="62" t="s">
        <v>44</v>
      </c>
      <c r="C198" s="62" t="s">
        <v>45</v>
      </c>
      <c r="D198" s="63">
        <v>42643</v>
      </c>
      <c r="E198" s="62" t="s">
        <v>2</v>
      </c>
      <c r="F198" s="62">
        <v>590679</v>
      </c>
    </row>
    <row r="199" spans="1:6" x14ac:dyDescent="0.25">
      <c r="A199" s="62" t="s">
        <v>0</v>
      </c>
      <c r="B199" s="62" t="s">
        <v>47</v>
      </c>
      <c r="C199" s="62" t="s">
        <v>45</v>
      </c>
      <c r="D199" s="63">
        <v>42643</v>
      </c>
      <c r="E199" s="62" t="s">
        <v>2</v>
      </c>
      <c r="F199" s="62">
        <v>15758</v>
      </c>
    </row>
    <row r="200" spans="1:6" x14ac:dyDescent="0.25">
      <c r="A200" s="62" t="s">
        <v>0</v>
      </c>
      <c r="B200" s="62" t="s">
        <v>49</v>
      </c>
      <c r="C200" s="62" t="s">
        <v>41</v>
      </c>
      <c r="D200" s="63">
        <v>42643</v>
      </c>
      <c r="E200" s="62" t="s">
        <v>2</v>
      </c>
      <c r="F200" s="62">
        <v>2125</v>
      </c>
    </row>
    <row r="201" spans="1:6" x14ac:dyDescent="0.25">
      <c r="A201" s="62" t="s">
        <v>0</v>
      </c>
      <c r="B201" s="62" t="s">
        <v>50</v>
      </c>
      <c r="C201" s="62" t="s">
        <v>45</v>
      </c>
      <c r="D201" s="63">
        <v>42643</v>
      </c>
      <c r="E201" s="62" t="s">
        <v>2</v>
      </c>
      <c r="F201" s="62">
        <v>217</v>
      </c>
    </row>
    <row r="202" spans="1:6" x14ac:dyDescent="0.25">
      <c r="A202" s="62" t="s">
        <v>3</v>
      </c>
      <c r="B202" s="62" t="s">
        <v>44</v>
      </c>
      <c r="C202" s="62" t="s">
        <v>57</v>
      </c>
      <c r="D202" s="63">
        <v>42643</v>
      </c>
      <c r="E202" s="62" t="s">
        <v>2</v>
      </c>
      <c r="F202" s="62">
        <v>13393.53</v>
      </c>
    </row>
    <row r="203" spans="1:6" x14ac:dyDescent="0.25">
      <c r="A203" s="62" t="s">
        <v>3</v>
      </c>
      <c r="B203" s="62" t="s">
        <v>44</v>
      </c>
      <c r="C203" s="62" t="s">
        <v>58</v>
      </c>
      <c r="D203" s="63">
        <v>42643</v>
      </c>
      <c r="E203" s="62" t="s">
        <v>2</v>
      </c>
      <c r="F203" s="62">
        <v>-15821</v>
      </c>
    </row>
    <row r="204" spans="1:6" x14ac:dyDescent="0.25">
      <c r="A204" s="62" t="s">
        <v>3</v>
      </c>
      <c r="B204" s="62" t="s">
        <v>44</v>
      </c>
      <c r="C204" s="62" t="s">
        <v>45</v>
      </c>
      <c r="D204" s="63">
        <v>42643</v>
      </c>
      <c r="E204" s="62" t="s">
        <v>2</v>
      </c>
      <c r="F204" s="62">
        <v>22976</v>
      </c>
    </row>
    <row r="205" spans="1:6" x14ac:dyDescent="0.25">
      <c r="A205" s="62" t="s">
        <v>3</v>
      </c>
      <c r="B205" s="62" t="s">
        <v>44</v>
      </c>
      <c r="C205" s="62" t="s">
        <v>8</v>
      </c>
      <c r="D205" s="63">
        <v>42643</v>
      </c>
      <c r="E205" s="62" t="s">
        <v>7</v>
      </c>
      <c r="F205" s="62">
        <v>549800</v>
      </c>
    </row>
    <row r="206" spans="1:6" x14ac:dyDescent="0.25">
      <c r="A206" s="62" t="s">
        <v>3</v>
      </c>
      <c r="B206" s="62" t="s">
        <v>44</v>
      </c>
      <c r="C206" s="62" t="s">
        <v>61</v>
      </c>
      <c r="D206" s="63">
        <v>42643</v>
      </c>
      <c r="E206" s="62" t="s">
        <v>7</v>
      </c>
      <c r="F206" s="62">
        <v>-274900</v>
      </c>
    </row>
    <row r="207" spans="1:6" x14ac:dyDescent="0.25">
      <c r="A207" s="62" t="s">
        <v>3</v>
      </c>
      <c r="B207" s="62" t="s">
        <v>47</v>
      </c>
      <c r="C207" s="62" t="s">
        <v>45</v>
      </c>
      <c r="D207" s="63">
        <v>42643</v>
      </c>
      <c r="E207" s="62" t="s">
        <v>2</v>
      </c>
      <c r="F207" s="62">
        <v>874</v>
      </c>
    </row>
    <row r="208" spans="1:6" x14ac:dyDescent="0.25">
      <c r="A208" s="62" t="s">
        <v>4</v>
      </c>
      <c r="B208" s="62" t="s">
        <v>44</v>
      </c>
      <c r="C208" s="62" t="s">
        <v>45</v>
      </c>
      <c r="D208" s="63">
        <v>42643</v>
      </c>
      <c r="E208" s="62" t="s">
        <v>2</v>
      </c>
      <c r="F208" s="62">
        <v>331886</v>
      </c>
    </row>
    <row r="209" spans="1:6" x14ac:dyDescent="0.25">
      <c r="A209" s="62" t="s">
        <v>4</v>
      </c>
      <c r="B209" s="62" t="s">
        <v>47</v>
      </c>
      <c r="C209" s="62" t="s">
        <v>45</v>
      </c>
      <c r="D209" s="63">
        <v>42643</v>
      </c>
      <c r="E209" s="62" t="s">
        <v>2</v>
      </c>
      <c r="F209" s="62">
        <v>3322</v>
      </c>
    </row>
    <row r="210" spans="1:6" x14ac:dyDescent="0.25">
      <c r="A210" s="62" t="s">
        <v>4</v>
      </c>
      <c r="B210" s="62" t="s">
        <v>50</v>
      </c>
      <c r="C210" s="62" t="s">
        <v>45</v>
      </c>
      <c r="D210" s="63">
        <v>42643</v>
      </c>
      <c r="E210" s="62" t="s">
        <v>2</v>
      </c>
      <c r="F210" s="62">
        <v>1080</v>
      </c>
    </row>
    <row r="211" spans="1:6" x14ac:dyDescent="0.25">
      <c r="A211" s="62" t="s">
        <v>3</v>
      </c>
      <c r="B211" s="62" t="s">
        <v>44</v>
      </c>
      <c r="C211" s="62" t="s">
        <v>58</v>
      </c>
      <c r="D211" s="63">
        <v>42650</v>
      </c>
      <c r="E211" s="62" t="s">
        <v>2</v>
      </c>
      <c r="F211" s="62">
        <v>15821</v>
      </c>
    </row>
    <row r="212" spans="1:6" x14ac:dyDescent="0.25">
      <c r="A212" s="62" t="s">
        <v>3</v>
      </c>
      <c r="B212" s="62" t="s">
        <v>44</v>
      </c>
      <c r="C212" s="62" t="s">
        <v>58</v>
      </c>
      <c r="D212" s="63">
        <v>42657</v>
      </c>
      <c r="E212" s="62" t="s">
        <v>2</v>
      </c>
      <c r="F212" s="62">
        <v>-3069.4</v>
      </c>
    </row>
    <row r="213" spans="1:6" x14ac:dyDescent="0.25">
      <c r="A213" s="62" t="s">
        <v>3</v>
      </c>
      <c r="B213" s="62" t="s">
        <v>44</v>
      </c>
      <c r="C213" s="62" t="s">
        <v>58</v>
      </c>
      <c r="D213" s="63">
        <v>42658</v>
      </c>
      <c r="E213" s="62" t="s">
        <v>2</v>
      </c>
      <c r="F213" s="62">
        <v>15821</v>
      </c>
    </row>
    <row r="214" spans="1:6" x14ac:dyDescent="0.25">
      <c r="A214" s="62" t="s">
        <v>3</v>
      </c>
      <c r="B214" s="62" t="s">
        <v>44</v>
      </c>
      <c r="C214" s="62" t="s">
        <v>58</v>
      </c>
      <c r="D214" s="63">
        <v>42669</v>
      </c>
      <c r="E214" s="62" t="s">
        <v>2</v>
      </c>
      <c r="F214" s="62">
        <v>389.41</v>
      </c>
    </row>
    <row r="215" spans="1:6" x14ac:dyDescent="0.25">
      <c r="A215" s="62" t="s">
        <v>3</v>
      </c>
      <c r="B215" s="62" t="s">
        <v>44</v>
      </c>
      <c r="C215" s="62" t="s">
        <v>58</v>
      </c>
      <c r="D215" s="63">
        <v>42670</v>
      </c>
      <c r="E215" s="62" t="s">
        <v>2</v>
      </c>
      <c r="F215" s="62">
        <v>568.95000000000005</v>
      </c>
    </row>
    <row r="216" spans="1:6" x14ac:dyDescent="0.25">
      <c r="A216" s="62" t="s">
        <v>3</v>
      </c>
      <c r="B216" s="62" t="s">
        <v>44</v>
      </c>
      <c r="C216" s="62" t="s">
        <v>58</v>
      </c>
      <c r="D216" s="63">
        <v>42671</v>
      </c>
      <c r="E216" s="62" t="s">
        <v>2</v>
      </c>
      <c r="F216" s="62">
        <v>-3933.36</v>
      </c>
    </row>
    <row r="217" spans="1:6" x14ac:dyDescent="0.25">
      <c r="A217" s="62" t="s">
        <v>0</v>
      </c>
      <c r="B217" s="62" t="s">
        <v>9</v>
      </c>
      <c r="C217" s="62" t="s">
        <v>41</v>
      </c>
      <c r="D217" s="63">
        <v>42673</v>
      </c>
      <c r="E217" s="62" t="s">
        <v>2</v>
      </c>
      <c r="F217" s="62">
        <v>1112.02</v>
      </c>
    </row>
    <row r="218" spans="1:6" x14ac:dyDescent="0.25">
      <c r="A218" s="62" t="s">
        <v>3</v>
      </c>
      <c r="B218" s="62" t="s">
        <v>44</v>
      </c>
      <c r="C218" s="62" t="s">
        <v>58</v>
      </c>
      <c r="D218" s="63">
        <v>42673</v>
      </c>
      <c r="E218" s="62" t="s">
        <v>2</v>
      </c>
      <c r="F218" s="62">
        <v>-17488</v>
      </c>
    </row>
    <row r="219" spans="1:6" x14ac:dyDescent="0.25">
      <c r="A219" s="62" t="s">
        <v>3</v>
      </c>
      <c r="B219" s="62" t="s">
        <v>44</v>
      </c>
      <c r="C219" s="62" t="s">
        <v>8</v>
      </c>
      <c r="D219" s="63">
        <v>42673</v>
      </c>
      <c r="E219" s="62" t="s">
        <v>7</v>
      </c>
      <c r="F219" s="62">
        <v>15306.91</v>
      </c>
    </row>
    <row r="220" spans="1:6" x14ac:dyDescent="0.25">
      <c r="A220" s="62" t="s">
        <v>4</v>
      </c>
      <c r="B220" s="62" t="s">
        <v>9</v>
      </c>
      <c r="C220" s="62" t="s">
        <v>41</v>
      </c>
      <c r="D220" s="63">
        <v>42673</v>
      </c>
      <c r="E220" s="62" t="s">
        <v>2</v>
      </c>
      <c r="F220" s="62">
        <v>9.93</v>
      </c>
    </row>
    <row r="221" spans="1:6" x14ac:dyDescent="0.25">
      <c r="A221" s="62" t="s">
        <v>0</v>
      </c>
      <c r="B221" s="62" t="s">
        <v>44</v>
      </c>
      <c r="C221" s="62" t="s">
        <v>45</v>
      </c>
      <c r="D221" s="63">
        <v>42674</v>
      </c>
      <c r="E221" s="62" t="s">
        <v>2</v>
      </c>
      <c r="F221" s="62">
        <v>590679</v>
      </c>
    </row>
    <row r="222" spans="1:6" x14ac:dyDescent="0.25">
      <c r="A222" s="62" t="s">
        <v>0</v>
      </c>
      <c r="B222" s="62" t="s">
        <v>47</v>
      </c>
      <c r="C222" s="62" t="s">
        <v>45</v>
      </c>
      <c r="D222" s="63">
        <v>42674</v>
      </c>
      <c r="E222" s="62" t="s">
        <v>2</v>
      </c>
      <c r="F222" s="62">
        <v>15758</v>
      </c>
    </row>
    <row r="223" spans="1:6" x14ac:dyDescent="0.25">
      <c r="A223" s="62" t="s">
        <v>0</v>
      </c>
      <c r="B223" s="62" t="s">
        <v>49</v>
      </c>
      <c r="C223" s="62" t="s">
        <v>41</v>
      </c>
      <c r="D223" s="63">
        <v>42674</v>
      </c>
      <c r="E223" s="62" t="s">
        <v>2</v>
      </c>
      <c r="F223" s="62">
        <v>2125</v>
      </c>
    </row>
    <row r="224" spans="1:6" x14ac:dyDescent="0.25">
      <c r="A224" s="62" t="s">
        <v>0</v>
      </c>
      <c r="B224" s="62" t="s">
        <v>50</v>
      </c>
      <c r="C224" s="62" t="s">
        <v>45</v>
      </c>
      <c r="D224" s="63">
        <v>42674</v>
      </c>
      <c r="E224" s="62" t="s">
        <v>2</v>
      </c>
      <c r="F224" s="62">
        <v>217</v>
      </c>
    </row>
    <row r="225" spans="1:6" x14ac:dyDescent="0.25">
      <c r="A225" s="62" t="s">
        <v>3</v>
      </c>
      <c r="B225" s="62" t="s">
        <v>44</v>
      </c>
      <c r="C225" s="62" t="s">
        <v>57</v>
      </c>
      <c r="D225" s="63">
        <v>42674</v>
      </c>
      <c r="E225" s="62" t="s">
        <v>2</v>
      </c>
      <c r="F225" s="62">
        <v>-5296.8</v>
      </c>
    </row>
    <row r="226" spans="1:6" x14ac:dyDescent="0.25">
      <c r="A226" s="62" t="s">
        <v>3</v>
      </c>
      <c r="B226" s="62" t="s">
        <v>44</v>
      </c>
      <c r="C226" s="62" t="s">
        <v>58</v>
      </c>
      <c r="D226" s="63">
        <v>42674</v>
      </c>
      <c r="E226" s="62" t="s">
        <v>2</v>
      </c>
      <c r="F226" s="62">
        <v>-18941</v>
      </c>
    </row>
    <row r="227" spans="1:6" x14ac:dyDescent="0.25">
      <c r="A227" s="62" t="s">
        <v>3</v>
      </c>
      <c r="B227" s="62" t="s">
        <v>44</v>
      </c>
      <c r="C227" s="62" t="s">
        <v>45</v>
      </c>
      <c r="D227" s="63">
        <v>42674</v>
      </c>
      <c r="E227" s="62" t="s">
        <v>2</v>
      </c>
      <c r="F227" s="62">
        <v>22976</v>
      </c>
    </row>
    <row r="228" spans="1:6" x14ac:dyDescent="0.25">
      <c r="A228" s="62" t="s">
        <v>3</v>
      </c>
      <c r="B228" s="62" t="s">
        <v>44</v>
      </c>
      <c r="C228" s="62" t="s">
        <v>8</v>
      </c>
      <c r="D228" s="63">
        <v>42674</v>
      </c>
      <c r="E228" s="62" t="s">
        <v>7</v>
      </c>
      <c r="F228" s="62">
        <v>554902</v>
      </c>
    </row>
    <row r="229" spans="1:6" x14ac:dyDescent="0.25">
      <c r="A229" s="62" t="s">
        <v>3</v>
      </c>
      <c r="B229" s="62" t="s">
        <v>44</v>
      </c>
      <c r="C229" s="62" t="s">
        <v>62</v>
      </c>
      <c r="D229" s="63">
        <v>42674</v>
      </c>
      <c r="E229" s="62" t="s">
        <v>7</v>
      </c>
      <c r="F229" s="62">
        <v>-285104.46000000002</v>
      </c>
    </row>
    <row r="230" spans="1:6" x14ac:dyDescent="0.25">
      <c r="A230" s="62" t="s">
        <v>3</v>
      </c>
      <c r="B230" s="62" t="s">
        <v>47</v>
      </c>
      <c r="C230" s="62" t="s">
        <v>45</v>
      </c>
      <c r="D230" s="63">
        <v>42674</v>
      </c>
      <c r="E230" s="62" t="s">
        <v>2</v>
      </c>
      <c r="F230" s="62">
        <v>874</v>
      </c>
    </row>
    <row r="231" spans="1:6" x14ac:dyDescent="0.25">
      <c r="A231" s="62" t="s">
        <v>4</v>
      </c>
      <c r="B231" s="62" t="s">
        <v>44</v>
      </c>
      <c r="C231" s="62" t="s">
        <v>45</v>
      </c>
      <c r="D231" s="63">
        <v>42674</v>
      </c>
      <c r="E231" s="62" t="s">
        <v>2</v>
      </c>
      <c r="F231" s="62">
        <v>331886</v>
      </c>
    </row>
    <row r="232" spans="1:6" x14ac:dyDescent="0.25">
      <c r="A232" s="62" t="s">
        <v>4</v>
      </c>
      <c r="B232" s="62" t="s">
        <v>47</v>
      </c>
      <c r="C232" s="62" t="s">
        <v>45</v>
      </c>
      <c r="D232" s="63">
        <v>42674</v>
      </c>
      <c r="E232" s="62" t="s">
        <v>2</v>
      </c>
      <c r="F232" s="62">
        <v>3322</v>
      </c>
    </row>
    <row r="233" spans="1:6" x14ac:dyDescent="0.25">
      <c r="A233" s="62" t="s">
        <v>4</v>
      </c>
      <c r="B233" s="62" t="s">
        <v>50</v>
      </c>
      <c r="C233" s="62" t="s">
        <v>45</v>
      </c>
      <c r="D233" s="63">
        <v>42674</v>
      </c>
      <c r="E233" s="62" t="s">
        <v>2</v>
      </c>
      <c r="F233" s="62">
        <v>1080</v>
      </c>
    </row>
    <row r="234" spans="1:6" x14ac:dyDescent="0.25">
      <c r="A234" s="62" t="s">
        <v>3</v>
      </c>
      <c r="B234" s="62" t="s">
        <v>44</v>
      </c>
      <c r="C234" s="62" t="s">
        <v>58</v>
      </c>
      <c r="D234" s="63">
        <v>42678</v>
      </c>
      <c r="E234" s="62" t="s">
        <v>2</v>
      </c>
      <c r="F234" s="62">
        <v>303.19</v>
      </c>
    </row>
    <row r="235" spans="1:6" x14ac:dyDescent="0.25">
      <c r="A235" s="62" t="s">
        <v>3</v>
      </c>
      <c r="B235" s="62" t="s">
        <v>44</v>
      </c>
      <c r="C235" s="62" t="s">
        <v>58</v>
      </c>
      <c r="D235" s="63">
        <v>42679</v>
      </c>
      <c r="E235" s="62" t="s">
        <v>2</v>
      </c>
      <c r="F235" s="62">
        <v>18941</v>
      </c>
    </row>
    <row r="236" spans="1:6" x14ac:dyDescent="0.25">
      <c r="A236" s="62" t="s">
        <v>3</v>
      </c>
      <c r="B236" s="62" t="s">
        <v>44</v>
      </c>
      <c r="C236" s="62" t="s">
        <v>58</v>
      </c>
      <c r="D236" s="63">
        <v>42685</v>
      </c>
      <c r="E236" s="62" t="s">
        <v>2</v>
      </c>
      <c r="F236" s="62">
        <v>17488</v>
      </c>
    </row>
    <row r="237" spans="1:6" x14ac:dyDescent="0.25">
      <c r="A237" s="62" t="s">
        <v>3</v>
      </c>
      <c r="B237" s="62" t="s">
        <v>44</v>
      </c>
      <c r="C237" s="62" t="s">
        <v>58</v>
      </c>
      <c r="D237" s="63">
        <v>42702</v>
      </c>
      <c r="E237" s="62" t="s">
        <v>2</v>
      </c>
      <c r="F237" s="62">
        <v>-1664.79</v>
      </c>
    </row>
    <row r="238" spans="1:6" x14ac:dyDescent="0.25">
      <c r="A238" s="62" t="s">
        <v>3</v>
      </c>
      <c r="B238" s="62" t="s">
        <v>44</v>
      </c>
      <c r="C238" s="62" t="s">
        <v>58</v>
      </c>
      <c r="D238" s="63">
        <v>42703</v>
      </c>
      <c r="E238" s="62" t="s">
        <v>2</v>
      </c>
      <c r="F238" s="62">
        <v>-17971</v>
      </c>
    </row>
    <row r="239" spans="1:6" x14ac:dyDescent="0.25">
      <c r="A239" s="62" t="s">
        <v>0</v>
      </c>
      <c r="B239" s="62" t="s">
        <v>44</v>
      </c>
      <c r="C239" s="62" t="s">
        <v>45</v>
      </c>
      <c r="D239" s="63">
        <v>42704</v>
      </c>
      <c r="E239" s="62" t="s">
        <v>2</v>
      </c>
      <c r="F239" s="62">
        <v>590679</v>
      </c>
    </row>
    <row r="240" spans="1:6" x14ac:dyDescent="0.25">
      <c r="A240" s="62" t="s">
        <v>0</v>
      </c>
      <c r="B240" s="62" t="s">
        <v>47</v>
      </c>
      <c r="C240" s="62" t="s">
        <v>45</v>
      </c>
      <c r="D240" s="63">
        <v>42704</v>
      </c>
      <c r="E240" s="62" t="s">
        <v>2</v>
      </c>
      <c r="F240" s="62">
        <v>15758</v>
      </c>
    </row>
    <row r="241" spans="1:6" x14ac:dyDescent="0.25">
      <c r="A241" s="62" t="s">
        <v>0</v>
      </c>
      <c r="B241" s="62" t="s">
        <v>49</v>
      </c>
      <c r="C241" s="62" t="s">
        <v>41</v>
      </c>
      <c r="D241" s="63">
        <v>42704</v>
      </c>
      <c r="E241" s="62" t="s">
        <v>2</v>
      </c>
      <c r="F241" s="62">
        <v>2125</v>
      </c>
    </row>
    <row r="242" spans="1:6" x14ac:dyDescent="0.25">
      <c r="A242" s="62" t="s">
        <v>0</v>
      </c>
      <c r="B242" s="62" t="s">
        <v>50</v>
      </c>
      <c r="C242" s="62" t="s">
        <v>45</v>
      </c>
      <c r="D242" s="63">
        <v>42704</v>
      </c>
      <c r="E242" s="62" t="s">
        <v>2</v>
      </c>
      <c r="F242" s="62">
        <v>217</v>
      </c>
    </row>
    <row r="243" spans="1:6" x14ac:dyDescent="0.25">
      <c r="A243" s="62" t="s">
        <v>3</v>
      </c>
      <c r="B243" s="62" t="s">
        <v>44</v>
      </c>
      <c r="C243" s="62" t="s">
        <v>57</v>
      </c>
      <c r="D243" s="63">
        <v>42704</v>
      </c>
      <c r="E243" s="62" t="s">
        <v>2</v>
      </c>
      <c r="F243" s="62">
        <v>-3456.17</v>
      </c>
    </row>
    <row r="244" spans="1:6" x14ac:dyDescent="0.25">
      <c r="A244" s="62" t="s">
        <v>3</v>
      </c>
      <c r="B244" s="62" t="s">
        <v>44</v>
      </c>
      <c r="C244" s="62" t="s">
        <v>58</v>
      </c>
      <c r="D244" s="63">
        <v>42704</v>
      </c>
      <c r="E244" s="62" t="s">
        <v>2</v>
      </c>
      <c r="F244" s="62">
        <v>-19060</v>
      </c>
    </row>
    <row r="245" spans="1:6" x14ac:dyDescent="0.25">
      <c r="A245" s="62" t="s">
        <v>3</v>
      </c>
      <c r="B245" s="62" t="s">
        <v>44</v>
      </c>
      <c r="C245" s="62" t="s">
        <v>45</v>
      </c>
      <c r="D245" s="63">
        <v>42704</v>
      </c>
      <c r="E245" s="62" t="s">
        <v>2</v>
      </c>
      <c r="F245" s="62">
        <v>22976</v>
      </c>
    </row>
    <row r="246" spans="1:6" x14ac:dyDescent="0.25">
      <c r="A246" s="62" t="s">
        <v>3</v>
      </c>
      <c r="B246" s="62" t="s">
        <v>44</v>
      </c>
      <c r="C246" s="62" t="s">
        <v>8</v>
      </c>
      <c r="D246" s="63">
        <v>42704</v>
      </c>
      <c r="E246" s="62" t="s">
        <v>7</v>
      </c>
      <c r="F246" s="62">
        <v>554902</v>
      </c>
    </row>
    <row r="247" spans="1:6" x14ac:dyDescent="0.25">
      <c r="A247" s="62" t="s">
        <v>3</v>
      </c>
      <c r="B247" s="62" t="s">
        <v>44</v>
      </c>
      <c r="C247" s="62" t="s">
        <v>63</v>
      </c>
      <c r="D247" s="63">
        <v>42704</v>
      </c>
      <c r="E247" s="62" t="s">
        <v>7</v>
      </c>
      <c r="F247" s="62">
        <v>-277451</v>
      </c>
    </row>
    <row r="248" spans="1:6" x14ac:dyDescent="0.25">
      <c r="A248" s="62" t="s">
        <v>3</v>
      </c>
      <c r="B248" s="62" t="s">
        <v>47</v>
      </c>
      <c r="C248" s="62" t="s">
        <v>45</v>
      </c>
      <c r="D248" s="63">
        <v>42704</v>
      </c>
      <c r="E248" s="62" t="s">
        <v>2</v>
      </c>
      <c r="F248" s="62">
        <v>874</v>
      </c>
    </row>
    <row r="249" spans="1:6" x14ac:dyDescent="0.25">
      <c r="A249" s="62" t="s">
        <v>4</v>
      </c>
      <c r="B249" s="62" t="s">
        <v>44</v>
      </c>
      <c r="C249" s="62" t="s">
        <v>45</v>
      </c>
      <c r="D249" s="63">
        <v>42704</v>
      </c>
      <c r="E249" s="62" t="s">
        <v>2</v>
      </c>
      <c r="F249" s="62">
        <v>331886</v>
      </c>
    </row>
    <row r="250" spans="1:6" x14ac:dyDescent="0.25">
      <c r="A250" s="62" t="s">
        <v>4</v>
      </c>
      <c r="B250" s="62" t="s">
        <v>47</v>
      </c>
      <c r="C250" s="62" t="s">
        <v>45</v>
      </c>
      <c r="D250" s="63">
        <v>42704</v>
      </c>
      <c r="E250" s="62" t="s">
        <v>2</v>
      </c>
      <c r="F250" s="62">
        <v>3322</v>
      </c>
    </row>
    <row r="251" spans="1:6" x14ac:dyDescent="0.25">
      <c r="A251" s="62" t="s">
        <v>4</v>
      </c>
      <c r="B251" s="62" t="s">
        <v>50</v>
      </c>
      <c r="C251" s="62" t="s">
        <v>45</v>
      </c>
      <c r="D251" s="63">
        <v>42704</v>
      </c>
      <c r="E251" s="62" t="s">
        <v>2</v>
      </c>
      <c r="F251" s="62">
        <v>1080</v>
      </c>
    </row>
    <row r="252" spans="1:6" x14ac:dyDescent="0.25">
      <c r="A252" s="62" t="s">
        <v>3</v>
      </c>
      <c r="B252" s="62" t="s">
        <v>44</v>
      </c>
      <c r="C252" s="62" t="s">
        <v>58</v>
      </c>
      <c r="D252" s="63">
        <v>42705</v>
      </c>
      <c r="E252" s="62" t="s">
        <v>2</v>
      </c>
      <c r="F252" s="62">
        <v>17971</v>
      </c>
    </row>
    <row r="253" spans="1:6" x14ac:dyDescent="0.25">
      <c r="A253" s="62" t="s">
        <v>3</v>
      </c>
      <c r="B253" s="62" t="s">
        <v>44</v>
      </c>
      <c r="C253" s="62" t="s">
        <v>58</v>
      </c>
      <c r="D253" s="63">
        <v>42706</v>
      </c>
      <c r="E253" s="62" t="s">
        <v>2</v>
      </c>
      <c r="F253" s="62">
        <v>3933.36</v>
      </c>
    </row>
    <row r="254" spans="1:6" x14ac:dyDescent="0.25">
      <c r="A254" s="62" t="s">
        <v>3</v>
      </c>
      <c r="B254" s="62" t="s">
        <v>44</v>
      </c>
      <c r="C254" s="62" t="s">
        <v>58</v>
      </c>
      <c r="D254" s="63">
        <v>42709</v>
      </c>
      <c r="E254" s="62" t="s">
        <v>2</v>
      </c>
      <c r="F254" s="62">
        <v>19060</v>
      </c>
    </row>
    <row r="255" spans="1:6" x14ac:dyDescent="0.25">
      <c r="A255" s="62" t="s">
        <v>0</v>
      </c>
      <c r="B255" s="62" t="s">
        <v>42</v>
      </c>
      <c r="C255" s="62" t="s">
        <v>43</v>
      </c>
      <c r="D255" s="63">
        <v>42733</v>
      </c>
      <c r="E255" s="62" t="s">
        <v>2</v>
      </c>
      <c r="F255" s="62">
        <v>43078.74</v>
      </c>
    </row>
    <row r="256" spans="1:6" x14ac:dyDescent="0.25">
      <c r="A256" s="62" t="s">
        <v>0</v>
      </c>
      <c r="B256" s="62" t="s">
        <v>46</v>
      </c>
      <c r="C256" s="62" t="s">
        <v>43</v>
      </c>
      <c r="D256" s="63">
        <v>42733</v>
      </c>
      <c r="E256" s="62" t="s">
        <v>2</v>
      </c>
      <c r="F256" s="62">
        <v>11286.83</v>
      </c>
    </row>
    <row r="257" spans="1:6" x14ac:dyDescent="0.25">
      <c r="A257" s="62" t="s">
        <v>0</v>
      </c>
      <c r="B257" s="62" t="s">
        <v>48</v>
      </c>
      <c r="C257" s="62" t="s">
        <v>43</v>
      </c>
      <c r="D257" s="63">
        <v>42733</v>
      </c>
      <c r="E257" s="62" t="s">
        <v>2</v>
      </c>
      <c r="F257" s="62">
        <v>317.51</v>
      </c>
    </row>
    <row r="258" spans="1:6" x14ac:dyDescent="0.25">
      <c r="A258" s="62" t="s">
        <v>3</v>
      </c>
      <c r="B258" s="62" t="s">
        <v>42</v>
      </c>
      <c r="C258" s="62" t="s">
        <v>43</v>
      </c>
      <c r="D258" s="63">
        <v>42733</v>
      </c>
      <c r="E258" s="62" t="s">
        <v>2</v>
      </c>
      <c r="F258" s="62">
        <v>452.07</v>
      </c>
    </row>
    <row r="259" spans="1:6" x14ac:dyDescent="0.25">
      <c r="A259" s="62" t="s">
        <v>3</v>
      </c>
      <c r="B259" s="62" t="s">
        <v>44</v>
      </c>
      <c r="C259" s="62" t="s">
        <v>58</v>
      </c>
      <c r="D259" s="63">
        <v>42733</v>
      </c>
      <c r="E259" s="62" t="s">
        <v>2</v>
      </c>
      <c r="F259" s="62">
        <v>2771.1</v>
      </c>
    </row>
    <row r="260" spans="1:6" x14ac:dyDescent="0.25">
      <c r="A260" s="62" t="s">
        <v>4</v>
      </c>
      <c r="B260" s="62" t="s">
        <v>42</v>
      </c>
      <c r="C260" s="62" t="s">
        <v>43</v>
      </c>
      <c r="D260" s="63">
        <v>42733</v>
      </c>
      <c r="E260" s="62" t="s">
        <v>2</v>
      </c>
      <c r="F260" s="62">
        <v>-828.7</v>
      </c>
    </row>
    <row r="261" spans="1:6" x14ac:dyDescent="0.25">
      <c r="A261" s="62" t="s">
        <v>3</v>
      </c>
      <c r="B261" s="62" t="s">
        <v>44</v>
      </c>
      <c r="C261" s="62" t="s">
        <v>58</v>
      </c>
      <c r="D261" s="63">
        <v>42734</v>
      </c>
      <c r="E261" s="62" t="s">
        <v>2</v>
      </c>
      <c r="F261" s="62">
        <v>-16652</v>
      </c>
    </row>
    <row r="262" spans="1:6" x14ac:dyDescent="0.25">
      <c r="A262" s="62" t="s">
        <v>3</v>
      </c>
      <c r="B262" s="62" t="s">
        <v>66</v>
      </c>
      <c r="C262" s="62" t="s">
        <v>67</v>
      </c>
      <c r="D262" s="63">
        <v>42734</v>
      </c>
      <c r="E262" s="62" t="s">
        <v>5</v>
      </c>
      <c r="F262" s="62">
        <v>233.71</v>
      </c>
    </row>
    <row r="263" spans="1:6" x14ac:dyDescent="0.25">
      <c r="A263" s="62" t="s">
        <v>0</v>
      </c>
      <c r="B263" s="62" t="s">
        <v>44</v>
      </c>
      <c r="C263" s="62" t="s">
        <v>45</v>
      </c>
      <c r="D263" s="63">
        <v>42735</v>
      </c>
      <c r="E263" s="62" t="s">
        <v>2</v>
      </c>
      <c r="F263" s="62">
        <v>590687.61</v>
      </c>
    </row>
    <row r="264" spans="1:6" x14ac:dyDescent="0.25">
      <c r="A264" s="62" t="s">
        <v>0</v>
      </c>
      <c r="B264" s="62" t="s">
        <v>47</v>
      </c>
      <c r="C264" s="62" t="s">
        <v>45</v>
      </c>
      <c r="D264" s="63">
        <v>42735</v>
      </c>
      <c r="E264" s="62" t="s">
        <v>2</v>
      </c>
      <c r="F264" s="62">
        <v>15754.88</v>
      </c>
    </row>
    <row r="265" spans="1:6" x14ac:dyDescent="0.25">
      <c r="A265" s="62" t="s">
        <v>0</v>
      </c>
      <c r="B265" s="62" t="s">
        <v>49</v>
      </c>
      <c r="C265" s="62" t="s">
        <v>41</v>
      </c>
      <c r="D265" s="63">
        <v>42735</v>
      </c>
      <c r="E265" s="62" t="s">
        <v>2</v>
      </c>
      <c r="F265" s="62">
        <v>2125</v>
      </c>
    </row>
    <row r="266" spans="1:6" x14ac:dyDescent="0.25">
      <c r="A266" s="62" t="s">
        <v>0</v>
      </c>
      <c r="B266" s="62" t="s">
        <v>50</v>
      </c>
      <c r="C266" s="62" t="s">
        <v>45</v>
      </c>
      <c r="D266" s="63">
        <v>42735</v>
      </c>
      <c r="E266" s="62" t="s">
        <v>2</v>
      </c>
      <c r="F266" s="62">
        <v>212</v>
      </c>
    </row>
    <row r="267" spans="1:6" x14ac:dyDescent="0.25">
      <c r="A267" s="62" t="s">
        <v>3</v>
      </c>
      <c r="B267" s="62" t="s">
        <v>44</v>
      </c>
      <c r="C267" s="62" t="s">
        <v>57</v>
      </c>
      <c r="D267" s="63">
        <v>42735</v>
      </c>
      <c r="E267" s="62" t="s">
        <v>2</v>
      </c>
      <c r="F267" s="62">
        <v>-240.26</v>
      </c>
    </row>
    <row r="268" spans="1:6" x14ac:dyDescent="0.25">
      <c r="A268" s="62" t="s">
        <v>3</v>
      </c>
      <c r="B268" s="62" t="s">
        <v>44</v>
      </c>
      <c r="C268" s="62" t="s">
        <v>58</v>
      </c>
      <c r="D268" s="63">
        <v>42735</v>
      </c>
      <c r="E268" s="62" t="s">
        <v>2</v>
      </c>
      <c r="F268" s="62">
        <v>-16652</v>
      </c>
    </row>
    <row r="269" spans="1:6" x14ac:dyDescent="0.25">
      <c r="A269" s="62" t="s">
        <v>3</v>
      </c>
      <c r="B269" s="62" t="s">
        <v>44</v>
      </c>
      <c r="C269" s="62" t="s">
        <v>45</v>
      </c>
      <c r="D269" s="63">
        <v>42735</v>
      </c>
      <c r="E269" s="62" t="s">
        <v>2</v>
      </c>
      <c r="F269" s="62">
        <v>22980.03</v>
      </c>
    </row>
    <row r="270" spans="1:6" x14ac:dyDescent="0.25">
      <c r="A270" s="62" t="s">
        <v>3</v>
      </c>
      <c r="B270" s="62" t="s">
        <v>44</v>
      </c>
      <c r="C270" s="62" t="s">
        <v>8</v>
      </c>
      <c r="D270" s="63">
        <v>42735</v>
      </c>
      <c r="E270" s="62" t="s">
        <v>7</v>
      </c>
      <c r="F270" s="62">
        <v>554902</v>
      </c>
    </row>
    <row r="271" spans="1:6" x14ac:dyDescent="0.25">
      <c r="A271" s="62" t="s">
        <v>3</v>
      </c>
      <c r="B271" s="62" t="s">
        <v>44</v>
      </c>
      <c r="C271" s="62" t="s">
        <v>64</v>
      </c>
      <c r="D271" s="63">
        <v>42735</v>
      </c>
      <c r="E271" s="62" t="s">
        <v>7</v>
      </c>
      <c r="F271" s="62">
        <v>-277451</v>
      </c>
    </row>
    <row r="272" spans="1:6" x14ac:dyDescent="0.25">
      <c r="A272" s="62" t="s">
        <v>3</v>
      </c>
      <c r="B272" s="62" t="s">
        <v>47</v>
      </c>
      <c r="C272" s="62" t="s">
        <v>45</v>
      </c>
      <c r="D272" s="63">
        <v>42735</v>
      </c>
      <c r="E272" s="62" t="s">
        <v>2</v>
      </c>
      <c r="F272" s="62">
        <v>873.87</v>
      </c>
    </row>
    <row r="273" spans="1:6" x14ac:dyDescent="0.25">
      <c r="A273" s="62" t="s">
        <v>4</v>
      </c>
      <c r="B273" s="62" t="s">
        <v>44</v>
      </c>
      <c r="C273" s="62" t="s">
        <v>45</v>
      </c>
      <c r="D273" s="63">
        <v>42735</v>
      </c>
      <c r="E273" s="62" t="s">
        <v>2</v>
      </c>
      <c r="F273" s="62">
        <v>331877.36</v>
      </c>
    </row>
    <row r="274" spans="1:6" x14ac:dyDescent="0.25">
      <c r="A274" s="62" t="s">
        <v>4</v>
      </c>
      <c r="B274" s="62" t="s">
        <v>47</v>
      </c>
      <c r="C274" s="62" t="s">
        <v>45</v>
      </c>
      <c r="D274" s="63">
        <v>42735</v>
      </c>
      <c r="E274" s="62" t="s">
        <v>2</v>
      </c>
      <c r="F274" s="62">
        <v>3326.25</v>
      </c>
    </row>
    <row r="275" spans="1:6" x14ac:dyDescent="0.25">
      <c r="A275" s="62" t="s">
        <v>4</v>
      </c>
      <c r="B275" s="62" t="s">
        <v>50</v>
      </c>
      <c r="C275" s="62" t="s">
        <v>45</v>
      </c>
      <c r="D275" s="63">
        <v>42735</v>
      </c>
      <c r="E275" s="62" t="s">
        <v>2</v>
      </c>
      <c r="F275" s="62">
        <v>1085</v>
      </c>
    </row>
    <row r="276" spans="1:6" x14ac:dyDescent="0.25">
      <c r="A276" s="62" t="s">
        <v>3</v>
      </c>
      <c r="B276" s="62" t="s">
        <v>44</v>
      </c>
      <c r="C276" s="62" t="s">
        <v>58</v>
      </c>
      <c r="D276" s="63">
        <v>42737</v>
      </c>
      <c r="E276" s="62" t="s">
        <v>2</v>
      </c>
      <c r="F276" s="62">
        <v>1664.79</v>
      </c>
    </row>
    <row r="277" spans="1:6" x14ac:dyDescent="0.25">
      <c r="A277" s="62" t="s">
        <v>3</v>
      </c>
      <c r="B277" s="62" t="s">
        <v>44</v>
      </c>
      <c r="C277" s="62" t="s">
        <v>58</v>
      </c>
      <c r="D277" s="63">
        <v>42741</v>
      </c>
      <c r="E277" s="62" t="s">
        <v>2</v>
      </c>
      <c r="F277" s="62">
        <v>16652</v>
      </c>
    </row>
    <row r="278" spans="1:6" x14ac:dyDescent="0.25">
      <c r="A278" s="62" t="s">
        <v>3</v>
      </c>
      <c r="B278" s="62" t="s">
        <v>44</v>
      </c>
      <c r="C278" s="62" t="s">
        <v>58</v>
      </c>
      <c r="D278" s="63">
        <v>42749</v>
      </c>
      <c r="E278" s="62" t="s">
        <v>2</v>
      </c>
      <c r="F278" s="62">
        <v>16652</v>
      </c>
    </row>
    <row r="279" spans="1:6" x14ac:dyDescent="0.25">
      <c r="A279" s="62" t="s">
        <v>3</v>
      </c>
      <c r="B279" s="62" t="s">
        <v>44</v>
      </c>
      <c r="C279" s="62" t="s">
        <v>58</v>
      </c>
      <c r="D279" s="63">
        <v>42764</v>
      </c>
      <c r="E279" s="62" t="s">
        <v>2</v>
      </c>
      <c r="F279" s="62">
        <v>3938.37</v>
      </c>
    </row>
    <row r="280" spans="1:6" x14ac:dyDescent="0.25">
      <c r="A280" s="62" t="s">
        <v>3</v>
      </c>
      <c r="B280" s="62" t="s">
        <v>44</v>
      </c>
      <c r="C280" s="62" t="s">
        <v>58</v>
      </c>
      <c r="D280" s="63">
        <v>42765</v>
      </c>
      <c r="E280" s="62" t="s">
        <v>2</v>
      </c>
      <c r="F280" s="62">
        <v>-18469</v>
      </c>
    </row>
    <row r="281" spans="1:6" x14ac:dyDescent="0.25">
      <c r="A281" s="62" t="s">
        <v>0</v>
      </c>
      <c r="B281" s="62" t="s">
        <v>78</v>
      </c>
      <c r="C281" s="62" t="s">
        <v>45</v>
      </c>
      <c r="D281" s="63">
        <v>42766</v>
      </c>
      <c r="E281" s="62" t="s">
        <v>2</v>
      </c>
      <c r="F281" s="62">
        <v>613887</v>
      </c>
    </row>
    <row r="282" spans="1:6" x14ac:dyDescent="0.25">
      <c r="A282" s="62" t="s">
        <v>0</v>
      </c>
      <c r="B282" s="62" t="s">
        <v>79</v>
      </c>
      <c r="C282" s="62" t="s">
        <v>45</v>
      </c>
      <c r="D282" s="63">
        <v>42766</v>
      </c>
      <c r="E282" s="62" t="s">
        <v>2</v>
      </c>
      <c r="F282" s="62">
        <v>18308</v>
      </c>
    </row>
    <row r="283" spans="1:6" x14ac:dyDescent="0.25">
      <c r="A283" s="62" t="s">
        <v>0</v>
      </c>
      <c r="B283" s="62" t="s">
        <v>80</v>
      </c>
      <c r="C283" s="62" t="s">
        <v>41</v>
      </c>
      <c r="D283" s="63">
        <v>42766</v>
      </c>
      <c r="E283" s="62" t="s">
        <v>2</v>
      </c>
      <c r="F283" s="62">
        <v>2000</v>
      </c>
    </row>
    <row r="284" spans="1:6" x14ac:dyDescent="0.25">
      <c r="A284" s="62" t="s">
        <v>0</v>
      </c>
      <c r="B284" s="62" t="s">
        <v>66</v>
      </c>
      <c r="C284" s="62" t="s">
        <v>45</v>
      </c>
      <c r="D284" s="63">
        <v>42766</v>
      </c>
      <c r="E284" s="62" t="s">
        <v>2</v>
      </c>
      <c r="F284" s="62">
        <v>232</v>
      </c>
    </row>
    <row r="285" spans="1:6" x14ac:dyDescent="0.25">
      <c r="A285" s="62" t="s">
        <v>3</v>
      </c>
      <c r="B285" s="62" t="s">
        <v>44</v>
      </c>
      <c r="C285" s="62" t="s">
        <v>57</v>
      </c>
      <c r="D285" s="63">
        <v>42766</v>
      </c>
      <c r="E285" s="62" t="s">
        <v>2</v>
      </c>
      <c r="F285" s="62">
        <v>-5889.81</v>
      </c>
    </row>
    <row r="286" spans="1:6" x14ac:dyDescent="0.25">
      <c r="A286" s="62" t="s">
        <v>3</v>
      </c>
      <c r="B286" s="62" t="s">
        <v>44</v>
      </c>
      <c r="C286" s="62" t="s">
        <v>58</v>
      </c>
      <c r="D286" s="63">
        <v>42766</v>
      </c>
      <c r="E286" s="62" t="s">
        <v>2</v>
      </c>
      <c r="F286" s="62">
        <v>-19653</v>
      </c>
    </row>
    <row r="287" spans="1:6" x14ac:dyDescent="0.25">
      <c r="A287" s="62" t="s">
        <v>3</v>
      </c>
      <c r="B287" s="62" t="s">
        <v>44</v>
      </c>
      <c r="C287" s="62" t="s">
        <v>8</v>
      </c>
      <c r="D287" s="63">
        <v>42766</v>
      </c>
      <c r="E287" s="62" t="s">
        <v>7</v>
      </c>
      <c r="F287" s="62">
        <v>554902</v>
      </c>
    </row>
    <row r="288" spans="1:6" x14ac:dyDescent="0.25">
      <c r="A288" s="62" t="s">
        <v>3</v>
      </c>
      <c r="B288" s="62" t="s">
        <v>44</v>
      </c>
      <c r="C288" s="62" t="s">
        <v>81</v>
      </c>
      <c r="D288" s="63">
        <v>42766</v>
      </c>
      <c r="E288" s="62" t="s">
        <v>7</v>
      </c>
      <c r="F288" s="62">
        <v>-277451</v>
      </c>
    </row>
    <row r="289" spans="1:6" x14ac:dyDescent="0.25">
      <c r="A289" s="62" t="s">
        <v>3</v>
      </c>
      <c r="B289" s="62" t="s">
        <v>78</v>
      </c>
      <c r="C289" s="62" t="s">
        <v>45</v>
      </c>
      <c r="D289" s="63">
        <v>42766</v>
      </c>
      <c r="E289" s="62" t="s">
        <v>2</v>
      </c>
      <c r="F289" s="62">
        <v>28104</v>
      </c>
    </row>
    <row r="290" spans="1:6" x14ac:dyDescent="0.25">
      <c r="A290" s="62" t="s">
        <v>3</v>
      </c>
      <c r="B290" s="62" t="s">
        <v>79</v>
      </c>
      <c r="C290" s="62" t="s">
        <v>45</v>
      </c>
      <c r="D290" s="63">
        <v>42766</v>
      </c>
      <c r="E290" s="62" t="s">
        <v>2</v>
      </c>
      <c r="F290" s="62">
        <v>945</v>
      </c>
    </row>
    <row r="291" spans="1:6" x14ac:dyDescent="0.25">
      <c r="A291" s="62" t="s">
        <v>4</v>
      </c>
      <c r="B291" s="62" t="s">
        <v>78</v>
      </c>
      <c r="C291" s="62" t="s">
        <v>45</v>
      </c>
      <c r="D291" s="63">
        <v>42766</v>
      </c>
      <c r="E291" s="62" t="s">
        <v>2</v>
      </c>
      <c r="F291" s="62">
        <v>354197</v>
      </c>
    </row>
    <row r="292" spans="1:6" x14ac:dyDescent="0.25">
      <c r="A292" s="62" t="s">
        <v>4</v>
      </c>
      <c r="B292" s="62" t="s">
        <v>79</v>
      </c>
      <c r="C292" s="62" t="s">
        <v>45</v>
      </c>
      <c r="D292" s="63">
        <v>42766</v>
      </c>
      <c r="E292" s="62" t="s">
        <v>2</v>
      </c>
      <c r="F292" s="62">
        <v>189</v>
      </c>
    </row>
    <row r="293" spans="1:6" x14ac:dyDescent="0.25">
      <c r="A293" s="62" t="s">
        <v>4</v>
      </c>
      <c r="B293" s="62" t="s">
        <v>66</v>
      </c>
      <c r="C293" s="62" t="s">
        <v>45</v>
      </c>
      <c r="D293" s="63">
        <v>42766</v>
      </c>
      <c r="E293" s="62" t="s">
        <v>2</v>
      </c>
      <c r="F293" s="62">
        <v>1147</v>
      </c>
    </row>
    <row r="294" spans="1:6" x14ac:dyDescent="0.25">
      <c r="A294" s="62" t="s">
        <v>3</v>
      </c>
      <c r="B294" s="62" t="s">
        <v>44</v>
      </c>
      <c r="C294" s="62" t="s">
        <v>58</v>
      </c>
      <c r="D294" s="63">
        <v>42767</v>
      </c>
      <c r="E294" s="62" t="s">
        <v>2</v>
      </c>
      <c r="F294" s="62">
        <v>18469</v>
      </c>
    </row>
    <row r="295" spans="1:6" x14ac:dyDescent="0.25">
      <c r="A295" s="62" t="s">
        <v>3</v>
      </c>
      <c r="B295" s="62" t="s">
        <v>44</v>
      </c>
      <c r="C295" s="62" t="s">
        <v>58</v>
      </c>
      <c r="D295" s="63">
        <v>42769</v>
      </c>
      <c r="E295" s="62" t="s">
        <v>2</v>
      </c>
      <c r="F295" s="62">
        <v>-2771.1</v>
      </c>
    </row>
    <row r="296" spans="1:6" x14ac:dyDescent="0.25">
      <c r="A296" s="62" t="s">
        <v>3</v>
      </c>
      <c r="B296" s="62" t="s">
        <v>44</v>
      </c>
      <c r="C296" s="62" t="s">
        <v>58</v>
      </c>
      <c r="D296" s="63">
        <v>42776</v>
      </c>
      <c r="E296" s="62" t="s">
        <v>2</v>
      </c>
      <c r="F296" s="62">
        <v>19653</v>
      </c>
    </row>
    <row r="297" spans="1:6" x14ac:dyDescent="0.25">
      <c r="A297" s="62" t="s">
        <v>3</v>
      </c>
      <c r="B297" s="62" t="s">
        <v>44</v>
      </c>
      <c r="C297" s="62" t="s">
        <v>65</v>
      </c>
      <c r="D297" s="63">
        <v>42791</v>
      </c>
      <c r="E297" s="62" t="s">
        <v>7</v>
      </c>
      <c r="F297" s="62">
        <v>2215.7600000000002</v>
      </c>
    </row>
    <row r="298" spans="1:6" x14ac:dyDescent="0.25">
      <c r="A298" s="62" t="s">
        <v>3</v>
      </c>
      <c r="B298" s="62" t="s">
        <v>44</v>
      </c>
      <c r="C298" s="62" t="s">
        <v>58</v>
      </c>
      <c r="D298" s="63">
        <v>42792</v>
      </c>
      <c r="E298" s="62" t="s">
        <v>2</v>
      </c>
      <c r="F298" s="62">
        <v>2115.9699999999998</v>
      </c>
    </row>
    <row r="299" spans="1:6" x14ac:dyDescent="0.25">
      <c r="A299" s="62" t="s">
        <v>3</v>
      </c>
      <c r="B299" s="62" t="s">
        <v>44</v>
      </c>
      <c r="C299" s="62" t="s">
        <v>58</v>
      </c>
      <c r="D299" s="63">
        <v>42793</v>
      </c>
      <c r="E299" s="62" t="s">
        <v>2</v>
      </c>
      <c r="F299" s="62">
        <v>-20891</v>
      </c>
    </row>
    <row r="300" spans="1:6" x14ac:dyDescent="0.25">
      <c r="A300" s="62" t="s">
        <v>0</v>
      </c>
      <c r="B300" s="62" t="s">
        <v>78</v>
      </c>
      <c r="C300" s="62" t="s">
        <v>45</v>
      </c>
      <c r="D300" s="63">
        <v>42794</v>
      </c>
      <c r="E300" s="62" t="s">
        <v>2</v>
      </c>
      <c r="F300" s="62">
        <v>613887</v>
      </c>
    </row>
    <row r="301" spans="1:6" x14ac:dyDescent="0.25">
      <c r="A301" s="62" t="s">
        <v>0</v>
      </c>
      <c r="B301" s="62" t="s">
        <v>79</v>
      </c>
      <c r="C301" s="62" t="s">
        <v>45</v>
      </c>
      <c r="D301" s="63">
        <v>42794</v>
      </c>
      <c r="E301" s="62" t="s">
        <v>2</v>
      </c>
      <c r="F301" s="62">
        <v>18308</v>
      </c>
    </row>
    <row r="302" spans="1:6" x14ac:dyDescent="0.25">
      <c r="A302" s="62" t="s">
        <v>0</v>
      </c>
      <c r="B302" s="62" t="s">
        <v>80</v>
      </c>
      <c r="C302" s="62" t="s">
        <v>41</v>
      </c>
      <c r="D302" s="63">
        <v>42794</v>
      </c>
      <c r="E302" s="62" t="s">
        <v>2</v>
      </c>
      <c r="F302" s="62">
        <v>2000</v>
      </c>
    </row>
    <row r="303" spans="1:6" x14ac:dyDescent="0.25">
      <c r="A303" s="62" t="s">
        <v>0</v>
      </c>
      <c r="B303" s="62" t="s">
        <v>66</v>
      </c>
      <c r="C303" s="62" t="s">
        <v>45</v>
      </c>
      <c r="D303" s="63">
        <v>42794</v>
      </c>
      <c r="E303" s="62" t="s">
        <v>2</v>
      </c>
      <c r="F303" s="62">
        <v>232</v>
      </c>
    </row>
    <row r="304" spans="1:6" x14ac:dyDescent="0.25">
      <c r="A304" s="62" t="s">
        <v>3</v>
      </c>
      <c r="B304" s="62" t="s">
        <v>44</v>
      </c>
      <c r="C304" s="62" t="s">
        <v>57</v>
      </c>
      <c r="D304" s="63">
        <v>42794</v>
      </c>
      <c r="E304" s="62" t="s">
        <v>2</v>
      </c>
      <c r="F304" s="62">
        <v>-9086.7999999999993</v>
      </c>
    </row>
    <row r="305" spans="1:6" x14ac:dyDescent="0.25">
      <c r="A305" s="62" t="s">
        <v>3</v>
      </c>
      <c r="B305" s="62" t="s">
        <v>44</v>
      </c>
      <c r="C305" s="62" t="s">
        <v>58</v>
      </c>
      <c r="D305" s="63">
        <v>42794</v>
      </c>
      <c r="E305" s="62" t="s">
        <v>2</v>
      </c>
      <c r="F305" s="62">
        <v>-20891</v>
      </c>
    </row>
    <row r="306" spans="1:6" x14ac:dyDescent="0.25">
      <c r="A306" s="62" t="s">
        <v>3</v>
      </c>
      <c r="B306" s="62" t="s">
        <v>44</v>
      </c>
      <c r="C306" s="62" t="s">
        <v>8</v>
      </c>
      <c r="D306" s="63">
        <v>42794</v>
      </c>
      <c r="E306" s="62" t="s">
        <v>7</v>
      </c>
      <c r="F306" s="62">
        <v>554902</v>
      </c>
    </row>
    <row r="307" spans="1:6" x14ac:dyDescent="0.25">
      <c r="A307" s="62" t="s">
        <v>3</v>
      </c>
      <c r="B307" s="62" t="s">
        <v>44</v>
      </c>
      <c r="C307" s="62" t="s">
        <v>82</v>
      </c>
      <c r="D307" s="63">
        <v>42794</v>
      </c>
      <c r="E307" s="62" t="s">
        <v>7</v>
      </c>
      <c r="F307" s="62">
        <v>-277451</v>
      </c>
    </row>
    <row r="308" spans="1:6" x14ac:dyDescent="0.25">
      <c r="A308" s="62" t="s">
        <v>3</v>
      </c>
      <c r="B308" s="62" t="s">
        <v>78</v>
      </c>
      <c r="C308" s="62" t="s">
        <v>45</v>
      </c>
      <c r="D308" s="63">
        <v>42794</v>
      </c>
      <c r="E308" s="62" t="s">
        <v>2</v>
      </c>
      <c r="F308" s="62">
        <v>28104</v>
      </c>
    </row>
    <row r="309" spans="1:6" x14ac:dyDescent="0.25">
      <c r="A309" s="62" t="s">
        <v>3</v>
      </c>
      <c r="B309" s="62" t="s">
        <v>79</v>
      </c>
      <c r="C309" s="62" t="s">
        <v>45</v>
      </c>
      <c r="D309" s="63">
        <v>42794</v>
      </c>
      <c r="E309" s="62" t="s">
        <v>2</v>
      </c>
      <c r="F309" s="62">
        <v>945</v>
      </c>
    </row>
    <row r="310" spans="1:6" x14ac:dyDescent="0.25">
      <c r="A310" s="62" t="s">
        <v>4</v>
      </c>
      <c r="B310" s="62" t="s">
        <v>78</v>
      </c>
      <c r="C310" s="62" t="s">
        <v>45</v>
      </c>
      <c r="D310" s="63">
        <v>42794</v>
      </c>
      <c r="E310" s="62" t="s">
        <v>2</v>
      </c>
      <c r="F310" s="62">
        <v>354197</v>
      </c>
    </row>
    <row r="311" spans="1:6" x14ac:dyDescent="0.25">
      <c r="A311" s="62" t="s">
        <v>4</v>
      </c>
      <c r="B311" s="62" t="s">
        <v>79</v>
      </c>
      <c r="C311" s="62" t="s">
        <v>45</v>
      </c>
      <c r="D311" s="63">
        <v>42794</v>
      </c>
      <c r="E311" s="62" t="s">
        <v>2</v>
      </c>
      <c r="F311" s="62">
        <v>189</v>
      </c>
    </row>
    <row r="312" spans="1:6" x14ac:dyDescent="0.25">
      <c r="A312" s="62" t="s">
        <v>4</v>
      </c>
      <c r="B312" s="62" t="s">
        <v>66</v>
      </c>
      <c r="C312" s="62" t="s">
        <v>45</v>
      </c>
      <c r="D312" s="63">
        <v>42794</v>
      </c>
      <c r="E312" s="62" t="s">
        <v>2</v>
      </c>
      <c r="F312" s="62">
        <v>1147</v>
      </c>
    </row>
    <row r="313" spans="1:6" x14ac:dyDescent="0.25">
      <c r="A313" s="62" t="s">
        <v>3</v>
      </c>
      <c r="B313" s="62" t="s">
        <v>44</v>
      </c>
      <c r="C313" s="62" t="s">
        <v>58</v>
      </c>
      <c r="D313" s="63">
        <v>42804</v>
      </c>
      <c r="E313" s="62" t="s">
        <v>2</v>
      </c>
      <c r="F313" s="62">
        <v>-3938.37</v>
      </c>
    </row>
    <row r="314" spans="1:6" x14ac:dyDescent="0.25">
      <c r="A314" s="62" t="s">
        <v>3</v>
      </c>
      <c r="B314" s="62" t="s">
        <v>44</v>
      </c>
      <c r="C314" s="62" t="s">
        <v>58</v>
      </c>
      <c r="D314" s="63">
        <v>42805</v>
      </c>
      <c r="E314" s="62" t="s">
        <v>2</v>
      </c>
      <c r="F314" s="62">
        <v>20891</v>
      </c>
    </row>
    <row r="315" spans="1:6" x14ac:dyDescent="0.25">
      <c r="A315" s="62" t="s">
        <v>3</v>
      </c>
      <c r="B315" s="62" t="s">
        <v>44</v>
      </c>
      <c r="C315" s="62" t="s">
        <v>58</v>
      </c>
      <c r="D315" s="63">
        <v>42807</v>
      </c>
      <c r="E315" s="62" t="s">
        <v>2</v>
      </c>
      <c r="F315" s="62">
        <v>20891</v>
      </c>
    </row>
    <row r="316" spans="1:6" x14ac:dyDescent="0.25">
      <c r="A316" s="62" t="s">
        <v>3</v>
      </c>
      <c r="B316" s="62" t="s">
        <v>44</v>
      </c>
      <c r="C316" s="62" t="s">
        <v>58</v>
      </c>
      <c r="D316" s="63">
        <v>42835</v>
      </c>
      <c r="E316" s="62" t="s">
        <v>2</v>
      </c>
      <c r="F316" s="62">
        <v>-2115.9699999999998</v>
      </c>
    </row>
  </sheetData>
  <autoFilter ref="A1:F316">
    <sortState ref="A2:F316">
      <sortCondition ref="D1:D316"/>
    </sortState>
  </autoFilter>
  <pageMargins left="0.7" right="0.7" top="0.75" bottom="0.75" header="0.3" footer="0.3"/>
  <pageSetup firstPageNumber="4" orientation="portrait" useFirstPageNumber="1" horizontalDpi="1200" verticalDpi="1200" r:id="rId1"/>
  <headerFooter>
    <oddHeader>&amp;R&amp;8KPSC Case No. 2017-00179
Commission's Second Set of Data Requests
Dated: August 14, 2017
Item No. #28d
Page &amp;P of 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Annualization of PropTax</vt:lpstr>
      <vt:lpstr>Est. Tax Calc</vt:lpstr>
      <vt:lpstr>Bus Obj Pivot w_BU</vt:lpstr>
      <vt:lpstr>BO Report 2016-2017.02</vt:lpstr>
      <vt:lpstr>'Annualization of PropTax'!Print_Area</vt:lpstr>
      <vt:lpstr>'Bus Obj Pivot w_BU'!Print_Area</vt:lpstr>
      <vt:lpstr>'Est. Tax Calc'!Print_Area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Jared A Schmied</dc:creator>
  <cp:lastModifiedBy>Tom J</cp:lastModifiedBy>
  <cp:lastPrinted>2017-08-18T17:49:54Z</cp:lastPrinted>
  <dcterms:created xsi:type="dcterms:W3CDTF">2014-10-22T11:32:34Z</dcterms:created>
  <dcterms:modified xsi:type="dcterms:W3CDTF">2017-08-18T17:50:03Z</dcterms:modified>
</cp:coreProperties>
</file>