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40" yWindow="170" windowWidth="13060" windowHeight="10340" tabRatio="804"/>
  </bookViews>
  <sheets>
    <sheet name="Sheet 1" sheetId="13" r:id="rId1"/>
  </sheets>
  <definedNames>
    <definedName name="_xlnm.Print_Area" localSheetId="0">'Sheet 1'!$A$1:$J$43</definedName>
  </definedNames>
  <calcPr calcId="145621"/>
</workbook>
</file>

<file path=xl/calcChain.xml><?xml version="1.0" encoding="utf-8"?>
<calcChain xmlns="http://schemas.openxmlformats.org/spreadsheetml/2006/main">
  <c r="D11" i="13" l="1"/>
  <c r="D15" i="13" s="1"/>
  <c r="D19" i="13" s="1"/>
  <c r="G40" i="13"/>
  <c r="H40" i="13" s="1"/>
  <c r="J40" i="13" s="1"/>
  <c r="G39" i="13"/>
  <c r="H39" i="13" s="1"/>
  <c r="J39" i="13" s="1"/>
  <c r="G38" i="13" l="1"/>
  <c r="H38" i="13" s="1"/>
  <c r="J38" i="13" s="1"/>
  <c r="G37" i="13"/>
  <c r="H37" i="13" s="1"/>
  <c r="J37" i="13" s="1"/>
  <c r="G35" i="13"/>
  <c r="H35" i="13" s="1"/>
  <c r="J35" i="13" s="1"/>
  <c r="G34" i="13"/>
  <c r="H34" i="13" s="1"/>
  <c r="J34" i="13" s="1"/>
  <c r="G33" i="13"/>
  <c r="H33" i="13" s="1"/>
  <c r="J33" i="13" s="1"/>
  <c r="G32" i="13"/>
  <c r="H32" i="13" s="1"/>
  <c r="J32" i="13" s="1"/>
  <c r="A32" i="13"/>
  <c r="A33" i="13" s="1"/>
  <c r="A34" i="13" s="1"/>
  <c r="A35" i="13" s="1"/>
  <c r="A36" i="13" s="1"/>
  <c r="A37" i="13" s="1"/>
  <c r="A38" i="13" s="1"/>
  <c r="A42" i="13" s="1"/>
  <c r="J42" i="13" l="1"/>
  <c r="D7" i="13" s="1"/>
</calcChain>
</file>

<file path=xl/sharedStrings.xml><?xml version="1.0" encoding="utf-8"?>
<sst xmlns="http://schemas.openxmlformats.org/spreadsheetml/2006/main" count="56" uniqueCount="46">
  <si>
    <t>Line</t>
  </si>
  <si>
    <t>Description</t>
  </si>
  <si>
    <t>Amount</t>
  </si>
  <si>
    <t>(1)</t>
  </si>
  <si>
    <t>(2)</t>
  </si>
  <si>
    <t>(4)</t>
  </si>
  <si>
    <t>(5)</t>
  </si>
  <si>
    <t>(6)</t>
  </si>
  <si>
    <t>(7)</t>
  </si>
  <si>
    <t>Funding</t>
  </si>
  <si>
    <t>Participating</t>
  </si>
  <si>
    <t xml:space="preserve">Employees   </t>
  </si>
  <si>
    <t xml:space="preserve">(3)  </t>
  </si>
  <si>
    <t>Employee</t>
  </si>
  <si>
    <t>Contribution</t>
  </si>
  <si>
    <t>Costs</t>
  </si>
  <si>
    <t>Aetna Dental PPO Plan</t>
  </si>
  <si>
    <t>Employee Only</t>
  </si>
  <si>
    <t>Employee + Spouse</t>
  </si>
  <si>
    <t>Employee + Child(ren)</t>
  </si>
  <si>
    <t>Employee + Family</t>
  </si>
  <si>
    <t xml:space="preserve">Blended </t>
  </si>
  <si>
    <t>Net</t>
  </si>
  <si>
    <t>Monthly</t>
  </si>
  <si>
    <t>2017 Total Calculated Cost</t>
  </si>
  <si>
    <t>Annual</t>
  </si>
  <si>
    <t>For the Test Year Ending 2/28/17</t>
  </si>
  <si>
    <t>Aetna Dental DMO Plan</t>
  </si>
  <si>
    <t>No.</t>
  </si>
  <si>
    <t>Allocation Factor - OML</t>
  </si>
  <si>
    <t>KPSC Jurisdictional Amount</t>
  </si>
  <si>
    <t>(a)</t>
  </si>
  <si>
    <t>(b)</t>
  </si>
  <si>
    <t>%</t>
  </si>
  <si>
    <t>(8)</t>
  </si>
  <si>
    <t>Dental Adjustment recalculated using Staff requested employee contribution percentages</t>
  </si>
  <si>
    <t xml:space="preserve"> </t>
  </si>
  <si>
    <t>2017 Employee Dental Benefit Cost Per Using Staff requested employee contribution percentages</t>
  </si>
  <si>
    <t>Recalculated using Staff requested employee contribution percentages</t>
  </si>
  <si>
    <t xml:space="preserve">AEPSC </t>
  </si>
  <si>
    <t>Employee Dental Benefit Expenses Billed to Kentucky Power Company</t>
  </si>
  <si>
    <t xml:space="preserve">2017 Total Calculated Costs </t>
  </si>
  <si>
    <t xml:space="preserve">Difference </t>
  </si>
  <si>
    <t xml:space="preserve">% of AEPSC expense billed to Kentucky Power Company </t>
  </si>
  <si>
    <t xml:space="preserve">AEPSC expense billed to Kentucky Power Company </t>
  </si>
  <si>
    <t xml:space="preserve">Test Year AEPSC expense billed to Kentucky Power Company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</si>
</sst>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_);_(@_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5"/>
      <color theme="1"/>
      <name val="Arial"/>
      <family val="2"/>
    </font>
    <font>
      <sz val="10"/>
      <color rgb="FF000000"/>
      <name val="Times New Roman"/>
      <charset val="204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2">
      <alignment horizontal="center"/>
    </xf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6" fillId="0" borderId="0"/>
    <xf numFmtId="4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3" fontId="6" fillId="0" borderId="0" applyFont="0" applyFill="0" applyBorder="0" applyAlignment="0" applyProtection="0"/>
    <xf numFmtId="0" fontId="7" fillId="0" borderId="2">
      <alignment horizontal="center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4" fillId="0" borderId="0"/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0" fontId="5" fillId="0" borderId="2">
      <alignment horizontal="center"/>
    </xf>
    <xf numFmtId="0" fontId="4" fillId="0" borderId="0"/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0" fontId="5" fillId="0" borderId="2">
      <alignment horizontal="center"/>
    </xf>
  </cellStyleXfs>
  <cellXfs count="60">
    <xf numFmtId="0" fontId="0" fillId="0" borderId="0" xfId="0"/>
    <xf numFmtId="49" fontId="0" fillId="0" borderId="0" xfId="0" applyNumberFormat="1"/>
    <xf numFmtId="164" fontId="0" fillId="0" borderId="0" xfId="1" applyNumberFormat="1" applyFont="1" applyAlignment="1"/>
    <xf numFmtId="49" fontId="0" fillId="0" borderId="0" xfId="0" applyNumberFormat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/>
    <xf numFmtId="41" fontId="0" fillId="0" borderId="0" xfId="0" applyNumberFormat="1" applyAlignment="1">
      <alignment horizontal="right"/>
    </xf>
    <xf numFmtId="0" fontId="10" fillId="0" borderId="0" xfId="0" applyFont="1"/>
    <xf numFmtId="165" fontId="0" fillId="0" borderId="0" xfId="15" applyNumberFormat="1" applyFont="1" applyBorder="1"/>
    <xf numFmtId="41" fontId="0" fillId="0" borderId="0" xfId="0" applyNumberFormat="1" applyAlignment="1">
      <alignment horizontal="center" wrapText="1"/>
    </xf>
    <xf numFmtId="41" fontId="0" fillId="0" borderId="3" xfId="1" applyNumberFormat="1" applyFont="1" applyBorder="1"/>
    <xf numFmtId="41" fontId="0" fillId="0" borderId="0" xfId="0" applyNumberFormat="1"/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/>
    <xf numFmtId="49" fontId="3" fillId="0" borderId="0" xfId="0" applyNumberFormat="1" applyFont="1" applyAlignment="1">
      <alignment horizontal="center" vertical="top"/>
    </xf>
    <xf numFmtId="49" fontId="3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right" indent="1"/>
    </xf>
    <xf numFmtId="0" fontId="0" fillId="0" borderId="0" xfId="0" applyFill="1"/>
    <xf numFmtId="0" fontId="0" fillId="0" borderId="0" xfId="0" applyAlignment="1">
      <alignment horizontal="center"/>
    </xf>
    <xf numFmtId="43" fontId="0" fillId="0" borderId="0" xfId="1" applyNumberFormat="1" applyFont="1"/>
    <xf numFmtId="43" fontId="3" fillId="0" borderId="0" xfId="1" applyNumberFormat="1" applyFont="1" applyAlignment="1">
      <alignment horizontal="center" vertical="top"/>
    </xf>
    <xf numFmtId="43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center" vertical="top"/>
    </xf>
    <xf numFmtId="43" fontId="0" fillId="0" borderId="0" xfId="1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1" applyNumberFormat="1" applyFont="1" applyBorder="1" applyAlignment="1">
      <alignment horizontal="center" wrapText="1"/>
    </xf>
    <xf numFmtId="43" fontId="3" fillId="0" borderId="0" xfId="1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right" indent="1"/>
    </xf>
    <xf numFmtId="43" fontId="0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Alignment="1">
      <alignment horizontal="left"/>
    </xf>
    <xf numFmtId="41" fontId="0" fillId="0" borderId="0" xfId="1" applyNumberFormat="1" applyFont="1"/>
    <xf numFmtId="41" fontId="0" fillId="0" borderId="0" xfId="0" applyNumberFormat="1"/>
    <xf numFmtId="9" fontId="0" fillId="0" borderId="0" xfId="16" applyFont="1"/>
    <xf numFmtId="49" fontId="0" fillId="0" borderId="0" xfId="0" applyNumberFormat="1" applyAlignment="1">
      <alignment horizontal="center"/>
    </xf>
    <xf numFmtId="0" fontId="0" fillId="0" borderId="0" xfId="0"/>
    <xf numFmtId="41" fontId="0" fillId="0" borderId="0" xfId="0" applyNumberFormat="1"/>
    <xf numFmtId="0" fontId="0" fillId="0" borderId="0" xfId="0" applyNumberFormat="1" applyAlignment="1">
      <alignment horizontal="center"/>
    </xf>
    <xf numFmtId="166" fontId="0" fillId="0" borderId="0" xfId="0" applyNumberFormat="1"/>
    <xf numFmtId="165" fontId="0" fillId="0" borderId="1" xfId="15" applyNumberFormat="1" applyFont="1" applyBorder="1"/>
    <xf numFmtId="165" fontId="0" fillId="0" borderId="0" xfId="15" applyNumberFormat="1" applyFont="1"/>
    <xf numFmtId="10" fontId="0" fillId="0" borderId="3" xfId="16" applyNumberFormat="1" applyFont="1" applyBorder="1"/>
    <xf numFmtId="10" fontId="0" fillId="0" borderId="0" xfId="16" applyNumberFormat="1" applyFont="1" applyBorder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1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8">
    <cellStyle name="Comma" xfId="1" builtinId="3"/>
    <cellStyle name="Comma 2" xfId="4"/>
    <cellStyle name="Comma 3" xfId="11"/>
    <cellStyle name="Comma 3 2" xfId="19"/>
    <cellStyle name="Comma 3 3" xfId="24"/>
    <cellStyle name="Currency" xfId="15" builtinId="4"/>
    <cellStyle name="Normal" xfId="0" builtinId="0"/>
    <cellStyle name="Normal 2" xfId="2"/>
    <cellStyle name="Normal 3" xfId="10"/>
    <cellStyle name="Normal 3 2" xfId="18"/>
    <cellStyle name="Normal 3 3" xfId="23"/>
    <cellStyle name="Normal 4" xfId="17"/>
    <cellStyle name="Percent" xfId="16" builtinId="5"/>
    <cellStyle name="PSChar" xfId="5"/>
    <cellStyle name="PSChar 2" xfId="12"/>
    <cellStyle name="PSChar 2 2" xfId="20"/>
    <cellStyle name="PSChar 2 3" xfId="25"/>
    <cellStyle name="PSDate" xfId="7"/>
    <cellStyle name="PSDec" xfId="8"/>
    <cellStyle name="PSHeading" xfId="3"/>
    <cellStyle name="PSHeading 2" xfId="14"/>
    <cellStyle name="PSHeading 2 2" xfId="22"/>
    <cellStyle name="PSHeading 2 3" xfId="27"/>
    <cellStyle name="PSInt" xfId="6"/>
    <cellStyle name="PSInt 2" xfId="13"/>
    <cellStyle name="PSInt 2 2" xfId="21"/>
    <cellStyle name="PSInt 2 3" xfId="26"/>
    <cellStyle name="PSSpac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43"/>
  <sheetViews>
    <sheetView tabSelected="1" zoomScaleNormal="100" workbookViewId="0">
      <selection activeCell="D10" sqref="D10"/>
    </sheetView>
  </sheetViews>
  <sheetFormatPr defaultColWidth="8.90625" defaultRowHeight="12.5" x14ac:dyDescent="0.25"/>
  <cols>
    <col min="1" max="1" width="4.453125" style="6" bestFit="1" customWidth="1"/>
    <col min="2" max="2" width="48.1796875" style="4" customWidth="1"/>
    <col min="3" max="3" width="9.6328125" style="4" customWidth="1"/>
    <col min="4" max="4" width="17" style="4" customWidth="1"/>
    <col min="5" max="5" width="12.81640625" style="4" customWidth="1"/>
    <col min="6" max="7" width="10.08984375" style="4" customWidth="1"/>
    <col min="8" max="8" width="12.26953125" style="4" customWidth="1"/>
    <col min="9" max="9" width="11.81640625" style="4" customWidth="1"/>
    <col min="10" max="10" width="11.36328125" style="4" customWidth="1"/>
    <col min="11" max="16384" width="8.90625" style="4"/>
  </cols>
  <sheetData>
    <row r="1" spans="1:5" x14ac:dyDescent="0.25">
      <c r="B1" s="57" t="s">
        <v>39</v>
      </c>
      <c r="C1" s="57"/>
      <c r="D1" s="44"/>
    </row>
    <row r="2" spans="1:5" x14ac:dyDescent="0.25">
      <c r="B2" s="57" t="s">
        <v>40</v>
      </c>
      <c r="C2" s="57"/>
      <c r="D2" s="10"/>
    </row>
    <row r="3" spans="1:5" x14ac:dyDescent="0.25">
      <c r="B3" s="57" t="s">
        <v>26</v>
      </c>
      <c r="C3" s="57"/>
      <c r="D3" s="10"/>
    </row>
    <row r="4" spans="1:5" ht="85.5" customHeight="1" x14ac:dyDescent="0.25">
      <c r="A4" s="6" t="s">
        <v>0</v>
      </c>
      <c r="B4" s="5" t="s">
        <v>1</v>
      </c>
      <c r="C4" s="13"/>
      <c r="D4" s="13" t="s">
        <v>35</v>
      </c>
    </row>
    <row r="5" spans="1:5" s="1" customFormat="1" x14ac:dyDescent="0.25">
      <c r="A5" s="6" t="s">
        <v>28</v>
      </c>
      <c r="B5" s="3" t="s">
        <v>31</v>
      </c>
      <c r="C5" s="3"/>
      <c r="D5" s="46" t="s">
        <v>32</v>
      </c>
      <c r="E5" s="1" t="s">
        <v>36</v>
      </c>
    </row>
    <row r="6" spans="1:5" s="9" customFormat="1" ht="6.5" x14ac:dyDescent="0.15">
      <c r="A6" s="7"/>
      <c r="B6" s="8"/>
      <c r="C6" s="8"/>
    </row>
    <row r="7" spans="1:5" x14ac:dyDescent="0.25">
      <c r="A7" s="6">
        <v>1</v>
      </c>
      <c r="B7" s="4" t="s">
        <v>41</v>
      </c>
      <c r="C7" s="12"/>
      <c r="D7" s="12">
        <f>+J42</f>
        <v>1805874</v>
      </c>
    </row>
    <row r="8" spans="1:5" x14ac:dyDescent="0.25">
      <c r="C8" s="15"/>
      <c r="D8" s="4" t="s">
        <v>36</v>
      </c>
    </row>
    <row r="9" spans="1:5" x14ac:dyDescent="0.25">
      <c r="A9" s="49">
        <v>2</v>
      </c>
      <c r="B9" s="48" t="s">
        <v>43</v>
      </c>
      <c r="C9" s="52"/>
      <c r="D9" s="53">
        <v>1.9900000000000001E-2</v>
      </c>
    </row>
    <row r="10" spans="1:5" x14ac:dyDescent="0.25">
      <c r="A10" s="49"/>
      <c r="B10" s="48"/>
      <c r="C10" s="52"/>
      <c r="D10" s="54"/>
    </row>
    <row r="11" spans="1:5" x14ac:dyDescent="0.25">
      <c r="A11" s="49">
        <v>3</v>
      </c>
      <c r="B11" s="48" t="s">
        <v>44</v>
      </c>
      <c r="C11" s="52"/>
      <c r="D11" s="48">
        <f>ROUND(D7*D9,0)</f>
        <v>35937</v>
      </c>
    </row>
    <row r="12" spans="1:5" x14ac:dyDescent="0.25">
      <c r="A12" s="47"/>
      <c r="B12" s="47"/>
      <c r="C12" s="52"/>
      <c r="D12" s="47"/>
    </row>
    <row r="13" spans="1:5" x14ac:dyDescent="0.25">
      <c r="A13" s="49">
        <v>4</v>
      </c>
      <c r="B13" s="48" t="s">
        <v>45</v>
      </c>
      <c r="C13" s="52"/>
      <c r="D13" s="48">
        <v>54640</v>
      </c>
    </row>
    <row r="14" spans="1:5" x14ac:dyDescent="0.25">
      <c r="A14" s="49"/>
      <c r="B14" s="48"/>
      <c r="C14" s="52"/>
      <c r="D14" s="48"/>
    </row>
    <row r="15" spans="1:5" x14ac:dyDescent="0.25">
      <c r="A15" s="49">
        <v>5</v>
      </c>
      <c r="B15" s="48" t="s">
        <v>42</v>
      </c>
      <c r="C15" s="52"/>
      <c r="D15" s="48">
        <f>+D11-D13</f>
        <v>-18703</v>
      </c>
    </row>
    <row r="16" spans="1:5" x14ac:dyDescent="0.25">
      <c r="A16" s="47"/>
      <c r="B16" s="47"/>
      <c r="C16" s="52"/>
      <c r="D16" s="47"/>
    </row>
    <row r="17" spans="1:11" x14ac:dyDescent="0.25">
      <c r="A17" s="49">
        <v>6</v>
      </c>
      <c r="B17" s="48" t="s">
        <v>29</v>
      </c>
      <c r="C17" s="52"/>
      <c r="D17" s="50">
        <v>0.99199999999999999</v>
      </c>
    </row>
    <row r="18" spans="1:11" x14ac:dyDescent="0.25">
      <c r="A18" s="49"/>
      <c r="B18" s="48"/>
      <c r="C18" s="52"/>
      <c r="D18" s="50"/>
    </row>
    <row r="19" spans="1:11" x14ac:dyDescent="0.25">
      <c r="A19" s="49">
        <v>7</v>
      </c>
      <c r="B19" s="48" t="s">
        <v>30</v>
      </c>
      <c r="C19" s="52"/>
      <c r="D19" s="51">
        <f>ROUND(D15*D17,0)</f>
        <v>-18553</v>
      </c>
    </row>
    <row r="22" spans="1:11" s="44" customFormat="1" x14ac:dyDescent="0.25">
      <c r="A22" s="24"/>
      <c r="B22" s="16"/>
      <c r="C22" s="16"/>
      <c r="D22" s="16"/>
      <c r="E22" s="16"/>
      <c r="F22" s="16"/>
      <c r="G22" s="29"/>
      <c r="H22" s="29"/>
      <c r="I22" s="30"/>
      <c r="J22" s="18"/>
      <c r="K22" s="16"/>
    </row>
    <row r="23" spans="1:11" ht="13" x14ac:dyDescent="0.3">
      <c r="A23" s="11" t="s">
        <v>38</v>
      </c>
      <c r="C23" s="16"/>
      <c r="D23" s="16"/>
      <c r="E23" s="16"/>
      <c r="F23" s="16"/>
      <c r="G23" s="29"/>
      <c r="H23" s="29"/>
      <c r="I23" s="30"/>
      <c r="J23" s="18"/>
      <c r="K23" s="16"/>
    </row>
    <row r="24" spans="1:11" s="44" customFormat="1" ht="13" x14ac:dyDescent="0.3">
      <c r="A24" s="17"/>
      <c r="B24" s="11"/>
      <c r="C24" s="16"/>
      <c r="D24" s="16"/>
      <c r="E24" s="16"/>
      <c r="F24" s="16"/>
      <c r="G24" s="29"/>
      <c r="H24" s="29"/>
      <c r="I24" s="30"/>
      <c r="J24" s="18"/>
      <c r="K24" s="16"/>
    </row>
    <row r="25" spans="1:11" x14ac:dyDescent="0.25">
      <c r="A25" s="16"/>
      <c r="B25" s="16"/>
      <c r="C25" s="58" t="s">
        <v>37</v>
      </c>
      <c r="D25" s="58"/>
      <c r="E25" s="58"/>
      <c r="F25" s="58"/>
      <c r="G25" s="58"/>
      <c r="H25" s="58"/>
      <c r="I25" s="58"/>
      <c r="J25" s="2"/>
      <c r="K25" s="2"/>
    </row>
    <row r="26" spans="1:11" x14ac:dyDescent="0.25">
      <c r="A26" s="17"/>
      <c r="B26" s="16"/>
      <c r="C26" s="59" t="s">
        <v>36</v>
      </c>
      <c r="D26" s="59"/>
      <c r="E26" s="59"/>
      <c r="F26" s="59"/>
      <c r="G26" s="59"/>
      <c r="H26" s="59"/>
      <c r="I26" s="59"/>
      <c r="J26" s="2"/>
      <c r="K26" s="2"/>
    </row>
    <row r="27" spans="1:11" x14ac:dyDescent="0.25">
      <c r="A27" s="17"/>
      <c r="B27" s="16"/>
      <c r="C27" s="26"/>
      <c r="D27" s="26"/>
      <c r="E27" s="26"/>
      <c r="F27" s="34" t="s">
        <v>13</v>
      </c>
      <c r="G27" s="26"/>
      <c r="H27" s="35" t="s">
        <v>22</v>
      </c>
      <c r="I27" s="32"/>
      <c r="J27" s="19"/>
      <c r="K27" s="16"/>
    </row>
    <row r="28" spans="1:11" x14ac:dyDescent="0.25">
      <c r="A28" s="17"/>
      <c r="B28" s="16"/>
      <c r="C28" s="16"/>
      <c r="D28" s="16"/>
      <c r="E28" s="31" t="s">
        <v>21</v>
      </c>
      <c r="F28" s="34" t="s">
        <v>14</v>
      </c>
      <c r="G28" s="34" t="s">
        <v>13</v>
      </c>
      <c r="H28" s="36" t="s">
        <v>23</v>
      </c>
      <c r="I28" s="32" t="s">
        <v>10</v>
      </c>
      <c r="J28" s="32" t="s">
        <v>25</v>
      </c>
      <c r="K28" s="16"/>
    </row>
    <row r="29" spans="1:11" x14ac:dyDescent="0.25">
      <c r="A29" s="20" t="s">
        <v>0</v>
      </c>
      <c r="B29" s="55" t="s">
        <v>1</v>
      </c>
      <c r="C29" s="55"/>
      <c r="D29" s="55"/>
      <c r="E29" s="31" t="s">
        <v>9</v>
      </c>
      <c r="F29" s="31" t="s">
        <v>33</v>
      </c>
      <c r="G29" s="34" t="s">
        <v>14</v>
      </c>
      <c r="H29" s="34" t="s">
        <v>15</v>
      </c>
      <c r="I29" s="42" t="s">
        <v>11</v>
      </c>
      <c r="J29" s="32" t="s">
        <v>2</v>
      </c>
      <c r="K29" s="21"/>
    </row>
    <row r="30" spans="1:11" x14ac:dyDescent="0.25">
      <c r="A30" s="22" t="s">
        <v>3</v>
      </c>
      <c r="B30" s="56" t="s">
        <v>4</v>
      </c>
      <c r="C30" s="56"/>
      <c r="D30" s="56"/>
      <c r="E30" s="23" t="s">
        <v>12</v>
      </c>
      <c r="F30" s="28" t="s">
        <v>5</v>
      </c>
      <c r="G30" s="33" t="s">
        <v>6</v>
      </c>
      <c r="H30" s="37" t="s">
        <v>7</v>
      </c>
      <c r="I30" s="23" t="s">
        <v>8</v>
      </c>
      <c r="J30" s="22" t="s">
        <v>34</v>
      </c>
      <c r="K30" s="22"/>
    </row>
    <row r="31" spans="1:11" x14ac:dyDescent="0.25">
      <c r="A31" s="24">
        <v>1</v>
      </c>
      <c r="B31" s="16" t="s">
        <v>16</v>
      </c>
      <c r="C31" s="16"/>
      <c r="D31" s="16"/>
      <c r="E31" s="16"/>
      <c r="F31" s="45"/>
      <c r="G31" s="29"/>
      <c r="H31" s="29"/>
      <c r="I31" s="40"/>
      <c r="J31" s="43"/>
      <c r="K31" s="16"/>
    </row>
    <row r="32" spans="1:11" x14ac:dyDescent="0.25">
      <c r="A32" s="24">
        <f t="shared" ref="A32:A38" si="0">1+A31</f>
        <v>2</v>
      </c>
      <c r="B32" s="16"/>
      <c r="C32" s="16" t="s">
        <v>17</v>
      </c>
      <c r="D32" s="16"/>
      <c r="E32" s="27">
        <v>72.63</v>
      </c>
      <c r="F32" s="45">
        <v>0.6</v>
      </c>
      <c r="G32" s="29">
        <f t="shared" ref="G32:G35" si="1">+E32*F32</f>
        <v>43.577999999999996</v>
      </c>
      <c r="H32" s="29">
        <f>+E32-G32</f>
        <v>29.052</v>
      </c>
      <c r="I32" s="40">
        <v>1565</v>
      </c>
      <c r="J32" s="43">
        <f>ROUND(H32*I32*12,0)</f>
        <v>545597</v>
      </c>
      <c r="K32" s="16"/>
    </row>
    <row r="33" spans="1:11" x14ac:dyDescent="0.25">
      <c r="A33" s="24">
        <f t="shared" si="0"/>
        <v>3</v>
      </c>
      <c r="B33" s="16"/>
      <c r="C33" s="16" t="s">
        <v>18</v>
      </c>
      <c r="D33" s="16"/>
      <c r="E33" s="27">
        <v>72.63</v>
      </c>
      <c r="F33" s="45">
        <v>0.6</v>
      </c>
      <c r="G33" s="29">
        <f t="shared" si="1"/>
        <v>43.577999999999996</v>
      </c>
      <c r="H33" s="29">
        <f>+E33-G33</f>
        <v>29.052</v>
      </c>
      <c r="I33" s="40">
        <v>1232</v>
      </c>
      <c r="J33" s="43">
        <f t="shared" ref="J33:J35" si="2">ROUND(H33*I33*12,0)</f>
        <v>429505</v>
      </c>
      <c r="K33" s="16"/>
    </row>
    <row r="34" spans="1:11" x14ac:dyDescent="0.25">
      <c r="A34" s="24">
        <f t="shared" si="0"/>
        <v>4</v>
      </c>
      <c r="B34" s="16"/>
      <c r="C34" s="16" t="s">
        <v>19</v>
      </c>
      <c r="D34" s="16"/>
      <c r="E34" s="27">
        <v>72.63</v>
      </c>
      <c r="F34" s="45">
        <v>0.6</v>
      </c>
      <c r="G34" s="29">
        <f t="shared" si="1"/>
        <v>43.577999999999996</v>
      </c>
      <c r="H34" s="29">
        <f>+E34-G34</f>
        <v>29.052</v>
      </c>
      <c r="I34" s="40">
        <v>477</v>
      </c>
      <c r="J34" s="43">
        <f t="shared" si="2"/>
        <v>166294</v>
      </c>
      <c r="K34" s="16"/>
    </row>
    <row r="35" spans="1:11" x14ac:dyDescent="0.25">
      <c r="A35" s="24">
        <f t="shared" si="0"/>
        <v>5</v>
      </c>
      <c r="B35" s="16"/>
      <c r="C35" s="16" t="s">
        <v>20</v>
      </c>
      <c r="D35" s="16"/>
      <c r="E35" s="27">
        <v>72.63</v>
      </c>
      <c r="F35" s="45">
        <v>0.6</v>
      </c>
      <c r="G35" s="29">
        <f t="shared" si="1"/>
        <v>43.577999999999996</v>
      </c>
      <c r="H35" s="29">
        <f>+E35-G35</f>
        <v>29.052</v>
      </c>
      <c r="I35" s="40">
        <v>1774</v>
      </c>
      <c r="J35" s="43">
        <f t="shared" si="2"/>
        <v>618459</v>
      </c>
      <c r="K35" s="16"/>
    </row>
    <row r="36" spans="1:11" x14ac:dyDescent="0.25">
      <c r="A36" s="24">
        <f t="shared" si="0"/>
        <v>6</v>
      </c>
      <c r="B36" s="16" t="s">
        <v>27</v>
      </c>
      <c r="C36" s="16"/>
      <c r="D36" s="16"/>
      <c r="E36" s="27"/>
      <c r="F36" s="45"/>
      <c r="G36" s="29"/>
      <c r="H36" s="29"/>
      <c r="I36" s="40"/>
      <c r="J36" s="43"/>
      <c r="K36" s="16"/>
    </row>
    <row r="37" spans="1:11" x14ac:dyDescent="0.25">
      <c r="A37" s="24">
        <f t="shared" si="0"/>
        <v>7</v>
      </c>
      <c r="B37" s="16"/>
      <c r="C37" s="16" t="s">
        <v>17</v>
      </c>
      <c r="D37" s="16"/>
      <c r="E37" s="27">
        <v>23.2</v>
      </c>
      <c r="F37" s="45">
        <v>0.6</v>
      </c>
      <c r="G37" s="29">
        <f t="shared" ref="G37:G38" si="3">+E37*F37</f>
        <v>13.92</v>
      </c>
      <c r="H37" s="29">
        <f>+E37-G37</f>
        <v>9.2799999999999994</v>
      </c>
      <c r="I37" s="40">
        <v>95</v>
      </c>
      <c r="J37" s="43">
        <f>ROUND(H37*I37*12,0)</f>
        <v>10579</v>
      </c>
      <c r="K37" s="16"/>
    </row>
    <row r="38" spans="1:11" x14ac:dyDescent="0.25">
      <c r="A38" s="24">
        <f t="shared" si="0"/>
        <v>8</v>
      </c>
      <c r="B38" s="16"/>
      <c r="C38" s="16" t="s">
        <v>18</v>
      </c>
      <c r="D38" s="16"/>
      <c r="E38" s="27">
        <v>46.41</v>
      </c>
      <c r="F38" s="45">
        <v>0.6</v>
      </c>
      <c r="G38" s="29">
        <f t="shared" si="3"/>
        <v>27.845999999999997</v>
      </c>
      <c r="H38" s="29">
        <f>+E38-G38</f>
        <v>18.564</v>
      </c>
      <c r="I38" s="40">
        <v>31</v>
      </c>
      <c r="J38" s="43">
        <f>ROUND(H38*I38*12,0)</f>
        <v>6906</v>
      </c>
      <c r="K38" s="16"/>
    </row>
    <row r="39" spans="1:11" s="44" customFormat="1" x14ac:dyDescent="0.25">
      <c r="A39" s="24"/>
      <c r="B39" s="16"/>
      <c r="C39" s="16" t="s">
        <v>19</v>
      </c>
      <c r="D39" s="16"/>
      <c r="E39" s="27">
        <v>53.2</v>
      </c>
      <c r="F39" s="45">
        <v>0.6</v>
      </c>
      <c r="G39" s="29">
        <f t="shared" ref="G39" si="4">+E39*F39</f>
        <v>31.92</v>
      </c>
      <c r="H39" s="29">
        <f>+E39-G39</f>
        <v>21.28</v>
      </c>
      <c r="I39" s="40">
        <v>28</v>
      </c>
      <c r="J39" s="43">
        <f>ROUND(H39*I39*12,0)</f>
        <v>7150</v>
      </c>
      <c r="K39" s="16"/>
    </row>
    <row r="40" spans="1:11" s="44" customFormat="1" x14ac:dyDescent="0.25">
      <c r="A40" s="24"/>
      <c r="B40" s="16"/>
      <c r="C40" s="16" t="s">
        <v>20</v>
      </c>
      <c r="D40" s="16"/>
      <c r="E40" s="27">
        <v>75.510000000000005</v>
      </c>
      <c r="F40" s="45">
        <v>0.6</v>
      </c>
      <c r="G40" s="29">
        <f t="shared" ref="G40" si="5">+E40*F40</f>
        <v>45.306000000000004</v>
      </c>
      <c r="H40" s="29">
        <f>+E40-G40</f>
        <v>30.204000000000001</v>
      </c>
      <c r="I40" s="40">
        <v>59</v>
      </c>
      <c r="J40" s="14">
        <f>ROUND(H40*I40*12,0)</f>
        <v>21384</v>
      </c>
      <c r="K40" s="16"/>
    </row>
    <row r="41" spans="1:11" x14ac:dyDescent="0.25">
      <c r="A41" s="38"/>
      <c r="B41" s="25"/>
      <c r="C41" s="25"/>
      <c r="D41" s="25"/>
      <c r="E41" s="25"/>
      <c r="F41" s="25"/>
      <c r="G41" s="39"/>
      <c r="H41" s="39"/>
      <c r="I41" s="40"/>
      <c r="J41" s="41"/>
      <c r="K41" s="25"/>
    </row>
    <row r="42" spans="1:11" x14ac:dyDescent="0.25">
      <c r="A42" s="24">
        <f>+A38</f>
        <v>8</v>
      </c>
      <c r="B42" s="16" t="s">
        <v>24</v>
      </c>
      <c r="C42" s="16"/>
      <c r="D42" s="16"/>
      <c r="E42" s="16"/>
      <c r="F42" s="16"/>
      <c r="G42" s="29"/>
      <c r="H42" s="29"/>
      <c r="I42" s="30"/>
      <c r="J42" s="43">
        <f>SUM(J31:J41)</f>
        <v>1805874</v>
      </c>
      <c r="K42" s="16"/>
    </row>
    <row r="43" spans="1:11" s="16" customFormat="1" x14ac:dyDescent="0.25">
      <c r="A43" s="17"/>
      <c r="G43" s="29"/>
      <c r="H43" s="29"/>
      <c r="I43" s="30"/>
      <c r="J43" s="18"/>
    </row>
  </sheetData>
  <mergeCells count="7">
    <mergeCell ref="B29:D29"/>
    <mergeCell ref="B30:D30"/>
    <mergeCell ref="B3:C3"/>
    <mergeCell ref="B1:C1"/>
    <mergeCell ref="B2:C2"/>
    <mergeCell ref="C25:I25"/>
    <mergeCell ref="C26:I26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Jeff  Brubaker</cp:lastModifiedBy>
  <cp:lastPrinted>2017-08-19T18:41:30Z</cp:lastPrinted>
  <dcterms:created xsi:type="dcterms:W3CDTF">2016-12-20T19:45:50Z</dcterms:created>
  <dcterms:modified xsi:type="dcterms:W3CDTF">2017-08-19T18:41:35Z</dcterms:modified>
</cp:coreProperties>
</file>