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0" yWindow="540" windowWidth="10570" windowHeight="10800"/>
  </bookViews>
  <sheets>
    <sheet name="Staff 2-17b" sheetId="10" r:id="rId1"/>
  </sheets>
  <calcPr calcId="145621"/>
</workbook>
</file>

<file path=xl/calcChain.xml><?xml version="1.0" encoding="utf-8"?>
<calcChain xmlns="http://schemas.openxmlformats.org/spreadsheetml/2006/main">
  <c r="J59" i="10" l="1"/>
  <c r="J58" i="10"/>
  <c r="J57" i="10"/>
  <c r="J33" i="10" l="1"/>
  <c r="J32" i="10"/>
  <c r="J31" i="10"/>
  <c r="J26" i="10"/>
  <c r="J25" i="10"/>
  <c r="J20" i="10"/>
  <c r="J15" i="10"/>
  <c r="J14" i="10"/>
  <c r="J10" i="10"/>
  <c r="J55" i="10" l="1"/>
  <c r="J56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0" i="10"/>
  <c r="J29" i="10"/>
  <c r="J28" i="10"/>
  <c r="J27" i="10"/>
  <c r="J24" i="10"/>
  <c r="J22" i="10"/>
  <c r="J21" i="10"/>
  <c r="J19" i="10"/>
  <c r="J18" i="10"/>
  <c r="J17" i="10"/>
  <c r="J16" i="10"/>
  <c r="J13" i="10"/>
  <c r="J11" i="10"/>
  <c r="J9" i="10"/>
  <c r="J8" i="10"/>
  <c r="J7" i="10"/>
  <c r="J6" i="10"/>
  <c r="I59" i="10" l="1"/>
  <c r="I58" i="10"/>
  <c r="I57" i="10"/>
  <c r="I56" i="10"/>
  <c r="I55" i="10"/>
  <c r="C61" i="10"/>
  <c r="H52" i="10"/>
  <c r="H61" i="10" s="1"/>
  <c r="G52" i="10"/>
  <c r="G61" i="10" s="1"/>
  <c r="F52" i="10"/>
  <c r="F61" i="10" s="1"/>
  <c r="E52" i="10"/>
  <c r="E61" i="10" s="1"/>
  <c r="D52" i="10"/>
  <c r="D61" i="10" s="1"/>
  <c r="C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J23" i="10" s="1"/>
  <c r="I22" i="10"/>
  <c r="I21" i="10"/>
  <c r="I20" i="10"/>
  <c r="I19" i="10"/>
  <c r="I18" i="10"/>
  <c r="I17" i="10"/>
  <c r="I16" i="10"/>
  <c r="I15" i="10"/>
  <c r="I14" i="10"/>
  <c r="I13" i="10"/>
  <c r="I12" i="10"/>
  <c r="J12" i="10" s="1"/>
  <c r="I11" i="10"/>
  <c r="I10" i="10"/>
  <c r="I9" i="10"/>
  <c r="I8" i="10"/>
  <c r="I7" i="10"/>
  <c r="I6" i="10"/>
  <c r="J52" i="10" l="1"/>
  <c r="J61" i="10" s="1"/>
  <c r="I52" i="10"/>
  <c r="I61" i="10" s="1"/>
</calcChain>
</file>

<file path=xl/sharedStrings.xml><?xml version="1.0" encoding="utf-8"?>
<sst xmlns="http://schemas.openxmlformats.org/spreadsheetml/2006/main" count="123" uniqueCount="123">
  <si>
    <t>Dept</t>
  </si>
  <si>
    <t>Dept Descr</t>
  </si>
  <si>
    <t>13158</t>
  </si>
  <si>
    <t>AppalachnKentuckyPwrTelecomOps</t>
  </si>
  <si>
    <t>13454</t>
  </si>
  <si>
    <t>KY Reliability</t>
  </si>
  <si>
    <t>10216</t>
  </si>
  <si>
    <t>Ashland Const</t>
  </si>
  <si>
    <t>10695</t>
  </si>
  <si>
    <t>Pikeville Const</t>
  </si>
  <si>
    <t>11683</t>
  </si>
  <si>
    <t>Hazard Const</t>
  </si>
  <si>
    <t>11685</t>
  </si>
  <si>
    <t>Paintsville Construction</t>
  </si>
  <si>
    <t>12144</t>
  </si>
  <si>
    <t>Ashland Telecom Ops</t>
  </si>
  <si>
    <t>12962</t>
  </si>
  <si>
    <t>Ashland Meter Electricians</t>
  </si>
  <si>
    <t>11680</t>
  </si>
  <si>
    <t>Pikeville Design</t>
  </si>
  <si>
    <t>10129</t>
  </si>
  <si>
    <t>Pikeville Meter Revenue Opers</t>
  </si>
  <si>
    <t>10512</t>
  </si>
  <si>
    <t>Hazard Meter Revenue Opers</t>
  </si>
  <si>
    <t>11266</t>
  </si>
  <si>
    <t>Ashland Meter Revenue Opers</t>
  </si>
  <si>
    <t>11783</t>
  </si>
  <si>
    <t>Regulatory Services - Kentucky</t>
  </si>
  <si>
    <t>12389</t>
  </si>
  <si>
    <t>Hazard Design</t>
  </si>
  <si>
    <t>12392</t>
  </si>
  <si>
    <t>Kentucky Bus Oper Support</t>
  </si>
  <si>
    <t>12393</t>
  </si>
  <si>
    <t>Ashland Design</t>
  </si>
  <si>
    <t>12396</t>
  </si>
  <si>
    <t>Kentucky Region Support</t>
  </si>
  <si>
    <t>12681</t>
  </si>
  <si>
    <t>KY Forestry Support</t>
  </si>
  <si>
    <t>12682</t>
  </si>
  <si>
    <t>Kentucky Distribution Dispatch</t>
  </si>
  <si>
    <t>13448</t>
  </si>
  <si>
    <t>Ashland District Support</t>
  </si>
  <si>
    <t>13449</t>
  </si>
  <si>
    <t>Hazard District Support</t>
  </si>
  <si>
    <t>13450</t>
  </si>
  <si>
    <t>Pikeville District Support</t>
  </si>
  <si>
    <t>13453</t>
  </si>
  <si>
    <t>KY Customer Services</t>
  </si>
  <si>
    <t>99920</t>
  </si>
  <si>
    <t>Billings from Assoc Cos</t>
  </si>
  <si>
    <t>12961</t>
  </si>
  <si>
    <t>Pikeville Meter Electricians</t>
  </si>
  <si>
    <t>12963</t>
  </si>
  <si>
    <t>Hazard Meter Electricians</t>
  </si>
  <si>
    <t>12639</t>
  </si>
  <si>
    <t>GIS Roanoke Graphics</t>
  </si>
  <si>
    <t>12778</t>
  </si>
  <si>
    <t>SC &amp; Fleet Operations - KY</t>
  </si>
  <si>
    <t>13455</t>
  </si>
  <si>
    <t>KY Reliability Design</t>
  </si>
  <si>
    <t>13134</t>
  </si>
  <si>
    <t>Fleet Svcs - KY</t>
  </si>
  <si>
    <t>10152</t>
  </si>
  <si>
    <t>Other Accts Receivable</t>
  </si>
  <si>
    <t>10748</t>
  </si>
  <si>
    <t>Distribution Attachment Svcs</t>
  </si>
  <si>
    <t>11439</t>
  </si>
  <si>
    <t>Kentucky State Office</t>
  </si>
  <si>
    <t>11834</t>
  </si>
  <si>
    <t>ED DSM Compliance</t>
  </si>
  <si>
    <t>12394</t>
  </si>
  <si>
    <t>Kentucky Corp Comm</t>
  </si>
  <si>
    <t>12390</t>
  </si>
  <si>
    <t>Kentucky Gov &amp; Envir Aff</t>
  </si>
  <si>
    <t>10218</t>
  </si>
  <si>
    <t>Big Sandy Plant</t>
  </si>
  <si>
    <t>10594</t>
  </si>
  <si>
    <t>Plant Engineering Region 1</t>
  </si>
  <si>
    <t>10642</t>
  </si>
  <si>
    <t>Mitchell Plant</t>
  </si>
  <si>
    <t>13403</t>
  </si>
  <si>
    <t>Mitchell Alloc/WPCo Billing</t>
  </si>
  <si>
    <t>10107</t>
  </si>
  <si>
    <t>Big Sandy Plant Stores</t>
  </si>
  <si>
    <t>11386</t>
  </si>
  <si>
    <t>Mitchell Plant Stores</t>
  </si>
  <si>
    <t>10887</t>
  </si>
  <si>
    <t>Kammer Plant</t>
  </si>
  <si>
    <t>10894</t>
  </si>
  <si>
    <t>Corp HR Admin Benefits</t>
  </si>
  <si>
    <t>12632</t>
  </si>
  <si>
    <t>Transmission Forestry</t>
  </si>
  <si>
    <t>99990</t>
  </si>
  <si>
    <t>Miscellaneous/Unallocated</t>
  </si>
  <si>
    <t>Total</t>
  </si>
  <si>
    <t>Other</t>
  </si>
  <si>
    <t>RSU</t>
  </si>
  <si>
    <t>PSI</t>
  </si>
  <si>
    <t>Base Pay</t>
  </si>
  <si>
    <t>Overtime</t>
  </si>
  <si>
    <t>ICP</t>
  </si>
  <si>
    <t>Kentucky Power Company</t>
  </si>
  <si>
    <t>Test Year Payroll Related Expenses by Department</t>
  </si>
  <si>
    <t>W31</t>
  </si>
  <si>
    <t>W32</t>
  </si>
  <si>
    <t>Incentives</t>
  </si>
  <si>
    <t>W33</t>
  </si>
  <si>
    <t>Prorated Merit Increases</t>
  </si>
  <si>
    <t>W34</t>
  </si>
  <si>
    <t>Merit Increase on Overtime</t>
  </si>
  <si>
    <t>W35</t>
  </si>
  <si>
    <t>Proposed Text Year Level of Payroll Expense</t>
  </si>
  <si>
    <t>Adjustments were not calculated at a department level of detail</t>
  </si>
  <si>
    <t>Per Book Payroll Expense</t>
  </si>
  <si>
    <t>Remove severance expense</t>
  </si>
  <si>
    <t>Total Company</t>
  </si>
  <si>
    <t>(1)</t>
  </si>
  <si>
    <t>(2)</t>
  </si>
  <si>
    <r>
      <t xml:space="preserve">KPCo Jurisdictional </t>
    </r>
    <r>
      <rPr>
        <b/>
        <vertAlign val="superscript"/>
        <sz val="10"/>
        <rFont val="MS Sans Serif"/>
        <family val="2"/>
      </rPr>
      <t>(2)</t>
    </r>
  </si>
  <si>
    <t xml:space="preserve">KPCO Jurisdictional factor is 0.992 except for the severance adjustment which is 0.985 </t>
  </si>
  <si>
    <r>
      <t xml:space="preserve">Adjustments: </t>
    </r>
    <r>
      <rPr>
        <u/>
        <vertAlign val="superscript"/>
        <sz val="10"/>
        <rFont val="MS Sans Serif"/>
        <family val="2"/>
      </rPr>
      <t>(1)</t>
    </r>
  </si>
  <si>
    <t>Test Year</t>
  </si>
  <si>
    <t>Annualization of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</si>
</sst>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5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vertAlign val="superscript"/>
      <sz val="10"/>
      <name val="MS Sans Serif"/>
      <family val="2"/>
    </font>
    <font>
      <u/>
      <sz val="10"/>
      <name val="MS Sans Serif"/>
      <family val="2"/>
    </font>
    <font>
      <u/>
      <vertAlign val="superscript"/>
      <sz val="10"/>
      <name val="MS Sans Serif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  <xf numFmtId="43" fontId="9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164" fontId="0" fillId="0" borderId="0" xfId="0" applyNumberFormat="1" applyBorder="1"/>
    <xf numFmtId="164" fontId="0" fillId="0" borderId="2" xfId="0" applyNumberFormat="1" applyBorder="1"/>
    <xf numFmtId="0" fontId="3" fillId="0" borderId="0" xfId="0" applyFont="1" applyBorder="1"/>
    <xf numFmtId="0" fontId="4" fillId="0" borderId="0" xfId="0" applyFont="1"/>
    <xf numFmtId="164" fontId="0" fillId="0" borderId="3" xfId="0" applyNumberFormat="1" applyBorder="1"/>
    <xf numFmtId="164" fontId="3" fillId="0" borderId="0" xfId="0" applyNumberFormat="1" applyFont="1" applyBorder="1"/>
    <xf numFmtId="0" fontId="4" fillId="0" borderId="0" xfId="0" applyFont="1" applyFill="1" applyBorder="1"/>
    <xf numFmtId="0" fontId="0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2" fillId="0" borderId="0" xfId="0" applyFont="1"/>
    <xf numFmtId="0" fontId="5" fillId="0" borderId="0" xfId="0" applyFont="1" applyBorder="1" applyAlignment="1">
      <alignment horizontal="center"/>
    </xf>
    <xf numFmtId="43" fontId="5" fillId="0" borderId="0" xfId="7" applyFont="1" applyBorder="1" applyAlignment="1">
      <alignment horizontal="center"/>
    </xf>
    <xf numFmtId="43" fontId="0" fillId="0" borderId="0" xfId="7" applyFont="1" applyBorder="1"/>
    <xf numFmtId="43" fontId="0" fillId="0" borderId="0" xfId="0" applyNumberFormat="1" applyBorder="1"/>
  </cellXfs>
  <cellStyles count="8">
    <cellStyle name="Comma" xfId="7" builtinId="3"/>
    <cellStyle name="Normal" xfId="0" builtinId="0"/>
    <cellStyle name="PSChar" xfId="1"/>
    <cellStyle name="PSDate" xfId="2"/>
    <cellStyle name="PSDec" xfId="3"/>
    <cellStyle name="PSHeading" xfId="4"/>
    <cellStyle name="PSInt" xfId="5"/>
    <cellStyle name="PSSpacer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zoomScaleNormal="100" workbookViewId="0">
      <selection activeCell="J60" sqref="J60"/>
    </sheetView>
  </sheetViews>
  <sheetFormatPr defaultColWidth="8.8984375" defaultRowHeight="13" x14ac:dyDescent="0.35"/>
  <cols>
    <col min="1" max="1" width="7.09765625" style="1" bestFit="1" customWidth="1"/>
    <col min="2" max="2" width="31.796875" style="1" customWidth="1"/>
    <col min="3" max="8" width="11" style="1" customWidth="1"/>
    <col min="9" max="9" width="11.59765625" style="1" bestFit="1" customWidth="1"/>
    <col min="10" max="10" width="16.296875" style="1" customWidth="1"/>
    <col min="11" max="11" width="14" style="1" customWidth="1"/>
    <col min="12" max="12" width="15.19921875" style="1" customWidth="1"/>
    <col min="13" max="16384" width="8.8984375" style="1"/>
  </cols>
  <sheetData>
    <row r="1" spans="1:12" x14ac:dyDescent="0.35">
      <c r="A1" s="17" t="s">
        <v>101</v>
      </c>
      <c r="B1" s="17"/>
      <c r="C1" s="17"/>
      <c r="D1" s="17"/>
      <c r="E1" s="17"/>
      <c r="F1" s="17"/>
      <c r="G1" s="17"/>
      <c r="H1" s="17"/>
      <c r="I1" s="17"/>
    </row>
    <row r="2" spans="1:12" x14ac:dyDescent="0.35">
      <c r="A2" s="17" t="s">
        <v>102</v>
      </c>
      <c r="B2" s="17"/>
      <c r="C2" s="17"/>
      <c r="D2" s="17"/>
      <c r="E2" s="17"/>
      <c r="F2" s="17"/>
      <c r="G2" s="17"/>
      <c r="H2" s="17"/>
      <c r="I2" s="17"/>
    </row>
    <row r="3" spans="1:12" s="6" customFormat="1" ht="6.5" x14ac:dyDescent="0.15"/>
    <row r="4" spans="1:12" s="3" customFormat="1" ht="26.5" x14ac:dyDescent="0.35">
      <c r="A4" s="3" t="s">
        <v>0</v>
      </c>
      <c r="B4" s="3" t="s">
        <v>1</v>
      </c>
      <c r="C4" s="3" t="s">
        <v>98</v>
      </c>
      <c r="D4" s="3" t="s">
        <v>100</v>
      </c>
      <c r="E4" s="3" t="s">
        <v>95</v>
      </c>
      <c r="F4" s="3" t="s">
        <v>99</v>
      </c>
      <c r="G4" s="3" t="s">
        <v>97</v>
      </c>
      <c r="H4" s="3" t="s">
        <v>96</v>
      </c>
      <c r="I4" s="13" t="s">
        <v>115</v>
      </c>
      <c r="J4" s="13" t="s">
        <v>118</v>
      </c>
    </row>
    <row r="5" spans="1:12" s="12" customFormat="1" x14ac:dyDescent="0.35">
      <c r="A5" s="15" t="s">
        <v>121</v>
      </c>
      <c r="I5" s="13"/>
      <c r="J5" s="13"/>
      <c r="K5" s="18"/>
    </row>
    <row r="6" spans="1:12" x14ac:dyDescent="0.35">
      <c r="A6" s="1" t="s">
        <v>82</v>
      </c>
      <c r="B6" s="1" t="s">
        <v>83</v>
      </c>
      <c r="C6" s="4">
        <v>8122</v>
      </c>
      <c r="D6" s="4">
        <v>444</v>
      </c>
      <c r="E6" s="4">
        <v>0</v>
      </c>
      <c r="F6" s="4">
        <v>530</v>
      </c>
      <c r="G6" s="4">
        <v>0</v>
      </c>
      <c r="H6" s="4">
        <v>0</v>
      </c>
      <c r="I6" s="4">
        <f>SUM(C6:H6)</f>
        <v>9096</v>
      </c>
      <c r="J6" s="4">
        <f>ROUND(I6*0.992,0)</f>
        <v>9023</v>
      </c>
      <c r="K6" s="19"/>
      <c r="L6" s="20"/>
    </row>
    <row r="7" spans="1:12" x14ac:dyDescent="0.35">
      <c r="A7" s="1" t="s">
        <v>20</v>
      </c>
      <c r="B7" s="1" t="s">
        <v>21</v>
      </c>
      <c r="C7" s="4">
        <v>361407</v>
      </c>
      <c r="D7" s="4">
        <v>59381</v>
      </c>
      <c r="E7" s="4">
        <v>1870</v>
      </c>
      <c r="F7" s="4">
        <v>31376</v>
      </c>
      <c r="G7" s="4">
        <v>7518</v>
      </c>
      <c r="H7" s="4">
        <v>1550</v>
      </c>
      <c r="I7" s="4">
        <f t="shared" ref="I7:I51" si="0">SUM(C7:H7)</f>
        <v>463102</v>
      </c>
      <c r="J7" s="4">
        <f t="shared" ref="J7:J51" si="1">ROUND(I7*0.992,0)</f>
        <v>459397</v>
      </c>
      <c r="K7" s="19"/>
      <c r="L7" s="20"/>
    </row>
    <row r="8" spans="1:12" x14ac:dyDescent="0.35">
      <c r="A8" s="1" t="s">
        <v>62</v>
      </c>
      <c r="B8" s="1" t="s">
        <v>63</v>
      </c>
      <c r="C8" s="4">
        <v>0</v>
      </c>
      <c r="D8" s="4">
        <v>0</v>
      </c>
      <c r="E8" s="4">
        <v>170</v>
      </c>
      <c r="F8" s="4">
        <v>0</v>
      </c>
      <c r="G8" s="4">
        <v>0</v>
      </c>
      <c r="H8" s="4">
        <v>0</v>
      </c>
      <c r="I8" s="4">
        <f t="shared" si="0"/>
        <v>170</v>
      </c>
      <c r="J8" s="4">
        <f t="shared" si="1"/>
        <v>169</v>
      </c>
      <c r="K8" s="19"/>
      <c r="L8" s="20"/>
    </row>
    <row r="9" spans="1:12" x14ac:dyDescent="0.35">
      <c r="A9" s="1" t="s">
        <v>6</v>
      </c>
      <c r="B9" s="1" t="s">
        <v>7</v>
      </c>
      <c r="C9" s="4">
        <v>894082</v>
      </c>
      <c r="D9" s="4">
        <v>204567</v>
      </c>
      <c r="E9" s="4">
        <v>19152</v>
      </c>
      <c r="F9" s="4">
        <v>482760</v>
      </c>
      <c r="G9" s="4">
        <v>24896</v>
      </c>
      <c r="H9" s="4">
        <v>5077</v>
      </c>
      <c r="I9" s="4">
        <f t="shared" si="0"/>
        <v>1630534</v>
      </c>
      <c r="J9" s="4">
        <f t="shared" si="1"/>
        <v>1617490</v>
      </c>
      <c r="K9" s="19"/>
      <c r="L9" s="20"/>
    </row>
    <row r="10" spans="1:12" x14ac:dyDescent="0.35">
      <c r="A10" s="1" t="s">
        <v>74</v>
      </c>
      <c r="B10" s="1" t="s">
        <v>75</v>
      </c>
      <c r="C10" s="4">
        <v>2165053</v>
      </c>
      <c r="D10" s="4">
        <v>306570</v>
      </c>
      <c r="E10" s="4">
        <v>4131</v>
      </c>
      <c r="F10" s="4">
        <v>493359</v>
      </c>
      <c r="G10" s="4">
        <v>9597</v>
      </c>
      <c r="H10" s="4">
        <v>1993</v>
      </c>
      <c r="I10" s="4">
        <f t="shared" si="0"/>
        <v>2980703</v>
      </c>
      <c r="J10" s="4">
        <f>ROUND(I10*0.992,0)+1</f>
        <v>2956858</v>
      </c>
      <c r="K10" s="19"/>
      <c r="L10" s="20"/>
    </row>
    <row r="11" spans="1:12" x14ac:dyDescent="0.35">
      <c r="A11" s="1" t="s">
        <v>22</v>
      </c>
      <c r="B11" s="1" t="s">
        <v>23</v>
      </c>
      <c r="C11" s="4">
        <v>318305</v>
      </c>
      <c r="D11" s="4">
        <v>51044</v>
      </c>
      <c r="E11" s="4">
        <v>1260</v>
      </c>
      <c r="F11" s="4">
        <v>31680</v>
      </c>
      <c r="G11" s="4">
        <v>6719</v>
      </c>
      <c r="H11" s="4">
        <v>1340</v>
      </c>
      <c r="I11" s="4">
        <f t="shared" si="0"/>
        <v>410348</v>
      </c>
      <c r="J11" s="4">
        <f t="shared" si="1"/>
        <v>407065</v>
      </c>
      <c r="K11" s="19"/>
      <c r="L11" s="20"/>
    </row>
    <row r="12" spans="1:12" x14ac:dyDescent="0.35">
      <c r="A12" s="1" t="s">
        <v>76</v>
      </c>
      <c r="B12" s="1" t="s">
        <v>77</v>
      </c>
      <c r="C12" s="4">
        <v>534924</v>
      </c>
      <c r="D12" s="4">
        <v>67165</v>
      </c>
      <c r="E12" s="4">
        <v>2469</v>
      </c>
      <c r="F12" s="4">
        <v>25621</v>
      </c>
      <c r="G12" s="4">
        <v>2100</v>
      </c>
      <c r="H12" s="4">
        <v>395</v>
      </c>
      <c r="I12" s="4">
        <f t="shared" si="0"/>
        <v>632674</v>
      </c>
      <c r="J12" s="4">
        <f t="shared" si="1"/>
        <v>627613</v>
      </c>
      <c r="K12" s="19"/>
      <c r="L12" s="20"/>
    </row>
    <row r="13" spans="1:12" x14ac:dyDescent="0.35">
      <c r="A13" s="1" t="s">
        <v>78</v>
      </c>
      <c r="B13" s="1" t="s">
        <v>79</v>
      </c>
      <c r="C13" s="4">
        <v>16835039</v>
      </c>
      <c r="D13" s="4">
        <v>2169130</v>
      </c>
      <c r="E13" s="4">
        <v>12221</v>
      </c>
      <c r="F13" s="4">
        <v>2540533</v>
      </c>
      <c r="G13" s="4">
        <v>65791</v>
      </c>
      <c r="H13" s="4">
        <v>14502</v>
      </c>
      <c r="I13" s="4">
        <f t="shared" si="0"/>
        <v>21637216</v>
      </c>
      <c r="J13" s="4">
        <f t="shared" si="1"/>
        <v>21464118</v>
      </c>
      <c r="K13" s="19"/>
      <c r="L13" s="20"/>
    </row>
    <row r="14" spans="1:12" x14ac:dyDescent="0.35">
      <c r="A14" s="1" t="s">
        <v>8</v>
      </c>
      <c r="B14" s="1" t="s">
        <v>9</v>
      </c>
      <c r="C14" s="4">
        <v>772343</v>
      </c>
      <c r="D14" s="4">
        <v>188781</v>
      </c>
      <c r="E14" s="4">
        <v>13696</v>
      </c>
      <c r="F14" s="4">
        <v>416154</v>
      </c>
      <c r="G14" s="4">
        <v>19196</v>
      </c>
      <c r="H14" s="4">
        <v>3898</v>
      </c>
      <c r="I14" s="4">
        <f t="shared" si="0"/>
        <v>1414068</v>
      </c>
      <c r="J14" s="4">
        <f>ROUND(I14*0.992,0)+1</f>
        <v>1402756</v>
      </c>
      <c r="K14" s="19"/>
      <c r="L14" s="20"/>
    </row>
    <row r="15" spans="1:12" x14ac:dyDescent="0.35">
      <c r="A15" s="1" t="s">
        <v>64</v>
      </c>
      <c r="B15" s="1" t="s">
        <v>65</v>
      </c>
      <c r="C15" s="4">
        <v>0</v>
      </c>
      <c r="D15" s="4">
        <v>0</v>
      </c>
      <c r="E15" s="4">
        <v>3323</v>
      </c>
      <c r="F15" s="4">
        <v>0</v>
      </c>
      <c r="G15" s="4">
        <v>0</v>
      </c>
      <c r="H15" s="4">
        <v>0</v>
      </c>
      <c r="I15" s="4">
        <f t="shared" si="0"/>
        <v>3323</v>
      </c>
      <c r="J15" s="4">
        <f>ROUND(I15*0.992,0)+1</f>
        <v>3297</v>
      </c>
      <c r="K15" s="19"/>
      <c r="L15" s="20"/>
    </row>
    <row r="16" spans="1:12" x14ac:dyDescent="0.35">
      <c r="A16" s="1" t="s">
        <v>86</v>
      </c>
      <c r="B16" s="1" t="s">
        <v>87</v>
      </c>
      <c r="C16" s="4">
        <v>389181</v>
      </c>
      <c r="D16" s="4">
        <v>38905</v>
      </c>
      <c r="E16" s="4">
        <v>0</v>
      </c>
      <c r="F16" s="4">
        <v>3939</v>
      </c>
      <c r="G16" s="4">
        <v>1217</v>
      </c>
      <c r="H16" s="4">
        <v>266</v>
      </c>
      <c r="I16" s="4">
        <f t="shared" si="0"/>
        <v>433508</v>
      </c>
      <c r="J16" s="4">
        <f t="shared" si="1"/>
        <v>430040</v>
      </c>
      <c r="K16" s="19"/>
      <c r="L16" s="20"/>
    </row>
    <row r="17" spans="1:12" x14ac:dyDescent="0.35">
      <c r="A17" s="1" t="s">
        <v>88</v>
      </c>
      <c r="B17" s="1" t="s">
        <v>89</v>
      </c>
      <c r="C17" s="4">
        <v>0</v>
      </c>
      <c r="D17" s="4">
        <v>0</v>
      </c>
      <c r="E17" s="4">
        <v>35973</v>
      </c>
      <c r="F17" s="4">
        <v>0</v>
      </c>
      <c r="G17" s="4">
        <v>0</v>
      </c>
      <c r="H17" s="4">
        <v>0</v>
      </c>
      <c r="I17" s="4">
        <f t="shared" si="0"/>
        <v>35973</v>
      </c>
      <c r="J17" s="4">
        <f t="shared" si="1"/>
        <v>35685</v>
      </c>
      <c r="K17" s="19"/>
      <c r="L17" s="20"/>
    </row>
    <row r="18" spans="1:12" x14ac:dyDescent="0.35">
      <c r="A18" s="1" t="s">
        <v>24</v>
      </c>
      <c r="B18" s="1" t="s">
        <v>25</v>
      </c>
      <c r="C18" s="4">
        <v>416479</v>
      </c>
      <c r="D18" s="4">
        <v>70590</v>
      </c>
      <c r="E18" s="4">
        <v>2029</v>
      </c>
      <c r="F18" s="4">
        <v>39718</v>
      </c>
      <c r="G18" s="4">
        <v>8458</v>
      </c>
      <c r="H18" s="4">
        <v>1828</v>
      </c>
      <c r="I18" s="4">
        <f t="shared" si="0"/>
        <v>539102</v>
      </c>
      <c r="J18" s="4">
        <f t="shared" si="1"/>
        <v>534789</v>
      </c>
      <c r="K18" s="19"/>
      <c r="L18" s="20"/>
    </row>
    <row r="19" spans="1:12" x14ac:dyDescent="0.35">
      <c r="A19" s="1" t="s">
        <v>84</v>
      </c>
      <c r="B19" s="1" t="s">
        <v>85</v>
      </c>
      <c r="C19" s="4">
        <v>0</v>
      </c>
      <c r="D19" s="4">
        <v>-118</v>
      </c>
      <c r="E19" s="4">
        <v>0</v>
      </c>
      <c r="F19" s="4">
        <v>0</v>
      </c>
      <c r="G19" s="4">
        <v>0</v>
      </c>
      <c r="H19" s="4">
        <v>0</v>
      </c>
      <c r="I19" s="4">
        <f t="shared" si="0"/>
        <v>-118</v>
      </c>
      <c r="J19" s="4">
        <f t="shared" si="1"/>
        <v>-117</v>
      </c>
      <c r="K19" s="19"/>
      <c r="L19" s="20"/>
    </row>
    <row r="20" spans="1:12" x14ac:dyDescent="0.35">
      <c r="A20" s="1" t="s">
        <v>66</v>
      </c>
      <c r="B20" s="1" t="s">
        <v>67</v>
      </c>
      <c r="C20" s="4">
        <v>446201</v>
      </c>
      <c r="D20" s="4">
        <v>60235</v>
      </c>
      <c r="E20" s="4">
        <v>159198</v>
      </c>
      <c r="F20" s="4">
        <v>0</v>
      </c>
      <c r="G20" s="4">
        <v>7114</v>
      </c>
      <c r="H20" s="4">
        <v>1833</v>
      </c>
      <c r="I20" s="4">
        <f t="shared" si="0"/>
        <v>674581</v>
      </c>
      <c r="J20" s="4">
        <f>ROUND(I20*0.992,0)+1</f>
        <v>669185</v>
      </c>
      <c r="K20" s="19"/>
      <c r="L20" s="20"/>
    </row>
    <row r="21" spans="1:12" x14ac:dyDescent="0.35">
      <c r="A21" s="1" t="s">
        <v>18</v>
      </c>
      <c r="B21" s="1" t="s">
        <v>19</v>
      </c>
      <c r="C21" s="4">
        <v>108568</v>
      </c>
      <c r="D21" s="4">
        <v>14784</v>
      </c>
      <c r="E21" s="4">
        <v>553</v>
      </c>
      <c r="F21" s="4">
        <v>16651</v>
      </c>
      <c r="G21" s="4">
        <v>3680</v>
      </c>
      <c r="H21" s="4">
        <v>522</v>
      </c>
      <c r="I21" s="4">
        <f t="shared" si="0"/>
        <v>144758</v>
      </c>
      <c r="J21" s="4">
        <f t="shared" si="1"/>
        <v>143600</v>
      </c>
      <c r="K21" s="19"/>
      <c r="L21" s="20"/>
    </row>
    <row r="22" spans="1:12" x14ac:dyDescent="0.35">
      <c r="A22" s="1" t="s">
        <v>10</v>
      </c>
      <c r="B22" s="1" t="s">
        <v>11</v>
      </c>
      <c r="C22" s="4">
        <v>902005</v>
      </c>
      <c r="D22" s="4">
        <v>206034</v>
      </c>
      <c r="E22" s="4">
        <v>15815</v>
      </c>
      <c r="F22" s="4">
        <v>462600</v>
      </c>
      <c r="G22" s="4">
        <v>24031</v>
      </c>
      <c r="H22" s="4">
        <v>4572</v>
      </c>
      <c r="I22" s="4">
        <f t="shared" si="0"/>
        <v>1615057</v>
      </c>
      <c r="J22" s="4">
        <f t="shared" si="1"/>
        <v>1602137</v>
      </c>
      <c r="K22" s="19"/>
      <c r="L22" s="20"/>
    </row>
    <row r="23" spans="1:12" x14ac:dyDescent="0.35">
      <c r="A23" s="1" t="s">
        <v>12</v>
      </c>
      <c r="B23" s="1" t="s">
        <v>13</v>
      </c>
      <c r="C23" s="4">
        <v>294519</v>
      </c>
      <c r="D23" s="4">
        <v>70964</v>
      </c>
      <c r="E23" s="4">
        <v>5794</v>
      </c>
      <c r="F23" s="4">
        <v>172294</v>
      </c>
      <c r="G23" s="4">
        <v>9137</v>
      </c>
      <c r="H23" s="4">
        <v>1449</v>
      </c>
      <c r="I23" s="4">
        <f t="shared" si="0"/>
        <v>554157</v>
      </c>
      <c r="J23" s="4">
        <f t="shared" si="1"/>
        <v>549724</v>
      </c>
      <c r="K23" s="19"/>
      <c r="L23" s="20"/>
    </row>
    <row r="24" spans="1:12" x14ac:dyDescent="0.35">
      <c r="A24" s="1" t="s">
        <v>26</v>
      </c>
      <c r="B24" s="1" t="s">
        <v>27</v>
      </c>
      <c r="C24" s="4">
        <v>395322</v>
      </c>
      <c r="D24" s="4">
        <v>66466</v>
      </c>
      <c r="E24" s="4">
        <v>0</v>
      </c>
      <c r="F24" s="4">
        <v>0</v>
      </c>
      <c r="G24" s="4">
        <v>6394</v>
      </c>
      <c r="H24" s="4">
        <v>1572</v>
      </c>
      <c r="I24" s="4">
        <f t="shared" si="0"/>
        <v>469754</v>
      </c>
      <c r="J24" s="4">
        <f t="shared" si="1"/>
        <v>465996</v>
      </c>
      <c r="K24" s="19"/>
      <c r="L24" s="20"/>
    </row>
    <row r="25" spans="1:12" x14ac:dyDescent="0.35">
      <c r="A25" s="1" t="s">
        <v>68</v>
      </c>
      <c r="B25" s="1" t="s">
        <v>69</v>
      </c>
      <c r="C25" s="4">
        <v>266564</v>
      </c>
      <c r="D25" s="4">
        <v>42926</v>
      </c>
      <c r="E25" s="4">
        <v>0</v>
      </c>
      <c r="F25" s="4">
        <v>0</v>
      </c>
      <c r="G25" s="4">
        <v>4080</v>
      </c>
      <c r="H25" s="4">
        <v>1133</v>
      </c>
      <c r="I25" s="4">
        <f t="shared" si="0"/>
        <v>314703</v>
      </c>
      <c r="J25" s="4">
        <f>ROUND(I25*0.992,0)+1</f>
        <v>312186</v>
      </c>
      <c r="K25" s="19"/>
      <c r="L25" s="20"/>
    </row>
    <row r="26" spans="1:12" x14ac:dyDescent="0.35">
      <c r="A26" s="1" t="s">
        <v>14</v>
      </c>
      <c r="B26" s="1" t="s">
        <v>15</v>
      </c>
      <c r="C26" s="4">
        <v>431643</v>
      </c>
      <c r="D26" s="4">
        <v>74221</v>
      </c>
      <c r="E26" s="4">
        <v>264</v>
      </c>
      <c r="F26" s="4">
        <v>25829</v>
      </c>
      <c r="G26" s="4">
        <v>0</v>
      </c>
      <c r="H26" s="4">
        <v>0</v>
      </c>
      <c r="I26" s="4">
        <f t="shared" si="0"/>
        <v>531957</v>
      </c>
      <c r="J26" s="4">
        <f>ROUND(I26*0.992,0)+1</f>
        <v>527702</v>
      </c>
      <c r="K26" s="19"/>
      <c r="L26" s="20"/>
    </row>
    <row r="27" spans="1:12" x14ac:dyDescent="0.35">
      <c r="A27" s="1" t="s">
        <v>28</v>
      </c>
      <c r="B27" s="1" t="s">
        <v>29</v>
      </c>
      <c r="C27" s="4">
        <v>61131</v>
      </c>
      <c r="D27" s="4">
        <v>6100</v>
      </c>
      <c r="E27" s="4">
        <v>248</v>
      </c>
      <c r="F27" s="4">
        <v>9479</v>
      </c>
      <c r="G27" s="4">
        <v>2432</v>
      </c>
      <c r="H27" s="4">
        <v>204</v>
      </c>
      <c r="I27" s="4">
        <f t="shared" si="0"/>
        <v>79594</v>
      </c>
      <c r="J27" s="4">
        <f t="shared" si="1"/>
        <v>78957</v>
      </c>
      <c r="K27" s="19"/>
      <c r="L27" s="20"/>
    </row>
    <row r="28" spans="1:12" x14ac:dyDescent="0.35">
      <c r="A28" s="1" t="s">
        <v>72</v>
      </c>
      <c r="B28" s="1" t="s">
        <v>73</v>
      </c>
      <c r="C28" s="4">
        <v>16072</v>
      </c>
      <c r="D28" s="4">
        <v>3968</v>
      </c>
      <c r="E28" s="4">
        <v>660</v>
      </c>
      <c r="F28" s="4">
        <v>0</v>
      </c>
      <c r="G28" s="4">
        <v>191</v>
      </c>
      <c r="H28" s="4">
        <v>36</v>
      </c>
      <c r="I28" s="4">
        <f t="shared" si="0"/>
        <v>20927</v>
      </c>
      <c r="J28" s="4">
        <f t="shared" si="1"/>
        <v>20760</v>
      </c>
      <c r="K28" s="19"/>
      <c r="L28" s="20"/>
    </row>
    <row r="29" spans="1:12" x14ac:dyDescent="0.35">
      <c r="A29" s="1" t="s">
        <v>30</v>
      </c>
      <c r="B29" s="1" t="s">
        <v>31</v>
      </c>
      <c r="C29" s="4">
        <v>462459</v>
      </c>
      <c r="D29" s="4">
        <v>78512</v>
      </c>
      <c r="E29" s="4">
        <v>18709</v>
      </c>
      <c r="F29" s="4">
        <v>3950</v>
      </c>
      <c r="G29" s="4">
        <v>7463</v>
      </c>
      <c r="H29" s="4">
        <v>1796</v>
      </c>
      <c r="I29" s="4">
        <f t="shared" si="0"/>
        <v>572889</v>
      </c>
      <c r="J29" s="4">
        <f t="shared" si="1"/>
        <v>568306</v>
      </c>
      <c r="K29" s="19"/>
      <c r="L29" s="20"/>
    </row>
    <row r="30" spans="1:12" x14ac:dyDescent="0.35">
      <c r="A30" s="1" t="s">
        <v>32</v>
      </c>
      <c r="B30" s="1" t="s">
        <v>33</v>
      </c>
      <c r="C30" s="4">
        <v>127575</v>
      </c>
      <c r="D30" s="4">
        <v>18402</v>
      </c>
      <c r="E30" s="4">
        <v>473</v>
      </c>
      <c r="F30" s="4">
        <v>16914</v>
      </c>
      <c r="G30" s="4">
        <v>3858</v>
      </c>
      <c r="H30" s="4">
        <v>545</v>
      </c>
      <c r="I30" s="4">
        <f t="shared" si="0"/>
        <v>167767</v>
      </c>
      <c r="J30" s="4">
        <f t="shared" si="1"/>
        <v>166425</v>
      </c>
      <c r="K30" s="19"/>
      <c r="L30" s="20"/>
    </row>
    <row r="31" spans="1:12" x14ac:dyDescent="0.35">
      <c r="A31" s="1" t="s">
        <v>70</v>
      </c>
      <c r="B31" s="1" t="s">
        <v>71</v>
      </c>
      <c r="C31" s="4">
        <v>117027</v>
      </c>
      <c r="D31" s="4">
        <v>20098</v>
      </c>
      <c r="E31" s="4">
        <v>15000</v>
      </c>
      <c r="F31" s="4">
        <v>0</v>
      </c>
      <c r="G31" s="4">
        <v>2046</v>
      </c>
      <c r="H31" s="4">
        <v>531</v>
      </c>
      <c r="I31" s="4">
        <f t="shared" si="0"/>
        <v>154702</v>
      </c>
      <c r="J31" s="4">
        <f>ROUND(I31*0.992,0)+1</f>
        <v>153465</v>
      </c>
      <c r="K31" s="19"/>
      <c r="L31" s="20"/>
    </row>
    <row r="32" spans="1:12" x14ac:dyDescent="0.35">
      <c r="A32" s="1" t="s">
        <v>34</v>
      </c>
      <c r="B32" s="1" t="s">
        <v>35</v>
      </c>
      <c r="C32" s="4">
        <v>651728</v>
      </c>
      <c r="D32" s="4">
        <v>101867</v>
      </c>
      <c r="E32" s="4">
        <v>-1428865</v>
      </c>
      <c r="F32" s="4">
        <v>11898</v>
      </c>
      <c r="G32" s="4">
        <v>9643</v>
      </c>
      <c r="H32" s="4">
        <v>2226</v>
      </c>
      <c r="I32" s="4">
        <f t="shared" si="0"/>
        <v>-651503</v>
      </c>
      <c r="J32" s="4">
        <f>ROUND(I32*0.992,0)</f>
        <v>-646291</v>
      </c>
      <c r="K32" s="19"/>
      <c r="L32" s="20"/>
    </row>
    <row r="33" spans="1:12" x14ac:dyDescent="0.35">
      <c r="A33" s="1" t="s">
        <v>90</v>
      </c>
      <c r="B33" s="1" t="s">
        <v>91</v>
      </c>
      <c r="C33" s="4">
        <v>45458</v>
      </c>
      <c r="D33" s="4">
        <v>7817</v>
      </c>
      <c r="E33" s="4">
        <v>0</v>
      </c>
      <c r="F33" s="4">
        <v>1788</v>
      </c>
      <c r="G33" s="4">
        <v>0</v>
      </c>
      <c r="H33" s="4">
        <v>0</v>
      </c>
      <c r="I33" s="4">
        <f t="shared" si="0"/>
        <v>55063</v>
      </c>
      <c r="J33" s="4">
        <f>ROUND(I33*0.992,0)+1</f>
        <v>54623</v>
      </c>
      <c r="K33" s="19"/>
      <c r="L33" s="20"/>
    </row>
    <row r="34" spans="1:12" x14ac:dyDescent="0.35">
      <c r="A34" s="1" t="s">
        <v>54</v>
      </c>
      <c r="B34" s="1" t="s">
        <v>55</v>
      </c>
      <c r="C34" s="4">
        <v>17848</v>
      </c>
      <c r="D34" s="4">
        <v>2375</v>
      </c>
      <c r="E34" s="4">
        <v>0</v>
      </c>
      <c r="F34" s="4">
        <v>0</v>
      </c>
      <c r="G34" s="4">
        <v>317</v>
      </c>
      <c r="H34" s="4">
        <v>52</v>
      </c>
      <c r="I34" s="4">
        <f t="shared" si="0"/>
        <v>20592</v>
      </c>
      <c r="J34" s="4">
        <f t="shared" si="1"/>
        <v>20427</v>
      </c>
      <c r="K34" s="19"/>
      <c r="L34" s="20"/>
    </row>
    <row r="35" spans="1:12" x14ac:dyDescent="0.35">
      <c r="A35" s="1" t="s">
        <v>36</v>
      </c>
      <c r="B35" s="1" t="s">
        <v>37</v>
      </c>
      <c r="C35" s="4">
        <v>281080</v>
      </c>
      <c r="D35" s="4">
        <v>52141</v>
      </c>
      <c r="E35" s="4">
        <v>5449</v>
      </c>
      <c r="F35" s="4">
        <v>5645</v>
      </c>
      <c r="G35" s="4">
        <v>4215</v>
      </c>
      <c r="H35" s="4">
        <v>1136</v>
      </c>
      <c r="I35" s="4">
        <f t="shared" si="0"/>
        <v>349666</v>
      </c>
      <c r="J35" s="4">
        <f t="shared" si="1"/>
        <v>346869</v>
      </c>
      <c r="K35" s="19"/>
      <c r="L35" s="20"/>
    </row>
    <row r="36" spans="1:12" x14ac:dyDescent="0.35">
      <c r="A36" s="1" t="s">
        <v>38</v>
      </c>
      <c r="B36" s="1" t="s">
        <v>39</v>
      </c>
      <c r="C36" s="4">
        <v>490169</v>
      </c>
      <c r="D36" s="4">
        <v>78932</v>
      </c>
      <c r="E36" s="4">
        <v>1763</v>
      </c>
      <c r="F36" s="4">
        <v>51514</v>
      </c>
      <c r="G36" s="4">
        <v>8968</v>
      </c>
      <c r="H36" s="4">
        <v>1947</v>
      </c>
      <c r="I36" s="4">
        <f t="shared" si="0"/>
        <v>633293</v>
      </c>
      <c r="J36" s="4">
        <f t="shared" si="1"/>
        <v>628227</v>
      </c>
      <c r="K36" s="19"/>
      <c r="L36" s="20"/>
    </row>
    <row r="37" spans="1:12" x14ac:dyDescent="0.35">
      <c r="A37" s="1" t="s">
        <v>56</v>
      </c>
      <c r="B37" s="1" t="s">
        <v>57</v>
      </c>
      <c r="C37" s="4">
        <v>0</v>
      </c>
      <c r="D37" s="4">
        <v>105</v>
      </c>
      <c r="E37" s="4">
        <v>0</v>
      </c>
      <c r="F37" s="4">
        <v>0</v>
      </c>
      <c r="G37" s="4">
        <v>0</v>
      </c>
      <c r="H37" s="4">
        <v>0</v>
      </c>
      <c r="I37" s="4">
        <f t="shared" si="0"/>
        <v>105</v>
      </c>
      <c r="J37" s="4">
        <f t="shared" si="1"/>
        <v>104</v>
      </c>
      <c r="K37" s="19"/>
      <c r="L37" s="20"/>
    </row>
    <row r="38" spans="1:12" x14ac:dyDescent="0.35">
      <c r="A38" s="1" t="s">
        <v>50</v>
      </c>
      <c r="B38" s="1" t="s">
        <v>51</v>
      </c>
      <c r="C38" s="4">
        <v>210036</v>
      </c>
      <c r="D38" s="4">
        <v>35156</v>
      </c>
      <c r="E38" s="4">
        <v>185</v>
      </c>
      <c r="F38" s="4">
        <v>10699</v>
      </c>
      <c r="G38" s="4">
        <v>4236</v>
      </c>
      <c r="H38" s="4">
        <v>692</v>
      </c>
      <c r="I38" s="4">
        <f t="shared" si="0"/>
        <v>261004</v>
      </c>
      <c r="J38" s="4">
        <f t="shared" si="1"/>
        <v>258916</v>
      </c>
      <c r="K38" s="19"/>
      <c r="L38" s="20"/>
    </row>
    <row r="39" spans="1:12" x14ac:dyDescent="0.35">
      <c r="A39" s="1" t="s">
        <v>16</v>
      </c>
      <c r="B39" s="1" t="s">
        <v>17</v>
      </c>
      <c r="C39" s="4">
        <v>99734</v>
      </c>
      <c r="D39" s="4">
        <v>18732</v>
      </c>
      <c r="E39" s="4">
        <v>745</v>
      </c>
      <c r="F39" s="4">
        <v>13599</v>
      </c>
      <c r="G39" s="4">
        <v>2089</v>
      </c>
      <c r="H39" s="4">
        <v>318</v>
      </c>
      <c r="I39" s="4">
        <f t="shared" si="0"/>
        <v>135217</v>
      </c>
      <c r="J39" s="4">
        <f t="shared" si="1"/>
        <v>134135</v>
      </c>
      <c r="K39" s="19"/>
      <c r="L39" s="20"/>
    </row>
    <row r="40" spans="1:12" x14ac:dyDescent="0.35">
      <c r="A40" s="1" t="s">
        <v>52</v>
      </c>
      <c r="B40" s="1" t="s">
        <v>53</v>
      </c>
      <c r="C40" s="4">
        <v>134854</v>
      </c>
      <c r="D40" s="4">
        <v>22023</v>
      </c>
      <c r="E40" s="4">
        <v>85</v>
      </c>
      <c r="F40" s="4">
        <v>2092</v>
      </c>
      <c r="G40" s="4">
        <v>2298</v>
      </c>
      <c r="H40" s="4">
        <v>396</v>
      </c>
      <c r="I40" s="4">
        <f t="shared" si="0"/>
        <v>161748</v>
      </c>
      <c r="J40" s="4">
        <f t="shared" si="1"/>
        <v>160454</v>
      </c>
      <c r="K40" s="19"/>
      <c r="L40" s="20"/>
    </row>
    <row r="41" spans="1:12" x14ac:dyDescent="0.35">
      <c r="A41" s="1" t="s">
        <v>60</v>
      </c>
      <c r="B41" s="1" t="s">
        <v>61</v>
      </c>
      <c r="C41" s="4">
        <v>-28</v>
      </c>
      <c r="D41" s="4">
        <v>-3</v>
      </c>
      <c r="E41" s="4">
        <v>0</v>
      </c>
      <c r="F41" s="4">
        <v>0</v>
      </c>
      <c r="G41" s="4">
        <v>0</v>
      </c>
      <c r="H41" s="4">
        <v>0</v>
      </c>
      <c r="I41" s="4">
        <f t="shared" si="0"/>
        <v>-31</v>
      </c>
      <c r="J41" s="4">
        <f t="shared" si="1"/>
        <v>-31</v>
      </c>
      <c r="K41" s="19"/>
      <c r="L41" s="20"/>
    </row>
    <row r="42" spans="1:12" x14ac:dyDescent="0.35">
      <c r="A42" s="1" t="s">
        <v>2</v>
      </c>
      <c r="B42" s="1" t="s">
        <v>3</v>
      </c>
      <c r="C42" s="4">
        <v>155393</v>
      </c>
      <c r="D42" s="4">
        <v>24813</v>
      </c>
      <c r="E42" s="4">
        <v>0</v>
      </c>
      <c r="F42" s="4">
        <v>520</v>
      </c>
      <c r="G42" s="4">
        <v>0</v>
      </c>
      <c r="H42" s="4">
        <v>0</v>
      </c>
      <c r="I42" s="4">
        <f t="shared" si="0"/>
        <v>180726</v>
      </c>
      <c r="J42" s="4">
        <f t="shared" si="1"/>
        <v>179280</v>
      </c>
      <c r="K42" s="19"/>
      <c r="L42" s="20"/>
    </row>
    <row r="43" spans="1:12" x14ac:dyDescent="0.35">
      <c r="A43" s="1" t="s">
        <v>80</v>
      </c>
      <c r="B43" s="1" t="s">
        <v>81</v>
      </c>
      <c r="C43" s="4">
        <v>-8861025</v>
      </c>
      <c r="D43" s="4">
        <v>-1137811</v>
      </c>
      <c r="E43" s="4">
        <v>-43351</v>
      </c>
      <c r="F43" s="4">
        <v>-1253497</v>
      </c>
      <c r="G43" s="4">
        <v>-36285</v>
      </c>
      <c r="H43" s="4">
        <v>-8074</v>
      </c>
      <c r="I43" s="4">
        <f t="shared" si="0"/>
        <v>-11340043</v>
      </c>
      <c r="J43" s="4">
        <f t="shared" si="1"/>
        <v>-11249323</v>
      </c>
      <c r="K43" s="19"/>
      <c r="L43" s="20"/>
    </row>
    <row r="44" spans="1:12" x14ac:dyDescent="0.35">
      <c r="A44" s="1" t="s">
        <v>40</v>
      </c>
      <c r="B44" s="1" t="s">
        <v>41</v>
      </c>
      <c r="C44" s="4">
        <v>56016</v>
      </c>
      <c r="D44" s="4">
        <v>8937</v>
      </c>
      <c r="E44" s="4">
        <v>0</v>
      </c>
      <c r="F44" s="4">
        <v>1823</v>
      </c>
      <c r="G44" s="4">
        <v>776</v>
      </c>
      <c r="H44" s="4">
        <v>192</v>
      </c>
      <c r="I44" s="4">
        <f t="shared" si="0"/>
        <v>67744</v>
      </c>
      <c r="J44" s="4">
        <f t="shared" si="1"/>
        <v>67202</v>
      </c>
      <c r="K44" s="19"/>
      <c r="L44" s="20"/>
    </row>
    <row r="45" spans="1:12" x14ac:dyDescent="0.35">
      <c r="A45" s="1" t="s">
        <v>42</v>
      </c>
      <c r="B45" s="1" t="s">
        <v>43</v>
      </c>
      <c r="C45" s="4">
        <v>40578</v>
      </c>
      <c r="D45" s="4">
        <v>6260</v>
      </c>
      <c r="E45" s="4">
        <v>0</v>
      </c>
      <c r="F45" s="4">
        <v>2157</v>
      </c>
      <c r="G45" s="4">
        <v>498</v>
      </c>
      <c r="H45" s="4">
        <v>142</v>
      </c>
      <c r="I45" s="4">
        <f t="shared" si="0"/>
        <v>49635</v>
      </c>
      <c r="J45" s="4">
        <f t="shared" si="1"/>
        <v>49238</v>
      </c>
      <c r="K45" s="19"/>
      <c r="L45" s="20"/>
    </row>
    <row r="46" spans="1:12" x14ac:dyDescent="0.35">
      <c r="A46" s="1" t="s">
        <v>44</v>
      </c>
      <c r="B46" s="1" t="s">
        <v>45</v>
      </c>
      <c r="C46" s="4">
        <v>45917</v>
      </c>
      <c r="D46" s="4">
        <v>7963</v>
      </c>
      <c r="E46" s="4">
        <v>0</v>
      </c>
      <c r="F46" s="4">
        <v>1891</v>
      </c>
      <c r="G46" s="4">
        <v>599</v>
      </c>
      <c r="H46" s="4">
        <v>159</v>
      </c>
      <c r="I46" s="4">
        <f t="shared" si="0"/>
        <v>56529</v>
      </c>
      <c r="J46" s="4">
        <f t="shared" si="1"/>
        <v>56077</v>
      </c>
      <c r="K46" s="19"/>
      <c r="L46" s="20"/>
    </row>
    <row r="47" spans="1:12" x14ac:dyDescent="0.35">
      <c r="A47" s="1" t="s">
        <v>46</v>
      </c>
      <c r="B47" s="1" t="s">
        <v>47</v>
      </c>
      <c r="C47" s="4">
        <v>686525</v>
      </c>
      <c r="D47" s="4">
        <v>124486</v>
      </c>
      <c r="E47" s="4">
        <v>341</v>
      </c>
      <c r="F47" s="4">
        <v>4006</v>
      </c>
      <c r="G47" s="4">
        <v>7050</v>
      </c>
      <c r="H47" s="4">
        <v>2635</v>
      </c>
      <c r="I47" s="4">
        <f t="shared" si="0"/>
        <v>825043</v>
      </c>
      <c r="J47" s="4">
        <f t="shared" si="1"/>
        <v>818443</v>
      </c>
      <c r="K47" s="19"/>
      <c r="L47" s="20"/>
    </row>
    <row r="48" spans="1:12" x14ac:dyDescent="0.35">
      <c r="A48" s="1" t="s">
        <v>4</v>
      </c>
      <c r="B48" s="1" t="s">
        <v>5</v>
      </c>
      <c r="C48" s="4">
        <v>200458</v>
      </c>
      <c r="D48" s="4">
        <v>41403</v>
      </c>
      <c r="E48" s="4">
        <v>0</v>
      </c>
      <c r="F48" s="4">
        <v>6695</v>
      </c>
      <c r="G48" s="4">
        <v>2638</v>
      </c>
      <c r="H48" s="4">
        <v>801</v>
      </c>
      <c r="I48" s="4">
        <f t="shared" si="0"/>
        <v>251995</v>
      </c>
      <c r="J48" s="4">
        <f t="shared" si="1"/>
        <v>249979</v>
      </c>
      <c r="K48" s="19"/>
      <c r="L48" s="20"/>
    </row>
    <row r="49" spans="1:12" x14ac:dyDescent="0.35">
      <c r="A49" s="1" t="s">
        <v>58</v>
      </c>
      <c r="B49" s="1" t="s">
        <v>59</v>
      </c>
      <c r="C49" s="4">
        <v>11889</v>
      </c>
      <c r="D49" s="4">
        <v>3024</v>
      </c>
      <c r="E49" s="4">
        <v>144</v>
      </c>
      <c r="F49" s="4">
        <v>6664</v>
      </c>
      <c r="G49" s="4">
        <v>358</v>
      </c>
      <c r="H49" s="4">
        <v>47</v>
      </c>
      <c r="I49" s="4">
        <f t="shared" si="0"/>
        <v>22126</v>
      </c>
      <c r="J49" s="4">
        <f t="shared" si="1"/>
        <v>21949</v>
      </c>
      <c r="K49" s="19"/>
      <c r="L49" s="20"/>
    </row>
    <row r="50" spans="1:12" x14ac:dyDescent="0.35">
      <c r="A50" s="1" t="s">
        <v>48</v>
      </c>
      <c r="B50" s="1" t="s">
        <v>49</v>
      </c>
      <c r="C50" s="4">
        <v>351728</v>
      </c>
      <c r="D50" s="4">
        <v>43532</v>
      </c>
      <c r="E50" s="4">
        <v>132</v>
      </c>
      <c r="F50" s="4">
        <v>46312</v>
      </c>
      <c r="G50" s="4">
        <v>677</v>
      </c>
      <c r="H50" s="4">
        <v>279</v>
      </c>
      <c r="I50" s="4">
        <f t="shared" si="0"/>
        <v>442660</v>
      </c>
      <c r="J50" s="4">
        <f t="shared" si="1"/>
        <v>439119</v>
      </c>
      <c r="K50" s="19"/>
      <c r="L50" s="20"/>
    </row>
    <row r="51" spans="1:12" x14ac:dyDescent="0.35">
      <c r="A51" s="1" t="s">
        <v>92</v>
      </c>
      <c r="B51" s="1" t="s">
        <v>93</v>
      </c>
      <c r="C51" s="4">
        <v>3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f t="shared" si="0"/>
        <v>3</v>
      </c>
      <c r="J51" s="4">
        <f t="shared" si="1"/>
        <v>3</v>
      </c>
      <c r="K51" s="19"/>
      <c r="L51" s="20"/>
    </row>
    <row r="52" spans="1:12" x14ac:dyDescent="0.35">
      <c r="A52" s="2" t="s">
        <v>94</v>
      </c>
      <c r="B52" s="1" t="s">
        <v>113</v>
      </c>
      <c r="C52" s="8">
        <f>SUM(C6:C51)</f>
        <v>20942382</v>
      </c>
      <c r="D52" s="8">
        <f t="shared" ref="D52:J52" si="2">SUM(D6:D51)</f>
        <v>3260921</v>
      </c>
      <c r="E52" s="8">
        <f t="shared" si="2"/>
        <v>-1150364</v>
      </c>
      <c r="F52" s="8">
        <f t="shared" si="2"/>
        <v>3687193</v>
      </c>
      <c r="G52" s="8">
        <f t="shared" si="2"/>
        <v>223995</v>
      </c>
      <c r="H52" s="8">
        <f t="shared" si="2"/>
        <v>47990</v>
      </c>
      <c r="I52" s="8">
        <f t="shared" si="2"/>
        <v>27012117</v>
      </c>
      <c r="J52" s="8">
        <f t="shared" si="2"/>
        <v>26796026</v>
      </c>
    </row>
    <row r="53" spans="1:12" s="6" customFormat="1" ht="6.5" x14ac:dyDescent="0.15">
      <c r="I53" s="9"/>
    </row>
    <row r="54" spans="1:12" ht="13.5" x14ac:dyDescent="0.35">
      <c r="A54" s="15" t="s">
        <v>120</v>
      </c>
      <c r="I54" s="4"/>
    </row>
    <row r="55" spans="1:12" x14ac:dyDescent="0.35">
      <c r="A55" s="7" t="s">
        <v>103</v>
      </c>
      <c r="B55" s="7" t="s">
        <v>114</v>
      </c>
      <c r="C55" s="4"/>
      <c r="D55" s="4"/>
      <c r="E55" s="4">
        <v>-35973</v>
      </c>
      <c r="F55" s="4"/>
      <c r="G55" s="4"/>
      <c r="H55" s="4"/>
      <c r="I55" s="4">
        <f t="shared" ref="I55:I59" si="3">SUM(C55:H55)</f>
        <v>-35973</v>
      </c>
      <c r="J55" s="4">
        <f>ROUND(I55*0.985,0)</f>
        <v>-35433</v>
      </c>
      <c r="K55" s="19"/>
      <c r="L55" s="20"/>
    </row>
    <row r="56" spans="1:12" x14ac:dyDescent="0.35">
      <c r="A56" s="7" t="s">
        <v>104</v>
      </c>
      <c r="B56" s="7" t="s">
        <v>105</v>
      </c>
      <c r="C56" s="4"/>
      <c r="D56" s="4">
        <v>-1465102</v>
      </c>
      <c r="E56" s="4"/>
      <c r="F56" s="4"/>
      <c r="G56" s="4">
        <v>-65888</v>
      </c>
      <c r="H56" s="4">
        <v>-6345</v>
      </c>
      <c r="I56" s="4">
        <f t="shared" si="3"/>
        <v>-1537335</v>
      </c>
      <c r="J56" s="4">
        <f t="shared" ref="J56:J59" si="4">ROUND(I56*0.992,0)</f>
        <v>-1525036</v>
      </c>
      <c r="K56" s="19"/>
      <c r="L56" s="20"/>
    </row>
    <row r="57" spans="1:12" x14ac:dyDescent="0.35">
      <c r="A57" s="7" t="s">
        <v>106</v>
      </c>
      <c r="B57" s="7" t="s">
        <v>107</v>
      </c>
      <c r="C57" s="4">
        <v>833437</v>
      </c>
      <c r="D57" s="4"/>
      <c r="E57" s="4"/>
      <c r="F57" s="4"/>
      <c r="G57" s="4"/>
      <c r="H57" s="4"/>
      <c r="I57" s="4">
        <f t="shared" si="3"/>
        <v>833437</v>
      </c>
      <c r="J57" s="4">
        <f>ROUND(I57*0.992,0)</f>
        <v>826770</v>
      </c>
      <c r="K57" s="19"/>
      <c r="L57" s="20"/>
    </row>
    <row r="58" spans="1:12" x14ac:dyDescent="0.35">
      <c r="A58" s="7" t="s">
        <v>108</v>
      </c>
      <c r="B58" s="7" t="s">
        <v>109</v>
      </c>
      <c r="C58" s="4"/>
      <c r="D58" s="4"/>
      <c r="E58" s="4"/>
      <c r="F58" s="4">
        <v>149817</v>
      </c>
      <c r="G58" s="4"/>
      <c r="H58" s="4"/>
      <c r="I58" s="4">
        <f t="shared" si="3"/>
        <v>149817</v>
      </c>
      <c r="J58" s="4">
        <f>ROUND(I58*0.992,0)</f>
        <v>148618</v>
      </c>
      <c r="K58" s="19"/>
      <c r="L58" s="20"/>
    </row>
    <row r="59" spans="1:12" x14ac:dyDescent="0.35">
      <c r="A59" s="7" t="s">
        <v>110</v>
      </c>
      <c r="B59" s="16" t="s">
        <v>122</v>
      </c>
      <c r="C59" s="4">
        <v>-246811</v>
      </c>
      <c r="D59" s="4"/>
      <c r="E59" s="4"/>
      <c r="F59" s="4"/>
      <c r="G59" s="4"/>
      <c r="H59" s="4"/>
      <c r="I59" s="4">
        <f t="shared" si="3"/>
        <v>-246811</v>
      </c>
      <c r="J59" s="4">
        <f>ROUND(I59*0.992,0)</f>
        <v>-244837</v>
      </c>
      <c r="K59" s="19"/>
      <c r="L59" s="20"/>
    </row>
    <row r="60" spans="1:12" x14ac:dyDescent="0.35">
      <c r="A60" s="7"/>
      <c r="B60" s="7"/>
      <c r="C60" s="4"/>
      <c r="D60" s="4"/>
      <c r="E60" s="4"/>
      <c r="F60" s="4"/>
      <c r="G60" s="4"/>
      <c r="H60" s="4"/>
      <c r="I60" s="4"/>
      <c r="J60" s="4"/>
    </row>
    <row r="61" spans="1:12" ht="13.5" thickBot="1" x14ac:dyDescent="0.4">
      <c r="A61" t="s">
        <v>111</v>
      </c>
      <c r="B61"/>
      <c r="C61" s="5">
        <f t="shared" ref="C61:J61" si="5">SUM(C52:C59)</f>
        <v>21529008</v>
      </c>
      <c r="D61" s="5">
        <f t="shared" si="5"/>
        <v>1795819</v>
      </c>
      <c r="E61" s="5">
        <f t="shared" si="5"/>
        <v>-1186337</v>
      </c>
      <c r="F61" s="5">
        <f t="shared" si="5"/>
        <v>3837010</v>
      </c>
      <c r="G61" s="5">
        <f t="shared" si="5"/>
        <v>158107</v>
      </c>
      <c r="H61" s="5">
        <f t="shared" si="5"/>
        <v>41645</v>
      </c>
      <c r="I61" s="5">
        <f t="shared" si="5"/>
        <v>26175252</v>
      </c>
      <c r="J61" s="5">
        <f t="shared" si="5"/>
        <v>25966108</v>
      </c>
    </row>
    <row r="63" spans="1:12" x14ac:dyDescent="0.35">
      <c r="A63" s="14" t="s">
        <v>116</v>
      </c>
      <c r="B63" s="11" t="s">
        <v>112</v>
      </c>
    </row>
    <row r="64" spans="1:12" x14ac:dyDescent="0.35">
      <c r="A64" s="14" t="s">
        <v>117</v>
      </c>
      <c r="B64" s="10" t="s">
        <v>119</v>
      </c>
    </row>
  </sheetData>
  <mergeCells count="2">
    <mergeCell ref="A1:I1"/>
    <mergeCell ref="A2:I2"/>
  </mergeCells>
  <pageMargins left="0.45" right="0.45" top="0.5" bottom="0.5" header="0.45" footer="0.3"/>
  <pageSetup scale="74" orientation="portrait" r:id="rId1"/>
  <headerFooter>
    <oddHeader>&amp;RKPSC Case No. 2017-00179
Staff 2-17b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2-17b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Jeff  Brubaker</cp:lastModifiedBy>
  <cp:lastPrinted>2017-08-22T14:41:51Z</cp:lastPrinted>
  <dcterms:created xsi:type="dcterms:W3CDTF">2017-08-15T20:56:21Z</dcterms:created>
  <dcterms:modified xsi:type="dcterms:W3CDTF">2017-08-22T14:51:23Z</dcterms:modified>
</cp:coreProperties>
</file>